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hendi\Desktop\Warehouse Report\FEBRUARI 2024\"/>
    </mc:Choice>
  </mc:AlternateContent>
  <xr:revisionPtr revIDLastSave="0" documentId="13_ncr:1_{64DB8FBF-F864-4D85-BCB9-2CDA72C27F46}" xr6:coauthVersionLast="47" xr6:coauthVersionMax="47" xr10:uidLastSave="{00000000-0000-0000-0000-000000000000}"/>
  <bookViews>
    <workbookView xWindow="-120" yWindow="-120" windowWidth="29040" windowHeight="15720" tabRatio="577" xr2:uid="{00000000-000D-0000-FFFF-FFFF00000000}"/>
  </bookViews>
  <sheets>
    <sheet name="Laporan Mingguan" sheetId="1" r:id="rId1"/>
    <sheet name="Laporan Bulanan" sheetId="2" r:id="rId2"/>
    <sheet name="Laporan Tools Untuk Pk Sis" sheetId="4" r:id="rId3"/>
  </sheets>
  <externalReferences>
    <externalReference r:id="rId4"/>
    <externalReference r:id="rId5"/>
    <externalReference r:id="rId6"/>
  </externalReferences>
  <definedNames>
    <definedName name="_xlnm._FilterDatabase" localSheetId="0" hidden="1">'Laporan Mingguan'!$C$1:$C$1711</definedName>
    <definedName name="_xlnm.Print_Area" localSheetId="1">'Laporan Bulanan'!$A$366:$J$474</definedName>
    <definedName name="_xlnm.Print_Area" localSheetId="2">'Laporan Tools Untuk Pk Sis'!$A$408:$J$451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42" i="4" l="1"/>
  <c r="A1533" i="2"/>
  <c r="B1533" i="2"/>
  <c r="C1533" i="2"/>
  <c r="D1533" i="2"/>
  <c r="E1533" i="2"/>
  <c r="G1533" i="2"/>
  <c r="H1533" i="2"/>
  <c r="J1533" i="2"/>
  <c r="K1533" i="2"/>
  <c r="A1534" i="2"/>
  <c r="B1534" i="2"/>
  <c r="C1534" i="2"/>
  <c r="D1534" i="2"/>
  <c r="E1534" i="2"/>
  <c r="G1534" i="2"/>
  <c r="H1534" i="2"/>
  <c r="J1534" i="2"/>
  <c r="K1534" i="2"/>
  <c r="A1535" i="2"/>
  <c r="B1535" i="2"/>
  <c r="C1535" i="2"/>
  <c r="D1535" i="2"/>
  <c r="E1535" i="2"/>
  <c r="G1535" i="2"/>
  <c r="H1535" i="2"/>
  <c r="J1535" i="2"/>
  <c r="K1535" i="2"/>
  <c r="A1060" i="2"/>
  <c r="B1060" i="2"/>
  <c r="C1060" i="2"/>
  <c r="D1060" i="2"/>
  <c r="E1060" i="2"/>
  <c r="G1060" i="2"/>
  <c r="H1060" i="2"/>
  <c r="J1060" i="2"/>
  <c r="K1060" i="2"/>
  <c r="A1061" i="2"/>
  <c r="B1061" i="2"/>
  <c r="C1061" i="2"/>
  <c r="D1061" i="2"/>
  <c r="E1061" i="2"/>
  <c r="G1061" i="2"/>
  <c r="H1061" i="2"/>
  <c r="J1061" i="2"/>
  <c r="K1061" i="2"/>
  <c r="A1062" i="2"/>
  <c r="B1062" i="2"/>
  <c r="C1062" i="2"/>
  <c r="D1062" i="2"/>
  <c r="E1062" i="2"/>
  <c r="G1062" i="2"/>
  <c r="H1062" i="2"/>
  <c r="J1062" i="2"/>
  <c r="K1062" i="2"/>
  <c r="L334" i="1" l="1"/>
  <c r="K204" i="1"/>
  <c r="J79" i="1"/>
  <c r="N65" i="1"/>
  <c r="L46" i="1"/>
  <c r="M45" i="1" l="1"/>
  <c r="G1293" i="1" l="1"/>
  <c r="N20" i="1" l="1"/>
  <c r="N373" i="1"/>
  <c r="N446" i="1"/>
  <c r="N465" i="1"/>
  <c r="N1586" i="1"/>
  <c r="N1329" i="1"/>
  <c r="N414" i="1"/>
  <c r="N391" i="1"/>
  <c r="N1452" i="1"/>
  <c r="N1459" i="1"/>
  <c r="M259" i="1"/>
  <c r="M209" i="1"/>
  <c r="M85" i="1"/>
  <c r="M66" i="1"/>
  <c r="M63" i="1"/>
  <c r="M42" i="1"/>
  <c r="M64" i="1"/>
  <c r="M67" i="1"/>
  <c r="M65" i="1"/>
  <c r="M43" i="1"/>
  <c r="M71" i="1"/>
  <c r="M373" i="1"/>
  <c r="M440" i="1"/>
  <c r="M465" i="1"/>
  <c r="N1341" i="1" l="1"/>
  <c r="M1405" i="1" l="1"/>
  <c r="M1408" i="1"/>
  <c r="N543" i="1"/>
  <c r="N566" i="1"/>
  <c r="N570" i="1"/>
  <c r="N899" i="1"/>
  <c r="N903" i="1"/>
  <c r="O903" i="1"/>
  <c r="I898" i="2" s="1"/>
  <c r="N867" i="1"/>
  <c r="L898" i="2"/>
  <c r="K898" i="2"/>
  <c r="J898" i="2"/>
  <c r="H898" i="2"/>
  <c r="G898" i="2"/>
  <c r="F898" i="2"/>
  <c r="E898" i="2"/>
  <c r="D898" i="2"/>
  <c r="C898" i="2"/>
  <c r="B898" i="2"/>
  <c r="R902" i="1"/>
  <c r="R903" i="1"/>
  <c r="M903" i="1"/>
  <c r="M570" i="1"/>
  <c r="M899" i="1"/>
  <c r="M867" i="1"/>
  <c r="N1559" i="1"/>
  <c r="N420" i="1"/>
  <c r="N1088" i="1"/>
  <c r="N1171" i="1"/>
  <c r="N1177" i="1"/>
  <c r="N1575" i="1"/>
  <c r="N87" i="1"/>
  <c r="N1106" i="1"/>
  <c r="N1273" i="1"/>
  <c r="N1557" i="1"/>
  <c r="N1387" i="1"/>
  <c r="N1522" i="1"/>
  <c r="N1077" i="1"/>
  <c r="N647" i="1" l="1"/>
  <c r="N646" i="1"/>
  <c r="N662" i="1"/>
  <c r="N882" i="1"/>
  <c r="N563" i="1"/>
  <c r="N620" i="1"/>
  <c r="N668" i="1"/>
  <c r="N898" i="1"/>
  <c r="N902" i="1"/>
  <c r="N781" i="1"/>
  <c r="N780" i="1"/>
  <c r="N276" i="1"/>
  <c r="N68" i="1"/>
  <c r="N7" i="1"/>
  <c r="N655" i="1"/>
  <c r="N671" i="1"/>
  <c r="N670" i="1"/>
  <c r="N793" i="1"/>
  <c r="N1004" i="1"/>
  <c r="N782" i="1"/>
  <c r="N889" i="1"/>
  <c r="N830" i="1"/>
  <c r="N936" i="1"/>
  <c r="N950" i="1"/>
  <c r="L670" i="1"/>
  <c r="L671" i="1"/>
  <c r="M563" i="1"/>
  <c r="M620" i="1"/>
  <c r="M882" i="1"/>
  <c r="M662" i="1"/>
  <c r="M646" i="1"/>
  <c r="M668" i="1"/>
  <c r="M1411" i="1"/>
  <c r="M1401" i="1"/>
  <c r="M950" i="1" l="1"/>
  <c r="K999" i="2" l="1"/>
  <c r="J999" i="2"/>
  <c r="H999" i="2"/>
  <c r="F999" i="2"/>
  <c r="E999" i="2"/>
  <c r="D999" i="2"/>
  <c r="C999" i="2"/>
  <c r="B999" i="2"/>
  <c r="R1004" i="1"/>
  <c r="L999" i="2" s="1"/>
  <c r="K1004" i="1"/>
  <c r="O1004" i="1" s="1"/>
  <c r="I999" i="2" s="1"/>
  <c r="G999" i="2" l="1"/>
  <c r="K7" i="1"/>
  <c r="K570" i="1"/>
  <c r="K889" i="1"/>
  <c r="K902" i="1"/>
  <c r="K899" i="1"/>
  <c r="K793" i="1"/>
  <c r="K782" i="1"/>
  <c r="K780" i="1"/>
  <c r="K830" i="1"/>
  <c r="K936" i="1"/>
  <c r="K671" i="1"/>
  <c r="K670" i="1"/>
  <c r="O670" i="1" s="1"/>
  <c r="I665" i="2" s="1"/>
  <c r="K655" i="1"/>
  <c r="L665" i="2"/>
  <c r="K665" i="2"/>
  <c r="J665" i="2"/>
  <c r="H665" i="2"/>
  <c r="F665" i="2"/>
  <c r="E665" i="2"/>
  <c r="D665" i="2"/>
  <c r="C665" i="2"/>
  <c r="B665" i="2"/>
  <c r="R670" i="1"/>
  <c r="B671" i="1"/>
  <c r="C671" i="1"/>
  <c r="D671" i="1"/>
  <c r="E671" i="1"/>
  <c r="F671" i="1"/>
  <c r="O671" i="1" s="1"/>
  <c r="R671" i="1"/>
  <c r="G665" i="2" l="1"/>
  <c r="K414" i="1"/>
  <c r="K438" i="1"/>
  <c r="K384" i="1"/>
  <c r="L1421" i="1"/>
  <c r="L1360" i="1"/>
  <c r="L384" i="1"/>
  <c r="L386" i="1"/>
  <c r="L1460" i="1"/>
  <c r="L1310" i="1"/>
  <c r="L446" i="1"/>
  <c r="G1659" i="1" l="1"/>
  <c r="J1659" i="1"/>
  <c r="K1356" i="1" l="1"/>
  <c r="K1348" i="1"/>
  <c r="K1586" i="1"/>
  <c r="L416" i="1" l="1"/>
  <c r="L465" i="1"/>
  <c r="L373" i="1"/>
  <c r="L391" i="1"/>
  <c r="L1575" i="1"/>
  <c r="L1405" i="1"/>
  <c r="L1580" i="1" l="1"/>
  <c r="K1490" i="1"/>
  <c r="K1223" i="2"/>
  <c r="J1223" i="2"/>
  <c r="H1223" i="2"/>
  <c r="F1223" i="2"/>
  <c r="E1223" i="2"/>
  <c r="D1223" i="2"/>
  <c r="C1223" i="2"/>
  <c r="B1223" i="2"/>
  <c r="A1223" i="2"/>
  <c r="K1229" i="1"/>
  <c r="G1223" i="2" s="1"/>
  <c r="O1229" i="1" l="1"/>
  <c r="L1288" i="1"/>
  <c r="L1289" i="1"/>
  <c r="L1292" i="1"/>
  <c r="I1223" i="2" l="1"/>
  <c r="R1229" i="1"/>
  <c r="L1223" i="2" s="1"/>
  <c r="L339" i="1"/>
  <c r="L275" i="1"/>
  <c r="L1164" i="1" l="1"/>
  <c r="L408" i="1"/>
  <c r="L1115" i="1"/>
  <c r="L1368" i="1"/>
  <c r="L1382" i="1" l="1"/>
  <c r="L414" i="1"/>
  <c r="L1418" i="1"/>
  <c r="L389" i="1"/>
  <c r="L440" i="1" l="1"/>
  <c r="L254" i="1"/>
  <c r="L1490" i="1"/>
  <c r="L1569" i="1"/>
  <c r="K1515" i="1" l="1"/>
  <c r="L1361" i="1" l="1"/>
  <c r="L40" i="1"/>
  <c r="J259" i="1"/>
  <c r="L1140" i="1" l="1"/>
  <c r="L1408" i="1"/>
  <c r="L726" i="1"/>
  <c r="L727" i="1"/>
  <c r="J373" i="1" l="1"/>
  <c r="J446" i="1"/>
  <c r="J1454" i="1"/>
  <c r="J465" i="1"/>
  <c r="J1358" i="1" l="1"/>
  <c r="J1369" i="1"/>
  <c r="J417" i="1"/>
  <c r="J1580" i="1"/>
  <c r="J1494" i="1"/>
  <c r="J414" i="1"/>
  <c r="J86" i="1"/>
  <c r="I1348" i="1" l="1"/>
  <c r="I1368" i="1"/>
  <c r="I1418" i="1"/>
  <c r="I1169" i="1"/>
  <c r="I1191" i="1"/>
  <c r="I1198" i="1"/>
  <c r="I1228" i="1"/>
  <c r="I1226" i="1"/>
  <c r="J317" i="1" l="1"/>
  <c r="J408" i="1"/>
  <c r="J477" i="1"/>
  <c r="J579" i="1"/>
  <c r="J680" i="1"/>
  <c r="I579" i="1"/>
  <c r="I680" i="1"/>
  <c r="H755" i="1" l="1"/>
  <c r="J64" i="1"/>
  <c r="J203" i="1"/>
  <c r="J204" i="1"/>
  <c r="J21" i="1"/>
  <c r="J23" i="1"/>
  <c r="J44" i="1"/>
  <c r="J65" i="1"/>
  <c r="J543" i="1"/>
  <c r="I1460" i="1"/>
  <c r="I1136" i="1"/>
  <c r="I1387" i="1"/>
  <c r="I1341" i="1"/>
  <c r="I1358" i="1"/>
  <c r="I1356" i="1"/>
  <c r="I1346" i="1"/>
  <c r="I1364" i="1"/>
  <c r="I1308" i="1"/>
  <c r="I1279" i="1" l="1"/>
  <c r="I1312" i="1"/>
  <c r="I423" i="1"/>
  <c r="I334" i="1"/>
  <c r="I276" i="1"/>
  <c r="I61" i="1"/>
  <c r="I46" i="1"/>
  <c r="I64" i="1"/>
  <c r="J1155" i="1" l="1"/>
  <c r="J1310" i="1"/>
  <c r="J1354" i="1"/>
  <c r="J1350" i="1"/>
  <c r="J1411" i="1"/>
  <c r="J384" i="1"/>
  <c r="J438" i="1" l="1"/>
  <c r="J1559" i="1"/>
  <c r="J1471" i="1"/>
  <c r="J1401" i="1"/>
  <c r="J380" i="1"/>
  <c r="J379" i="1"/>
  <c r="J378" i="1"/>
  <c r="K1042" i="2" l="1"/>
  <c r="J1042" i="2"/>
  <c r="H1042" i="2"/>
  <c r="F1042" i="2"/>
  <c r="E1042" i="2"/>
  <c r="D1042" i="2"/>
  <c r="C1042" i="2"/>
  <c r="B1042" i="2"/>
  <c r="A1042" i="2"/>
  <c r="I1048" i="1"/>
  <c r="G1042" i="2" s="1"/>
  <c r="I1405" i="1"/>
  <c r="I1404" i="1"/>
  <c r="I1422" i="1"/>
  <c r="O1048" i="1" l="1"/>
  <c r="H414" i="1"/>
  <c r="H465" i="1"/>
  <c r="I1042" i="2" l="1"/>
  <c r="R1048" i="1"/>
  <c r="L1042" i="2" s="1"/>
  <c r="G474" i="1"/>
  <c r="G382" i="1"/>
  <c r="H117" i="1" l="1"/>
  <c r="H890" i="1"/>
  <c r="H889" i="1"/>
  <c r="H782" i="1"/>
  <c r="G782" i="1"/>
  <c r="H484" i="1"/>
  <c r="H581" i="1"/>
  <c r="H209" i="1"/>
  <c r="H210" i="1"/>
  <c r="H124" i="1"/>
  <c r="H98" i="1"/>
  <c r="H94" i="1"/>
  <c r="H91" i="1"/>
  <c r="H70" i="1"/>
  <c r="H43" i="1"/>
  <c r="H598" i="1"/>
  <c r="H677" i="1"/>
  <c r="H89" i="1"/>
  <c r="H64" i="1"/>
  <c r="H925" i="1"/>
  <c r="H920" i="2" s="1"/>
  <c r="H820" i="1"/>
  <c r="H789" i="1"/>
  <c r="H902" i="1"/>
  <c r="H899" i="1"/>
  <c r="G781" i="1"/>
  <c r="G898" i="1"/>
  <c r="G902" i="1"/>
  <c r="G899" i="1"/>
  <c r="H276" i="1"/>
  <c r="H201" i="1"/>
  <c r="H46" i="1"/>
  <c r="H543" i="1"/>
  <c r="K920" i="2"/>
  <c r="J920" i="2"/>
  <c r="F920" i="2"/>
  <c r="E920" i="2"/>
  <c r="D920" i="2"/>
  <c r="C920" i="2"/>
  <c r="B920" i="2"/>
  <c r="R925" i="1"/>
  <c r="L920" i="2" s="1"/>
  <c r="G925" i="1"/>
  <c r="G920" i="2" s="1"/>
  <c r="K815" i="2"/>
  <c r="J815" i="2"/>
  <c r="H815" i="2"/>
  <c r="E815" i="2"/>
  <c r="D815" i="2"/>
  <c r="C815" i="2"/>
  <c r="B815" i="2"/>
  <c r="G820" i="1"/>
  <c r="G815" i="2" s="1"/>
  <c r="R820" i="1"/>
  <c r="L815" i="2" s="1"/>
  <c r="F820" i="1"/>
  <c r="F815" i="2" s="1"/>
  <c r="G789" i="1"/>
  <c r="G677" i="1"/>
  <c r="G514" i="1"/>
  <c r="H317" i="1"/>
  <c r="H334" i="1"/>
  <c r="H373" i="1"/>
  <c r="H1103" i="1"/>
  <c r="H1348" i="1"/>
  <c r="H1369" i="1"/>
  <c r="H1567" i="1"/>
  <c r="H1418" i="1"/>
  <c r="H468" i="1"/>
  <c r="H1368" i="1"/>
  <c r="H1198" i="1"/>
  <c r="H1191" i="1"/>
  <c r="H1169" i="1"/>
  <c r="H1575" i="1"/>
  <c r="H28" i="1"/>
  <c r="H1459" i="1"/>
  <c r="H1358" i="1"/>
  <c r="H1344" i="1"/>
  <c r="H1387" i="1"/>
  <c r="H1578" i="1"/>
  <c r="H1226" i="1"/>
  <c r="H1228" i="1"/>
  <c r="H1115" i="1"/>
  <c r="H1361" i="1"/>
  <c r="H90" i="1"/>
  <c r="H535" i="1"/>
  <c r="H408" i="1"/>
  <c r="H1375" i="1"/>
  <c r="H1301" i="1"/>
  <c r="H1272" i="1"/>
  <c r="H1559" i="1"/>
  <c r="H1159" i="1"/>
  <c r="H336" i="1"/>
  <c r="H79" i="1"/>
  <c r="G1555" i="1"/>
  <c r="G1554" i="1"/>
  <c r="G1494" i="1"/>
  <c r="G1412" i="1"/>
  <c r="G1365" i="1"/>
  <c r="G1361" i="1"/>
  <c r="G1346" i="1"/>
  <c r="G1369" i="1"/>
  <c r="K1287" i="2"/>
  <c r="J1287" i="2"/>
  <c r="H1287" i="2"/>
  <c r="E1287" i="2"/>
  <c r="D1287" i="2"/>
  <c r="C1287" i="2"/>
  <c r="B1287" i="2"/>
  <c r="A1287" i="2"/>
  <c r="G1287" i="2"/>
  <c r="F1293" i="1"/>
  <c r="F1287" i="2" s="1"/>
  <c r="F1294" i="1"/>
  <c r="O1294" i="1" s="1"/>
  <c r="R1294" i="1" s="1"/>
  <c r="G1292" i="1"/>
  <c r="G1310" i="1"/>
  <c r="G1288" i="1"/>
  <c r="G1134" i="1"/>
  <c r="G204" i="1"/>
  <c r="G69" i="1"/>
  <c r="G65" i="1"/>
  <c r="G40" i="1"/>
  <c r="G23" i="1"/>
  <c r="G434" i="1"/>
  <c r="G465" i="1"/>
  <c r="G373" i="1"/>
  <c r="O925" i="1" l="1"/>
  <c r="I920" i="2" s="1"/>
  <c r="O820" i="1"/>
  <c r="I815" i="2" s="1"/>
  <c r="O1293" i="1"/>
  <c r="F1699" i="1"/>
  <c r="F1700" i="1"/>
  <c r="F1701" i="1"/>
  <c r="F1702" i="1"/>
  <c r="F1703" i="1"/>
  <c r="F1704" i="1"/>
  <c r="F1705" i="1"/>
  <c r="F1706" i="1"/>
  <c r="F1707" i="1"/>
  <c r="F1698" i="1"/>
  <c r="F1689" i="1"/>
  <c r="F1690" i="1"/>
  <c r="F1691" i="1"/>
  <c r="F1688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33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596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0" i="2" s="1"/>
  <c r="F1067" i="1"/>
  <c r="F1061" i="2" s="1"/>
  <c r="F1068" i="1"/>
  <c r="F1062" i="2" s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O1452" i="1" s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33" i="2" s="1"/>
  <c r="F1540" i="1"/>
  <c r="F1534" i="2" s="1"/>
  <c r="F1541" i="1"/>
  <c r="F1535" i="2" s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031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O867" i="1" s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O902" i="1" s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484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37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O45" i="1" s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7" i="1"/>
  <c r="R1293" i="1" l="1"/>
  <c r="L1287" i="2" s="1"/>
  <c r="I1287" i="2"/>
  <c r="Q373" i="1"/>
  <c r="J1543" i="2" l="1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6" i="2"/>
  <c r="J1537" i="2"/>
  <c r="J1538" i="2"/>
  <c r="J1539" i="2"/>
  <c r="J1540" i="2"/>
  <c r="J1541" i="2"/>
  <c r="J1542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996" i="2" l="1"/>
  <c r="J997" i="2"/>
  <c r="J998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1" i="2"/>
  <c r="J922" i="2"/>
  <c r="J923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436" i="2" l="1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287" i="2" l="1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361" i="2"/>
  <c r="J362" i="2"/>
  <c r="J363" i="2"/>
  <c r="H937" i="2"/>
  <c r="H800" i="2"/>
  <c r="H799" i="2"/>
  <c r="K482" i="2"/>
  <c r="H482" i="2"/>
  <c r="F482" i="2"/>
  <c r="E482" i="2"/>
  <c r="D482" i="2"/>
  <c r="C482" i="2"/>
  <c r="B482" i="2"/>
  <c r="R487" i="1"/>
  <c r="L482" i="2" s="1"/>
  <c r="O487" i="1"/>
  <c r="I482" i="2" s="1"/>
  <c r="K800" i="2"/>
  <c r="F800" i="2"/>
  <c r="E800" i="2"/>
  <c r="D800" i="2"/>
  <c r="C800" i="2"/>
  <c r="B800" i="2"/>
  <c r="R805" i="1"/>
  <c r="L800" i="2" s="1"/>
  <c r="G800" i="2"/>
  <c r="K799" i="2"/>
  <c r="F799" i="2"/>
  <c r="E799" i="2"/>
  <c r="D799" i="2"/>
  <c r="C799" i="2"/>
  <c r="B799" i="2"/>
  <c r="R804" i="1"/>
  <c r="L799" i="2" s="1"/>
  <c r="G799" i="2"/>
  <c r="K798" i="2"/>
  <c r="H798" i="2"/>
  <c r="F798" i="2"/>
  <c r="E798" i="2"/>
  <c r="D798" i="2"/>
  <c r="C798" i="2"/>
  <c r="B798" i="2"/>
  <c r="R803" i="1"/>
  <c r="L798" i="2" s="1"/>
  <c r="O803" i="1"/>
  <c r="I798" i="2" s="1"/>
  <c r="G798" i="2"/>
  <c r="O943" i="1"/>
  <c r="I938" i="2" s="1"/>
  <c r="K938" i="2"/>
  <c r="H938" i="2"/>
  <c r="F938" i="2"/>
  <c r="E938" i="2"/>
  <c r="D938" i="2"/>
  <c r="C938" i="2"/>
  <c r="B938" i="2"/>
  <c r="R943" i="1"/>
  <c r="L938" i="2" s="1"/>
  <c r="K939" i="2"/>
  <c r="H939" i="2"/>
  <c r="G939" i="2"/>
  <c r="F939" i="2"/>
  <c r="E939" i="2"/>
  <c r="D939" i="2"/>
  <c r="C939" i="2"/>
  <c r="B939" i="2"/>
  <c r="R944" i="1"/>
  <c r="L939" i="2" s="1"/>
  <c r="O944" i="1"/>
  <c r="I939" i="2" s="1"/>
  <c r="K937" i="2"/>
  <c r="G937" i="2"/>
  <c r="F937" i="2"/>
  <c r="E937" i="2"/>
  <c r="D937" i="2"/>
  <c r="C937" i="2"/>
  <c r="B937" i="2"/>
  <c r="R942" i="1"/>
  <c r="L937" i="2" s="1"/>
  <c r="G938" i="2" l="1"/>
  <c r="G482" i="2"/>
  <c r="O942" i="1"/>
  <c r="I937" i="2" s="1"/>
  <c r="O805" i="1"/>
  <c r="I800" i="2" s="1"/>
  <c r="O804" i="1"/>
  <c r="I799" i="2" s="1"/>
  <c r="H260" i="2" l="1"/>
  <c r="H531" i="2"/>
  <c r="K531" i="2"/>
  <c r="G531" i="2"/>
  <c r="F531" i="2"/>
  <c r="E531" i="2"/>
  <c r="D531" i="2"/>
  <c r="C531" i="2"/>
  <c r="B531" i="2"/>
  <c r="R536" i="1"/>
  <c r="L531" i="2" s="1"/>
  <c r="K260" i="2"/>
  <c r="G260" i="2"/>
  <c r="F260" i="2"/>
  <c r="E260" i="2"/>
  <c r="D260" i="2"/>
  <c r="C260" i="2"/>
  <c r="B260" i="2"/>
  <c r="B259" i="1"/>
  <c r="C259" i="1"/>
  <c r="E259" i="1"/>
  <c r="K1105" i="2"/>
  <c r="H1105" i="2"/>
  <c r="F1105" i="2"/>
  <c r="E1105" i="2"/>
  <c r="D1105" i="2"/>
  <c r="C1105" i="2"/>
  <c r="B1105" i="2"/>
  <c r="A1105" i="2"/>
  <c r="G1105" i="2"/>
  <c r="O260" i="1" l="1"/>
  <c r="I260" i="2" s="1"/>
  <c r="O259" i="1"/>
  <c r="R259" i="1" s="1"/>
  <c r="O536" i="1"/>
  <c r="I531" i="2" s="1"/>
  <c r="O1111" i="1"/>
  <c r="R260" i="1" l="1"/>
  <c r="L260" i="2" s="1"/>
  <c r="I1105" i="2"/>
  <c r="R1111" i="1"/>
  <c r="L1105" i="2" s="1"/>
  <c r="Q465" i="1" l="1"/>
  <c r="A1282" i="2"/>
  <c r="B1282" i="2"/>
  <c r="C1282" i="2"/>
  <c r="D1282" i="2"/>
  <c r="E1282" i="2"/>
  <c r="H1282" i="2"/>
  <c r="K1282" i="2"/>
  <c r="A1283" i="2"/>
  <c r="B1283" i="2"/>
  <c r="C1283" i="2"/>
  <c r="D1283" i="2"/>
  <c r="E1283" i="2"/>
  <c r="H1283" i="2"/>
  <c r="K1283" i="2"/>
  <c r="A1284" i="2"/>
  <c r="B1284" i="2"/>
  <c r="C1284" i="2"/>
  <c r="D1284" i="2"/>
  <c r="E1284" i="2"/>
  <c r="G1284" i="2"/>
  <c r="H1284" i="2"/>
  <c r="K1284" i="2"/>
  <c r="A1079" i="2"/>
  <c r="B1079" i="2"/>
  <c r="C1079" i="2"/>
  <c r="D1079" i="2"/>
  <c r="E1079" i="2"/>
  <c r="G1079" i="2"/>
  <c r="H1079" i="2"/>
  <c r="K1079" i="2"/>
  <c r="A1080" i="2"/>
  <c r="B1080" i="2"/>
  <c r="C1080" i="2"/>
  <c r="D1080" i="2"/>
  <c r="E1080" i="2"/>
  <c r="G1080" i="2"/>
  <c r="H1080" i="2"/>
  <c r="K1080" i="2"/>
  <c r="A1081" i="2"/>
  <c r="B1081" i="2"/>
  <c r="C1081" i="2"/>
  <c r="D1081" i="2"/>
  <c r="E1081" i="2"/>
  <c r="G1081" i="2"/>
  <c r="H1081" i="2"/>
  <c r="K1081" i="2"/>
  <c r="A1082" i="2"/>
  <c r="B1082" i="2"/>
  <c r="C1082" i="2"/>
  <c r="D1082" i="2"/>
  <c r="E1082" i="2"/>
  <c r="G1082" i="2"/>
  <c r="H1082" i="2"/>
  <c r="K1082" i="2"/>
  <c r="A1083" i="2"/>
  <c r="B1083" i="2"/>
  <c r="C1083" i="2"/>
  <c r="D1083" i="2"/>
  <c r="E1083" i="2"/>
  <c r="G1083" i="2"/>
  <c r="H1083" i="2"/>
  <c r="K1083" i="2"/>
  <c r="A1084" i="2"/>
  <c r="B1084" i="2"/>
  <c r="C1084" i="2"/>
  <c r="D1084" i="2"/>
  <c r="E1084" i="2"/>
  <c r="G1084" i="2"/>
  <c r="H1084" i="2"/>
  <c r="K1084" i="2"/>
  <c r="A1044" i="2"/>
  <c r="D1044" i="2"/>
  <c r="G1044" i="2"/>
  <c r="H1044" i="2"/>
  <c r="K1044" i="2"/>
  <c r="A1045" i="2"/>
  <c r="G1045" i="2"/>
  <c r="H1045" i="2"/>
  <c r="K1045" i="2"/>
  <c r="A1046" i="2"/>
  <c r="G1046" i="2"/>
  <c r="H1046" i="2"/>
  <c r="K1046" i="2"/>
  <c r="A1047" i="2"/>
  <c r="G1047" i="2"/>
  <c r="H1047" i="2"/>
  <c r="K1047" i="2"/>
  <c r="G1283" i="2" l="1"/>
  <c r="G1282" i="2"/>
  <c r="K1064" i="2"/>
  <c r="H1064" i="2"/>
  <c r="F1064" i="2"/>
  <c r="E1064" i="2"/>
  <c r="D1064" i="2"/>
  <c r="C1064" i="2"/>
  <c r="B1064" i="2"/>
  <c r="A1064" i="2"/>
  <c r="O1070" i="1"/>
  <c r="I1064" i="2" s="1"/>
  <c r="G1064" i="2" l="1"/>
  <c r="O1066" i="1"/>
  <c r="I1060" i="2" s="1"/>
  <c r="R1070" i="1"/>
  <c r="L1064" i="2" s="1"/>
  <c r="R1066" i="1" l="1"/>
  <c r="L1060" i="2" s="1"/>
  <c r="H647" i="2"/>
  <c r="H812" i="2"/>
  <c r="K812" i="2"/>
  <c r="F812" i="2"/>
  <c r="E812" i="2"/>
  <c r="D812" i="2"/>
  <c r="C812" i="2"/>
  <c r="B812" i="2"/>
  <c r="R817" i="1"/>
  <c r="L812" i="2" s="1"/>
  <c r="K647" i="2"/>
  <c r="F647" i="2"/>
  <c r="E647" i="2"/>
  <c r="D647" i="2"/>
  <c r="C647" i="2"/>
  <c r="B647" i="2"/>
  <c r="R652" i="1"/>
  <c r="L647" i="2" s="1"/>
  <c r="O652" i="1" l="1"/>
  <c r="I647" i="2" s="1"/>
  <c r="O817" i="1"/>
  <c r="I812" i="2" s="1"/>
  <c r="G647" i="2"/>
  <c r="G812" i="2"/>
  <c r="K912" i="2" l="1"/>
  <c r="H912" i="2"/>
  <c r="F912" i="2"/>
  <c r="E912" i="2"/>
  <c r="D912" i="2"/>
  <c r="C912" i="2"/>
  <c r="B912" i="2"/>
  <c r="R917" i="1"/>
  <c r="L912" i="2" s="1"/>
  <c r="O917" i="1"/>
  <c r="I912" i="2" s="1"/>
  <c r="G912" i="2" l="1"/>
  <c r="F1284" i="2"/>
  <c r="F1283" i="2"/>
  <c r="F1282" i="2"/>
  <c r="F1084" i="2"/>
  <c r="F1083" i="2"/>
  <c r="F1082" i="2"/>
  <c r="F1081" i="2"/>
  <c r="F1080" i="2"/>
  <c r="F1079" i="2"/>
  <c r="F1047" i="2"/>
  <c r="F1046" i="2"/>
  <c r="F1045" i="2"/>
  <c r="F1044" i="2"/>
  <c r="R515" i="1" l="1"/>
  <c r="A1071" i="2" l="1"/>
  <c r="B1071" i="2"/>
  <c r="C1071" i="2"/>
  <c r="D1071" i="2"/>
  <c r="E1071" i="2"/>
  <c r="H1071" i="2"/>
  <c r="K1071" i="2"/>
  <c r="A1072" i="2"/>
  <c r="B1072" i="2"/>
  <c r="C1072" i="2"/>
  <c r="D1072" i="2"/>
  <c r="E1072" i="2"/>
  <c r="G1072" i="2"/>
  <c r="H1072" i="2"/>
  <c r="K1072" i="2"/>
  <c r="A1073" i="2"/>
  <c r="B1073" i="2"/>
  <c r="C1073" i="2"/>
  <c r="D1073" i="2"/>
  <c r="E1073" i="2"/>
  <c r="G1073" i="2"/>
  <c r="H1073" i="2"/>
  <c r="K1073" i="2"/>
  <c r="K1095" i="2" l="1"/>
  <c r="H1095" i="2"/>
  <c r="F1095" i="2"/>
  <c r="E1095" i="2"/>
  <c r="D1095" i="2"/>
  <c r="C1095" i="2"/>
  <c r="B1095" i="2"/>
  <c r="A1095" i="2"/>
  <c r="G1095" i="2"/>
  <c r="O1101" i="1" l="1"/>
  <c r="R1101" i="1" s="1"/>
  <c r="L1095" i="2" s="1"/>
  <c r="K1519" i="2"/>
  <c r="G1519" i="2"/>
  <c r="F1519" i="2"/>
  <c r="E1519" i="2"/>
  <c r="D1519" i="2"/>
  <c r="C1519" i="2"/>
  <c r="B1519" i="2"/>
  <c r="A1519" i="2"/>
  <c r="K1518" i="2"/>
  <c r="F1518" i="2"/>
  <c r="E1518" i="2"/>
  <c r="D1518" i="2"/>
  <c r="C1518" i="2"/>
  <c r="B1518" i="2"/>
  <c r="A1518" i="2"/>
  <c r="O1525" i="1"/>
  <c r="R1525" i="1" s="1"/>
  <c r="L1519" i="2" s="1"/>
  <c r="H1518" i="2"/>
  <c r="G1518" i="2"/>
  <c r="K1517" i="2"/>
  <c r="F1517" i="2"/>
  <c r="E1517" i="2"/>
  <c r="D1517" i="2"/>
  <c r="C1517" i="2"/>
  <c r="B1517" i="2"/>
  <c r="A1517" i="2"/>
  <c r="G1517" i="2"/>
  <c r="O1523" i="1" l="1"/>
  <c r="I1517" i="2" s="1"/>
  <c r="I1095" i="2"/>
  <c r="I1519" i="2"/>
  <c r="O1524" i="1"/>
  <c r="H1517" i="2"/>
  <c r="H1519" i="2"/>
  <c r="R1523" i="1" l="1"/>
  <c r="L1517" i="2" s="1"/>
  <c r="R1524" i="1"/>
  <c r="L1518" i="2" s="1"/>
  <c r="I1518" i="2"/>
  <c r="K1107" i="2" l="1"/>
  <c r="H1107" i="2"/>
  <c r="G1107" i="2"/>
  <c r="F1107" i="2"/>
  <c r="E1107" i="2"/>
  <c r="D1107" i="2"/>
  <c r="C1107" i="2"/>
  <c r="B1107" i="2"/>
  <c r="A1107" i="2"/>
  <c r="O1113" i="1"/>
  <c r="I1107" i="2" s="1"/>
  <c r="K1100" i="2"/>
  <c r="H1100" i="2"/>
  <c r="F1100" i="2"/>
  <c r="E1100" i="2"/>
  <c r="D1100" i="2"/>
  <c r="C1100" i="2"/>
  <c r="B1100" i="2"/>
  <c r="A1100" i="2"/>
  <c r="G1100" i="2"/>
  <c r="O1106" i="1" l="1"/>
  <c r="R1113" i="1"/>
  <c r="L1107" i="2" s="1"/>
  <c r="K1139" i="2"/>
  <c r="H1139" i="2"/>
  <c r="F1139" i="2"/>
  <c r="E1139" i="2"/>
  <c r="D1139" i="2"/>
  <c r="C1139" i="2"/>
  <c r="B1139" i="2"/>
  <c r="A1139" i="2"/>
  <c r="K1138" i="2"/>
  <c r="H1138" i="2"/>
  <c r="F1138" i="2"/>
  <c r="E1138" i="2"/>
  <c r="D1138" i="2"/>
  <c r="C1138" i="2"/>
  <c r="B1138" i="2"/>
  <c r="A1138" i="2"/>
  <c r="G1139" i="2"/>
  <c r="G1138" i="2"/>
  <c r="A1137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5" i="2"/>
  <c r="A1286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K1137" i="2"/>
  <c r="H1137" i="2"/>
  <c r="F1137" i="2"/>
  <c r="E1137" i="2"/>
  <c r="D1137" i="2"/>
  <c r="C1137" i="2"/>
  <c r="B1137" i="2"/>
  <c r="O1143" i="1"/>
  <c r="I1137" i="2" s="1"/>
  <c r="G1137" i="2" l="1"/>
  <c r="O1144" i="1"/>
  <c r="R1144" i="1" s="1"/>
  <c r="L1138" i="2" s="1"/>
  <c r="O1145" i="1"/>
  <c r="I1100" i="2"/>
  <c r="R1106" i="1"/>
  <c r="L1100" i="2" s="1"/>
  <c r="R1143" i="1"/>
  <c r="L1137" i="2" s="1"/>
  <c r="H983" i="2"/>
  <c r="H927" i="2"/>
  <c r="H859" i="2"/>
  <c r="H911" i="2"/>
  <c r="H932" i="2"/>
  <c r="H862" i="2"/>
  <c r="H782" i="2"/>
  <c r="H673" i="2"/>
  <c r="H969" i="2"/>
  <c r="O975" i="1"/>
  <c r="I970" i="2" s="1"/>
  <c r="H668" i="2"/>
  <c r="H957" i="2"/>
  <c r="H975" i="2"/>
  <c r="H818" i="2"/>
  <c r="H879" i="2"/>
  <c r="K859" i="2"/>
  <c r="F859" i="2"/>
  <c r="E859" i="2"/>
  <c r="D859" i="2"/>
  <c r="C859" i="2"/>
  <c r="B859" i="2"/>
  <c r="R864" i="1"/>
  <c r="L859" i="2" s="1"/>
  <c r="O864" i="1"/>
  <c r="I859" i="2" s="1"/>
  <c r="K983" i="2"/>
  <c r="F983" i="2"/>
  <c r="E983" i="2"/>
  <c r="D983" i="2"/>
  <c r="C983" i="2"/>
  <c r="B983" i="2"/>
  <c r="R988" i="1"/>
  <c r="L983" i="2" s="1"/>
  <c r="G983" i="2"/>
  <c r="K927" i="2"/>
  <c r="F927" i="2"/>
  <c r="E927" i="2"/>
  <c r="D927" i="2"/>
  <c r="C927" i="2"/>
  <c r="B927" i="2"/>
  <c r="R932" i="1"/>
  <c r="L927" i="2" s="1"/>
  <c r="G927" i="2"/>
  <c r="K911" i="2"/>
  <c r="F911" i="2"/>
  <c r="E911" i="2"/>
  <c r="D911" i="2"/>
  <c r="C911" i="2"/>
  <c r="B911" i="2"/>
  <c r="R916" i="1"/>
  <c r="L911" i="2" s="1"/>
  <c r="G911" i="2"/>
  <c r="K932" i="2"/>
  <c r="F932" i="2"/>
  <c r="E932" i="2"/>
  <c r="D932" i="2"/>
  <c r="C932" i="2"/>
  <c r="B932" i="2"/>
  <c r="R937" i="1"/>
  <c r="L932" i="2" s="1"/>
  <c r="G932" i="2"/>
  <c r="K637" i="2"/>
  <c r="H637" i="2"/>
  <c r="F637" i="2"/>
  <c r="E637" i="2"/>
  <c r="D637" i="2"/>
  <c r="C637" i="2"/>
  <c r="B637" i="2"/>
  <c r="R642" i="1"/>
  <c r="L637" i="2" s="1"/>
  <c r="G637" i="2"/>
  <c r="K862" i="2"/>
  <c r="F862" i="2"/>
  <c r="E862" i="2"/>
  <c r="D862" i="2"/>
  <c r="C862" i="2"/>
  <c r="B862" i="2"/>
  <c r="R867" i="1"/>
  <c r="L862" i="2" s="1"/>
  <c r="K782" i="2"/>
  <c r="F782" i="2"/>
  <c r="E782" i="2"/>
  <c r="D782" i="2"/>
  <c r="C782" i="2"/>
  <c r="B782" i="2"/>
  <c r="R787" i="1"/>
  <c r="L782" i="2" s="1"/>
  <c r="O787" i="1"/>
  <c r="I782" i="2" s="1"/>
  <c r="G782" i="2"/>
  <c r="O680" i="1"/>
  <c r="I675" i="2" s="1"/>
  <c r="O677" i="1"/>
  <c r="I672" i="2" s="1"/>
  <c r="G673" i="2"/>
  <c r="G970" i="2"/>
  <c r="K956" i="2"/>
  <c r="H956" i="2"/>
  <c r="F956" i="2"/>
  <c r="E956" i="2"/>
  <c r="D956" i="2"/>
  <c r="C956" i="2"/>
  <c r="B956" i="2"/>
  <c r="R961" i="1"/>
  <c r="L956" i="2" s="1"/>
  <c r="O961" i="1"/>
  <c r="I956" i="2" s="1"/>
  <c r="K675" i="2"/>
  <c r="H675" i="2"/>
  <c r="F675" i="2"/>
  <c r="E675" i="2"/>
  <c r="D675" i="2"/>
  <c r="C675" i="2"/>
  <c r="B675" i="2"/>
  <c r="R680" i="1"/>
  <c r="L675" i="2" s="1"/>
  <c r="K673" i="2"/>
  <c r="F673" i="2"/>
  <c r="E673" i="2"/>
  <c r="D673" i="2"/>
  <c r="C673" i="2"/>
  <c r="B673" i="2"/>
  <c r="R678" i="1"/>
  <c r="L673" i="2" s="1"/>
  <c r="K970" i="2"/>
  <c r="H970" i="2"/>
  <c r="F970" i="2"/>
  <c r="E970" i="2"/>
  <c r="D970" i="2"/>
  <c r="C970" i="2"/>
  <c r="B970" i="2"/>
  <c r="R975" i="1"/>
  <c r="L970" i="2" s="1"/>
  <c r="K969" i="2"/>
  <c r="F969" i="2"/>
  <c r="E969" i="2"/>
  <c r="D969" i="2"/>
  <c r="C969" i="2"/>
  <c r="B969" i="2"/>
  <c r="R974" i="1"/>
  <c r="L969" i="2" s="1"/>
  <c r="K668" i="2"/>
  <c r="F668" i="2"/>
  <c r="E668" i="2"/>
  <c r="D668" i="2"/>
  <c r="C668" i="2"/>
  <c r="B668" i="2"/>
  <c r="R673" i="1"/>
  <c r="L668" i="2" s="1"/>
  <c r="O673" i="1"/>
  <c r="I668" i="2" s="1"/>
  <c r="K672" i="2"/>
  <c r="H672" i="2"/>
  <c r="F672" i="2"/>
  <c r="E672" i="2"/>
  <c r="D672" i="2"/>
  <c r="C672" i="2"/>
  <c r="B672" i="2"/>
  <c r="R677" i="1"/>
  <c r="L672" i="2" s="1"/>
  <c r="K957" i="2"/>
  <c r="F957" i="2"/>
  <c r="E957" i="2"/>
  <c r="D957" i="2"/>
  <c r="C957" i="2"/>
  <c r="B957" i="2"/>
  <c r="R962" i="1"/>
  <c r="L957" i="2" s="1"/>
  <c r="G957" i="2"/>
  <c r="K963" i="2"/>
  <c r="H963" i="2"/>
  <c r="F963" i="2"/>
  <c r="E963" i="2"/>
  <c r="D963" i="2"/>
  <c r="C963" i="2"/>
  <c r="B963" i="2"/>
  <c r="R968" i="1"/>
  <c r="L963" i="2" s="1"/>
  <c r="B967" i="1"/>
  <c r="C967" i="1"/>
  <c r="D967" i="1"/>
  <c r="E967" i="1"/>
  <c r="O967" i="1"/>
  <c r="R967" i="1"/>
  <c r="K930" i="2"/>
  <c r="H930" i="2"/>
  <c r="G930" i="2"/>
  <c r="E930" i="2"/>
  <c r="D930" i="2"/>
  <c r="C930" i="2"/>
  <c r="B930" i="2"/>
  <c r="K975" i="2"/>
  <c r="F975" i="2"/>
  <c r="E975" i="2"/>
  <c r="D975" i="2"/>
  <c r="C975" i="2"/>
  <c r="B975" i="2"/>
  <c r="R980" i="1"/>
  <c r="L975" i="2" s="1"/>
  <c r="G975" i="2"/>
  <c r="K818" i="2"/>
  <c r="F818" i="2"/>
  <c r="E818" i="2"/>
  <c r="D818" i="2"/>
  <c r="C818" i="2"/>
  <c r="B818" i="2"/>
  <c r="R823" i="1"/>
  <c r="L818" i="2" s="1"/>
  <c r="K1000" i="2"/>
  <c r="H1000" i="2"/>
  <c r="F1000" i="2"/>
  <c r="E1000" i="2"/>
  <c r="D1000" i="2"/>
  <c r="C1000" i="2"/>
  <c r="B1000" i="2"/>
  <c r="R1005" i="1"/>
  <c r="L1000" i="2" s="1"/>
  <c r="O1005" i="1"/>
  <c r="I1000" i="2" s="1"/>
  <c r="K879" i="2"/>
  <c r="F879" i="2"/>
  <c r="E879" i="2"/>
  <c r="D879" i="2"/>
  <c r="C879" i="2"/>
  <c r="B879" i="2"/>
  <c r="R884" i="1"/>
  <c r="L879" i="2" s="1"/>
  <c r="G879" i="2"/>
  <c r="I1138" i="2" l="1"/>
  <c r="G672" i="2"/>
  <c r="O823" i="1"/>
  <c r="I818" i="2" s="1"/>
  <c r="O962" i="1"/>
  <c r="I957" i="2" s="1"/>
  <c r="O642" i="1"/>
  <c r="I637" i="2" s="1"/>
  <c r="O937" i="1"/>
  <c r="I932" i="2" s="1"/>
  <c r="O974" i="1"/>
  <c r="I969" i="2" s="1"/>
  <c r="I862" i="2"/>
  <c r="O980" i="1"/>
  <c r="I975" i="2" s="1"/>
  <c r="G859" i="2"/>
  <c r="O678" i="1"/>
  <c r="I673" i="2" s="1"/>
  <c r="R1145" i="1"/>
  <c r="L1139" i="2" s="1"/>
  <c r="I1139" i="2"/>
  <c r="O988" i="1"/>
  <c r="I983" i="2" s="1"/>
  <c r="O932" i="1"/>
  <c r="I927" i="2" s="1"/>
  <c r="O968" i="1"/>
  <c r="I963" i="2" s="1"/>
  <c r="O916" i="1"/>
  <c r="I911" i="2" s="1"/>
  <c r="G862" i="2"/>
  <c r="G675" i="2"/>
  <c r="G963" i="2"/>
  <c r="G668" i="2"/>
  <c r="G969" i="2"/>
  <c r="G956" i="2"/>
  <c r="G818" i="2"/>
  <c r="O884" i="1"/>
  <c r="I879" i="2" s="1"/>
  <c r="G1000" i="2"/>
  <c r="K1290" i="2"/>
  <c r="H1290" i="2"/>
  <c r="F1290" i="2"/>
  <c r="E1290" i="2"/>
  <c r="D1290" i="2"/>
  <c r="C1290" i="2"/>
  <c r="B1290" i="2"/>
  <c r="O1296" i="1"/>
  <c r="I1290" i="2" s="1"/>
  <c r="K1281" i="2"/>
  <c r="H1281" i="2"/>
  <c r="F1281" i="2"/>
  <c r="E1281" i="2"/>
  <c r="D1281" i="2"/>
  <c r="C1281" i="2"/>
  <c r="B1281" i="2"/>
  <c r="G1290" i="2" l="1"/>
  <c r="R1296" i="1"/>
  <c r="L1290" i="2" s="1"/>
  <c r="G1281" i="2"/>
  <c r="O1287" i="1" l="1"/>
  <c r="I1281" i="2" s="1"/>
  <c r="K1286" i="2"/>
  <c r="H1286" i="2"/>
  <c r="F1286" i="2"/>
  <c r="E1286" i="2"/>
  <c r="D1286" i="2"/>
  <c r="C1286" i="2"/>
  <c r="B1286" i="2"/>
  <c r="G1286" i="2"/>
  <c r="O1290" i="1"/>
  <c r="O1289" i="1"/>
  <c r="O1288" i="1"/>
  <c r="K1278" i="2"/>
  <c r="H1278" i="2"/>
  <c r="F1278" i="2"/>
  <c r="E1278" i="2"/>
  <c r="D1278" i="2"/>
  <c r="C1278" i="2"/>
  <c r="B1278" i="2"/>
  <c r="O1284" i="1"/>
  <c r="R1284" i="1" s="1"/>
  <c r="L1278" i="2" s="1"/>
  <c r="G1071" i="2"/>
  <c r="R1288" i="1" l="1"/>
  <c r="L1282" i="2" s="1"/>
  <c r="I1282" i="2"/>
  <c r="R1289" i="1"/>
  <c r="L1283" i="2" s="1"/>
  <c r="I1283" i="2"/>
  <c r="R1290" i="1"/>
  <c r="L1284" i="2" s="1"/>
  <c r="I1284" i="2"/>
  <c r="R1287" i="1"/>
  <c r="L1281" i="2" s="1"/>
  <c r="G1278" i="2"/>
  <c r="O1292" i="1"/>
  <c r="I1278" i="2"/>
  <c r="I1286" i="2" l="1"/>
  <c r="R1292" i="1"/>
  <c r="L1286" i="2" s="1"/>
  <c r="H925" i="2" l="1"/>
  <c r="H906" i="2"/>
  <c r="H756" i="2"/>
  <c r="H928" i="2"/>
  <c r="K925" i="2"/>
  <c r="F925" i="2"/>
  <c r="E925" i="2"/>
  <c r="D925" i="2"/>
  <c r="C925" i="2"/>
  <c r="B925" i="2"/>
  <c r="R930" i="1"/>
  <c r="L925" i="2" s="1"/>
  <c r="O930" i="1"/>
  <c r="I925" i="2" s="1"/>
  <c r="K906" i="2"/>
  <c r="F906" i="2"/>
  <c r="E906" i="2"/>
  <c r="D906" i="2"/>
  <c r="C906" i="2"/>
  <c r="B906" i="2"/>
  <c r="R911" i="1"/>
  <c r="L906" i="2" s="1"/>
  <c r="G906" i="2"/>
  <c r="K756" i="2"/>
  <c r="F756" i="2"/>
  <c r="E756" i="2"/>
  <c r="D756" i="2"/>
  <c r="C756" i="2"/>
  <c r="B756" i="2"/>
  <c r="R761" i="1"/>
  <c r="L756" i="2" s="1"/>
  <c r="K928" i="2"/>
  <c r="F928" i="2"/>
  <c r="E928" i="2"/>
  <c r="D928" i="2"/>
  <c r="C928" i="2"/>
  <c r="B928" i="2"/>
  <c r="R933" i="1"/>
  <c r="L928" i="2" s="1"/>
  <c r="G928" i="2"/>
  <c r="H1066" i="2"/>
  <c r="H1065" i="2"/>
  <c r="K1066" i="2"/>
  <c r="F1066" i="2"/>
  <c r="E1066" i="2"/>
  <c r="D1066" i="2"/>
  <c r="C1066" i="2"/>
  <c r="B1066" i="2"/>
  <c r="A1066" i="2"/>
  <c r="K1065" i="2"/>
  <c r="F1065" i="2"/>
  <c r="E1065" i="2"/>
  <c r="D1065" i="2"/>
  <c r="C1065" i="2"/>
  <c r="B1065" i="2"/>
  <c r="A1065" i="2"/>
  <c r="G1065" i="2"/>
  <c r="O1067" i="1" l="1"/>
  <c r="I1061" i="2" s="1"/>
  <c r="O1072" i="1"/>
  <c r="R1072" i="1" s="1"/>
  <c r="L1066" i="2" s="1"/>
  <c r="O761" i="1"/>
  <c r="I756" i="2" s="1"/>
  <c r="O933" i="1"/>
  <c r="I928" i="2" s="1"/>
  <c r="G756" i="2"/>
  <c r="G1066" i="2"/>
  <c r="G925" i="2"/>
  <c r="O911" i="1"/>
  <c r="I906" i="2" s="1"/>
  <c r="O1071" i="1"/>
  <c r="R1067" i="1" l="1"/>
  <c r="L1061" i="2" s="1"/>
  <c r="I1066" i="2"/>
  <c r="R1071" i="1"/>
  <c r="L1065" i="2" s="1"/>
  <c r="I1065" i="2"/>
  <c r="F1073" i="2"/>
  <c r="F1072" i="2"/>
  <c r="F1071" i="2"/>
  <c r="F930" i="2"/>
  <c r="O912" i="1"/>
  <c r="O7" i="1"/>
  <c r="H117" i="2" l="1"/>
  <c r="K684" i="2" l="1"/>
  <c r="H684" i="2"/>
  <c r="F684" i="2"/>
  <c r="E684" i="2"/>
  <c r="D684" i="2"/>
  <c r="C684" i="2"/>
  <c r="B684" i="2"/>
  <c r="G684" i="2"/>
  <c r="R689" i="1"/>
  <c r="L684" i="2" s="1"/>
  <c r="K514" i="2"/>
  <c r="H514" i="2"/>
  <c r="F514" i="2"/>
  <c r="E514" i="2"/>
  <c r="D514" i="2"/>
  <c r="C514" i="2"/>
  <c r="B514" i="2"/>
  <c r="R519" i="1"/>
  <c r="L514" i="2" s="1"/>
  <c r="O519" i="1"/>
  <c r="I514" i="2" s="1"/>
  <c r="H703" i="2"/>
  <c r="K703" i="2"/>
  <c r="F703" i="2"/>
  <c r="E703" i="2"/>
  <c r="D703" i="2"/>
  <c r="C703" i="2"/>
  <c r="B703" i="2"/>
  <c r="R708" i="1"/>
  <c r="L703" i="2" s="1"/>
  <c r="G703" i="2"/>
  <c r="H690" i="2"/>
  <c r="K690" i="2"/>
  <c r="F690" i="2"/>
  <c r="E690" i="2"/>
  <c r="D690" i="2"/>
  <c r="C690" i="2"/>
  <c r="B690" i="2"/>
  <c r="R695" i="1"/>
  <c r="L690" i="2" s="1"/>
  <c r="O695" i="1"/>
  <c r="I690" i="2" s="1"/>
  <c r="H878" i="2"/>
  <c r="K878" i="2"/>
  <c r="F878" i="2"/>
  <c r="E878" i="2"/>
  <c r="D878" i="2"/>
  <c r="C878" i="2"/>
  <c r="B878" i="2"/>
  <c r="R883" i="1"/>
  <c r="L878" i="2" s="1"/>
  <c r="O883" i="1"/>
  <c r="I878" i="2" s="1"/>
  <c r="K501" i="2"/>
  <c r="H501" i="2"/>
  <c r="F501" i="2"/>
  <c r="E501" i="2"/>
  <c r="D501" i="2"/>
  <c r="C501" i="2"/>
  <c r="B501" i="2"/>
  <c r="R506" i="1"/>
  <c r="L501" i="2" s="1"/>
  <c r="O506" i="1"/>
  <c r="I501" i="2" s="1"/>
  <c r="G501" i="2"/>
  <c r="H520" i="2"/>
  <c r="K520" i="2"/>
  <c r="F520" i="2"/>
  <c r="E520" i="2"/>
  <c r="D520" i="2"/>
  <c r="C520" i="2"/>
  <c r="B520" i="2"/>
  <c r="R525" i="1"/>
  <c r="L520" i="2" s="1"/>
  <c r="O525" i="1"/>
  <c r="I520" i="2" s="1"/>
  <c r="K877" i="2"/>
  <c r="H877" i="2"/>
  <c r="G877" i="2"/>
  <c r="F877" i="2"/>
  <c r="E877" i="2"/>
  <c r="D877" i="2"/>
  <c r="C877" i="2"/>
  <c r="B877" i="2"/>
  <c r="R882" i="1"/>
  <c r="L877" i="2" s="1"/>
  <c r="O882" i="1"/>
  <c r="I877" i="2" s="1"/>
  <c r="K1571" i="2"/>
  <c r="H1571" i="2"/>
  <c r="G1571" i="2"/>
  <c r="F1571" i="2"/>
  <c r="E1571" i="2"/>
  <c r="D1571" i="2"/>
  <c r="C1571" i="2"/>
  <c r="B1571" i="2"/>
  <c r="O1577" i="1"/>
  <c r="R1577" i="1" s="1"/>
  <c r="L1571" i="2" s="1"/>
  <c r="K1570" i="2"/>
  <c r="H1570" i="2"/>
  <c r="F1570" i="2"/>
  <c r="E1570" i="2"/>
  <c r="D1570" i="2"/>
  <c r="C1570" i="2"/>
  <c r="B1570" i="2"/>
  <c r="O1576" i="1"/>
  <c r="R1576" i="1" s="1"/>
  <c r="L1570" i="2" s="1"/>
  <c r="G1570" i="2"/>
  <c r="K1136" i="2"/>
  <c r="H1136" i="2"/>
  <c r="F1136" i="2"/>
  <c r="E1136" i="2"/>
  <c r="D1136" i="2"/>
  <c r="C1136" i="2"/>
  <c r="B1136" i="2"/>
  <c r="A1136" i="2"/>
  <c r="G1136" i="2"/>
  <c r="K1114" i="2"/>
  <c r="H1114" i="2"/>
  <c r="F1114" i="2"/>
  <c r="E1114" i="2"/>
  <c r="D1114" i="2"/>
  <c r="C1114" i="2"/>
  <c r="B1114" i="2"/>
  <c r="A1114" i="2"/>
  <c r="O1120" i="1"/>
  <c r="I1114" i="2" s="1"/>
  <c r="G1114" i="2"/>
  <c r="G520" i="2" l="1"/>
  <c r="G878" i="2"/>
  <c r="G514" i="2"/>
  <c r="O1142" i="1"/>
  <c r="I1136" i="2" s="1"/>
  <c r="G690" i="2"/>
  <c r="O689" i="1"/>
  <c r="I684" i="2" s="1"/>
  <c r="I1571" i="2"/>
  <c r="O708" i="1"/>
  <c r="I703" i="2" s="1"/>
  <c r="I1570" i="2"/>
  <c r="R1120" i="1"/>
  <c r="L1114" i="2" s="1"/>
  <c r="R1142" i="1" l="1"/>
  <c r="L1136" i="2" s="1"/>
  <c r="K683" i="2" l="1"/>
  <c r="H683" i="2"/>
  <c r="F683" i="2"/>
  <c r="E683" i="2"/>
  <c r="D683" i="2"/>
  <c r="C683" i="2"/>
  <c r="B683" i="2"/>
  <c r="R688" i="1"/>
  <c r="L683" i="2" s="1"/>
  <c r="O688" i="1"/>
  <c r="I683" i="2" s="1"/>
  <c r="K998" i="2"/>
  <c r="H998" i="2"/>
  <c r="F998" i="2"/>
  <c r="E998" i="2"/>
  <c r="D998" i="2"/>
  <c r="C998" i="2"/>
  <c r="B998" i="2"/>
  <c r="R1003" i="1"/>
  <c r="L998" i="2" s="1"/>
  <c r="O1003" i="1"/>
  <c r="I998" i="2" s="1"/>
  <c r="K587" i="2"/>
  <c r="H587" i="2"/>
  <c r="F587" i="2"/>
  <c r="E587" i="2"/>
  <c r="D587" i="2"/>
  <c r="C587" i="2"/>
  <c r="B587" i="2"/>
  <c r="R592" i="1"/>
  <c r="L587" i="2" s="1"/>
  <c r="O592" i="1"/>
  <c r="I587" i="2" s="1"/>
  <c r="G587" i="2" l="1"/>
  <c r="G998" i="2"/>
  <c r="G683" i="2"/>
  <c r="K1302" i="2" l="1"/>
  <c r="H1302" i="2"/>
  <c r="E1302" i="2"/>
  <c r="D1302" i="2"/>
  <c r="C1302" i="2"/>
  <c r="B1302" i="2"/>
  <c r="G1302" i="2"/>
  <c r="F1302" i="2"/>
  <c r="O1308" i="1" l="1"/>
  <c r="I1302" i="2" l="1"/>
  <c r="R1308" i="1"/>
  <c r="L1302" i="2" s="1"/>
  <c r="K822" i="2" l="1"/>
  <c r="H822" i="2"/>
  <c r="F822" i="2"/>
  <c r="E822" i="2"/>
  <c r="D822" i="2"/>
  <c r="C822" i="2"/>
  <c r="B822" i="2"/>
  <c r="R827" i="1"/>
  <c r="L822" i="2" s="1"/>
  <c r="O827" i="1"/>
  <c r="I822" i="2" s="1"/>
  <c r="G822" i="2" l="1"/>
  <c r="K250" i="2" l="1"/>
  <c r="H250" i="2"/>
  <c r="F250" i="2"/>
  <c r="E250" i="2"/>
  <c r="D250" i="2"/>
  <c r="C250" i="2"/>
  <c r="B250" i="2"/>
  <c r="G250" i="2"/>
  <c r="O250" i="1" l="1"/>
  <c r="I250" i="2" s="1"/>
  <c r="H895" i="2"/>
  <c r="K945" i="2"/>
  <c r="H945" i="2"/>
  <c r="F945" i="2"/>
  <c r="E945" i="2"/>
  <c r="D945" i="2"/>
  <c r="C945" i="2"/>
  <c r="B945" i="2"/>
  <c r="R950" i="1"/>
  <c r="L945" i="2" s="1"/>
  <c r="O950" i="1"/>
  <c r="I945" i="2" s="1"/>
  <c r="G945" i="2"/>
  <c r="K929" i="2"/>
  <c r="H929" i="2"/>
  <c r="F929" i="2"/>
  <c r="E929" i="2"/>
  <c r="D929" i="2"/>
  <c r="C929" i="2"/>
  <c r="B929" i="2"/>
  <c r="R934" i="1"/>
  <c r="L929" i="2" s="1"/>
  <c r="O934" i="1"/>
  <c r="I929" i="2" s="1"/>
  <c r="G929" i="2"/>
  <c r="K913" i="2"/>
  <c r="H913" i="2"/>
  <c r="F913" i="2"/>
  <c r="E913" i="2"/>
  <c r="D913" i="2"/>
  <c r="C913" i="2"/>
  <c r="B913" i="2"/>
  <c r="R918" i="1"/>
  <c r="L913" i="2" s="1"/>
  <c r="O918" i="1"/>
  <c r="I913" i="2" s="1"/>
  <c r="G913" i="2"/>
  <c r="K895" i="2"/>
  <c r="F895" i="2"/>
  <c r="E895" i="2"/>
  <c r="D895" i="2"/>
  <c r="C895" i="2"/>
  <c r="B895" i="2"/>
  <c r="R900" i="1"/>
  <c r="L895" i="2" s="1"/>
  <c r="G895" i="2"/>
  <c r="R250" i="1" l="1"/>
  <c r="L250" i="2" s="1"/>
  <c r="O900" i="1"/>
  <c r="I895" i="2" s="1"/>
  <c r="O828" i="1" l="1"/>
  <c r="G1522" i="2" l="1"/>
  <c r="H1522" i="2"/>
  <c r="B1523" i="2"/>
  <c r="C1523" i="2"/>
  <c r="D1523" i="2"/>
  <c r="E1523" i="2"/>
  <c r="G1523" i="2"/>
  <c r="H1523" i="2"/>
  <c r="K1523" i="2"/>
  <c r="D1524" i="2"/>
  <c r="G1524" i="2"/>
  <c r="H1524" i="2"/>
  <c r="K1524" i="2"/>
  <c r="G1525" i="2"/>
  <c r="H1525" i="2"/>
  <c r="K1525" i="2"/>
  <c r="G1526" i="2"/>
  <c r="H1526" i="2"/>
  <c r="K1526" i="2"/>
  <c r="G1527" i="2"/>
  <c r="H1527" i="2"/>
  <c r="K1527" i="2"/>
  <c r="B1355" i="2"/>
  <c r="C1355" i="2"/>
  <c r="D1355" i="2"/>
  <c r="E1355" i="2"/>
  <c r="G1355" i="2"/>
  <c r="H1355" i="2"/>
  <c r="K1355" i="2"/>
  <c r="B1356" i="2"/>
  <c r="C1356" i="2"/>
  <c r="D1356" i="2"/>
  <c r="E1356" i="2"/>
  <c r="G1356" i="2"/>
  <c r="H1356" i="2"/>
  <c r="K1356" i="2"/>
  <c r="B1357" i="2"/>
  <c r="C1357" i="2"/>
  <c r="D1357" i="2"/>
  <c r="E1357" i="2"/>
  <c r="G1357" i="2"/>
  <c r="H1357" i="2"/>
  <c r="K1357" i="2"/>
  <c r="B1358" i="2"/>
  <c r="C1358" i="2"/>
  <c r="D1358" i="2"/>
  <c r="E1358" i="2"/>
  <c r="G1358" i="2"/>
  <c r="H1358" i="2"/>
  <c r="K1358" i="2"/>
  <c r="B1359" i="2"/>
  <c r="C1359" i="2"/>
  <c r="D1359" i="2"/>
  <c r="E1359" i="2"/>
  <c r="G1359" i="2"/>
  <c r="K1359" i="2"/>
  <c r="B1360" i="2"/>
  <c r="C1360" i="2"/>
  <c r="D1360" i="2"/>
  <c r="E1360" i="2"/>
  <c r="G1360" i="2"/>
  <c r="H1360" i="2"/>
  <c r="K1360" i="2"/>
  <c r="B1296" i="2"/>
  <c r="C1296" i="2"/>
  <c r="D1296" i="2"/>
  <c r="E1296" i="2"/>
  <c r="G1296" i="2"/>
  <c r="H1296" i="2"/>
  <c r="K1296" i="2"/>
  <c r="B1297" i="2"/>
  <c r="C1297" i="2"/>
  <c r="D1297" i="2"/>
  <c r="E1297" i="2"/>
  <c r="G1297" i="2"/>
  <c r="H1297" i="2"/>
  <c r="K1297" i="2"/>
  <c r="B1298" i="2"/>
  <c r="C1298" i="2"/>
  <c r="D1298" i="2"/>
  <c r="E1298" i="2"/>
  <c r="G1298" i="2"/>
  <c r="H1298" i="2"/>
  <c r="K1298" i="2"/>
  <c r="A1090" i="2"/>
  <c r="B1090" i="2"/>
  <c r="C1090" i="2"/>
  <c r="D1090" i="2"/>
  <c r="E1090" i="2"/>
  <c r="G1090" i="2"/>
  <c r="H1090" i="2"/>
  <c r="K1090" i="2"/>
  <c r="A1091" i="2"/>
  <c r="B1091" i="2"/>
  <c r="C1091" i="2"/>
  <c r="D1091" i="2"/>
  <c r="E1091" i="2"/>
  <c r="G1091" i="2"/>
  <c r="H1091" i="2"/>
  <c r="K1091" i="2"/>
  <c r="K499" i="2" l="1"/>
  <c r="H499" i="2"/>
  <c r="F499" i="2"/>
  <c r="E499" i="2"/>
  <c r="D499" i="2"/>
  <c r="C499" i="2"/>
  <c r="B499" i="2"/>
  <c r="G499" i="2"/>
  <c r="R504" i="1"/>
  <c r="L499" i="2" s="1"/>
  <c r="K498" i="2"/>
  <c r="H498" i="2"/>
  <c r="F498" i="2"/>
  <c r="E498" i="2"/>
  <c r="D498" i="2"/>
  <c r="C498" i="2"/>
  <c r="B498" i="2"/>
  <c r="R503" i="1"/>
  <c r="L498" i="2" s="1"/>
  <c r="O503" i="1"/>
  <c r="I498" i="2" s="1"/>
  <c r="G498" i="2"/>
  <c r="O504" i="1" l="1"/>
  <c r="I499" i="2" s="1"/>
  <c r="K1393" i="2"/>
  <c r="H1393" i="2"/>
  <c r="F1393" i="2"/>
  <c r="E1393" i="2"/>
  <c r="D1393" i="2"/>
  <c r="C1393" i="2"/>
  <c r="B1393" i="2"/>
  <c r="O1399" i="1"/>
  <c r="K337" i="2"/>
  <c r="H337" i="2"/>
  <c r="F337" i="2"/>
  <c r="E337" i="2"/>
  <c r="D337" i="2"/>
  <c r="C337" i="2"/>
  <c r="B337" i="2"/>
  <c r="O337" i="1"/>
  <c r="I337" i="2" s="1"/>
  <c r="K335" i="2"/>
  <c r="H335" i="2"/>
  <c r="G335" i="2"/>
  <c r="F335" i="2"/>
  <c r="E335" i="2"/>
  <c r="D335" i="2"/>
  <c r="C335" i="2"/>
  <c r="B335" i="2"/>
  <c r="O335" i="1"/>
  <c r="I335" i="2" s="1"/>
  <c r="C42" i="1"/>
  <c r="G337" i="2" l="1"/>
  <c r="R1399" i="1"/>
  <c r="L1393" i="2" s="1"/>
  <c r="I1393" i="2"/>
  <c r="G1393" i="2"/>
  <c r="R337" i="1"/>
  <c r="L337" i="2" s="1"/>
  <c r="R335" i="1"/>
  <c r="L335" i="2" s="1"/>
  <c r="H1359" i="2" l="1"/>
  <c r="H711" i="2" l="1"/>
  <c r="K711" i="2"/>
  <c r="F711" i="2"/>
  <c r="E711" i="2"/>
  <c r="D711" i="2"/>
  <c r="C711" i="2"/>
  <c r="B711" i="2"/>
  <c r="R716" i="1"/>
  <c r="L711" i="2" s="1"/>
  <c r="O716" i="1"/>
  <c r="I711" i="2" s="1"/>
  <c r="G711" i="2" l="1"/>
  <c r="H867" i="2"/>
  <c r="L867" i="2"/>
  <c r="K867" i="2"/>
  <c r="G867" i="2"/>
  <c r="F867" i="2"/>
  <c r="E867" i="2"/>
  <c r="D867" i="2"/>
  <c r="C867" i="2"/>
  <c r="B867" i="2"/>
  <c r="O872" i="1"/>
  <c r="I867" i="2" s="1"/>
  <c r="H769" i="2" l="1"/>
  <c r="K846" i="2"/>
  <c r="H846" i="2"/>
  <c r="F846" i="2"/>
  <c r="E846" i="2"/>
  <c r="D846" i="2"/>
  <c r="C846" i="2"/>
  <c r="B846" i="2"/>
  <c r="R851" i="1"/>
  <c r="L846" i="2" s="1"/>
  <c r="O851" i="1"/>
  <c r="I846" i="2" s="1"/>
  <c r="K769" i="2"/>
  <c r="G769" i="2"/>
  <c r="F769" i="2"/>
  <c r="E769" i="2"/>
  <c r="D769" i="2"/>
  <c r="C769" i="2"/>
  <c r="B769" i="2"/>
  <c r="R774" i="1"/>
  <c r="L769" i="2" s="1"/>
  <c r="G846" i="2" l="1"/>
  <c r="O774" i="1"/>
  <c r="I769" i="2" s="1"/>
  <c r="K1346" i="2" l="1"/>
  <c r="H1346" i="2"/>
  <c r="F1346" i="2"/>
  <c r="E1346" i="2"/>
  <c r="D1346" i="2"/>
  <c r="C1346" i="2"/>
  <c r="B1346" i="2"/>
  <c r="G1346" i="2"/>
  <c r="O1352" i="1" l="1"/>
  <c r="R1352" i="1" s="1"/>
  <c r="L1346" i="2" s="1"/>
  <c r="F1527" i="2"/>
  <c r="F1526" i="2"/>
  <c r="F1525" i="2"/>
  <c r="F1524" i="2"/>
  <c r="F1523" i="2"/>
  <c r="F1522" i="2"/>
  <c r="F1360" i="2"/>
  <c r="F1359" i="2"/>
  <c r="F1358" i="2"/>
  <c r="F1357" i="2"/>
  <c r="F1356" i="2"/>
  <c r="F1355" i="2"/>
  <c r="F1298" i="2"/>
  <c r="F1297" i="2"/>
  <c r="F1296" i="2"/>
  <c r="F1091" i="2"/>
  <c r="F1090" i="2"/>
  <c r="I1346" i="2" l="1"/>
  <c r="K1322" i="2"/>
  <c r="H1322" i="2"/>
  <c r="F1322" i="2"/>
  <c r="E1322" i="2"/>
  <c r="D1322" i="2"/>
  <c r="C1322" i="2"/>
  <c r="B1322" i="2"/>
  <c r="O1328" i="1"/>
  <c r="I1322" i="2" l="1"/>
  <c r="R1328" i="1"/>
  <c r="L1322" i="2" s="1"/>
  <c r="G1322" i="2"/>
  <c r="J1611" i="2"/>
  <c r="J1683" i="2"/>
  <c r="A1112" i="2" l="1"/>
  <c r="A1113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K1112" i="2"/>
  <c r="H1112" i="2"/>
  <c r="F1112" i="2"/>
  <c r="E1112" i="2"/>
  <c r="D1112" i="2"/>
  <c r="C1112" i="2"/>
  <c r="B1112" i="2"/>
  <c r="O1118" i="1"/>
  <c r="I1112" i="2" s="1"/>
  <c r="G1112" i="2"/>
  <c r="R1118" i="1" l="1"/>
  <c r="L1112" i="2" s="1"/>
  <c r="K580" i="2" l="1"/>
  <c r="H580" i="2"/>
  <c r="F580" i="2"/>
  <c r="E580" i="2"/>
  <c r="D580" i="2"/>
  <c r="C580" i="2"/>
  <c r="B580" i="2"/>
  <c r="R585" i="1"/>
  <c r="L580" i="2" s="1"/>
  <c r="O585" i="1"/>
  <c r="I580" i="2" s="1"/>
  <c r="K847" i="2"/>
  <c r="H847" i="2"/>
  <c r="F847" i="2"/>
  <c r="E847" i="2"/>
  <c r="D847" i="2"/>
  <c r="C847" i="2"/>
  <c r="B847" i="2"/>
  <c r="R852" i="1"/>
  <c r="L847" i="2" s="1"/>
  <c r="O852" i="1"/>
  <c r="I847" i="2" s="1"/>
  <c r="K819" i="2"/>
  <c r="H819" i="2"/>
  <c r="F819" i="2"/>
  <c r="E819" i="2"/>
  <c r="D819" i="2"/>
  <c r="C819" i="2"/>
  <c r="B819" i="2"/>
  <c r="R824" i="1"/>
  <c r="L819" i="2" s="1"/>
  <c r="O824" i="1"/>
  <c r="I819" i="2" s="1"/>
  <c r="K907" i="2"/>
  <c r="H907" i="2"/>
  <c r="F907" i="2"/>
  <c r="E907" i="2"/>
  <c r="D907" i="2"/>
  <c r="C907" i="2"/>
  <c r="B907" i="2"/>
  <c r="R912" i="1"/>
  <c r="L907" i="2" s="1"/>
  <c r="I907" i="2"/>
  <c r="R935" i="1"/>
  <c r="L930" i="2" s="1"/>
  <c r="O935" i="1"/>
  <c r="I930" i="2" s="1"/>
  <c r="G819" i="2" l="1"/>
  <c r="G847" i="2"/>
  <c r="G580" i="2"/>
  <c r="G907" i="2"/>
  <c r="H873" i="2" l="1"/>
  <c r="H872" i="2"/>
  <c r="H855" i="2"/>
  <c r="K855" i="2"/>
  <c r="E855" i="2"/>
  <c r="D855" i="2"/>
  <c r="C855" i="2"/>
  <c r="B855" i="2"/>
  <c r="R860" i="1"/>
  <c r="L855" i="2" s="1"/>
  <c r="G855" i="2"/>
  <c r="K873" i="2"/>
  <c r="G873" i="2"/>
  <c r="F873" i="2"/>
  <c r="E873" i="2"/>
  <c r="D873" i="2"/>
  <c r="C873" i="2"/>
  <c r="B873" i="2"/>
  <c r="R878" i="1"/>
  <c r="L873" i="2" s="1"/>
  <c r="K872" i="2"/>
  <c r="F872" i="2"/>
  <c r="E872" i="2"/>
  <c r="D872" i="2"/>
  <c r="C872" i="2"/>
  <c r="B872" i="2"/>
  <c r="R877" i="1"/>
  <c r="L872" i="2" s="1"/>
  <c r="O877" i="1" l="1"/>
  <c r="I872" i="2" s="1"/>
  <c r="O860" i="1"/>
  <c r="I855" i="2" s="1"/>
  <c r="G872" i="2"/>
  <c r="O878" i="1"/>
  <c r="I873" i="2" s="1"/>
  <c r="F855" i="2"/>
  <c r="B1381" i="2" l="1"/>
  <c r="C1381" i="2"/>
  <c r="D1381" i="2"/>
  <c r="E1381" i="2"/>
  <c r="G1381" i="2"/>
  <c r="H1381" i="2"/>
  <c r="K1381" i="2"/>
  <c r="B1382" i="2"/>
  <c r="C1382" i="2"/>
  <c r="D1382" i="2"/>
  <c r="E1382" i="2"/>
  <c r="G1382" i="2"/>
  <c r="H1382" i="2"/>
  <c r="K1382" i="2"/>
  <c r="B1383" i="2"/>
  <c r="C1383" i="2"/>
  <c r="D1383" i="2"/>
  <c r="E1383" i="2"/>
  <c r="G1383" i="2"/>
  <c r="H1383" i="2"/>
  <c r="K1383" i="2"/>
  <c r="B1384" i="2"/>
  <c r="C1384" i="2"/>
  <c r="D1384" i="2"/>
  <c r="E1384" i="2"/>
  <c r="G1384" i="2"/>
  <c r="H1384" i="2"/>
  <c r="K1384" i="2"/>
  <c r="B1385" i="2"/>
  <c r="C1385" i="2"/>
  <c r="D1385" i="2"/>
  <c r="E1385" i="2"/>
  <c r="G1385" i="2"/>
  <c r="H1385" i="2"/>
  <c r="K1385" i="2"/>
  <c r="B1386" i="2"/>
  <c r="C1386" i="2"/>
  <c r="D1386" i="2"/>
  <c r="E1386" i="2"/>
  <c r="G1386" i="2"/>
  <c r="H1386" i="2"/>
  <c r="K1386" i="2"/>
  <c r="B1387" i="2"/>
  <c r="C1387" i="2"/>
  <c r="D1387" i="2"/>
  <c r="E1387" i="2"/>
  <c r="G1387" i="2"/>
  <c r="H1387" i="2"/>
  <c r="K1387" i="2"/>
  <c r="B1388" i="2"/>
  <c r="C1388" i="2"/>
  <c r="D1388" i="2"/>
  <c r="E1388" i="2"/>
  <c r="G1388" i="2"/>
  <c r="H1388" i="2"/>
  <c r="K1388" i="2"/>
  <c r="B1389" i="2"/>
  <c r="C1389" i="2"/>
  <c r="D1389" i="2"/>
  <c r="E1389" i="2"/>
  <c r="G1389" i="2"/>
  <c r="H1389" i="2"/>
  <c r="K1389" i="2"/>
  <c r="B1390" i="2"/>
  <c r="C1390" i="2"/>
  <c r="D1390" i="2"/>
  <c r="E1390" i="2"/>
  <c r="G1390" i="2"/>
  <c r="H1390" i="2"/>
  <c r="K1390" i="2"/>
  <c r="H302" i="2" l="1"/>
  <c r="H1555" i="2"/>
  <c r="K1555" i="2"/>
  <c r="F1555" i="2"/>
  <c r="E1555" i="2"/>
  <c r="D1555" i="2"/>
  <c r="C1555" i="2"/>
  <c r="B1555" i="2"/>
  <c r="G1555" i="2"/>
  <c r="K302" i="2"/>
  <c r="F302" i="2"/>
  <c r="E302" i="2"/>
  <c r="D302" i="2"/>
  <c r="C302" i="2"/>
  <c r="B302" i="2"/>
  <c r="G302" i="2"/>
  <c r="O1561" i="1" l="1"/>
  <c r="I1555" i="2" s="1"/>
  <c r="O302" i="1"/>
  <c r="I302" i="2" s="1"/>
  <c r="F1390" i="2"/>
  <c r="F1389" i="2"/>
  <c r="F1388" i="2"/>
  <c r="F1387" i="2"/>
  <c r="F1386" i="2"/>
  <c r="F1385" i="2"/>
  <c r="F1384" i="2"/>
  <c r="F1383" i="2"/>
  <c r="F1382" i="2"/>
  <c r="F1381" i="2"/>
  <c r="O177" i="1"/>
  <c r="R1561" i="1" l="1"/>
  <c r="L1555" i="2" s="1"/>
  <c r="R302" i="1"/>
  <c r="L302" i="2" s="1"/>
  <c r="H922" i="2" l="1"/>
  <c r="H918" i="2"/>
  <c r="K814" i="2"/>
  <c r="H814" i="2"/>
  <c r="F814" i="2"/>
  <c r="E814" i="2"/>
  <c r="D814" i="2"/>
  <c r="C814" i="2"/>
  <c r="B814" i="2"/>
  <c r="R819" i="1"/>
  <c r="L814" i="2" s="1"/>
  <c r="O819" i="1"/>
  <c r="I814" i="2" s="1"/>
  <c r="G814" i="2"/>
  <c r="K922" i="2"/>
  <c r="G922" i="2"/>
  <c r="F922" i="2"/>
  <c r="E922" i="2"/>
  <c r="D922" i="2"/>
  <c r="C922" i="2"/>
  <c r="B922" i="2"/>
  <c r="R927" i="1"/>
  <c r="L922" i="2" s="1"/>
  <c r="K915" i="2"/>
  <c r="H915" i="2"/>
  <c r="F915" i="2"/>
  <c r="E915" i="2"/>
  <c r="D915" i="2"/>
  <c r="C915" i="2"/>
  <c r="B915" i="2"/>
  <c r="R920" i="1"/>
  <c r="L915" i="2" s="1"/>
  <c r="O920" i="1"/>
  <c r="I915" i="2" s="1"/>
  <c r="G915" i="2"/>
  <c r="K954" i="2"/>
  <c r="H954" i="2"/>
  <c r="F954" i="2"/>
  <c r="E954" i="2"/>
  <c r="D954" i="2"/>
  <c r="C954" i="2"/>
  <c r="B954" i="2"/>
  <c r="R959" i="1"/>
  <c r="L954" i="2" s="1"/>
  <c r="O959" i="1"/>
  <c r="I954" i="2" s="1"/>
  <c r="G918" i="2"/>
  <c r="K918" i="2"/>
  <c r="F918" i="2"/>
  <c r="E918" i="2"/>
  <c r="D918" i="2"/>
  <c r="C918" i="2"/>
  <c r="B918" i="2"/>
  <c r="R923" i="1"/>
  <c r="L918" i="2" s="1"/>
  <c r="R921" i="1"/>
  <c r="G954" i="2" l="1"/>
  <c r="O927" i="1"/>
  <c r="I922" i="2" s="1"/>
  <c r="O923" i="1"/>
  <c r="I918" i="2" s="1"/>
  <c r="B67" i="1"/>
  <c r="K1457" i="2" l="1"/>
  <c r="H1457" i="2"/>
  <c r="G1457" i="2"/>
  <c r="F1457" i="2"/>
  <c r="E1457" i="2"/>
  <c r="D1457" i="2"/>
  <c r="C1457" i="2"/>
  <c r="B1457" i="2"/>
  <c r="O1463" i="1"/>
  <c r="R1463" i="1" s="1"/>
  <c r="L1457" i="2" s="1"/>
  <c r="K1456" i="2"/>
  <c r="H1456" i="2"/>
  <c r="F1456" i="2"/>
  <c r="E1456" i="2"/>
  <c r="D1456" i="2"/>
  <c r="C1456" i="2"/>
  <c r="B1456" i="2"/>
  <c r="O1462" i="1"/>
  <c r="K1493" i="2"/>
  <c r="H1493" i="2"/>
  <c r="F1493" i="2"/>
  <c r="E1493" i="2"/>
  <c r="D1493" i="2"/>
  <c r="C1493" i="2"/>
  <c r="B1493" i="2"/>
  <c r="O1499" i="1"/>
  <c r="R1462" i="1" l="1"/>
  <c r="L1456" i="2" s="1"/>
  <c r="I1456" i="2"/>
  <c r="I1493" i="2"/>
  <c r="R1499" i="1"/>
  <c r="L1493" i="2" s="1"/>
  <c r="G1493" i="2"/>
  <c r="G1456" i="2"/>
  <c r="I1457" i="2"/>
  <c r="K1222" i="2" l="1"/>
  <c r="H1222" i="2"/>
  <c r="F1222" i="2"/>
  <c r="E1222" i="2"/>
  <c r="D1222" i="2"/>
  <c r="C1222" i="2"/>
  <c r="B1222" i="2"/>
  <c r="G1222" i="2"/>
  <c r="O1228" i="1" l="1"/>
  <c r="I1222" i="2" l="1"/>
  <c r="R1228" i="1"/>
  <c r="L1222" i="2" s="1"/>
  <c r="H760" i="2" l="1"/>
  <c r="H685" i="2"/>
  <c r="O765" i="1"/>
  <c r="I760" i="2" s="1"/>
  <c r="L760" i="2"/>
  <c r="K760" i="2"/>
  <c r="G760" i="2"/>
  <c r="F760" i="2"/>
  <c r="E760" i="2"/>
  <c r="D760" i="2"/>
  <c r="C760" i="2"/>
  <c r="B760" i="2"/>
  <c r="K685" i="2"/>
  <c r="F685" i="2"/>
  <c r="E685" i="2"/>
  <c r="D685" i="2"/>
  <c r="C685" i="2"/>
  <c r="B685" i="2"/>
  <c r="R690" i="1"/>
  <c r="L685" i="2" s="1"/>
  <c r="G685" i="2"/>
  <c r="O690" i="1" l="1"/>
  <c r="I685" i="2" s="1"/>
  <c r="K1350" i="2"/>
  <c r="H1350" i="2"/>
  <c r="F1350" i="2"/>
  <c r="E1350" i="2"/>
  <c r="D1350" i="2"/>
  <c r="C1350" i="2"/>
  <c r="B1350" i="2"/>
  <c r="O1356" i="1"/>
  <c r="R1356" i="1" l="1"/>
  <c r="L1350" i="2" s="1"/>
  <c r="I1350" i="2"/>
  <c r="G1350" i="2"/>
  <c r="H699" i="2" l="1"/>
  <c r="K699" i="2"/>
  <c r="F699" i="2"/>
  <c r="E699" i="2"/>
  <c r="D699" i="2"/>
  <c r="C699" i="2"/>
  <c r="B699" i="2"/>
  <c r="K698" i="2"/>
  <c r="H698" i="2"/>
  <c r="F698" i="2"/>
  <c r="E698" i="2"/>
  <c r="D698" i="2"/>
  <c r="C698" i="2"/>
  <c r="B698" i="2"/>
  <c r="R703" i="1"/>
  <c r="L698" i="2" s="1"/>
  <c r="O703" i="1"/>
  <c r="I698" i="2" s="1"/>
  <c r="G698" i="2"/>
  <c r="R704" i="1"/>
  <c r="L699" i="2" s="1"/>
  <c r="G699" i="2"/>
  <c r="O704" i="1" l="1"/>
  <c r="I699" i="2" s="1"/>
  <c r="K875" i="2"/>
  <c r="H875" i="2"/>
  <c r="F875" i="2"/>
  <c r="E875" i="2"/>
  <c r="D875" i="2"/>
  <c r="C875" i="2"/>
  <c r="B875" i="2"/>
  <c r="R880" i="1"/>
  <c r="L875" i="2" s="1"/>
  <c r="O880" i="1"/>
  <c r="I875" i="2" s="1"/>
  <c r="K874" i="2"/>
  <c r="H874" i="2"/>
  <c r="F874" i="2"/>
  <c r="E874" i="2"/>
  <c r="D874" i="2"/>
  <c r="C874" i="2"/>
  <c r="B874" i="2"/>
  <c r="G874" i="2"/>
  <c r="R879" i="1"/>
  <c r="L874" i="2" s="1"/>
  <c r="O879" i="1"/>
  <c r="I874" i="2" s="1"/>
  <c r="K871" i="2"/>
  <c r="H871" i="2"/>
  <c r="F871" i="2"/>
  <c r="E871" i="2"/>
  <c r="D871" i="2"/>
  <c r="C871" i="2"/>
  <c r="B871" i="2"/>
  <c r="G871" i="2"/>
  <c r="R876" i="1"/>
  <c r="L871" i="2" s="1"/>
  <c r="O876" i="1"/>
  <c r="I871" i="2" s="1"/>
  <c r="K870" i="2"/>
  <c r="H870" i="2"/>
  <c r="F870" i="2"/>
  <c r="E870" i="2"/>
  <c r="D870" i="2"/>
  <c r="C870" i="2"/>
  <c r="B870" i="2"/>
  <c r="G870" i="2"/>
  <c r="R875" i="1"/>
  <c r="L870" i="2" s="1"/>
  <c r="O875" i="1"/>
  <c r="I870" i="2" s="1"/>
  <c r="K869" i="2"/>
  <c r="H869" i="2"/>
  <c r="F869" i="2"/>
  <c r="E869" i="2"/>
  <c r="D869" i="2"/>
  <c r="C869" i="2"/>
  <c r="B869" i="2"/>
  <c r="R874" i="1"/>
  <c r="L869" i="2" s="1"/>
  <c r="G869" i="2"/>
  <c r="K891" i="2"/>
  <c r="H891" i="2"/>
  <c r="F891" i="2"/>
  <c r="E891" i="2"/>
  <c r="D891" i="2"/>
  <c r="C891" i="2"/>
  <c r="B891" i="2"/>
  <c r="G891" i="2"/>
  <c r="R896" i="1"/>
  <c r="L891" i="2" s="1"/>
  <c r="O896" i="1"/>
  <c r="I891" i="2" s="1"/>
  <c r="K890" i="2"/>
  <c r="H890" i="2"/>
  <c r="G890" i="2"/>
  <c r="F890" i="2"/>
  <c r="E890" i="2"/>
  <c r="D890" i="2"/>
  <c r="C890" i="2"/>
  <c r="B890" i="2"/>
  <c r="R895" i="1"/>
  <c r="L890" i="2" s="1"/>
  <c r="O895" i="1"/>
  <c r="I890" i="2" s="1"/>
  <c r="K889" i="2"/>
  <c r="H889" i="2"/>
  <c r="F889" i="2"/>
  <c r="E889" i="2"/>
  <c r="D889" i="2"/>
  <c r="C889" i="2"/>
  <c r="B889" i="2"/>
  <c r="R894" i="1"/>
  <c r="L889" i="2" s="1"/>
  <c r="G889" i="2"/>
  <c r="K817" i="2"/>
  <c r="H817" i="2"/>
  <c r="F817" i="2"/>
  <c r="E817" i="2"/>
  <c r="D817" i="2"/>
  <c r="C817" i="2"/>
  <c r="B817" i="2"/>
  <c r="R822" i="1"/>
  <c r="L817" i="2" s="1"/>
  <c r="G817" i="2"/>
  <c r="G943" i="2"/>
  <c r="K943" i="2"/>
  <c r="H943" i="2"/>
  <c r="F943" i="2"/>
  <c r="E943" i="2"/>
  <c r="D943" i="2"/>
  <c r="C943" i="2"/>
  <c r="B943" i="2"/>
  <c r="R948" i="1"/>
  <c r="L943" i="2" s="1"/>
  <c r="O948" i="1"/>
  <c r="I943" i="2" s="1"/>
  <c r="K792" i="2"/>
  <c r="H792" i="2"/>
  <c r="F792" i="2"/>
  <c r="E792" i="2"/>
  <c r="D792" i="2"/>
  <c r="C792" i="2"/>
  <c r="B792" i="2"/>
  <c r="R797" i="1"/>
  <c r="L792" i="2" s="1"/>
  <c r="G792" i="2"/>
  <c r="G659" i="2"/>
  <c r="K659" i="2"/>
  <c r="H659" i="2"/>
  <c r="F659" i="2"/>
  <c r="E659" i="2"/>
  <c r="D659" i="2"/>
  <c r="C659" i="2"/>
  <c r="B659" i="2"/>
  <c r="R664" i="1"/>
  <c r="L659" i="2" s="1"/>
  <c r="K764" i="2"/>
  <c r="H764" i="2"/>
  <c r="F764" i="2"/>
  <c r="E764" i="2"/>
  <c r="D764" i="2"/>
  <c r="C764" i="2"/>
  <c r="B764" i="2"/>
  <c r="R769" i="1"/>
  <c r="L764" i="2" s="1"/>
  <c r="G764" i="2"/>
  <c r="K916" i="2"/>
  <c r="H916" i="2"/>
  <c r="F916" i="2"/>
  <c r="E916" i="2"/>
  <c r="D916" i="2"/>
  <c r="C916" i="2"/>
  <c r="B916" i="2"/>
  <c r="L916" i="2"/>
  <c r="G916" i="2"/>
  <c r="K936" i="2"/>
  <c r="H936" i="2"/>
  <c r="F936" i="2"/>
  <c r="E936" i="2"/>
  <c r="D936" i="2"/>
  <c r="C936" i="2"/>
  <c r="B936" i="2"/>
  <c r="R941" i="1"/>
  <c r="L936" i="2" s="1"/>
  <c r="G936" i="2"/>
  <c r="K926" i="2"/>
  <c r="H926" i="2"/>
  <c r="F926" i="2"/>
  <c r="E926" i="2"/>
  <c r="D926" i="2"/>
  <c r="C926" i="2"/>
  <c r="B926" i="2"/>
  <c r="R931" i="1"/>
  <c r="L926" i="2" s="1"/>
  <c r="G926" i="2"/>
  <c r="K909" i="2"/>
  <c r="H909" i="2"/>
  <c r="F909" i="2"/>
  <c r="E909" i="2"/>
  <c r="D909" i="2"/>
  <c r="C909" i="2"/>
  <c r="B909" i="2"/>
  <c r="G910" i="2"/>
  <c r="H910" i="2"/>
  <c r="K910" i="2"/>
  <c r="R914" i="1"/>
  <c r="L909" i="2" s="1"/>
  <c r="G909" i="2"/>
  <c r="K823" i="2"/>
  <c r="H823" i="2"/>
  <c r="F823" i="2"/>
  <c r="E823" i="2"/>
  <c r="D823" i="2"/>
  <c r="C823" i="2"/>
  <c r="B823" i="2"/>
  <c r="R828" i="1"/>
  <c r="L823" i="2" s="1"/>
  <c r="G823" i="2"/>
  <c r="K931" i="2"/>
  <c r="H931" i="2"/>
  <c r="F931" i="2"/>
  <c r="E931" i="2"/>
  <c r="D931" i="2"/>
  <c r="C931" i="2"/>
  <c r="B931" i="2"/>
  <c r="R936" i="1"/>
  <c r="L931" i="2" s="1"/>
  <c r="G931" i="2"/>
  <c r="O822" i="1" l="1"/>
  <c r="I817" i="2" s="1"/>
  <c r="O936" i="1"/>
  <c r="I931" i="2" s="1"/>
  <c r="I823" i="2"/>
  <c r="O921" i="1"/>
  <c r="I916" i="2" s="1"/>
  <c r="O769" i="1"/>
  <c r="I764" i="2" s="1"/>
  <c r="G875" i="2"/>
  <c r="O941" i="1"/>
  <c r="I936" i="2" s="1"/>
  <c r="O664" i="1"/>
  <c r="I659" i="2" s="1"/>
  <c r="O914" i="1"/>
  <c r="I909" i="2" s="1"/>
  <c r="O931" i="1"/>
  <c r="I926" i="2" s="1"/>
  <c r="O797" i="1"/>
  <c r="I792" i="2" s="1"/>
  <c r="O894" i="1"/>
  <c r="I889" i="2" s="1"/>
  <c r="O874" i="1"/>
  <c r="I869" i="2" s="1"/>
  <c r="O1539" i="1" l="1"/>
  <c r="I1533" i="2" s="1"/>
  <c r="F910" i="2"/>
  <c r="K821" i="2" l="1"/>
  <c r="H821" i="2"/>
  <c r="F821" i="2"/>
  <c r="E821" i="2"/>
  <c r="D821" i="2"/>
  <c r="C821" i="2"/>
  <c r="B821" i="2"/>
  <c r="R826" i="1"/>
  <c r="L821" i="2" s="1"/>
  <c r="G821" i="2"/>
  <c r="O826" i="1" l="1"/>
  <c r="I821" i="2" s="1"/>
  <c r="B266" i="1"/>
  <c r="K1397" i="2" l="1"/>
  <c r="H1397" i="2"/>
  <c r="F1397" i="2"/>
  <c r="E1397" i="2"/>
  <c r="D1397" i="2"/>
  <c r="C1397" i="2"/>
  <c r="B1397" i="2"/>
  <c r="O1403" i="1"/>
  <c r="I1397" i="2" l="1"/>
  <c r="R1403" i="1"/>
  <c r="L1397" i="2" s="1"/>
  <c r="G1397" i="2"/>
  <c r="A1032" i="2" l="1"/>
  <c r="A1033" i="2"/>
  <c r="A1034" i="2"/>
  <c r="A1035" i="2"/>
  <c r="A1036" i="2"/>
  <c r="A1037" i="2"/>
  <c r="A1038" i="2"/>
  <c r="A1039" i="2"/>
  <c r="A1040" i="2"/>
  <c r="A1041" i="2"/>
  <c r="A1043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3" i="2"/>
  <c r="A1067" i="2"/>
  <c r="A1068" i="2"/>
  <c r="A1069" i="2"/>
  <c r="A1070" i="2"/>
  <c r="A1074" i="2"/>
  <c r="A1075" i="2"/>
  <c r="A1076" i="2"/>
  <c r="A1077" i="2"/>
  <c r="A1078" i="2"/>
  <c r="A1085" i="2"/>
  <c r="A1086" i="2"/>
  <c r="A1087" i="2"/>
  <c r="A1088" i="2"/>
  <c r="A1089" i="2"/>
  <c r="A1092" i="2"/>
  <c r="A1093" i="2"/>
  <c r="A1094" i="2"/>
  <c r="A1096" i="2"/>
  <c r="A1097" i="2"/>
  <c r="A1098" i="2"/>
  <c r="A1099" i="2"/>
  <c r="A1101" i="2"/>
  <c r="A1102" i="2"/>
  <c r="A1103" i="2"/>
  <c r="A1104" i="2"/>
  <c r="A1106" i="2"/>
  <c r="A1108" i="2"/>
  <c r="A1109" i="2"/>
  <c r="A1110" i="2"/>
  <c r="A1111" i="2"/>
  <c r="A1028" i="2"/>
  <c r="A1029" i="2"/>
  <c r="A1030" i="2"/>
  <c r="A1031" i="2"/>
  <c r="A1027" i="2"/>
  <c r="A1026" i="2"/>
  <c r="A1025" i="2"/>
  <c r="H807" i="2" l="1"/>
  <c r="K807" i="2"/>
  <c r="F807" i="2"/>
  <c r="E807" i="2"/>
  <c r="D807" i="2"/>
  <c r="C807" i="2"/>
  <c r="B807" i="2"/>
  <c r="R812" i="1"/>
  <c r="L807" i="2" s="1"/>
  <c r="G807" i="2"/>
  <c r="K997" i="2"/>
  <c r="H997" i="2"/>
  <c r="F997" i="2"/>
  <c r="E997" i="2"/>
  <c r="D997" i="2"/>
  <c r="C997" i="2"/>
  <c r="B997" i="2"/>
  <c r="R1002" i="1"/>
  <c r="L997" i="2" s="1"/>
  <c r="O1002" i="1" l="1"/>
  <c r="I997" i="2" s="1"/>
  <c r="G997" i="2"/>
  <c r="O812" i="1"/>
  <c r="I807" i="2" s="1"/>
  <c r="H1059" i="2" l="1"/>
  <c r="H1058" i="2"/>
  <c r="H1057" i="2"/>
  <c r="H1299" i="2"/>
  <c r="H1280" i="2"/>
  <c r="H1279" i="2"/>
  <c r="K1299" i="2"/>
  <c r="F1299" i="2"/>
  <c r="E1299" i="2"/>
  <c r="D1299" i="2"/>
  <c r="C1299" i="2"/>
  <c r="B1299" i="2"/>
  <c r="G1299" i="2"/>
  <c r="K1280" i="2"/>
  <c r="F1280" i="2"/>
  <c r="E1280" i="2"/>
  <c r="D1280" i="2"/>
  <c r="C1280" i="2"/>
  <c r="B1280" i="2"/>
  <c r="G1280" i="2"/>
  <c r="K1279" i="2"/>
  <c r="F1279" i="2"/>
  <c r="E1279" i="2"/>
  <c r="D1279" i="2"/>
  <c r="C1279" i="2"/>
  <c r="B1279" i="2"/>
  <c r="G1279" i="2"/>
  <c r="K1059" i="2"/>
  <c r="F1059" i="2"/>
  <c r="E1059" i="2"/>
  <c r="D1059" i="2"/>
  <c r="C1059" i="2"/>
  <c r="B1059" i="2"/>
  <c r="G1059" i="2"/>
  <c r="K1058" i="2"/>
  <c r="F1058" i="2"/>
  <c r="E1058" i="2"/>
  <c r="D1058" i="2"/>
  <c r="C1058" i="2"/>
  <c r="B1058" i="2"/>
  <c r="G1058" i="2"/>
  <c r="K1057" i="2"/>
  <c r="F1057" i="2"/>
  <c r="E1057" i="2"/>
  <c r="D1057" i="2"/>
  <c r="C1057" i="2"/>
  <c r="B1057" i="2"/>
  <c r="G1057" i="2"/>
  <c r="O1063" i="1" l="1"/>
  <c r="R1063" i="1" s="1"/>
  <c r="L1057" i="2" s="1"/>
  <c r="O1065" i="1"/>
  <c r="I1059" i="2" s="1"/>
  <c r="O1305" i="1"/>
  <c r="I1299" i="2" s="1"/>
  <c r="O1064" i="1"/>
  <c r="O1286" i="1"/>
  <c r="O1285" i="1"/>
  <c r="R1065" i="1" l="1"/>
  <c r="L1059" i="2" s="1"/>
  <c r="I1057" i="2"/>
  <c r="R1305" i="1"/>
  <c r="L1299" i="2" s="1"/>
  <c r="R1064" i="1"/>
  <c r="L1058" i="2" s="1"/>
  <c r="I1058" i="2"/>
  <c r="R1286" i="1"/>
  <c r="L1280" i="2" s="1"/>
  <c r="I1280" i="2"/>
  <c r="I1279" i="2"/>
  <c r="R1285" i="1"/>
  <c r="L1279" i="2" s="1"/>
  <c r="K1460" i="2" l="1"/>
  <c r="H1460" i="2"/>
  <c r="F1460" i="2"/>
  <c r="E1460" i="2"/>
  <c r="D1460" i="2"/>
  <c r="C1460" i="2"/>
  <c r="B1460" i="2"/>
  <c r="G1460" i="2"/>
  <c r="K1306" i="2"/>
  <c r="H1306" i="2"/>
  <c r="F1306" i="2"/>
  <c r="E1306" i="2"/>
  <c r="D1306" i="2"/>
  <c r="C1306" i="2"/>
  <c r="B1306" i="2"/>
  <c r="O1312" i="1"/>
  <c r="K1304" i="2"/>
  <c r="H1304" i="2"/>
  <c r="F1304" i="2"/>
  <c r="E1304" i="2"/>
  <c r="D1304" i="2"/>
  <c r="C1304" i="2"/>
  <c r="B1304" i="2"/>
  <c r="G1304" i="2"/>
  <c r="O1466" i="1" l="1"/>
  <c r="I1460" i="2" s="1"/>
  <c r="O1310" i="1"/>
  <c r="I1304" i="2" s="1"/>
  <c r="R1312" i="1"/>
  <c r="L1306" i="2" s="1"/>
  <c r="I1306" i="2"/>
  <c r="G1306" i="2"/>
  <c r="R1466" i="1" l="1"/>
  <c r="L1460" i="2" s="1"/>
  <c r="R1310" i="1"/>
  <c r="L1304" i="2" s="1"/>
  <c r="O115" i="1"/>
  <c r="B1101" i="2" l="1"/>
  <c r="C1101" i="2"/>
  <c r="D1101" i="2"/>
  <c r="E1101" i="2"/>
  <c r="G1101" i="2"/>
  <c r="H1101" i="2"/>
  <c r="K1101" i="2"/>
  <c r="B1102" i="2"/>
  <c r="C1102" i="2"/>
  <c r="D1102" i="2"/>
  <c r="E1102" i="2"/>
  <c r="G1102" i="2"/>
  <c r="H1102" i="2"/>
  <c r="K1102" i="2"/>
  <c r="B1103" i="2"/>
  <c r="C1103" i="2"/>
  <c r="D1103" i="2"/>
  <c r="E1103" i="2"/>
  <c r="G1103" i="2"/>
  <c r="K1103" i="2"/>
  <c r="B1104" i="2"/>
  <c r="C1104" i="2"/>
  <c r="D1104" i="2"/>
  <c r="E1104" i="2"/>
  <c r="G1104" i="2"/>
  <c r="H1104" i="2"/>
  <c r="K1104" i="2"/>
  <c r="B1106" i="2"/>
  <c r="C1106" i="2"/>
  <c r="D1106" i="2"/>
  <c r="E1106" i="2"/>
  <c r="G1106" i="2"/>
  <c r="H1106" i="2"/>
  <c r="K1106" i="2"/>
  <c r="B1108" i="2"/>
  <c r="C1108" i="2"/>
  <c r="D1108" i="2"/>
  <c r="E1108" i="2"/>
  <c r="G1108" i="2"/>
  <c r="H1108" i="2"/>
  <c r="K1108" i="2"/>
  <c r="B1109" i="2"/>
  <c r="C1109" i="2"/>
  <c r="D1109" i="2"/>
  <c r="E1109" i="2"/>
  <c r="G1109" i="2"/>
  <c r="H1109" i="2"/>
  <c r="K1109" i="2"/>
  <c r="B1110" i="2"/>
  <c r="C1110" i="2"/>
  <c r="D1110" i="2"/>
  <c r="E1110" i="2"/>
  <c r="G1110" i="2"/>
  <c r="H1110" i="2"/>
  <c r="K1110" i="2"/>
  <c r="B1111" i="2"/>
  <c r="C1111" i="2"/>
  <c r="D1111" i="2"/>
  <c r="E1111" i="2"/>
  <c r="G1111" i="2"/>
  <c r="H1111" i="2"/>
  <c r="K1111" i="2"/>
  <c r="B1113" i="2"/>
  <c r="C1113" i="2"/>
  <c r="D1113" i="2"/>
  <c r="E1113" i="2"/>
  <c r="G1113" i="2"/>
  <c r="H1113" i="2"/>
  <c r="K1113" i="2"/>
  <c r="B1115" i="2"/>
  <c r="C1115" i="2"/>
  <c r="D1115" i="2"/>
  <c r="E1115" i="2"/>
  <c r="G1115" i="2"/>
  <c r="H1115" i="2"/>
  <c r="K1115" i="2"/>
  <c r="B1116" i="2"/>
  <c r="C1116" i="2"/>
  <c r="D1116" i="2"/>
  <c r="E1116" i="2"/>
  <c r="G1116" i="2"/>
  <c r="H1116" i="2"/>
  <c r="K1116" i="2"/>
  <c r="B1117" i="2"/>
  <c r="C1117" i="2"/>
  <c r="D1117" i="2"/>
  <c r="E1117" i="2"/>
  <c r="G1117" i="2"/>
  <c r="H1117" i="2"/>
  <c r="K1117" i="2"/>
  <c r="B1118" i="2"/>
  <c r="C1118" i="2"/>
  <c r="D1118" i="2"/>
  <c r="E1118" i="2"/>
  <c r="G1118" i="2"/>
  <c r="H1118" i="2"/>
  <c r="K1118" i="2"/>
  <c r="B1119" i="2"/>
  <c r="C1119" i="2"/>
  <c r="D1119" i="2"/>
  <c r="E1119" i="2"/>
  <c r="G1119" i="2"/>
  <c r="H1119" i="2"/>
  <c r="K1119" i="2"/>
  <c r="B1120" i="2"/>
  <c r="C1120" i="2"/>
  <c r="D1120" i="2"/>
  <c r="E1120" i="2"/>
  <c r="G1120" i="2"/>
  <c r="H1120" i="2"/>
  <c r="K1120" i="2"/>
  <c r="B1121" i="2"/>
  <c r="C1121" i="2"/>
  <c r="D1121" i="2"/>
  <c r="E1121" i="2"/>
  <c r="G1121" i="2"/>
  <c r="H1121" i="2"/>
  <c r="K1121" i="2"/>
  <c r="B1122" i="2"/>
  <c r="C1122" i="2"/>
  <c r="D1122" i="2"/>
  <c r="E1122" i="2"/>
  <c r="G1122" i="2"/>
  <c r="H1122" i="2"/>
  <c r="K1122" i="2"/>
  <c r="B1123" i="2"/>
  <c r="C1123" i="2"/>
  <c r="D1123" i="2"/>
  <c r="E1123" i="2"/>
  <c r="G1123" i="2"/>
  <c r="H1123" i="2"/>
  <c r="K1123" i="2"/>
  <c r="B1124" i="2"/>
  <c r="C1124" i="2"/>
  <c r="D1124" i="2"/>
  <c r="E1124" i="2"/>
  <c r="G1124" i="2"/>
  <c r="H1124" i="2"/>
  <c r="K1124" i="2"/>
  <c r="B1125" i="2"/>
  <c r="C1125" i="2"/>
  <c r="D1125" i="2"/>
  <c r="E1125" i="2"/>
  <c r="G1125" i="2"/>
  <c r="H1125" i="2"/>
  <c r="K1125" i="2"/>
  <c r="B1126" i="2"/>
  <c r="C1126" i="2"/>
  <c r="D1126" i="2"/>
  <c r="E1126" i="2"/>
  <c r="G1126" i="2"/>
  <c r="H1126" i="2"/>
  <c r="K1126" i="2"/>
  <c r="B1127" i="2"/>
  <c r="C1127" i="2"/>
  <c r="D1127" i="2"/>
  <c r="E1127" i="2"/>
  <c r="G1127" i="2"/>
  <c r="H1127" i="2"/>
  <c r="K1127" i="2"/>
  <c r="B1128" i="2"/>
  <c r="C1128" i="2"/>
  <c r="D1128" i="2"/>
  <c r="E1128" i="2"/>
  <c r="G1128" i="2"/>
  <c r="H1128" i="2"/>
  <c r="K1128" i="2"/>
  <c r="B1129" i="2"/>
  <c r="C1129" i="2"/>
  <c r="D1129" i="2"/>
  <c r="E1129" i="2"/>
  <c r="G1129" i="2"/>
  <c r="H1129" i="2"/>
  <c r="K1129" i="2"/>
  <c r="B1130" i="2"/>
  <c r="C1130" i="2"/>
  <c r="D1130" i="2"/>
  <c r="E1130" i="2"/>
  <c r="G1130" i="2"/>
  <c r="H1130" i="2"/>
  <c r="K1130" i="2"/>
  <c r="B1131" i="2"/>
  <c r="C1131" i="2"/>
  <c r="D1131" i="2"/>
  <c r="E1131" i="2"/>
  <c r="G1131" i="2"/>
  <c r="H1131" i="2"/>
  <c r="K1131" i="2"/>
  <c r="B1132" i="2"/>
  <c r="C1132" i="2"/>
  <c r="D1132" i="2"/>
  <c r="E1132" i="2"/>
  <c r="G1132" i="2"/>
  <c r="H1132" i="2"/>
  <c r="K1132" i="2"/>
  <c r="B1133" i="2"/>
  <c r="C1133" i="2"/>
  <c r="D1133" i="2"/>
  <c r="E1133" i="2"/>
  <c r="G1133" i="2"/>
  <c r="H1133" i="2"/>
  <c r="K1133" i="2"/>
  <c r="B1134" i="2"/>
  <c r="C1134" i="2"/>
  <c r="D1134" i="2"/>
  <c r="E1134" i="2"/>
  <c r="G1134" i="2"/>
  <c r="H1134" i="2"/>
  <c r="K1134" i="2"/>
  <c r="B1135" i="2"/>
  <c r="C1135" i="2"/>
  <c r="D1135" i="2"/>
  <c r="E1135" i="2"/>
  <c r="G1135" i="2"/>
  <c r="H1135" i="2"/>
  <c r="K1135" i="2"/>
  <c r="J1680" i="2" l="1"/>
  <c r="J1681" i="2"/>
  <c r="J1682" i="2"/>
  <c r="J1690" i="2"/>
  <c r="J1691" i="2"/>
  <c r="J1692" i="2"/>
  <c r="J1693" i="2"/>
  <c r="J1694" i="2"/>
  <c r="J1695" i="2"/>
  <c r="J1696" i="2"/>
  <c r="J1697" i="2"/>
  <c r="J1698" i="2"/>
  <c r="J1699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2" i="2"/>
  <c r="J1613" i="2"/>
  <c r="J1614" i="2"/>
  <c r="J1615" i="2"/>
  <c r="J1616" i="2"/>
  <c r="J1617" i="2"/>
  <c r="J1618" i="2"/>
  <c r="J1619" i="2"/>
  <c r="J1620" i="2"/>
  <c r="K162" i="2" l="1"/>
  <c r="H162" i="2"/>
  <c r="F162" i="2"/>
  <c r="E162" i="2"/>
  <c r="D162" i="2"/>
  <c r="C162" i="2"/>
  <c r="B162" i="2"/>
  <c r="O162" i="1"/>
  <c r="I162" i="2" l="1"/>
  <c r="R162" i="1"/>
  <c r="L162" i="2" s="1"/>
  <c r="G162" i="2"/>
  <c r="H1103" i="2"/>
  <c r="L773" i="2" l="1"/>
  <c r="K773" i="2"/>
  <c r="H773" i="2"/>
  <c r="F773" i="2"/>
  <c r="E773" i="2"/>
  <c r="D773" i="2"/>
  <c r="C773" i="2"/>
  <c r="B773" i="2"/>
  <c r="G773" i="2"/>
  <c r="B779" i="1"/>
  <c r="C779" i="1"/>
  <c r="D779" i="1"/>
  <c r="E779" i="1"/>
  <c r="O779" i="1"/>
  <c r="R779" i="1"/>
  <c r="O778" i="1" l="1"/>
  <c r="I773" i="2" s="1"/>
  <c r="K202" i="2" l="1"/>
  <c r="H202" i="2"/>
  <c r="G202" i="2"/>
  <c r="F202" i="2"/>
  <c r="E202" i="2"/>
  <c r="D202" i="2"/>
  <c r="C202" i="2"/>
  <c r="B202" i="2"/>
  <c r="O202" i="1"/>
  <c r="I202" i="2" s="1"/>
  <c r="K60" i="2"/>
  <c r="H60" i="2"/>
  <c r="F60" i="2"/>
  <c r="E60" i="2"/>
  <c r="D60" i="2"/>
  <c r="C60" i="2"/>
  <c r="B60" i="2"/>
  <c r="O60" i="1"/>
  <c r="I60" i="2" s="1"/>
  <c r="G60" i="2"/>
  <c r="R60" i="1" l="1"/>
  <c r="L60" i="2" s="1"/>
  <c r="R202" i="1"/>
  <c r="L202" i="2" s="1"/>
  <c r="L345" i="2"/>
  <c r="K345" i="2"/>
  <c r="H345" i="2"/>
  <c r="F345" i="2"/>
  <c r="E345" i="2"/>
  <c r="D345" i="2"/>
  <c r="C345" i="2"/>
  <c r="B345" i="2"/>
  <c r="O345" i="1"/>
  <c r="I345" i="2" s="1"/>
  <c r="G345" i="2" l="1"/>
  <c r="F4" i="2"/>
  <c r="F1101" i="2"/>
  <c r="F1102" i="2"/>
  <c r="F1103" i="2"/>
  <c r="F1104" i="2"/>
  <c r="F1106" i="2"/>
  <c r="F1108" i="2"/>
  <c r="F1109" i="2"/>
  <c r="F1110" i="2"/>
  <c r="F1111" i="2"/>
  <c r="F1113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Q455" i="1" l="1"/>
  <c r="K908" i="2" l="1"/>
  <c r="H908" i="2"/>
  <c r="F908" i="2"/>
  <c r="E908" i="2"/>
  <c r="D908" i="2"/>
  <c r="C908" i="2"/>
  <c r="B908" i="2"/>
  <c r="R913" i="1"/>
  <c r="L908" i="2" s="1"/>
  <c r="G908" i="2"/>
  <c r="K853" i="2"/>
  <c r="H853" i="2"/>
  <c r="F853" i="2"/>
  <c r="E853" i="2"/>
  <c r="D853" i="2"/>
  <c r="C853" i="2"/>
  <c r="B853" i="2"/>
  <c r="R858" i="1"/>
  <c r="L853" i="2" s="1"/>
  <c r="G853" i="2"/>
  <c r="K585" i="2"/>
  <c r="H585" i="2"/>
  <c r="F585" i="2"/>
  <c r="E585" i="2"/>
  <c r="D585" i="2"/>
  <c r="C585" i="2"/>
  <c r="B585" i="2"/>
  <c r="R590" i="1"/>
  <c r="L585" i="2" s="1"/>
  <c r="G585" i="2"/>
  <c r="O858" i="1" l="1"/>
  <c r="I853" i="2" s="1"/>
  <c r="O590" i="1"/>
  <c r="I585" i="2" s="1"/>
  <c r="O913" i="1"/>
  <c r="I908" i="2" s="1"/>
  <c r="K1333" i="2" l="1"/>
  <c r="H1333" i="2"/>
  <c r="F1333" i="2"/>
  <c r="E1333" i="2"/>
  <c r="D1333" i="2"/>
  <c r="C1333" i="2"/>
  <c r="B1333" i="2"/>
  <c r="G1333" i="2"/>
  <c r="O1339" i="1" l="1"/>
  <c r="I1333" i="2" s="1"/>
  <c r="R1339" i="1" l="1"/>
  <c r="L1333" i="2" s="1"/>
  <c r="O1364" i="1" l="1"/>
  <c r="K1331" i="2"/>
  <c r="H1331" i="2"/>
  <c r="F1331" i="2"/>
  <c r="E1331" i="2"/>
  <c r="D1331" i="2"/>
  <c r="C1331" i="2"/>
  <c r="B1331" i="2"/>
  <c r="O1337" i="1"/>
  <c r="R1337" i="1" s="1"/>
  <c r="L1331" i="2" s="1"/>
  <c r="K1326" i="2"/>
  <c r="H1326" i="2"/>
  <c r="F1326" i="2"/>
  <c r="E1326" i="2"/>
  <c r="D1326" i="2"/>
  <c r="C1326" i="2"/>
  <c r="B1326" i="2"/>
  <c r="O1332" i="1"/>
  <c r="R1332" i="1" s="1"/>
  <c r="L1326" i="2" s="1"/>
  <c r="K1328" i="2"/>
  <c r="H1328" i="2"/>
  <c r="F1328" i="2"/>
  <c r="E1328" i="2"/>
  <c r="D1328" i="2"/>
  <c r="C1328" i="2"/>
  <c r="B1328" i="2"/>
  <c r="O1334" i="1"/>
  <c r="R1334" i="1" s="1"/>
  <c r="L1328" i="2" s="1"/>
  <c r="K1335" i="2"/>
  <c r="H1335" i="2"/>
  <c r="G1335" i="2"/>
  <c r="F1335" i="2"/>
  <c r="E1335" i="2"/>
  <c r="D1335" i="2"/>
  <c r="C1335" i="2"/>
  <c r="B1335" i="2"/>
  <c r="O1341" i="1"/>
  <c r="R1341" i="1" s="1"/>
  <c r="L1335" i="2" s="1"/>
  <c r="K1340" i="2"/>
  <c r="H1340" i="2"/>
  <c r="F1340" i="2"/>
  <c r="E1340" i="2"/>
  <c r="D1340" i="2"/>
  <c r="C1340" i="2"/>
  <c r="B1340" i="2"/>
  <c r="O1346" i="1"/>
  <c r="R1346" i="1" s="1"/>
  <c r="L1340" i="2" s="1"/>
  <c r="K1348" i="2"/>
  <c r="H1348" i="2"/>
  <c r="F1348" i="2"/>
  <c r="E1348" i="2"/>
  <c r="D1348" i="2"/>
  <c r="C1348" i="2"/>
  <c r="B1348" i="2"/>
  <c r="O1354" i="1"/>
  <c r="R1354" i="1" s="1"/>
  <c r="L1348" i="2" s="1"/>
  <c r="K1324" i="2"/>
  <c r="H1324" i="2"/>
  <c r="F1324" i="2"/>
  <c r="E1324" i="2"/>
  <c r="D1324" i="2"/>
  <c r="C1324" i="2"/>
  <c r="B1324" i="2"/>
  <c r="G1324" i="2"/>
  <c r="G1342" i="2"/>
  <c r="K1342" i="2"/>
  <c r="H1342" i="2"/>
  <c r="E1342" i="2"/>
  <c r="D1342" i="2"/>
  <c r="C1342" i="2"/>
  <c r="B1342" i="2"/>
  <c r="F1342" i="2"/>
  <c r="R1364" i="1" l="1"/>
  <c r="L1358" i="2" s="1"/>
  <c r="I1358" i="2"/>
  <c r="O1330" i="1"/>
  <c r="G1348" i="2"/>
  <c r="I1348" i="2"/>
  <c r="G1340" i="2"/>
  <c r="I1340" i="2"/>
  <c r="I1335" i="2"/>
  <c r="G1328" i="2"/>
  <c r="I1328" i="2"/>
  <c r="G1326" i="2"/>
  <c r="I1326" i="2"/>
  <c r="G1331" i="2"/>
  <c r="I1331" i="2"/>
  <c r="O1348" i="1"/>
  <c r="R1330" i="1" l="1"/>
  <c r="L1324" i="2" s="1"/>
  <c r="I1324" i="2"/>
  <c r="R1348" i="1"/>
  <c r="L1342" i="2" s="1"/>
  <c r="I1342" i="2"/>
  <c r="H408" i="2" l="1"/>
  <c r="K409" i="2"/>
  <c r="H409" i="2"/>
  <c r="F409" i="2"/>
  <c r="E409" i="2"/>
  <c r="D409" i="2"/>
  <c r="C409" i="2"/>
  <c r="B409" i="2"/>
  <c r="R412" i="1"/>
  <c r="L409" i="2" s="1"/>
  <c r="O412" i="1"/>
  <c r="I409" i="2" s="1"/>
  <c r="K408" i="2"/>
  <c r="F408" i="2"/>
  <c r="E408" i="2"/>
  <c r="D408" i="2"/>
  <c r="C408" i="2"/>
  <c r="B408" i="2"/>
  <c r="R411" i="1"/>
  <c r="L408" i="2" s="1"/>
  <c r="G408" i="2"/>
  <c r="G409" i="2" l="1"/>
  <c r="O411" i="1"/>
  <c r="I408" i="2" s="1"/>
  <c r="O1138" i="1"/>
  <c r="I1132" i="2" s="1"/>
  <c r="K861" i="2" l="1"/>
  <c r="H861" i="2"/>
  <c r="F861" i="2"/>
  <c r="E861" i="2"/>
  <c r="D861" i="2"/>
  <c r="C861" i="2"/>
  <c r="B861" i="2"/>
  <c r="R866" i="1"/>
  <c r="L861" i="2" s="1"/>
  <c r="G861" i="2"/>
  <c r="O866" i="1" l="1"/>
  <c r="I861" i="2" s="1"/>
  <c r="K1354" i="2"/>
  <c r="H1354" i="2"/>
  <c r="F1354" i="2"/>
  <c r="E1354" i="2"/>
  <c r="D1354" i="2"/>
  <c r="C1354" i="2"/>
  <c r="B1354" i="2"/>
  <c r="O1360" i="1"/>
  <c r="L1097" i="2"/>
  <c r="K1097" i="2"/>
  <c r="H1097" i="2"/>
  <c r="F1097" i="2"/>
  <c r="E1097" i="2"/>
  <c r="D1097" i="2"/>
  <c r="C1097" i="2"/>
  <c r="B1097" i="2"/>
  <c r="O1103" i="1"/>
  <c r="I1097" i="2" s="1"/>
  <c r="R1360" i="1" l="1"/>
  <c r="L1354" i="2" s="1"/>
  <c r="I1354" i="2"/>
  <c r="G1097" i="2"/>
  <c r="G1354" i="2"/>
  <c r="O1024" i="1"/>
  <c r="K1036" i="2" l="1"/>
  <c r="H1036" i="2"/>
  <c r="D1036" i="2"/>
  <c r="C1036" i="2"/>
  <c r="B1036" i="2"/>
  <c r="G1036" i="2"/>
  <c r="O1042" i="1"/>
  <c r="I1036" i="2" s="1"/>
  <c r="E1042" i="1"/>
  <c r="E1036" i="2" s="1"/>
  <c r="O1109" i="1"/>
  <c r="I1103" i="2" s="1"/>
  <c r="K1428" i="2"/>
  <c r="H1428" i="2"/>
  <c r="F1428" i="2"/>
  <c r="E1428" i="2"/>
  <c r="D1428" i="2"/>
  <c r="C1428" i="2"/>
  <c r="B1428" i="2"/>
  <c r="O1434" i="1"/>
  <c r="R1434" i="1" s="1"/>
  <c r="L1428" i="2" s="1"/>
  <c r="K1426" i="2"/>
  <c r="H1426" i="2"/>
  <c r="F1426" i="2"/>
  <c r="E1426" i="2"/>
  <c r="D1426" i="2"/>
  <c r="C1426" i="2"/>
  <c r="B1426" i="2"/>
  <c r="G1426" i="2"/>
  <c r="O1432" i="1"/>
  <c r="I1426" i="2" s="1"/>
  <c r="K1427" i="2"/>
  <c r="H1427" i="2"/>
  <c r="F1427" i="2"/>
  <c r="E1427" i="2"/>
  <c r="D1427" i="2"/>
  <c r="C1427" i="2"/>
  <c r="B1427" i="2"/>
  <c r="O1433" i="1"/>
  <c r="I1427" i="2" s="1"/>
  <c r="K1492" i="2"/>
  <c r="H1492" i="2"/>
  <c r="F1492" i="2"/>
  <c r="E1492" i="2"/>
  <c r="D1492" i="2"/>
  <c r="C1492" i="2"/>
  <c r="B1492" i="2"/>
  <c r="K1491" i="2"/>
  <c r="H1491" i="2"/>
  <c r="E1491" i="2"/>
  <c r="D1491" i="2"/>
  <c r="C1491" i="2"/>
  <c r="B1491" i="2"/>
  <c r="G1492" i="2"/>
  <c r="G1491" i="2"/>
  <c r="O1497" i="1"/>
  <c r="R1497" i="1" s="1"/>
  <c r="L1491" i="2" s="1"/>
  <c r="K1246" i="2"/>
  <c r="H1246" i="2"/>
  <c r="G1246" i="2"/>
  <c r="F1246" i="2"/>
  <c r="E1246" i="2"/>
  <c r="D1246" i="2"/>
  <c r="C1246" i="2"/>
  <c r="B1246" i="2"/>
  <c r="O1252" i="1"/>
  <c r="R1252" i="1" s="1"/>
  <c r="L1246" i="2" s="1"/>
  <c r="K1245" i="2"/>
  <c r="F1245" i="2"/>
  <c r="E1245" i="2"/>
  <c r="D1245" i="2"/>
  <c r="C1245" i="2"/>
  <c r="B1245" i="2"/>
  <c r="H1245" i="2"/>
  <c r="G1245" i="2"/>
  <c r="K1530" i="2"/>
  <c r="H1530" i="2"/>
  <c r="G1530" i="2"/>
  <c r="F1530" i="2"/>
  <c r="E1530" i="2"/>
  <c r="D1530" i="2"/>
  <c r="C1530" i="2"/>
  <c r="B1530" i="2"/>
  <c r="O1536" i="1"/>
  <c r="I1530" i="2" s="1"/>
  <c r="K1433" i="2"/>
  <c r="H1433" i="2"/>
  <c r="G1433" i="2"/>
  <c r="F1433" i="2"/>
  <c r="E1433" i="2"/>
  <c r="D1433" i="2"/>
  <c r="C1433" i="2"/>
  <c r="B1433" i="2"/>
  <c r="O1439" i="1"/>
  <c r="I1433" i="2" s="1"/>
  <c r="K1244" i="2"/>
  <c r="H1244" i="2"/>
  <c r="G1244" i="2"/>
  <c r="F1244" i="2"/>
  <c r="E1244" i="2"/>
  <c r="D1244" i="2"/>
  <c r="C1244" i="2"/>
  <c r="B1244" i="2"/>
  <c r="O1250" i="1"/>
  <c r="R1250" i="1" s="1"/>
  <c r="L1244" i="2" s="1"/>
  <c r="K1243" i="2"/>
  <c r="H1243" i="2"/>
  <c r="F1243" i="2"/>
  <c r="E1243" i="2"/>
  <c r="D1243" i="2"/>
  <c r="C1243" i="2"/>
  <c r="B1243" i="2"/>
  <c r="G1243" i="2"/>
  <c r="K1378" i="2"/>
  <c r="H1378" i="2"/>
  <c r="F1378" i="2"/>
  <c r="E1378" i="2"/>
  <c r="D1378" i="2"/>
  <c r="C1378" i="2"/>
  <c r="B1378" i="2"/>
  <c r="G1378" i="2"/>
  <c r="R1109" i="1" l="1"/>
  <c r="L1103" i="2" s="1"/>
  <c r="G1428" i="2"/>
  <c r="O1498" i="1"/>
  <c r="R1498" i="1" s="1"/>
  <c r="L1492" i="2" s="1"/>
  <c r="G1427" i="2"/>
  <c r="O1251" i="1"/>
  <c r="R1251" i="1" s="1"/>
  <c r="L1245" i="2" s="1"/>
  <c r="R1042" i="1"/>
  <c r="L1036" i="2" s="1"/>
  <c r="F1036" i="2"/>
  <c r="I1428" i="2"/>
  <c r="R1433" i="1"/>
  <c r="L1427" i="2" s="1"/>
  <c r="R1432" i="1"/>
  <c r="L1426" i="2" s="1"/>
  <c r="I1246" i="2"/>
  <c r="F1491" i="2"/>
  <c r="I1491" i="2"/>
  <c r="O1135" i="1"/>
  <c r="I1129" i="2" s="1"/>
  <c r="O1384" i="1"/>
  <c r="I1378" i="2" s="1"/>
  <c r="O1249" i="1"/>
  <c r="I1243" i="2" s="1"/>
  <c r="L1530" i="2"/>
  <c r="R1439" i="1"/>
  <c r="L1433" i="2" s="1"/>
  <c r="I1244" i="2"/>
  <c r="O564" i="1"/>
  <c r="R1249" i="1" l="1"/>
  <c r="L1243" i="2" s="1"/>
  <c r="I1245" i="2"/>
  <c r="I1492" i="2"/>
  <c r="R1135" i="1"/>
  <c r="L1129" i="2" s="1"/>
  <c r="R1384" i="1"/>
  <c r="L1378" i="2" s="1"/>
  <c r="Q1056" i="1"/>
  <c r="K230" i="2" l="1"/>
  <c r="H230" i="2"/>
  <c r="F230" i="2"/>
  <c r="E230" i="2"/>
  <c r="D230" i="2"/>
  <c r="C230" i="2"/>
  <c r="B230" i="2"/>
  <c r="O230" i="1" l="1"/>
  <c r="G230" i="2"/>
  <c r="K717" i="2"/>
  <c r="H717" i="2"/>
  <c r="F717" i="2"/>
  <c r="E717" i="2"/>
  <c r="D717" i="2"/>
  <c r="C717" i="2"/>
  <c r="B717" i="2"/>
  <c r="R722" i="1"/>
  <c r="L717" i="2" s="1"/>
  <c r="O722" i="1"/>
  <c r="I717" i="2" s="1"/>
  <c r="K1087" i="2"/>
  <c r="H1087" i="2"/>
  <c r="F1087" i="2"/>
  <c r="E1087" i="2"/>
  <c r="D1087" i="2"/>
  <c r="C1087" i="2"/>
  <c r="B1087" i="2"/>
  <c r="O1093" i="1"/>
  <c r="I1087" i="2" s="1"/>
  <c r="G1087" i="2"/>
  <c r="K1088" i="2"/>
  <c r="H1088" i="2"/>
  <c r="G1088" i="2"/>
  <c r="F1088" i="2"/>
  <c r="E1088" i="2"/>
  <c r="D1088" i="2"/>
  <c r="C1088" i="2"/>
  <c r="B1088" i="2"/>
  <c r="O1094" i="1"/>
  <c r="I1088" i="2" s="1"/>
  <c r="K1089" i="2"/>
  <c r="H1089" i="2"/>
  <c r="F1089" i="2"/>
  <c r="E1089" i="2"/>
  <c r="D1089" i="2"/>
  <c r="C1089" i="2"/>
  <c r="B1089" i="2"/>
  <c r="G1089" i="2"/>
  <c r="K1288" i="2"/>
  <c r="H1288" i="2"/>
  <c r="F1288" i="2"/>
  <c r="E1288" i="2"/>
  <c r="D1288" i="2"/>
  <c r="C1288" i="2"/>
  <c r="B1288" i="2"/>
  <c r="L1288" i="2"/>
  <c r="K1289" i="2"/>
  <c r="H1289" i="2"/>
  <c r="F1289" i="2"/>
  <c r="E1289" i="2"/>
  <c r="D1289" i="2"/>
  <c r="C1289" i="2"/>
  <c r="B1289" i="2"/>
  <c r="O1295" i="1"/>
  <c r="R1295" i="1" s="1"/>
  <c r="L1289" i="2" s="1"/>
  <c r="K1285" i="2"/>
  <c r="H1285" i="2"/>
  <c r="F1285" i="2"/>
  <c r="E1285" i="2"/>
  <c r="D1285" i="2"/>
  <c r="C1285" i="2"/>
  <c r="B1285" i="2"/>
  <c r="O1291" i="1"/>
  <c r="R1291" i="1" s="1"/>
  <c r="L1285" i="2" s="1"/>
  <c r="K1301" i="2"/>
  <c r="H1301" i="2"/>
  <c r="F1301" i="2"/>
  <c r="E1301" i="2"/>
  <c r="D1301" i="2"/>
  <c r="C1301" i="2"/>
  <c r="B1301" i="2"/>
  <c r="G1301" i="2"/>
  <c r="K1063" i="2"/>
  <c r="H1063" i="2"/>
  <c r="F1063" i="2"/>
  <c r="E1063" i="2"/>
  <c r="D1063" i="2"/>
  <c r="C1063" i="2"/>
  <c r="B1063" i="2"/>
  <c r="O1069" i="1"/>
  <c r="R1069" i="1" s="1"/>
  <c r="L1063" i="2" s="1"/>
  <c r="K1291" i="2"/>
  <c r="H1291" i="2"/>
  <c r="F1291" i="2"/>
  <c r="E1291" i="2"/>
  <c r="D1291" i="2"/>
  <c r="C1291" i="2"/>
  <c r="B1291" i="2"/>
  <c r="O1297" i="1"/>
  <c r="R1297" i="1" s="1"/>
  <c r="L1291" i="2" s="1"/>
  <c r="K1277" i="2"/>
  <c r="H1277" i="2"/>
  <c r="F1277" i="2"/>
  <c r="E1277" i="2"/>
  <c r="D1277" i="2"/>
  <c r="C1277" i="2"/>
  <c r="B1277" i="2"/>
  <c r="G1277" i="2"/>
  <c r="K1293" i="2"/>
  <c r="H1293" i="2"/>
  <c r="F1293" i="2"/>
  <c r="E1293" i="2"/>
  <c r="D1293" i="2"/>
  <c r="C1293" i="2"/>
  <c r="B1293" i="2"/>
  <c r="O1299" i="1"/>
  <c r="R1299" i="1" s="1"/>
  <c r="L1293" i="2" s="1"/>
  <c r="K1292" i="2"/>
  <c r="H1292" i="2"/>
  <c r="F1292" i="2"/>
  <c r="E1292" i="2"/>
  <c r="D1292" i="2"/>
  <c r="C1292" i="2"/>
  <c r="B1292" i="2"/>
  <c r="G1292" i="2"/>
  <c r="K1274" i="2"/>
  <c r="H1274" i="2"/>
  <c r="F1274" i="2"/>
  <c r="E1274" i="2"/>
  <c r="D1274" i="2"/>
  <c r="C1274" i="2"/>
  <c r="B1274" i="2"/>
  <c r="G1274" i="2"/>
  <c r="H180" i="2"/>
  <c r="K285" i="2"/>
  <c r="H285" i="2"/>
  <c r="F285" i="2"/>
  <c r="E285" i="2"/>
  <c r="D285" i="2"/>
  <c r="C285" i="2"/>
  <c r="B285" i="2"/>
  <c r="G285" i="2"/>
  <c r="K180" i="2"/>
  <c r="F180" i="2"/>
  <c r="E180" i="2"/>
  <c r="D180" i="2"/>
  <c r="C180" i="2"/>
  <c r="B180" i="2"/>
  <c r="G180" i="2"/>
  <c r="O1307" i="1" l="1"/>
  <c r="R1307" i="1" s="1"/>
  <c r="L1301" i="2" s="1"/>
  <c r="G717" i="2"/>
  <c r="I230" i="2"/>
  <c r="R230" i="1"/>
  <c r="L230" i="2" s="1"/>
  <c r="R1094" i="1"/>
  <c r="L1088" i="2" s="1"/>
  <c r="R1093" i="1"/>
  <c r="L1087" i="2" s="1"/>
  <c r="O1283" i="1"/>
  <c r="I1277" i="2" s="1"/>
  <c r="G1291" i="2"/>
  <c r="I1291" i="2"/>
  <c r="O1068" i="1"/>
  <c r="I1062" i="2" s="1"/>
  <c r="G1063" i="2"/>
  <c r="I1063" i="2"/>
  <c r="G1285" i="2"/>
  <c r="I1285" i="2"/>
  <c r="G1289" i="2"/>
  <c r="I1289" i="2"/>
  <c r="G1288" i="2"/>
  <c r="I1288" i="2"/>
  <c r="O1095" i="1"/>
  <c r="O180" i="1"/>
  <c r="I180" i="2" s="1"/>
  <c r="O285" i="1"/>
  <c r="I285" i="2" s="1"/>
  <c r="O1128" i="1"/>
  <c r="I1122" i="2" s="1"/>
  <c r="O1280" i="1"/>
  <c r="O1298" i="1"/>
  <c r="I1292" i="2" s="1"/>
  <c r="G1293" i="2"/>
  <c r="I1293" i="2"/>
  <c r="O1279" i="1"/>
  <c r="R1279" i="1" s="1"/>
  <c r="I1301" i="2" l="1"/>
  <c r="R285" i="1"/>
  <c r="L285" i="2" s="1"/>
  <c r="R1298" i="1"/>
  <c r="L1292" i="2" s="1"/>
  <c r="I1274" i="2"/>
  <c r="R1280" i="1"/>
  <c r="L1274" i="2" s="1"/>
  <c r="R1283" i="1"/>
  <c r="L1277" i="2" s="1"/>
  <c r="R1068" i="1"/>
  <c r="L1062" i="2" s="1"/>
  <c r="R180" i="1"/>
  <c r="L180" i="2" s="1"/>
  <c r="I1089" i="2"/>
  <c r="R1095" i="1"/>
  <c r="L1089" i="2" s="1"/>
  <c r="R1128" i="1"/>
  <c r="L1122" i="2" s="1"/>
  <c r="L1363" i="2"/>
  <c r="K1363" i="2"/>
  <c r="H1363" i="2"/>
  <c r="F1363" i="2"/>
  <c r="E1363" i="2"/>
  <c r="D1363" i="2"/>
  <c r="C1363" i="2"/>
  <c r="B1363" i="2"/>
  <c r="H848" i="2"/>
  <c r="K586" i="2"/>
  <c r="H586" i="2"/>
  <c r="F586" i="2"/>
  <c r="E586" i="2"/>
  <c r="D586" i="2"/>
  <c r="C586" i="2"/>
  <c r="B586" i="2"/>
  <c r="R591" i="1"/>
  <c r="L586" i="2" s="1"/>
  <c r="O591" i="1"/>
  <c r="I586" i="2" s="1"/>
  <c r="K573" i="2"/>
  <c r="H573" i="2"/>
  <c r="F573" i="2"/>
  <c r="E573" i="2"/>
  <c r="D573" i="2"/>
  <c r="C573" i="2"/>
  <c r="B573" i="2"/>
  <c r="R578" i="1"/>
  <c r="L573" i="2" s="1"/>
  <c r="O578" i="1"/>
  <c r="I573" i="2" s="1"/>
  <c r="O853" i="1"/>
  <c r="I848" i="2" s="1"/>
  <c r="K848" i="2"/>
  <c r="G848" i="2"/>
  <c r="F848" i="2"/>
  <c r="E848" i="2"/>
  <c r="D848" i="2"/>
  <c r="C848" i="2"/>
  <c r="B848" i="2"/>
  <c r="R853" i="1"/>
  <c r="L848" i="2" s="1"/>
  <c r="K491" i="2"/>
  <c r="H491" i="2"/>
  <c r="F491" i="2"/>
  <c r="E491" i="2"/>
  <c r="D491" i="2"/>
  <c r="C491" i="2"/>
  <c r="B491" i="2"/>
  <c r="R496" i="1"/>
  <c r="L491" i="2" s="1"/>
  <c r="O496" i="1"/>
  <c r="I491" i="2" s="1"/>
  <c r="G491" i="2"/>
  <c r="K781" i="2"/>
  <c r="H781" i="2"/>
  <c r="F781" i="2"/>
  <c r="E781" i="2"/>
  <c r="D781" i="2"/>
  <c r="C781" i="2"/>
  <c r="B781" i="2"/>
  <c r="R786" i="1"/>
  <c r="L781" i="2" s="1"/>
  <c r="O786" i="1"/>
  <c r="I781" i="2" s="1"/>
  <c r="G781" i="2"/>
  <c r="O1309" i="1"/>
  <c r="R1309" i="1" s="1"/>
  <c r="L1303" i="2" s="1"/>
  <c r="K1303" i="2"/>
  <c r="H1303" i="2"/>
  <c r="G1303" i="2"/>
  <c r="F1303" i="2"/>
  <c r="E1303" i="2"/>
  <c r="D1303" i="2"/>
  <c r="C1303" i="2"/>
  <c r="B1303" i="2"/>
  <c r="K1362" i="2"/>
  <c r="G1362" i="2"/>
  <c r="E1362" i="2"/>
  <c r="D1362" i="2"/>
  <c r="C1362" i="2"/>
  <c r="B1362" i="2"/>
  <c r="O1369" i="1"/>
  <c r="I1363" i="2" s="1"/>
  <c r="G1363" i="2"/>
  <c r="H1362" i="2"/>
  <c r="H270" i="2"/>
  <c r="K270" i="2"/>
  <c r="F270" i="2"/>
  <c r="E270" i="2"/>
  <c r="D270" i="2"/>
  <c r="C270" i="2"/>
  <c r="B270" i="2"/>
  <c r="O270" i="1"/>
  <c r="I270" i="2" s="1"/>
  <c r="G270" i="2"/>
  <c r="O1115" i="1"/>
  <c r="I1109" i="2" s="1"/>
  <c r="G573" i="2" l="1"/>
  <c r="I1303" i="2"/>
  <c r="G586" i="2"/>
  <c r="R270" i="1"/>
  <c r="L270" i="2" s="1"/>
  <c r="R1115" i="1"/>
  <c r="L1109" i="2" s="1"/>
  <c r="I477" i="2"/>
  <c r="F477" i="2"/>
  <c r="O1542" i="1" l="1"/>
  <c r="F1362" i="2"/>
  <c r="K1352" i="2" l="1"/>
  <c r="H1352" i="2"/>
  <c r="F1352" i="2"/>
  <c r="E1352" i="2"/>
  <c r="D1352" i="2"/>
  <c r="C1352" i="2"/>
  <c r="B1352" i="2"/>
  <c r="G1352" i="2"/>
  <c r="H493" i="2"/>
  <c r="H547" i="2"/>
  <c r="K496" i="2"/>
  <c r="H496" i="2"/>
  <c r="F496" i="2"/>
  <c r="E496" i="2"/>
  <c r="D496" i="2"/>
  <c r="C496" i="2"/>
  <c r="B496" i="2"/>
  <c r="R501" i="1"/>
  <c r="L496" i="2" s="1"/>
  <c r="G496" i="2"/>
  <c r="O498" i="1"/>
  <c r="I493" i="2" s="1"/>
  <c r="K497" i="2"/>
  <c r="H497" i="2"/>
  <c r="F497" i="2"/>
  <c r="E497" i="2"/>
  <c r="D497" i="2"/>
  <c r="C497" i="2"/>
  <c r="B497" i="2"/>
  <c r="G497" i="2"/>
  <c r="R502" i="1"/>
  <c r="L497" i="2" s="1"/>
  <c r="O502" i="1"/>
  <c r="I497" i="2" s="1"/>
  <c r="K493" i="2"/>
  <c r="F493" i="2"/>
  <c r="E493" i="2"/>
  <c r="D493" i="2"/>
  <c r="C493" i="2"/>
  <c r="B493" i="2"/>
  <c r="R498" i="1"/>
  <c r="L493" i="2" s="1"/>
  <c r="K492" i="2"/>
  <c r="H492" i="2"/>
  <c r="G492" i="2"/>
  <c r="F492" i="2"/>
  <c r="E492" i="2"/>
  <c r="D492" i="2"/>
  <c r="C492" i="2"/>
  <c r="B492" i="2"/>
  <c r="O497" i="1"/>
  <c r="I492" i="2" s="1"/>
  <c r="R497" i="1"/>
  <c r="L492" i="2" s="1"/>
  <c r="K490" i="2"/>
  <c r="H490" i="2"/>
  <c r="G490" i="2"/>
  <c r="F490" i="2"/>
  <c r="E490" i="2"/>
  <c r="D490" i="2"/>
  <c r="C490" i="2"/>
  <c r="B490" i="2"/>
  <c r="R495" i="1"/>
  <c r="L490" i="2" s="1"/>
  <c r="O495" i="1"/>
  <c r="I490" i="2" s="1"/>
  <c r="K547" i="2"/>
  <c r="F547" i="2"/>
  <c r="E547" i="2"/>
  <c r="D547" i="2"/>
  <c r="C547" i="2"/>
  <c r="B547" i="2"/>
  <c r="R552" i="1"/>
  <c r="L547" i="2" s="1"/>
  <c r="G547" i="2"/>
  <c r="O263" i="1"/>
  <c r="I263" i="2" s="1"/>
  <c r="H205" i="2"/>
  <c r="O275" i="1"/>
  <c r="R275" i="1" s="1"/>
  <c r="L275" i="2" s="1"/>
  <c r="K292" i="2"/>
  <c r="H292" i="2"/>
  <c r="F292" i="2"/>
  <c r="E292" i="2"/>
  <c r="D292" i="2"/>
  <c r="C292" i="2"/>
  <c r="B292" i="2"/>
  <c r="G292" i="2"/>
  <c r="K275" i="2"/>
  <c r="F275" i="2"/>
  <c r="E275" i="2"/>
  <c r="D275" i="2"/>
  <c r="C275" i="2"/>
  <c r="B275" i="2"/>
  <c r="G275" i="2"/>
  <c r="K263" i="2"/>
  <c r="H263" i="2"/>
  <c r="G263" i="2"/>
  <c r="F263" i="2"/>
  <c r="E263" i="2"/>
  <c r="D263" i="2"/>
  <c r="C263" i="2"/>
  <c r="B263" i="2"/>
  <c r="K205" i="2"/>
  <c r="G205" i="2"/>
  <c r="F205" i="2"/>
  <c r="E205" i="2"/>
  <c r="D205" i="2"/>
  <c r="C205" i="2"/>
  <c r="B205" i="2"/>
  <c r="O205" i="1"/>
  <c r="I205" i="2" s="1"/>
  <c r="H275" i="2" l="1"/>
  <c r="G493" i="2"/>
  <c r="O1358" i="1"/>
  <c r="I1352" i="2" s="1"/>
  <c r="O501" i="1"/>
  <c r="I496" i="2" s="1"/>
  <c r="O292" i="1"/>
  <c r="I292" i="2" s="1"/>
  <c r="O552" i="1"/>
  <c r="I547" i="2" s="1"/>
  <c r="I275" i="2"/>
  <c r="R263" i="1"/>
  <c r="L263" i="2" s="1"/>
  <c r="R205" i="1"/>
  <c r="L205" i="2" s="1"/>
  <c r="H1513" i="2"/>
  <c r="K1040" i="2"/>
  <c r="H1040" i="2"/>
  <c r="F1040" i="2"/>
  <c r="E1040" i="2"/>
  <c r="D1040" i="2"/>
  <c r="C1040" i="2"/>
  <c r="B1040" i="2"/>
  <c r="O1046" i="1"/>
  <c r="R1046" i="1" s="1"/>
  <c r="L1040" i="2" s="1"/>
  <c r="K1039" i="2"/>
  <c r="H1039" i="2"/>
  <c r="F1039" i="2"/>
  <c r="E1039" i="2"/>
  <c r="D1039" i="2"/>
  <c r="C1039" i="2"/>
  <c r="B1039" i="2"/>
  <c r="G1039" i="2"/>
  <c r="K1513" i="2"/>
  <c r="F1513" i="2"/>
  <c r="E1513" i="2"/>
  <c r="D1513" i="2"/>
  <c r="C1513" i="2"/>
  <c r="B1513" i="2"/>
  <c r="G1513" i="2"/>
  <c r="K1369" i="2"/>
  <c r="H1369" i="2"/>
  <c r="F1369" i="2"/>
  <c r="E1369" i="2"/>
  <c r="D1369" i="2"/>
  <c r="C1369" i="2"/>
  <c r="B1369" i="2"/>
  <c r="G1369" i="2"/>
  <c r="K1344" i="2"/>
  <c r="H1344" i="2"/>
  <c r="F1344" i="2"/>
  <c r="E1344" i="2"/>
  <c r="D1344" i="2"/>
  <c r="C1344" i="2"/>
  <c r="B1344" i="2"/>
  <c r="G1344" i="2"/>
  <c r="R292" i="1" l="1"/>
  <c r="L292" i="2" s="1"/>
  <c r="R1358" i="1"/>
  <c r="L1352" i="2" s="1"/>
  <c r="O1045" i="1"/>
  <c r="I1039" i="2" s="1"/>
  <c r="O1519" i="1"/>
  <c r="I1513" i="2" s="1"/>
  <c r="G1040" i="2"/>
  <c r="I1040" i="2"/>
  <c r="O1350" i="1"/>
  <c r="I1344" i="2" s="1"/>
  <c r="O1368" i="1"/>
  <c r="I1362" i="2" s="1"/>
  <c r="O1375" i="1"/>
  <c r="I1688" i="2"/>
  <c r="F1688" i="2"/>
  <c r="I1678" i="2"/>
  <c r="F1678" i="2"/>
  <c r="I1624" i="2"/>
  <c r="F1624" i="2"/>
  <c r="I1023" i="2"/>
  <c r="F1023" i="2"/>
  <c r="I367" i="2"/>
  <c r="F367" i="2"/>
  <c r="I4" i="2"/>
  <c r="R1045" i="1" l="1"/>
  <c r="L1039" i="2" s="1"/>
  <c r="R1350" i="1"/>
  <c r="L1344" i="2" s="1"/>
  <c r="R1519" i="1"/>
  <c r="L1513" i="2" s="1"/>
  <c r="I1369" i="2"/>
  <c r="R1375" i="1"/>
  <c r="L1369" i="2" s="1"/>
  <c r="R1368" i="1"/>
  <c r="K770" i="2"/>
  <c r="H770" i="2"/>
  <c r="F770" i="2"/>
  <c r="E770" i="2"/>
  <c r="D770" i="2"/>
  <c r="C770" i="2"/>
  <c r="B770" i="2"/>
  <c r="R775" i="1"/>
  <c r="L770" i="2" s="1"/>
  <c r="O775" i="1"/>
  <c r="I770" i="2" s="1"/>
  <c r="K1531" i="2"/>
  <c r="H1531" i="2"/>
  <c r="F1531" i="2"/>
  <c r="E1531" i="2"/>
  <c r="D1531" i="2"/>
  <c r="C1531" i="2"/>
  <c r="B1531" i="2"/>
  <c r="O1537" i="1"/>
  <c r="L1362" i="2" l="1"/>
  <c r="R1537" i="1"/>
  <c r="L1531" i="2" s="1"/>
  <c r="I1531" i="2"/>
  <c r="G1531" i="2"/>
  <c r="G770" i="2"/>
  <c r="K1532" i="2"/>
  <c r="H1532" i="2"/>
  <c r="F1532" i="2"/>
  <c r="E1532" i="2"/>
  <c r="D1532" i="2"/>
  <c r="C1532" i="2"/>
  <c r="B1532" i="2"/>
  <c r="G1532" i="2"/>
  <c r="K1494" i="2"/>
  <c r="H1494" i="2"/>
  <c r="G1494" i="2"/>
  <c r="F1494" i="2"/>
  <c r="E1494" i="2"/>
  <c r="D1494" i="2"/>
  <c r="C1494" i="2"/>
  <c r="B1494" i="2"/>
  <c r="O1500" i="1"/>
  <c r="R1500" i="1" s="1"/>
  <c r="L1494" i="2" s="1"/>
  <c r="K1490" i="2"/>
  <c r="H1490" i="2"/>
  <c r="F1490" i="2"/>
  <c r="E1490" i="2"/>
  <c r="D1490" i="2"/>
  <c r="C1490" i="2"/>
  <c r="B1490" i="2"/>
  <c r="G1490" i="2"/>
  <c r="K1265" i="2"/>
  <c r="H1265" i="2"/>
  <c r="F1265" i="2"/>
  <c r="E1265" i="2"/>
  <c r="D1265" i="2"/>
  <c r="C1265" i="2"/>
  <c r="B1265" i="2"/>
  <c r="O1271" i="1"/>
  <c r="R1271" i="1" s="1"/>
  <c r="L1265" i="2" s="1"/>
  <c r="K1264" i="2"/>
  <c r="H1264" i="2"/>
  <c r="F1264" i="2"/>
  <c r="E1264" i="2"/>
  <c r="D1264" i="2"/>
  <c r="C1264" i="2"/>
  <c r="B1264" i="2"/>
  <c r="O1270" i="1"/>
  <c r="R1270" i="1" s="1"/>
  <c r="L1264" i="2" s="1"/>
  <c r="K1263" i="2"/>
  <c r="H1263" i="2"/>
  <c r="F1263" i="2"/>
  <c r="E1263" i="2"/>
  <c r="D1263" i="2"/>
  <c r="C1263" i="2"/>
  <c r="B1263" i="2"/>
  <c r="O1269" i="1"/>
  <c r="R1269" i="1" s="1"/>
  <c r="L1263" i="2" s="1"/>
  <c r="K1262" i="2"/>
  <c r="H1262" i="2"/>
  <c r="F1262" i="2"/>
  <c r="E1262" i="2"/>
  <c r="D1262" i="2"/>
  <c r="C1262" i="2"/>
  <c r="B1262" i="2"/>
  <c r="O1268" i="1"/>
  <c r="O1588" i="1"/>
  <c r="R1588" i="1" s="1"/>
  <c r="K1365" i="2"/>
  <c r="K1366" i="2"/>
  <c r="F1366" i="2"/>
  <c r="B1366" i="2"/>
  <c r="D1365" i="2"/>
  <c r="D1366" i="2"/>
  <c r="B1365" i="2"/>
  <c r="C1366" i="2"/>
  <c r="H1366" i="2"/>
  <c r="G1366" i="2"/>
  <c r="G1377" i="2"/>
  <c r="K1377" i="2"/>
  <c r="H1377" i="2"/>
  <c r="F1377" i="2"/>
  <c r="E1377" i="2"/>
  <c r="D1377" i="2"/>
  <c r="C1377" i="2"/>
  <c r="B1377" i="2"/>
  <c r="O1538" i="1" l="1"/>
  <c r="I1532" i="2" s="1"/>
  <c r="I1262" i="2"/>
  <c r="R1268" i="1"/>
  <c r="L1262" i="2" s="1"/>
  <c r="G1262" i="2"/>
  <c r="G1263" i="2"/>
  <c r="I1263" i="2"/>
  <c r="G1264" i="2"/>
  <c r="I1264" i="2"/>
  <c r="G1265" i="2"/>
  <c r="I1265" i="2"/>
  <c r="O1383" i="1"/>
  <c r="I1377" i="2" s="1"/>
  <c r="O1496" i="1"/>
  <c r="I1490" i="2" s="1"/>
  <c r="R1538" i="1"/>
  <c r="L1532" i="2" s="1"/>
  <c r="I1494" i="2"/>
  <c r="O1362" i="1"/>
  <c r="I1356" i="2" s="1"/>
  <c r="O1372" i="1"/>
  <c r="K1400" i="2"/>
  <c r="H1400" i="2"/>
  <c r="F1400" i="2"/>
  <c r="E1400" i="2"/>
  <c r="D1400" i="2"/>
  <c r="C1400" i="2"/>
  <c r="B1400" i="2"/>
  <c r="G1400" i="2"/>
  <c r="K1268" i="2"/>
  <c r="H1268" i="2"/>
  <c r="F1268" i="2"/>
  <c r="E1268" i="2"/>
  <c r="D1268" i="2"/>
  <c r="C1268" i="2"/>
  <c r="B1268" i="2"/>
  <c r="O1274" i="1"/>
  <c r="R1274" i="1" s="1"/>
  <c r="L1268" i="2" s="1"/>
  <c r="K1267" i="2"/>
  <c r="H1267" i="2"/>
  <c r="F1267" i="2"/>
  <c r="E1267" i="2"/>
  <c r="D1267" i="2"/>
  <c r="C1267" i="2"/>
  <c r="B1267" i="2"/>
  <c r="G1267" i="2"/>
  <c r="K1266" i="2"/>
  <c r="H1266" i="2"/>
  <c r="F1266" i="2"/>
  <c r="E1266" i="2"/>
  <c r="D1266" i="2"/>
  <c r="C1266" i="2"/>
  <c r="B1266" i="2"/>
  <c r="G1266" i="2"/>
  <c r="K1076" i="2"/>
  <c r="H1076" i="2"/>
  <c r="F1076" i="2"/>
  <c r="E1076" i="2"/>
  <c r="D1076" i="2"/>
  <c r="C1076" i="2"/>
  <c r="B1076" i="2"/>
  <c r="G1076" i="2"/>
  <c r="K1075" i="2"/>
  <c r="H1075" i="2"/>
  <c r="F1075" i="2"/>
  <c r="E1075" i="2"/>
  <c r="D1075" i="2"/>
  <c r="C1075" i="2"/>
  <c r="B1075" i="2"/>
  <c r="G1075" i="2"/>
  <c r="K1074" i="2"/>
  <c r="H1074" i="2"/>
  <c r="F1074" i="2"/>
  <c r="E1074" i="2"/>
  <c r="D1074" i="2"/>
  <c r="C1074" i="2"/>
  <c r="B1074" i="2"/>
  <c r="O1080" i="1"/>
  <c r="R1496" i="1" l="1"/>
  <c r="L1490" i="2" s="1"/>
  <c r="R1383" i="1"/>
  <c r="L1377" i="2" s="1"/>
  <c r="R1362" i="1"/>
  <c r="L1356" i="2" s="1"/>
  <c r="O1273" i="1"/>
  <c r="R1273" i="1" s="1"/>
  <c r="L1267" i="2" s="1"/>
  <c r="I1366" i="2"/>
  <c r="R1372" i="1"/>
  <c r="L1366" i="2" s="1"/>
  <c r="R1080" i="1"/>
  <c r="L1074" i="2" s="1"/>
  <c r="I1074" i="2"/>
  <c r="G1074" i="2"/>
  <c r="O1081" i="1"/>
  <c r="I1075" i="2" s="1"/>
  <c r="O1082" i="1"/>
  <c r="I1076" i="2" s="1"/>
  <c r="O1272" i="1"/>
  <c r="I1266" i="2" s="1"/>
  <c r="G1268" i="2"/>
  <c r="I1268" i="2"/>
  <c r="O1406" i="1"/>
  <c r="R1406" i="1" s="1"/>
  <c r="O1300" i="1"/>
  <c r="F1365" i="2"/>
  <c r="O1586" i="1"/>
  <c r="I1267" i="2" l="1"/>
  <c r="R1081" i="1"/>
  <c r="L1075" i="2" s="1"/>
  <c r="R1082" i="1"/>
  <c r="L1076" i="2" s="1"/>
  <c r="R1272" i="1"/>
  <c r="L1266" i="2" s="1"/>
  <c r="I1400" i="2"/>
  <c r="L1400" i="2"/>
  <c r="O571" i="1" l="1"/>
  <c r="R571" i="1"/>
  <c r="K1351" i="2"/>
  <c r="H1351" i="2"/>
  <c r="F1351" i="2"/>
  <c r="E1351" i="2"/>
  <c r="D1351" i="2"/>
  <c r="C1351" i="2"/>
  <c r="B1351" i="2"/>
  <c r="G1351" i="2"/>
  <c r="K1337" i="2"/>
  <c r="H1337" i="2"/>
  <c r="G1337" i="2"/>
  <c r="F1337" i="2"/>
  <c r="E1337" i="2"/>
  <c r="D1337" i="2"/>
  <c r="C1337" i="2"/>
  <c r="B1337" i="2"/>
  <c r="O1343" i="1"/>
  <c r="I1337" i="2" s="1"/>
  <c r="K1329" i="2"/>
  <c r="H1329" i="2"/>
  <c r="F1329" i="2"/>
  <c r="E1329" i="2"/>
  <c r="D1329" i="2"/>
  <c r="C1329" i="2"/>
  <c r="B1329" i="2"/>
  <c r="O1335" i="1"/>
  <c r="R1138" i="1"/>
  <c r="L1132" i="2" s="1"/>
  <c r="O1137" i="1"/>
  <c r="I1131" i="2" s="1"/>
  <c r="O1136" i="1"/>
  <c r="I1130" i="2" s="1"/>
  <c r="O1134" i="1"/>
  <c r="I1128" i="2" s="1"/>
  <c r="O1133" i="1"/>
  <c r="I1127" i="2" s="1"/>
  <c r="O1132" i="1"/>
  <c r="O1131" i="1"/>
  <c r="I1125" i="2" s="1"/>
  <c r="K1305" i="2"/>
  <c r="H1305" i="2"/>
  <c r="F1305" i="2"/>
  <c r="E1305" i="2"/>
  <c r="D1305" i="2"/>
  <c r="C1305" i="2"/>
  <c r="B1305" i="2"/>
  <c r="G1305" i="2"/>
  <c r="O1311" i="1"/>
  <c r="I1305" i="2" s="1"/>
  <c r="R1132" i="1" l="1"/>
  <c r="L1126" i="2" s="1"/>
  <c r="I1126" i="2"/>
  <c r="R1134" i="1"/>
  <c r="L1128" i="2" s="1"/>
  <c r="R1136" i="1"/>
  <c r="L1130" i="2" s="1"/>
  <c r="R1137" i="1"/>
  <c r="L1131" i="2" s="1"/>
  <c r="R1133" i="1"/>
  <c r="L1127" i="2" s="1"/>
  <c r="I1329" i="2"/>
  <c r="R1335" i="1"/>
  <c r="L1329" i="2" s="1"/>
  <c r="G1329" i="2"/>
  <c r="O1357" i="1"/>
  <c r="R1343" i="1"/>
  <c r="L1337" i="2" s="1"/>
  <c r="R1311" i="1"/>
  <c r="L1305" i="2" s="1"/>
  <c r="R1131" i="1"/>
  <c r="L1125" i="2" s="1"/>
  <c r="I1351" i="2" l="1"/>
  <c r="R1357" i="1"/>
  <c r="L1351" i="2" s="1"/>
  <c r="O1388" i="1" l="1"/>
  <c r="H1051" i="2"/>
  <c r="G1051" i="2"/>
  <c r="O1056" i="1"/>
  <c r="R1056" i="1" s="1"/>
  <c r="L1050" i="2" s="1"/>
  <c r="K1376" i="2"/>
  <c r="H1376" i="2"/>
  <c r="F1376" i="2"/>
  <c r="E1376" i="2"/>
  <c r="D1376" i="2"/>
  <c r="C1376" i="2"/>
  <c r="B1376" i="2"/>
  <c r="G1376" i="2"/>
  <c r="K1051" i="2"/>
  <c r="F1051" i="2"/>
  <c r="E1051" i="2"/>
  <c r="D1051" i="2"/>
  <c r="C1051" i="2"/>
  <c r="B1051" i="2"/>
  <c r="O1057" i="1"/>
  <c r="R1057" i="1" s="1"/>
  <c r="L1051" i="2" s="1"/>
  <c r="K1050" i="2"/>
  <c r="H1050" i="2"/>
  <c r="F1050" i="2"/>
  <c r="E1050" i="2"/>
  <c r="D1050" i="2"/>
  <c r="C1050" i="2"/>
  <c r="B1050" i="2"/>
  <c r="K1049" i="2"/>
  <c r="H1049" i="2"/>
  <c r="F1049" i="2"/>
  <c r="E1049" i="2"/>
  <c r="D1049" i="2"/>
  <c r="C1049" i="2"/>
  <c r="B1049" i="2"/>
  <c r="G1049" i="2"/>
  <c r="R1388" i="1" l="1"/>
  <c r="L1382" i="2" s="1"/>
  <c r="I1382" i="2"/>
  <c r="O1382" i="1"/>
  <c r="I1376" i="2" s="1"/>
  <c r="O1387" i="1"/>
  <c r="I1381" i="2" s="1"/>
  <c r="I1051" i="2"/>
  <c r="O1055" i="1"/>
  <c r="I1049" i="2" s="1"/>
  <c r="G1050" i="2"/>
  <c r="I1050" i="2"/>
  <c r="R1382" i="1" l="1"/>
  <c r="L1376" i="2" s="1"/>
  <c r="R1055" i="1"/>
  <c r="L1049" i="2" s="1"/>
  <c r="R1387" i="1"/>
  <c r="L1381" i="2" s="1"/>
  <c r="O1333" i="1"/>
  <c r="R1333" i="1" s="1"/>
  <c r="H681" i="2" l="1"/>
  <c r="K681" i="2"/>
  <c r="F681" i="2"/>
  <c r="E681" i="2"/>
  <c r="D681" i="2"/>
  <c r="C681" i="2"/>
  <c r="B681" i="2"/>
  <c r="R686" i="1"/>
  <c r="L681" i="2" s="1"/>
  <c r="O686" i="1"/>
  <c r="I681" i="2" s="1"/>
  <c r="G681" i="2" l="1"/>
  <c r="K1220" i="2"/>
  <c r="H1220" i="2"/>
  <c r="G1220" i="2"/>
  <c r="F1220" i="2"/>
  <c r="E1220" i="2"/>
  <c r="D1220" i="2"/>
  <c r="C1220" i="2"/>
  <c r="B1220" i="2"/>
  <c r="O1226" i="1"/>
  <c r="K487" i="2"/>
  <c r="H487" i="2"/>
  <c r="F487" i="2"/>
  <c r="E487" i="2"/>
  <c r="D487" i="2"/>
  <c r="C487" i="2"/>
  <c r="B487" i="2"/>
  <c r="R492" i="1"/>
  <c r="L487" i="2" s="1"/>
  <c r="O492" i="1"/>
  <c r="I487" i="2" s="1"/>
  <c r="G487" i="2"/>
  <c r="K1528" i="2"/>
  <c r="H1528" i="2"/>
  <c r="G1528" i="2"/>
  <c r="F1528" i="2"/>
  <c r="E1528" i="2"/>
  <c r="D1528" i="2"/>
  <c r="C1528" i="2"/>
  <c r="B1528" i="2"/>
  <c r="O1534" i="1"/>
  <c r="I1528" i="2" s="1"/>
  <c r="I1220" i="2" l="1"/>
  <c r="R1226" i="1"/>
  <c r="L1220" i="2" s="1"/>
  <c r="R1534" i="1"/>
  <c r="L1528" i="2" s="1"/>
  <c r="K467" i="2" l="1"/>
  <c r="H467" i="2"/>
  <c r="G467" i="2"/>
  <c r="E467" i="2"/>
  <c r="D467" i="2"/>
  <c r="C467" i="2"/>
  <c r="B467" i="2"/>
  <c r="R470" i="1"/>
  <c r="L467" i="2" s="1"/>
  <c r="K1521" i="2" l="1"/>
  <c r="H1521" i="2"/>
  <c r="F1521" i="2"/>
  <c r="E1521" i="2"/>
  <c r="D1521" i="2"/>
  <c r="C1521" i="2"/>
  <c r="B1521" i="2"/>
  <c r="O1527" i="1"/>
  <c r="R1527" i="1" s="1"/>
  <c r="L1521" i="2" s="1"/>
  <c r="K519" i="2"/>
  <c r="H519" i="2"/>
  <c r="F519" i="2"/>
  <c r="E519" i="2"/>
  <c r="D519" i="2"/>
  <c r="C519" i="2"/>
  <c r="B519" i="2"/>
  <c r="R524" i="1"/>
  <c r="L519" i="2" s="1"/>
  <c r="G519" i="2"/>
  <c r="K1259" i="2"/>
  <c r="H1259" i="2"/>
  <c r="F1259" i="2"/>
  <c r="E1259" i="2"/>
  <c r="D1259" i="2"/>
  <c r="C1259" i="2"/>
  <c r="B1259" i="2"/>
  <c r="G1259" i="2"/>
  <c r="G526" i="2"/>
  <c r="K526" i="2"/>
  <c r="H526" i="2"/>
  <c r="F526" i="2"/>
  <c r="E526" i="2"/>
  <c r="D526" i="2"/>
  <c r="C526" i="2"/>
  <c r="B526" i="2"/>
  <c r="R531" i="1"/>
  <c r="L526" i="2" s="1"/>
  <c r="H1583" i="2"/>
  <c r="K1583" i="2"/>
  <c r="F1583" i="2"/>
  <c r="E1583" i="2"/>
  <c r="D1583" i="2"/>
  <c r="C1583" i="2"/>
  <c r="B1583" i="2"/>
  <c r="G1583" i="2"/>
  <c r="O531" i="1" l="1"/>
  <c r="I526" i="2" s="1"/>
  <c r="G1521" i="2"/>
  <c r="I1521" i="2"/>
  <c r="O1265" i="1"/>
  <c r="O524" i="1"/>
  <c r="I519" i="2" s="1"/>
  <c r="O1589" i="1"/>
  <c r="I1583" i="2" s="1"/>
  <c r="O31" i="1"/>
  <c r="R1589" i="1" l="1"/>
  <c r="L1583" i="2" s="1"/>
  <c r="I1259" i="2"/>
  <c r="R1265" i="1"/>
  <c r="L1259" i="2" s="1"/>
  <c r="B1415" i="2" l="1"/>
  <c r="C1415" i="2"/>
  <c r="D1415" i="2"/>
  <c r="E1415" i="2"/>
  <c r="G1415" i="2"/>
  <c r="H1415" i="2"/>
  <c r="K1415" i="2"/>
  <c r="B1416" i="2"/>
  <c r="C1416" i="2"/>
  <c r="D1416" i="2"/>
  <c r="E1416" i="2"/>
  <c r="G1416" i="2"/>
  <c r="H1416" i="2"/>
  <c r="K1416" i="2"/>
  <c r="B1417" i="2"/>
  <c r="C1417" i="2"/>
  <c r="D1417" i="2"/>
  <c r="E1417" i="2"/>
  <c r="G1417" i="2"/>
  <c r="H1417" i="2"/>
  <c r="K1417" i="2"/>
  <c r="B1418" i="2"/>
  <c r="C1418" i="2"/>
  <c r="D1418" i="2"/>
  <c r="E1418" i="2"/>
  <c r="G1418" i="2"/>
  <c r="H1418" i="2"/>
  <c r="K1418" i="2"/>
  <c r="H636" i="2"/>
  <c r="K636" i="2"/>
  <c r="F636" i="2"/>
  <c r="E636" i="2"/>
  <c r="D636" i="2"/>
  <c r="C636" i="2"/>
  <c r="B636" i="2"/>
  <c r="R641" i="1"/>
  <c r="L636" i="2" s="1"/>
  <c r="O641" i="1"/>
  <c r="I636" i="2" s="1"/>
  <c r="K624" i="2"/>
  <c r="F624" i="2"/>
  <c r="E624" i="2"/>
  <c r="D624" i="2"/>
  <c r="C624" i="2"/>
  <c r="B624" i="2"/>
  <c r="H624" i="2"/>
  <c r="R629" i="1"/>
  <c r="L624" i="2" s="1"/>
  <c r="O629" i="1"/>
  <c r="I624" i="2" s="1"/>
  <c r="G624" i="2"/>
  <c r="K1201" i="2"/>
  <c r="H1201" i="2"/>
  <c r="F1201" i="2"/>
  <c r="E1201" i="2"/>
  <c r="D1201" i="2"/>
  <c r="C1201" i="2"/>
  <c r="B1201" i="2"/>
  <c r="O1207" i="1"/>
  <c r="I1201" i="2" s="1"/>
  <c r="G1201" i="2"/>
  <c r="K1465" i="2"/>
  <c r="H1465" i="2"/>
  <c r="F1465" i="2"/>
  <c r="E1465" i="2"/>
  <c r="D1465" i="2"/>
  <c r="C1465" i="2"/>
  <c r="B1465" i="2"/>
  <c r="O1471" i="1"/>
  <c r="I1465" i="2" s="1"/>
  <c r="G1465" i="2"/>
  <c r="K1158" i="2"/>
  <c r="H1158" i="2"/>
  <c r="F1158" i="2"/>
  <c r="E1158" i="2"/>
  <c r="D1158" i="2"/>
  <c r="C1158" i="2"/>
  <c r="B1158" i="2"/>
  <c r="O1164" i="1"/>
  <c r="I1158" i="2" s="1"/>
  <c r="G1158" i="2"/>
  <c r="K1086" i="2"/>
  <c r="H1086" i="2"/>
  <c r="F1086" i="2"/>
  <c r="E1086" i="2"/>
  <c r="D1086" i="2"/>
  <c r="C1086" i="2"/>
  <c r="B1086" i="2"/>
  <c r="O1092" i="1"/>
  <c r="I1086" i="2" s="1"/>
  <c r="O1087" i="1"/>
  <c r="I1081" i="2" s="1"/>
  <c r="K1069" i="2"/>
  <c r="H1069" i="2"/>
  <c r="G1069" i="2"/>
  <c r="F1069" i="2"/>
  <c r="E1069" i="2"/>
  <c r="D1069" i="2"/>
  <c r="C1069" i="2"/>
  <c r="B1069" i="2"/>
  <c r="O1075" i="1"/>
  <c r="I1069" i="2" s="1"/>
  <c r="K1068" i="2"/>
  <c r="H1068" i="2"/>
  <c r="F1068" i="2"/>
  <c r="E1068" i="2"/>
  <c r="D1068" i="2"/>
  <c r="C1068" i="2"/>
  <c r="B1068" i="2"/>
  <c r="O1074" i="1"/>
  <c r="R1074" i="1" l="1"/>
  <c r="L1068" i="2" s="1"/>
  <c r="I1068" i="2"/>
  <c r="G1086" i="2"/>
  <c r="G636" i="2"/>
  <c r="R1087" i="1"/>
  <c r="L1081" i="2" s="1"/>
  <c r="R1471" i="1"/>
  <c r="L1465" i="2" s="1"/>
  <c r="R1207" i="1"/>
  <c r="L1201" i="2" s="1"/>
  <c r="G1068" i="2"/>
  <c r="R1092" i="1"/>
  <c r="L1086" i="2" s="1"/>
  <c r="R1164" i="1"/>
  <c r="L1158" i="2" s="1"/>
  <c r="R1075" i="1"/>
  <c r="L1069" i="2" s="1"/>
  <c r="K965" i="2" l="1"/>
  <c r="H965" i="2"/>
  <c r="F965" i="2"/>
  <c r="E965" i="2"/>
  <c r="D965" i="2"/>
  <c r="C965" i="2"/>
  <c r="B965" i="2"/>
  <c r="R970" i="1"/>
  <c r="L965" i="2" s="1"/>
  <c r="O970" i="1"/>
  <c r="I965" i="2" s="1"/>
  <c r="K484" i="2"/>
  <c r="H484" i="2"/>
  <c r="F484" i="2"/>
  <c r="E484" i="2"/>
  <c r="D484" i="2"/>
  <c r="C484" i="2"/>
  <c r="B484" i="2"/>
  <c r="R489" i="1"/>
  <c r="L484" i="2" s="1"/>
  <c r="G484" i="2"/>
  <c r="K845" i="2"/>
  <c r="H845" i="2"/>
  <c r="F845" i="2"/>
  <c r="E845" i="2"/>
  <c r="D845" i="2"/>
  <c r="C845" i="2"/>
  <c r="B845" i="2"/>
  <c r="R850" i="1"/>
  <c r="L845" i="2" s="1"/>
  <c r="O850" i="1"/>
  <c r="I845" i="2" s="1"/>
  <c r="K515" i="2"/>
  <c r="H515" i="2"/>
  <c r="F515" i="2"/>
  <c r="E515" i="2"/>
  <c r="D515" i="2"/>
  <c r="C515" i="2"/>
  <c r="B515" i="2"/>
  <c r="R520" i="1"/>
  <c r="L515" i="2" s="1"/>
  <c r="O520" i="1"/>
  <c r="I515" i="2" s="1"/>
  <c r="G515" i="2"/>
  <c r="K730" i="2"/>
  <c r="H730" i="2"/>
  <c r="G730" i="2"/>
  <c r="F730" i="2"/>
  <c r="E730" i="2"/>
  <c r="D730" i="2"/>
  <c r="C730" i="2"/>
  <c r="B730" i="2"/>
  <c r="R735" i="1"/>
  <c r="L730" i="2" s="1"/>
  <c r="O735" i="1"/>
  <c r="I730" i="2" s="1"/>
  <c r="G845" i="2" l="1"/>
  <c r="O489" i="1"/>
  <c r="I484" i="2" s="1"/>
  <c r="G965" i="2"/>
  <c r="F1415" i="2"/>
  <c r="F1416" i="2"/>
  <c r="F1417" i="2"/>
  <c r="F1418" i="2"/>
  <c r="H1488" i="2" l="1"/>
  <c r="K1489" i="2"/>
  <c r="H1489" i="2"/>
  <c r="F1489" i="2"/>
  <c r="E1489" i="2"/>
  <c r="D1489" i="2"/>
  <c r="C1489" i="2"/>
  <c r="B1489" i="2"/>
  <c r="O1495" i="1"/>
  <c r="I1489" i="2" s="1"/>
  <c r="G1489" i="2"/>
  <c r="K1258" i="2"/>
  <c r="H1258" i="2"/>
  <c r="F1258" i="2"/>
  <c r="E1258" i="2"/>
  <c r="D1258" i="2"/>
  <c r="C1258" i="2"/>
  <c r="B1258" i="2"/>
  <c r="G1258" i="2"/>
  <c r="K1273" i="2"/>
  <c r="H1273" i="2"/>
  <c r="F1273" i="2"/>
  <c r="E1273" i="2"/>
  <c r="D1273" i="2"/>
  <c r="C1273" i="2"/>
  <c r="B1273" i="2"/>
  <c r="I1273" i="2"/>
  <c r="G1273" i="2"/>
  <c r="L1294" i="2"/>
  <c r="K1294" i="2"/>
  <c r="I1294" i="2"/>
  <c r="H1294" i="2"/>
  <c r="G1294" i="2"/>
  <c r="F1294" i="2"/>
  <c r="E1294" i="2"/>
  <c r="D1294" i="2"/>
  <c r="C1294" i="2"/>
  <c r="B1294" i="2"/>
  <c r="K1560" i="2"/>
  <c r="H1560" i="2"/>
  <c r="G1560" i="2"/>
  <c r="F1560" i="2"/>
  <c r="E1560" i="2"/>
  <c r="D1560" i="2"/>
  <c r="C1560" i="2"/>
  <c r="B1560" i="2"/>
  <c r="O1566" i="1"/>
  <c r="R1566" i="1" s="1"/>
  <c r="L1560" i="2" s="1"/>
  <c r="K1559" i="2"/>
  <c r="H1559" i="2"/>
  <c r="F1559" i="2"/>
  <c r="E1559" i="2"/>
  <c r="D1559" i="2"/>
  <c r="C1559" i="2"/>
  <c r="B1559" i="2"/>
  <c r="O1565" i="1"/>
  <c r="R1565" i="1" s="1"/>
  <c r="L1559" i="2" s="1"/>
  <c r="K1558" i="2"/>
  <c r="H1558" i="2"/>
  <c r="F1558" i="2"/>
  <c r="E1558" i="2"/>
  <c r="D1558" i="2"/>
  <c r="C1558" i="2"/>
  <c r="B1558" i="2"/>
  <c r="O1564" i="1"/>
  <c r="R1564" i="1" s="1"/>
  <c r="L1558" i="2" s="1"/>
  <c r="K1557" i="2"/>
  <c r="H1557" i="2"/>
  <c r="G1557" i="2"/>
  <c r="F1557" i="2"/>
  <c r="E1557" i="2"/>
  <c r="D1557" i="2"/>
  <c r="C1557" i="2"/>
  <c r="B1557" i="2"/>
  <c r="O1563" i="1"/>
  <c r="R1563" i="1" s="1"/>
  <c r="L1557" i="2" s="1"/>
  <c r="K1556" i="2"/>
  <c r="H1556" i="2"/>
  <c r="F1556" i="2"/>
  <c r="E1556" i="2"/>
  <c r="D1556" i="2"/>
  <c r="C1556" i="2"/>
  <c r="B1556" i="2"/>
  <c r="G1556" i="2"/>
  <c r="K766" i="2"/>
  <c r="H766" i="2"/>
  <c r="F766" i="2"/>
  <c r="E766" i="2"/>
  <c r="D766" i="2"/>
  <c r="C766" i="2"/>
  <c r="B766" i="2"/>
  <c r="R771" i="1"/>
  <c r="L766" i="2" s="1"/>
  <c r="G766" i="2"/>
  <c r="K1488" i="2"/>
  <c r="F1488" i="2"/>
  <c r="E1488" i="2"/>
  <c r="D1488" i="2"/>
  <c r="C1488" i="2"/>
  <c r="B1488" i="2"/>
  <c r="G1488" i="2"/>
  <c r="K1269" i="2"/>
  <c r="H1269" i="2"/>
  <c r="F1269" i="2"/>
  <c r="E1269" i="2"/>
  <c r="D1269" i="2"/>
  <c r="C1269" i="2"/>
  <c r="B1269" i="2"/>
  <c r="G1269" i="2"/>
  <c r="O1275" i="1" l="1"/>
  <c r="I1269" i="2" s="1"/>
  <c r="O771" i="1"/>
  <c r="I766" i="2" s="1"/>
  <c r="G1559" i="2"/>
  <c r="I1558" i="2"/>
  <c r="O1494" i="1"/>
  <c r="O1562" i="1"/>
  <c r="I1557" i="2"/>
  <c r="O1264" i="1"/>
  <c r="I1258" i="2" s="1"/>
  <c r="G1558" i="2"/>
  <c r="I1560" i="2"/>
  <c r="I1559" i="2"/>
  <c r="L1273" i="2"/>
  <c r="R1495" i="1"/>
  <c r="L1489" i="2" s="1"/>
  <c r="O1090" i="1"/>
  <c r="I1084" i="2" s="1"/>
  <c r="O1089" i="1"/>
  <c r="H1078" i="2"/>
  <c r="K1487" i="2"/>
  <c r="H1487" i="2"/>
  <c r="F1487" i="2"/>
  <c r="E1487" i="2"/>
  <c r="D1487" i="2"/>
  <c r="C1487" i="2"/>
  <c r="B1487" i="2"/>
  <c r="O1493" i="1"/>
  <c r="R1493" i="1" s="1"/>
  <c r="K1300" i="2"/>
  <c r="H1300" i="2"/>
  <c r="F1300" i="2"/>
  <c r="E1300" i="2"/>
  <c r="D1300" i="2"/>
  <c r="C1300" i="2"/>
  <c r="B1300" i="2"/>
  <c r="O1306" i="1"/>
  <c r="R1306" i="1" s="1"/>
  <c r="L1300" i="2" s="1"/>
  <c r="K1276" i="2"/>
  <c r="H1276" i="2"/>
  <c r="F1276" i="2"/>
  <c r="E1276" i="2"/>
  <c r="D1276" i="2"/>
  <c r="C1276" i="2"/>
  <c r="B1276" i="2"/>
  <c r="G1276" i="2"/>
  <c r="K1275" i="2"/>
  <c r="H1275" i="2"/>
  <c r="F1275" i="2"/>
  <c r="E1275" i="2"/>
  <c r="D1275" i="2"/>
  <c r="C1275" i="2"/>
  <c r="B1275" i="2"/>
  <c r="G1275" i="2"/>
  <c r="O1304" i="1"/>
  <c r="I1298" i="2" s="1"/>
  <c r="O1302" i="1"/>
  <c r="K1295" i="2"/>
  <c r="H1295" i="2"/>
  <c r="G1295" i="2"/>
  <c r="F1295" i="2"/>
  <c r="E1295" i="2"/>
  <c r="D1295" i="2"/>
  <c r="C1295" i="2"/>
  <c r="B1295" i="2"/>
  <c r="O1301" i="1"/>
  <c r="I1295" i="2" s="1"/>
  <c r="K1067" i="2"/>
  <c r="H1067" i="2"/>
  <c r="F1067" i="2"/>
  <c r="E1067" i="2"/>
  <c r="D1067" i="2"/>
  <c r="C1067" i="2"/>
  <c r="B1067" i="2"/>
  <c r="G1067" i="2"/>
  <c r="K1085" i="2"/>
  <c r="H1085" i="2"/>
  <c r="F1085" i="2"/>
  <c r="E1085" i="2"/>
  <c r="D1085" i="2"/>
  <c r="C1085" i="2"/>
  <c r="B1085" i="2"/>
  <c r="G1085" i="2"/>
  <c r="O1088" i="1"/>
  <c r="I1082" i="2" s="1"/>
  <c r="K1078" i="2"/>
  <c r="F1078" i="2"/>
  <c r="E1078" i="2"/>
  <c r="D1078" i="2"/>
  <c r="C1078" i="2"/>
  <c r="B1078" i="2"/>
  <c r="G1078" i="2"/>
  <c r="R1089" i="1" l="1"/>
  <c r="L1083" i="2" s="1"/>
  <c r="I1083" i="2"/>
  <c r="R1302" i="1"/>
  <c r="L1296" i="2" s="1"/>
  <c r="I1296" i="2"/>
  <c r="I1488" i="2"/>
  <c r="R1494" i="1"/>
  <c r="L1488" i="2" s="1"/>
  <c r="R1275" i="1"/>
  <c r="L1269" i="2" s="1"/>
  <c r="O1282" i="1"/>
  <c r="I1276" i="2" s="1"/>
  <c r="O1303" i="1"/>
  <c r="O1281" i="1"/>
  <c r="I1275" i="2" s="1"/>
  <c r="G1300" i="2"/>
  <c r="I1487" i="2"/>
  <c r="I1556" i="2"/>
  <c r="R1562" i="1"/>
  <c r="L1556" i="2" s="1"/>
  <c r="G1487" i="2"/>
  <c r="R1264" i="1"/>
  <c r="L1258" i="2" s="1"/>
  <c r="R1090" i="1"/>
  <c r="L1084" i="2" s="1"/>
  <c r="L1487" i="2"/>
  <c r="I1300" i="2"/>
  <c r="R1301" i="1"/>
  <c r="L1295" i="2" s="1"/>
  <c r="R1304" i="1"/>
  <c r="L1298" i="2" s="1"/>
  <c r="O1085" i="1"/>
  <c r="I1079" i="2" s="1"/>
  <c r="O1084" i="1"/>
  <c r="I1078" i="2" s="1"/>
  <c r="O1091" i="1"/>
  <c r="I1085" i="2" s="1"/>
  <c r="O1073" i="1"/>
  <c r="I1067" i="2" s="1"/>
  <c r="O1079" i="1"/>
  <c r="I1073" i="2" s="1"/>
  <c r="R1088" i="1"/>
  <c r="L1082" i="2" s="1"/>
  <c r="O1083" i="1"/>
  <c r="R1303" i="1" l="1"/>
  <c r="L1297" i="2" s="1"/>
  <c r="I1297" i="2"/>
  <c r="R1281" i="1"/>
  <c r="L1275" i="2" s="1"/>
  <c r="R1084" i="1"/>
  <c r="L1078" i="2" s="1"/>
  <c r="R1282" i="1"/>
  <c r="L1276" i="2" s="1"/>
  <c r="R1091" i="1"/>
  <c r="L1085" i="2" s="1"/>
  <c r="R1079" i="1"/>
  <c r="L1073" i="2" s="1"/>
  <c r="R1085" i="1"/>
  <c r="L1079" i="2" s="1"/>
  <c r="R1073" i="1"/>
  <c r="L1067" i="2" s="1"/>
  <c r="K674" i="2" l="1"/>
  <c r="H674" i="2"/>
  <c r="F674" i="2"/>
  <c r="E674" i="2"/>
  <c r="D674" i="2"/>
  <c r="C674" i="2"/>
  <c r="B674" i="2"/>
  <c r="R679" i="1"/>
  <c r="L674" i="2" s="1"/>
  <c r="O679" i="1"/>
  <c r="I674" i="2" s="1"/>
  <c r="G674" i="2"/>
  <c r="K958" i="2"/>
  <c r="H958" i="2"/>
  <c r="F958" i="2"/>
  <c r="E958" i="2"/>
  <c r="D958" i="2"/>
  <c r="C958" i="2"/>
  <c r="B958" i="2"/>
  <c r="R963" i="1"/>
  <c r="L958" i="2" s="1"/>
  <c r="O963" i="1"/>
  <c r="I958" i="2" s="1"/>
  <c r="G958" i="2"/>
  <c r="K1700" i="2" l="1"/>
  <c r="K1699" i="2"/>
  <c r="H1699" i="2"/>
  <c r="G1699" i="2"/>
  <c r="K1698" i="2"/>
  <c r="H1698" i="2"/>
  <c r="G1698" i="2"/>
  <c r="K1697" i="2"/>
  <c r="H1697" i="2"/>
  <c r="G1697" i="2"/>
  <c r="K1696" i="2"/>
  <c r="H1696" i="2"/>
  <c r="G1696" i="2"/>
  <c r="K1695" i="2"/>
  <c r="H1695" i="2"/>
  <c r="G1695" i="2"/>
  <c r="K1694" i="2"/>
  <c r="H1694" i="2"/>
  <c r="G1694" i="2"/>
  <c r="K1693" i="2"/>
  <c r="H1693" i="2"/>
  <c r="G1693" i="2"/>
  <c r="K1692" i="2"/>
  <c r="H1692" i="2"/>
  <c r="G1692" i="2"/>
  <c r="K1691" i="2"/>
  <c r="H1691" i="2"/>
  <c r="G1691" i="2"/>
  <c r="K1690" i="2"/>
  <c r="H1690" i="2"/>
  <c r="G1690" i="2"/>
  <c r="K1684" i="2" l="1"/>
  <c r="K1683" i="2"/>
  <c r="H1683" i="2" l="1"/>
  <c r="G1683" i="2"/>
  <c r="K1682" i="2"/>
  <c r="H1682" i="2"/>
  <c r="G1682" i="2"/>
  <c r="K1681" i="2"/>
  <c r="H1681" i="2"/>
  <c r="G1681" i="2"/>
  <c r="K1680" i="2"/>
  <c r="H1680" i="2" l="1"/>
  <c r="G1680" i="2"/>
  <c r="K1675" i="2"/>
  <c r="K1674" i="2"/>
  <c r="H1674" i="2"/>
  <c r="G1674" i="2"/>
  <c r="K1673" i="2" l="1"/>
  <c r="H1673" i="2"/>
  <c r="G1673" i="2"/>
  <c r="K1672" i="2" l="1"/>
  <c r="G1672" i="2" l="1"/>
  <c r="E1672" i="2"/>
  <c r="D1672" i="2"/>
  <c r="C1672" i="2"/>
  <c r="B1672" i="2"/>
  <c r="K1671" i="2"/>
  <c r="H1671" i="2"/>
  <c r="G1671" i="2"/>
  <c r="K1670" i="2"/>
  <c r="H1670" i="2"/>
  <c r="G1670" i="2"/>
  <c r="K1669" i="2"/>
  <c r="H1669" i="2"/>
  <c r="G1669" i="2"/>
  <c r="K1668" i="2"/>
  <c r="H1668" i="2"/>
  <c r="G1668" i="2"/>
  <c r="K1667" i="2"/>
  <c r="H1667" i="2"/>
  <c r="G1667" i="2"/>
  <c r="K1666" i="2"/>
  <c r="H1666" i="2"/>
  <c r="G1666" i="2"/>
  <c r="K1665" i="2"/>
  <c r="H1665" i="2"/>
  <c r="G1665" i="2"/>
  <c r="K1664" i="2"/>
  <c r="H1664" i="2"/>
  <c r="G1664" i="2"/>
  <c r="K1663" i="2"/>
  <c r="H1663" i="2" l="1"/>
  <c r="G1663" i="2"/>
  <c r="K1662" i="2"/>
  <c r="H1662" i="2"/>
  <c r="G1662" i="2"/>
  <c r="E1662" i="2"/>
  <c r="D1662" i="2"/>
  <c r="C1662" i="2"/>
  <c r="K1661" i="2"/>
  <c r="H1661" i="2" l="1"/>
  <c r="G1661" i="2"/>
  <c r="K1660" i="2"/>
  <c r="H1660" i="2" l="1"/>
  <c r="G1660" i="2"/>
  <c r="K1659" i="2"/>
  <c r="H1659" i="2"/>
  <c r="G1659" i="2"/>
  <c r="K1658" i="2"/>
  <c r="H1658" i="2"/>
  <c r="G1658" i="2"/>
  <c r="K1657" i="2"/>
  <c r="H1657" i="2" l="1"/>
  <c r="G1657" i="2"/>
  <c r="K1656" i="2"/>
  <c r="H1656" i="2" l="1"/>
  <c r="G1656" i="2"/>
  <c r="K1655" i="2" l="1"/>
  <c r="H1655" i="2" l="1"/>
  <c r="G1655" i="2"/>
  <c r="K1654" i="2" l="1"/>
  <c r="H1654" i="2"/>
  <c r="G1654" i="2"/>
  <c r="K1653" i="2"/>
  <c r="H1653" i="2"/>
  <c r="G1653" i="2"/>
  <c r="H1652" i="2" l="1"/>
  <c r="G1652" i="2"/>
  <c r="K1651" i="2"/>
  <c r="H1651" i="2"/>
  <c r="G1651" i="2"/>
  <c r="D1651" i="2"/>
  <c r="K1650" i="2"/>
  <c r="H1650" i="2"/>
  <c r="G1650" i="2"/>
  <c r="K1649" i="2"/>
  <c r="H1649" i="2"/>
  <c r="G1649" i="2"/>
  <c r="D1649" i="2"/>
  <c r="K1648" i="2"/>
  <c r="H1648" i="2"/>
  <c r="G1648" i="2"/>
  <c r="K1647" i="2"/>
  <c r="H1647" i="2"/>
  <c r="G1647" i="2"/>
  <c r="K1646" i="2"/>
  <c r="H1646" i="2"/>
  <c r="G1646" i="2"/>
  <c r="K1645" i="2"/>
  <c r="H1645" i="2"/>
  <c r="G1645" i="2"/>
  <c r="K1644" i="2" l="1"/>
  <c r="H1644" i="2"/>
  <c r="G1644" i="2"/>
  <c r="K1643" i="2"/>
  <c r="H1643" i="2"/>
  <c r="G1643" i="2"/>
  <c r="K1642" i="2"/>
  <c r="H1642" i="2"/>
  <c r="G1642" i="2"/>
  <c r="K1641" i="2"/>
  <c r="H1641" i="2" l="1"/>
  <c r="G1641" i="2"/>
  <c r="K1640" i="2" l="1"/>
  <c r="H1640" i="2"/>
  <c r="G1640" i="2"/>
  <c r="K1639" i="2"/>
  <c r="H1639" i="2"/>
  <c r="G1639" i="2"/>
  <c r="K1638" i="2"/>
  <c r="H1638" i="2"/>
  <c r="G1638" i="2"/>
  <c r="K1637" i="2"/>
  <c r="H1637" i="2"/>
  <c r="G1637" i="2"/>
  <c r="K1636" i="2"/>
  <c r="H1636" i="2"/>
  <c r="G1636" i="2"/>
  <c r="E1636" i="2"/>
  <c r="D1636" i="2"/>
  <c r="C1636" i="2"/>
  <c r="B1636" i="2"/>
  <c r="K1635" i="2"/>
  <c r="H1635" i="2"/>
  <c r="G1635" i="2"/>
  <c r="K1634" i="2"/>
  <c r="H1634" i="2"/>
  <c r="G1634" i="2"/>
  <c r="E1634" i="2"/>
  <c r="D1634" i="2"/>
  <c r="C1634" i="2"/>
  <c r="B1634" i="2"/>
  <c r="K1633" i="2"/>
  <c r="H1633" i="2" l="1"/>
  <c r="G1633" i="2"/>
  <c r="K1632" i="2"/>
  <c r="H1632" i="2" l="1"/>
  <c r="G1632" i="2"/>
  <c r="K1631" i="2" l="1"/>
  <c r="H1631" i="2"/>
  <c r="G1631" i="2"/>
  <c r="K1630" i="2"/>
  <c r="H1630" i="2"/>
  <c r="G1630" i="2"/>
  <c r="K1629" i="2"/>
  <c r="H1629" i="2"/>
  <c r="G1629" i="2"/>
  <c r="K1628" i="2"/>
  <c r="H1628" i="2"/>
  <c r="G1628" i="2"/>
  <c r="K1627" i="2"/>
  <c r="H1627" i="2"/>
  <c r="G1627" i="2"/>
  <c r="K1626" i="2"/>
  <c r="H1626" i="2"/>
  <c r="G1626" i="2"/>
  <c r="K1621" i="2"/>
  <c r="L1620" i="2"/>
  <c r="K1620" i="2"/>
  <c r="I1620" i="2"/>
  <c r="H1620" i="2"/>
  <c r="G1620" i="2"/>
  <c r="F1620" i="2"/>
  <c r="E1620" i="2"/>
  <c r="D1620" i="2"/>
  <c r="C1620" i="2"/>
  <c r="B1620" i="2"/>
  <c r="K1619" i="2"/>
  <c r="H1619" i="2"/>
  <c r="G1619" i="2"/>
  <c r="K1618" i="2"/>
  <c r="H1618" i="2"/>
  <c r="G1618" i="2"/>
  <c r="K1617" i="2"/>
  <c r="H1617" i="2"/>
  <c r="G1617" i="2"/>
  <c r="K1616" i="2"/>
  <c r="H1616" i="2"/>
  <c r="G1616" i="2"/>
  <c r="K1615" i="2"/>
  <c r="H1615" i="2"/>
  <c r="G1615" i="2"/>
  <c r="K1614" i="2"/>
  <c r="H1614" i="2"/>
  <c r="G1614" i="2"/>
  <c r="K1613" i="2"/>
  <c r="H1613" i="2"/>
  <c r="G1613" i="2"/>
  <c r="K1612" i="2"/>
  <c r="H1612" i="2"/>
  <c r="G1612" i="2"/>
  <c r="K1611" i="2"/>
  <c r="H1611" i="2"/>
  <c r="G1611" i="2"/>
  <c r="K1610" i="2"/>
  <c r="H1610" i="2"/>
  <c r="G1610" i="2"/>
  <c r="K1609" i="2"/>
  <c r="H1609" i="2"/>
  <c r="G1609" i="2"/>
  <c r="K1608" i="2"/>
  <c r="H1608" i="2"/>
  <c r="G1608" i="2"/>
  <c r="K1607" i="2"/>
  <c r="H1607" i="2"/>
  <c r="G1607" i="2"/>
  <c r="K1606" i="2"/>
  <c r="H1606" i="2"/>
  <c r="G1606" i="2"/>
  <c r="K1605" i="2"/>
  <c r="H1605" i="2"/>
  <c r="G1605" i="2"/>
  <c r="K1604" i="2" l="1"/>
  <c r="H1604" i="2"/>
  <c r="G1604" i="2"/>
  <c r="K1603" i="2"/>
  <c r="H1603" i="2"/>
  <c r="G1603" i="2"/>
  <c r="K1602" i="2"/>
  <c r="H1602" i="2"/>
  <c r="G1602" i="2"/>
  <c r="K1601" i="2"/>
  <c r="H1601" i="2"/>
  <c r="G1601" i="2"/>
  <c r="K1600" i="2"/>
  <c r="H1600" i="2"/>
  <c r="G1600" i="2"/>
  <c r="K1599" i="2"/>
  <c r="H1599" i="2"/>
  <c r="G1599" i="2"/>
  <c r="K1598" i="2"/>
  <c r="H1598" i="2"/>
  <c r="G1598" i="2"/>
  <c r="K1597" i="2"/>
  <c r="H1597" i="2"/>
  <c r="G1597" i="2"/>
  <c r="K1596" i="2"/>
  <c r="H1596" i="2"/>
  <c r="G1596" i="2"/>
  <c r="K1595" i="2"/>
  <c r="H1595" i="2"/>
  <c r="G1595" i="2"/>
  <c r="K1594" i="2"/>
  <c r="H1594" i="2"/>
  <c r="G1594" i="2"/>
  <c r="K1593" i="2"/>
  <c r="H1593" i="2"/>
  <c r="G1593" i="2"/>
  <c r="K1592" i="2"/>
  <c r="H1592" i="2"/>
  <c r="G1592" i="2"/>
  <c r="K1591" i="2"/>
  <c r="H1591" i="2"/>
  <c r="G1591" i="2"/>
  <c r="K1590" i="2"/>
  <c r="H1590" i="2"/>
  <c r="G1590" i="2"/>
  <c r="K1589" i="2"/>
  <c r="H1589" i="2"/>
  <c r="G1589" i="2"/>
  <c r="K1584" i="2"/>
  <c r="K1582" i="2"/>
  <c r="H1582" i="2"/>
  <c r="G1582" i="2"/>
  <c r="K1581" i="2"/>
  <c r="H1581" i="2"/>
  <c r="G1581" i="2"/>
  <c r="F1581" i="2"/>
  <c r="E1581" i="2"/>
  <c r="D1581" i="2"/>
  <c r="C1581" i="2"/>
  <c r="B1581" i="2"/>
  <c r="K1580" i="2"/>
  <c r="H1580" i="2"/>
  <c r="G1580" i="2"/>
  <c r="F1580" i="2"/>
  <c r="E1580" i="2"/>
  <c r="D1580" i="2"/>
  <c r="C1580" i="2"/>
  <c r="B1580" i="2"/>
  <c r="K1579" i="2"/>
  <c r="H1579" i="2"/>
  <c r="F1579" i="2"/>
  <c r="E1579" i="2"/>
  <c r="D1579" i="2"/>
  <c r="C1579" i="2"/>
  <c r="B1579" i="2"/>
  <c r="K1578" i="2"/>
  <c r="H1578" i="2"/>
  <c r="F1578" i="2"/>
  <c r="E1578" i="2"/>
  <c r="D1578" i="2"/>
  <c r="C1578" i="2"/>
  <c r="B1578" i="2"/>
  <c r="K1577" i="2" l="1"/>
  <c r="H1577" i="2"/>
  <c r="G1577" i="2"/>
  <c r="F1577" i="2"/>
  <c r="E1577" i="2"/>
  <c r="D1577" i="2"/>
  <c r="C1577" i="2"/>
  <c r="B1577" i="2"/>
  <c r="K1576" i="2"/>
  <c r="H1576" i="2"/>
  <c r="G1576" i="2"/>
  <c r="F1576" i="2"/>
  <c r="E1576" i="2"/>
  <c r="D1576" i="2"/>
  <c r="C1576" i="2"/>
  <c r="B1576" i="2"/>
  <c r="K1575" i="2"/>
  <c r="H1575" i="2"/>
  <c r="G1575" i="2"/>
  <c r="F1575" i="2"/>
  <c r="E1575" i="2"/>
  <c r="D1575" i="2"/>
  <c r="C1575" i="2"/>
  <c r="B1575" i="2"/>
  <c r="K1574" i="2" l="1"/>
  <c r="H1574" i="2"/>
  <c r="G1574" i="2"/>
  <c r="F1574" i="2"/>
  <c r="E1574" i="2"/>
  <c r="D1574" i="2"/>
  <c r="C1574" i="2"/>
  <c r="B1574" i="2"/>
  <c r="K1573" i="2" l="1"/>
  <c r="H1573" i="2"/>
  <c r="G1573" i="2"/>
  <c r="F1573" i="2"/>
  <c r="E1573" i="2"/>
  <c r="D1573" i="2"/>
  <c r="C1573" i="2"/>
  <c r="B1573" i="2"/>
  <c r="K1572" i="2"/>
  <c r="H1572" i="2"/>
  <c r="G1572" i="2"/>
  <c r="F1572" i="2"/>
  <c r="E1572" i="2"/>
  <c r="D1572" i="2"/>
  <c r="C1572" i="2"/>
  <c r="B1572" i="2"/>
  <c r="K1569" i="2" l="1"/>
  <c r="H1569" i="2" l="1"/>
  <c r="G1569" i="2"/>
  <c r="F1569" i="2"/>
  <c r="E1569" i="2"/>
  <c r="D1569" i="2"/>
  <c r="C1569" i="2"/>
  <c r="B1569" i="2"/>
  <c r="K1568" i="2"/>
  <c r="H1568" i="2"/>
  <c r="G1568" i="2"/>
  <c r="F1568" i="2"/>
  <c r="E1568" i="2"/>
  <c r="D1568" i="2"/>
  <c r="C1568" i="2"/>
  <c r="B1568" i="2"/>
  <c r="K1567" i="2"/>
  <c r="H1567" i="2"/>
  <c r="G1567" i="2"/>
  <c r="F1567" i="2"/>
  <c r="E1567" i="2"/>
  <c r="D1567" i="2"/>
  <c r="C1567" i="2"/>
  <c r="B1567" i="2"/>
  <c r="K1566" i="2"/>
  <c r="H1566" i="2"/>
  <c r="G1566" i="2"/>
  <c r="F1566" i="2"/>
  <c r="E1566" i="2"/>
  <c r="D1566" i="2"/>
  <c r="C1566" i="2"/>
  <c r="B1566" i="2"/>
  <c r="K1565" i="2"/>
  <c r="H1565" i="2"/>
  <c r="G1565" i="2"/>
  <c r="F1565" i="2"/>
  <c r="E1565" i="2"/>
  <c r="D1565" i="2"/>
  <c r="C1565" i="2"/>
  <c r="B1565" i="2"/>
  <c r="K1564" i="2"/>
  <c r="H1564" i="2"/>
  <c r="G1564" i="2"/>
  <c r="F1564" i="2"/>
  <c r="E1564" i="2"/>
  <c r="D1564" i="2"/>
  <c r="C1564" i="2"/>
  <c r="B1564" i="2"/>
  <c r="K1563" i="2" l="1"/>
  <c r="H1563" i="2"/>
  <c r="G1563" i="2"/>
  <c r="F1563" i="2"/>
  <c r="E1563" i="2"/>
  <c r="D1563" i="2"/>
  <c r="C1563" i="2"/>
  <c r="B1563" i="2"/>
  <c r="K1562" i="2"/>
  <c r="H1562" i="2"/>
  <c r="G1562" i="2"/>
  <c r="F1562" i="2"/>
  <c r="E1562" i="2"/>
  <c r="D1562" i="2"/>
  <c r="C1562" i="2"/>
  <c r="B1562" i="2"/>
  <c r="K1561" i="2"/>
  <c r="H1561" i="2"/>
  <c r="G1561" i="2"/>
  <c r="E1561" i="2"/>
  <c r="D1561" i="2"/>
  <c r="C1561" i="2"/>
  <c r="B1561" i="2"/>
  <c r="K1554" i="2"/>
  <c r="H1554" i="2"/>
  <c r="G1554" i="2"/>
  <c r="E1554" i="2"/>
  <c r="D1554" i="2"/>
  <c r="C1554" i="2"/>
  <c r="B1554" i="2"/>
  <c r="K1553" i="2"/>
  <c r="H1553" i="2"/>
  <c r="G1553" i="2"/>
  <c r="E1553" i="2"/>
  <c r="D1553" i="2"/>
  <c r="C1553" i="2"/>
  <c r="B1553" i="2"/>
  <c r="K1552" i="2"/>
  <c r="H1552" i="2"/>
  <c r="G1552" i="2"/>
  <c r="E1552" i="2"/>
  <c r="D1552" i="2"/>
  <c r="C1552" i="2"/>
  <c r="B1552" i="2"/>
  <c r="K1551" i="2" l="1"/>
  <c r="H1551" i="2"/>
  <c r="G1551" i="2"/>
  <c r="F1551" i="2"/>
  <c r="E1551" i="2"/>
  <c r="D1551" i="2"/>
  <c r="C1551" i="2"/>
  <c r="B1551" i="2"/>
  <c r="K1550" i="2"/>
  <c r="H1550" i="2"/>
  <c r="G1550" i="2"/>
  <c r="F1550" i="2"/>
  <c r="E1550" i="2"/>
  <c r="D1550" i="2"/>
  <c r="C1550" i="2"/>
  <c r="B1550" i="2"/>
  <c r="K1549" i="2"/>
  <c r="H1549" i="2"/>
  <c r="G1549" i="2"/>
  <c r="F1549" i="2"/>
  <c r="E1549" i="2"/>
  <c r="D1549" i="2"/>
  <c r="C1549" i="2"/>
  <c r="B1549" i="2"/>
  <c r="K1548" i="2"/>
  <c r="H1548" i="2"/>
  <c r="G1548" i="2"/>
  <c r="F1548" i="2"/>
  <c r="E1548" i="2"/>
  <c r="D1548" i="2"/>
  <c r="C1548" i="2"/>
  <c r="B1548" i="2"/>
  <c r="K1547" i="2"/>
  <c r="H1547" i="2"/>
  <c r="F1547" i="2"/>
  <c r="E1547" i="2"/>
  <c r="D1547" i="2"/>
  <c r="C1547" i="2"/>
  <c r="B1547" i="2"/>
  <c r="K1546" i="2"/>
  <c r="H1546" i="2"/>
  <c r="G1546" i="2"/>
  <c r="F1546" i="2"/>
  <c r="E1546" i="2"/>
  <c r="D1546" i="2"/>
  <c r="C1546" i="2"/>
  <c r="B1546" i="2"/>
  <c r="K1545" i="2"/>
  <c r="H1545" i="2"/>
  <c r="G1545" i="2"/>
  <c r="K1544" i="2"/>
  <c r="H1544" i="2"/>
  <c r="G1544" i="2"/>
  <c r="K1543" i="2"/>
  <c r="H1543" i="2"/>
  <c r="G1543" i="2"/>
  <c r="K1542" i="2"/>
  <c r="H1542" i="2"/>
  <c r="G1542" i="2"/>
  <c r="E1542" i="2"/>
  <c r="D1542" i="2"/>
  <c r="C1542" i="2"/>
  <c r="B1542" i="2"/>
  <c r="K1541" i="2" l="1"/>
  <c r="H1541" i="2" l="1"/>
  <c r="G1541" i="2"/>
  <c r="E1541" i="2"/>
  <c r="D1541" i="2"/>
  <c r="C1541" i="2"/>
  <c r="B1541" i="2"/>
  <c r="K1540" i="2"/>
  <c r="H1540" i="2"/>
  <c r="G1540" i="2"/>
  <c r="F1540" i="2"/>
  <c r="E1540" i="2"/>
  <c r="D1540" i="2"/>
  <c r="C1540" i="2"/>
  <c r="B1540" i="2"/>
  <c r="K1539" i="2"/>
  <c r="H1539" i="2"/>
  <c r="G1539" i="2"/>
  <c r="F1539" i="2"/>
  <c r="E1539" i="2"/>
  <c r="D1539" i="2"/>
  <c r="C1539" i="2"/>
  <c r="B1539" i="2"/>
  <c r="K1538" i="2"/>
  <c r="H1538" i="2"/>
  <c r="G1538" i="2"/>
  <c r="F1538" i="2"/>
  <c r="E1538" i="2"/>
  <c r="D1538" i="2"/>
  <c r="C1538" i="2"/>
  <c r="B1538" i="2"/>
  <c r="K1537" i="2"/>
  <c r="H1537" i="2"/>
  <c r="G1537" i="2"/>
  <c r="F1537" i="2"/>
  <c r="E1537" i="2"/>
  <c r="D1537" i="2"/>
  <c r="C1537" i="2"/>
  <c r="B1537" i="2"/>
  <c r="K1536" i="2"/>
  <c r="I1536" i="2"/>
  <c r="H1536" i="2"/>
  <c r="G1536" i="2"/>
  <c r="F1536" i="2"/>
  <c r="E1536" i="2"/>
  <c r="D1536" i="2"/>
  <c r="C1536" i="2"/>
  <c r="B1536" i="2"/>
  <c r="K1529" i="2"/>
  <c r="H1529" i="2"/>
  <c r="G1529" i="2"/>
  <c r="K1520" i="2"/>
  <c r="H1520" i="2" l="1"/>
  <c r="G1520" i="2"/>
  <c r="E1520" i="2"/>
  <c r="D1520" i="2"/>
  <c r="C1520" i="2"/>
  <c r="B1520" i="2"/>
  <c r="K1516" i="2"/>
  <c r="G1516" i="2"/>
  <c r="D1516" i="2"/>
  <c r="K1515" i="2"/>
  <c r="H1515" i="2"/>
  <c r="G1515" i="2"/>
  <c r="E1515" i="2"/>
  <c r="D1515" i="2"/>
  <c r="C1515" i="2"/>
  <c r="B1515" i="2"/>
  <c r="K1514" i="2"/>
  <c r="H1514" i="2" l="1"/>
  <c r="G1514" i="2"/>
  <c r="E1514" i="2"/>
  <c r="D1514" i="2"/>
  <c r="C1514" i="2"/>
  <c r="B1514" i="2"/>
  <c r="K1512" i="2"/>
  <c r="H1512" i="2"/>
  <c r="G1512" i="2"/>
  <c r="K1511" i="2"/>
  <c r="H1511" i="2"/>
  <c r="G1511" i="2"/>
  <c r="F1511" i="2"/>
  <c r="E1511" i="2"/>
  <c r="D1511" i="2"/>
  <c r="C1511" i="2"/>
  <c r="B1511" i="2"/>
  <c r="K1510" i="2"/>
  <c r="H1510" i="2"/>
  <c r="G1510" i="2"/>
  <c r="D1510" i="2"/>
  <c r="K1509" i="2"/>
  <c r="G1509" i="2"/>
  <c r="F1509" i="2"/>
  <c r="E1509" i="2"/>
  <c r="D1509" i="2"/>
  <c r="C1509" i="2"/>
  <c r="B1509" i="2"/>
  <c r="K1508" i="2"/>
  <c r="H1508" i="2"/>
  <c r="G1508" i="2"/>
  <c r="F1508" i="2"/>
  <c r="E1508" i="2"/>
  <c r="D1508" i="2"/>
  <c r="C1508" i="2"/>
  <c r="B1508" i="2"/>
  <c r="K1507" i="2"/>
  <c r="H1507" i="2"/>
  <c r="G1507" i="2"/>
  <c r="F1507" i="2"/>
  <c r="E1507" i="2"/>
  <c r="D1507" i="2"/>
  <c r="C1507" i="2"/>
  <c r="B1507" i="2"/>
  <c r="K1506" i="2"/>
  <c r="H1506" i="2"/>
  <c r="G1506" i="2"/>
  <c r="F1506" i="2"/>
  <c r="E1506" i="2"/>
  <c r="D1506" i="2"/>
  <c r="C1506" i="2"/>
  <c r="B1506" i="2"/>
  <c r="K1505" i="2"/>
  <c r="H1505" i="2"/>
  <c r="G1505" i="2"/>
  <c r="F1505" i="2"/>
  <c r="E1505" i="2"/>
  <c r="D1505" i="2"/>
  <c r="C1505" i="2"/>
  <c r="B1505" i="2"/>
  <c r="K1504" i="2"/>
  <c r="H1504" i="2"/>
  <c r="G1504" i="2"/>
  <c r="K1503" i="2"/>
  <c r="H1503" i="2"/>
  <c r="G1503" i="2"/>
  <c r="K1502" i="2"/>
  <c r="H1502" i="2"/>
  <c r="G1502" i="2"/>
  <c r="K1501" i="2"/>
  <c r="H1501" i="2"/>
  <c r="G1501" i="2"/>
  <c r="K1500" i="2"/>
  <c r="H1500" i="2"/>
  <c r="G1500" i="2"/>
  <c r="K1499" i="2"/>
  <c r="H1499" i="2"/>
  <c r="G1499" i="2"/>
  <c r="K1498" i="2"/>
  <c r="H1498" i="2"/>
  <c r="G1498" i="2"/>
  <c r="K1497" i="2"/>
  <c r="H1497" i="2"/>
  <c r="G1497" i="2"/>
  <c r="F1497" i="2"/>
  <c r="E1497" i="2"/>
  <c r="D1497" i="2"/>
  <c r="C1497" i="2"/>
  <c r="B1497" i="2"/>
  <c r="K1496" i="2"/>
  <c r="H1496" i="2"/>
  <c r="G1496" i="2"/>
  <c r="F1496" i="2"/>
  <c r="E1496" i="2"/>
  <c r="D1496" i="2"/>
  <c r="C1496" i="2"/>
  <c r="B1496" i="2"/>
  <c r="K1495" i="2"/>
  <c r="H1495" i="2"/>
  <c r="G1495" i="2"/>
  <c r="F1495" i="2"/>
  <c r="E1495" i="2"/>
  <c r="D1495" i="2"/>
  <c r="C1495" i="2"/>
  <c r="B1495" i="2"/>
  <c r="K1486" i="2"/>
  <c r="H1486" i="2"/>
  <c r="G1486" i="2"/>
  <c r="F1486" i="2"/>
  <c r="E1486" i="2"/>
  <c r="D1486" i="2"/>
  <c r="C1486" i="2"/>
  <c r="B1486" i="2"/>
  <c r="K1485" i="2"/>
  <c r="H1485" i="2"/>
  <c r="G1485" i="2"/>
  <c r="F1485" i="2"/>
  <c r="E1485" i="2"/>
  <c r="D1485" i="2"/>
  <c r="C1485" i="2"/>
  <c r="B1485" i="2"/>
  <c r="K1484" i="2"/>
  <c r="H1484" i="2"/>
  <c r="F1484" i="2"/>
  <c r="E1484" i="2"/>
  <c r="D1484" i="2"/>
  <c r="C1484" i="2"/>
  <c r="B1484" i="2"/>
  <c r="K1483" i="2"/>
  <c r="H1483" i="2"/>
  <c r="G1483" i="2"/>
  <c r="F1483" i="2"/>
  <c r="E1483" i="2"/>
  <c r="D1483" i="2"/>
  <c r="C1483" i="2"/>
  <c r="B1483" i="2"/>
  <c r="K1482" i="2"/>
  <c r="H1482" i="2"/>
  <c r="G1482" i="2"/>
  <c r="F1482" i="2"/>
  <c r="E1482" i="2"/>
  <c r="D1482" i="2"/>
  <c r="C1482" i="2"/>
  <c r="B1482" i="2"/>
  <c r="K1481" i="2"/>
  <c r="H1481" i="2"/>
  <c r="G1481" i="2"/>
  <c r="F1481" i="2"/>
  <c r="E1481" i="2"/>
  <c r="D1481" i="2"/>
  <c r="C1481" i="2"/>
  <c r="B1481" i="2"/>
  <c r="K1480" i="2"/>
  <c r="H1480" i="2" l="1"/>
  <c r="G1480" i="2"/>
  <c r="K1479" i="2"/>
  <c r="H1479" i="2"/>
  <c r="G1479" i="2"/>
  <c r="D1479" i="2"/>
  <c r="K1478" i="2"/>
  <c r="H1478" i="2"/>
  <c r="G1478" i="2"/>
  <c r="F1478" i="2" l="1"/>
  <c r="E1478" i="2"/>
  <c r="D1478" i="2"/>
  <c r="C1478" i="2"/>
  <c r="B1478" i="2"/>
  <c r="K1477" i="2"/>
  <c r="G1477" i="2"/>
  <c r="F1477" i="2"/>
  <c r="E1477" i="2"/>
  <c r="D1477" i="2"/>
  <c r="C1477" i="2"/>
  <c r="B1477" i="2"/>
  <c r="K1476" i="2"/>
  <c r="H1476" i="2"/>
  <c r="G1476" i="2"/>
  <c r="D1476" i="2"/>
  <c r="K1475" i="2"/>
  <c r="H1475" i="2" l="1"/>
  <c r="G1475" i="2"/>
  <c r="E1475" i="2"/>
  <c r="D1475" i="2"/>
  <c r="C1475" i="2"/>
  <c r="B1475" i="2"/>
  <c r="K1474" i="2" l="1"/>
  <c r="H1474" i="2"/>
  <c r="G1474" i="2"/>
  <c r="E1474" i="2"/>
  <c r="D1474" i="2"/>
  <c r="C1474" i="2"/>
  <c r="B1474" i="2"/>
  <c r="K1473" i="2" l="1"/>
  <c r="H1473" i="2"/>
  <c r="G1473" i="2"/>
  <c r="K1472" i="2"/>
  <c r="H1472" i="2"/>
  <c r="G1472" i="2"/>
  <c r="F1472" i="2"/>
  <c r="E1472" i="2"/>
  <c r="D1472" i="2"/>
  <c r="C1472" i="2"/>
  <c r="B1472" i="2"/>
  <c r="K1471" i="2"/>
  <c r="H1471" i="2"/>
  <c r="G1471" i="2"/>
  <c r="K1470" i="2"/>
  <c r="H1470" i="2"/>
  <c r="G1470" i="2"/>
  <c r="D1470" i="2"/>
  <c r="K1469" i="2"/>
  <c r="H1469" i="2"/>
  <c r="G1469" i="2"/>
  <c r="F1469" i="2"/>
  <c r="E1469" i="2"/>
  <c r="D1469" i="2"/>
  <c r="C1469" i="2"/>
  <c r="B1469" i="2"/>
  <c r="K1468" i="2"/>
  <c r="H1468" i="2"/>
  <c r="G1468" i="2"/>
  <c r="F1468" i="2"/>
  <c r="E1468" i="2"/>
  <c r="D1468" i="2"/>
  <c r="C1468" i="2"/>
  <c r="B1468" i="2"/>
  <c r="K1467" i="2"/>
  <c r="H1467" i="2"/>
  <c r="G1467" i="2"/>
  <c r="F1467" i="2"/>
  <c r="E1467" i="2"/>
  <c r="D1467" i="2"/>
  <c r="C1467" i="2"/>
  <c r="B1467" i="2"/>
  <c r="K1466" i="2"/>
  <c r="H1466" i="2"/>
  <c r="G1466" i="2"/>
  <c r="F1466" i="2"/>
  <c r="E1466" i="2"/>
  <c r="D1466" i="2"/>
  <c r="C1466" i="2"/>
  <c r="B1466" i="2"/>
  <c r="K1464" i="2"/>
  <c r="H1464" i="2"/>
  <c r="G1464" i="2"/>
  <c r="F1464" i="2"/>
  <c r="E1464" i="2"/>
  <c r="D1464" i="2"/>
  <c r="C1464" i="2"/>
  <c r="B1464" i="2"/>
  <c r="K1463" i="2"/>
  <c r="H1463" i="2"/>
  <c r="G1463" i="2"/>
  <c r="F1463" i="2"/>
  <c r="E1463" i="2"/>
  <c r="D1463" i="2"/>
  <c r="C1463" i="2"/>
  <c r="B1463" i="2"/>
  <c r="K1462" i="2"/>
  <c r="H1462" i="2"/>
  <c r="G1462" i="2"/>
  <c r="F1462" i="2"/>
  <c r="E1462" i="2"/>
  <c r="D1462" i="2"/>
  <c r="C1462" i="2"/>
  <c r="B1462" i="2"/>
  <c r="K1461" i="2"/>
  <c r="H1461" i="2"/>
  <c r="G1461" i="2"/>
  <c r="F1461" i="2"/>
  <c r="E1461" i="2"/>
  <c r="D1461" i="2"/>
  <c r="C1461" i="2"/>
  <c r="B1461" i="2"/>
  <c r="K1459" i="2"/>
  <c r="H1459" i="2"/>
  <c r="G1459" i="2"/>
  <c r="F1459" i="2"/>
  <c r="E1459" i="2"/>
  <c r="D1459" i="2"/>
  <c r="C1459" i="2"/>
  <c r="B1459" i="2"/>
  <c r="K1458" i="2"/>
  <c r="H1458" i="2"/>
  <c r="G1458" i="2"/>
  <c r="K1455" i="2"/>
  <c r="H1455" i="2"/>
  <c r="G1455" i="2"/>
  <c r="F1455" i="2"/>
  <c r="E1455" i="2"/>
  <c r="D1455" i="2"/>
  <c r="C1455" i="2"/>
  <c r="B1455" i="2"/>
  <c r="K1454" i="2"/>
  <c r="H1454" i="2"/>
  <c r="G1454" i="2"/>
  <c r="F1454" i="2"/>
  <c r="E1454" i="2"/>
  <c r="D1454" i="2"/>
  <c r="C1454" i="2"/>
  <c r="B1454" i="2"/>
  <c r="K1453" i="2"/>
  <c r="H1453" i="2"/>
  <c r="G1453" i="2"/>
  <c r="F1453" i="2"/>
  <c r="E1453" i="2"/>
  <c r="D1453" i="2"/>
  <c r="C1453" i="2"/>
  <c r="B1453" i="2"/>
  <c r="K1452" i="2"/>
  <c r="H1452" i="2"/>
  <c r="G1452" i="2"/>
  <c r="F1452" i="2"/>
  <c r="E1452" i="2"/>
  <c r="D1452" i="2"/>
  <c r="C1452" i="2"/>
  <c r="B1452" i="2"/>
  <c r="K1451" i="2"/>
  <c r="H1451" i="2"/>
  <c r="G1451" i="2"/>
  <c r="F1451" i="2"/>
  <c r="E1451" i="2"/>
  <c r="D1451" i="2"/>
  <c r="C1451" i="2"/>
  <c r="B1451" i="2"/>
  <c r="K1450" i="2"/>
  <c r="H1450" i="2"/>
  <c r="G1450" i="2"/>
  <c r="F1450" i="2"/>
  <c r="E1450" i="2"/>
  <c r="D1450" i="2"/>
  <c r="C1450" i="2"/>
  <c r="B1450" i="2"/>
  <c r="K1449" i="2"/>
  <c r="H1449" i="2"/>
  <c r="G1449" i="2"/>
  <c r="F1449" i="2"/>
  <c r="E1449" i="2"/>
  <c r="D1449" i="2"/>
  <c r="C1449" i="2"/>
  <c r="B1449" i="2"/>
  <c r="K1448" i="2"/>
  <c r="H1448" i="2"/>
  <c r="G1448" i="2"/>
  <c r="F1448" i="2"/>
  <c r="E1448" i="2"/>
  <c r="D1448" i="2"/>
  <c r="C1448" i="2"/>
  <c r="B1448" i="2"/>
  <c r="K1447" i="2"/>
  <c r="H1447" i="2"/>
  <c r="G1447" i="2"/>
  <c r="F1447" i="2"/>
  <c r="E1447" i="2"/>
  <c r="D1447" i="2"/>
  <c r="C1447" i="2"/>
  <c r="B1447" i="2"/>
  <c r="K1446" i="2"/>
  <c r="H1446" i="2"/>
  <c r="G1446" i="2"/>
  <c r="F1446" i="2"/>
  <c r="E1446" i="2"/>
  <c r="D1446" i="2"/>
  <c r="C1446" i="2"/>
  <c r="B1446" i="2"/>
  <c r="K1445" i="2"/>
  <c r="H1445" i="2"/>
  <c r="G1445" i="2"/>
  <c r="F1445" i="2"/>
  <c r="E1445" i="2"/>
  <c r="D1445" i="2"/>
  <c r="C1445" i="2"/>
  <c r="B1445" i="2"/>
  <c r="K1444" i="2"/>
  <c r="H1444" i="2"/>
  <c r="G1444" i="2"/>
  <c r="F1444" i="2"/>
  <c r="E1444" i="2"/>
  <c r="D1444" i="2"/>
  <c r="C1444" i="2"/>
  <c r="B1444" i="2"/>
  <c r="K1443" i="2"/>
  <c r="H1443" i="2"/>
  <c r="G1443" i="2"/>
  <c r="F1443" i="2"/>
  <c r="E1443" i="2"/>
  <c r="D1443" i="2"/>
  <c r="C1443" i="2"/>
  <c r="B1443" i="2"/>
  <c r="K1442" i="2"/>
  <c r="H1442" i="2"/>
  <c r="G1442" i="2"/>
  <c r="F1442" i="2"/>
  <c r="E1442" i="2"/>
  <c r="D1442" i="2"/>
  <c r="C1442" i="2"/>
  <c r="B1442" i="2"/>
  <c r="K1441" i="2"/>
  <c r="H1441" i="2"/>
  <c r="G1441" i="2"/>
  <c r="F1441" i="2"/>
  <c r="E1441" i="2"/>
  <c r="D1441" i="2"/>
  <c r="C1441" i="2"/>
  <c r="B1441" i="2"/>
  <c r="K1440" i="2"/>
  <c r="H1440" i="2"/>
  <c r="G1440" i="2"/>
  <c r="F1440" i="2"/>
  <c r="E1440" i="2"/>
  <c r="D1440" i="2"/>
  <c r="C1440" i="2"/>
  <c r="B1440" i="2"/>
  <c r="K1439" i="2"/>
  <c r="H1439" i="2"/>
  <c r="G1439" i="2"/>
  <c r="F1439" i="2"/>
  <c r="E1439" i="2"/>
  <c r="D1439" i="2"/>
  <c r="C1439" i="2"/>
  <c r="B1439" i="2"/>
  <c r="K1438" i="2"/>
  <c r="H1438" i="2"/>
  <c r="G1438" i="2"/>
  <c r="F1438" i="2"/>
  <c r="E1438" i="2"/>
  <c r="D1438" i="2"/>
  <c r="C1438" i="2"/>
  <c r="B1438" i="2"/>
  <c r="K1437" i="2"/>
  <c r="H1437" i="2"/>
  <c r="G1437" i="2"/>
  <c r="F1437" i="2"/>
  <c r="E1437" i="2"/>
  <c r="D1437" i="2"/>
  <c r="C1437" i="2"/>
  <c r="B1437" i="2"/>
  <c r="K1436" i="2"/>
  <c r="H1436" i="2"/>
  <c r="G1436" i="2"/>
  <c r="F1436" i="2"/>
  <c r="E1436" i="2"/>
  <c r="D1436" i="2"/>
  <c r="C1436" i="2"/>
  <c r="B1436" i="2"/>
  <c r="K1435" i="2"/>
  <c r="H1435" i="2"/>
  <c r="G1435" i="2"/>
  <c r="F1435" i="2"/>
  <c r="E1435" i="2"/>
  <c r="D1435" i="2"/>
  <c r="C1435" i="2"/>
  <c r="B1435" i="2"/>
  <c r="K1434" i="2"/>
  <c r="H1434" i="2"/>
  <c r="G1434" i="2"/>
  <c r="F1434" i="2"/>
  <c r="E1434" i="2"/>
  <c r="D1434" i="2"/>
  <c r="C1434" i="2"/>
  <c r="B1434" i="2"/>
  <c r="K1432" i="2"/>
  <c r="H1432" i="2"/>
  <c r="G1432" i="2"/>
  <c r="K1431" i="2"/>
  <c r="H1431" i="2"/>
  <c r="G1431" i="2"/>
  <c r="K1430" i="2"/>
  <c r="H1430" i="2"/>
  <c r="G1430" i="2"/>
  <c r="K1429" i="2"/>
  <c r="H1429" i="2"/>
  <c r="G1429" i="2"/>
  <c r="C1429" i="2"/>
  <c r="K1425" i="2"/>
  <c r="H1425" i="2"/>
  <c r="G1425" i="2"/>
  <c r="F1425" i="2"/>
  <c r="E1425" i="2"/>
  <c r="D1425" i="2"/>
  <c r="C1425" i="2"/>
  <c r="B1425" i="2"/>
  <c r="K1424" i="2"/>
  <c r="H1424" i="2"/>
  <c r="G1424" i="2"/>
  <c r="F1424" i="2"/>
  <c r="E1424" i="2"/>
  <c r="D1424" i="2"/>
  <c r="C1424" i="2"/>
  <c r="B1424" i="2"/>
  <c r="K1423" i="2"/>
  <c r="H1423" i="2"/>
  <c r="G1423" i="2"/>
  <c r="F1423" i="2"/>
  <c r="E1423" i="2"/>
  <c r="D1423" i="2"/>
  <c r="C1423" i="2"/>
  <c r="B1423" i="2"/>
  <c r="K1422" i="2"/>
  <c r="H1422" i="2"/>
  <c r="G1422" i="2"/>
  <c r="F1422" i="2"/>
  <c r="E1422" i="2"/>
  <c r="D1422" i="2"/>
  <c r="C1422" i="2"/>
  <c r="B1422" i="2"/>
  <c r="K1421" i="2"/>
  <c r="H1421" i="2"/>
  <c r="G1421" i="2"/>
  <c r="F1421" i="2"/>
  <c r="E1421" i="2"/>
  <c r="D1421" i="2"/>
  <c r="C1421" i="2"/>
  <c r="B1421" i="2"/>
  <c r="K1420" i="2"/>
  <c r="H1420" i="2"/>
  <c r="G1420" i="2"/>
  <c r="F1420" i="2"/>
  <c r="E1420" i="2"/>
  <c r="D1420" i="2"/>
  <c r="C1420" i="2"/>
  <c r="B1420" i="2"/>
  <c r="K1419" i="2" l="1"/>
  <c r="H1419" i="2"/>
  <c r="G1419" i="2"/>
  <c r="F1419" i="2"/>
  <c r="E1419" i="2"/>
  <c r="D1419" i="2"/>
  <c r="C1419" i="2"/>
  <c r="B1419" i="2"/>
  <c r="K1414" i="2"/>
  <c r="H1414" i="2"/>
  <c r="G1414" i="2"/>
  <c r="F1414" i="2"/>
  <c r="E1414" i="2"/>
  <c r="D1414" i="2"/>
  <c r="C1414" i="2"/>
  <c r="B1414" i="2"/>
  <c r="K1413" i="2"/>
  <c r="H1413" i="2"/>
  <c r="G1413" i="2"/>
  <c r="F1413" i="2"/>
  <c r="E1413" i="2"/>
  <c r="D1413" i="2"/>
  <c r="C1413" i="2"/>
  <c r="B1413" i="2"/>
  <c r="K1412" i="2"/>
  <c r="G1412" i="2"/>
  <c r="F1412" i="2"/>
  <c r="E1412" i="2"/>
  <c r="D1412" i="2"/>
  <c r="C1412" i="2"/>
  <c r="B1412" i="2"/>
  <c r="K1411" i="2"/>
  <c r="H1411" i="2"/>
  <c r="G1411" i="2"/>
  <c r="F1411" i="2"/>
  <c r="E1411" i="2"/>
  <c r="D1411" i="2"/>
  <c r="C1411" i="2"/>
  <c r="B1411" i="2"/>
  <c r="K1410" i="2"/>
  <c r="H1410" i="2"/>
  <c r="G1410" i="2"/>
  <c r="F1410" i="2"/>
  <c r="E1410" i="2"/>
  <c r="D1410" i="2"/>
  <c r="C1410" i="2"/>
  <c r="B1410" i="2"/>
  <c r="K1409" i="2"/>
  <c r="H1409" i="2"/>
  <c r="G1409" i="2"/>
  <c r="F1409" i="2"/>
  <c r="E1409" i="2"/>
  <c r="D1409" i="2"/>
  <c r="C1409" i="2"/>
  <c r="B1409" i="2"/>
  <c r="K1408" i="2"/>
  <c r="H1408" i="2"/>
  <c r="G1408" i="2"/>
  <c r="F1408" i="2"/>
  <c r="E1408" i="2"/>
  <c r="D1408" i="2"/>
  <c r="C1408" i="2"/>
  <c r="B1408" i="2"/>
  <c r="K1407" i="2" l="1"/>
  <c r="H1407" i="2"/>
  <c r="G1407" i="2"/>
  <c r="F1407" i="2"/>
  <c r="E1407" i="2"/>
  <c r="D1407" i="2"/>
  <c r="C1407" i="2"/>
  <c r="B1407" i="2"/>
  <c r="K1406" i="2"/>
  <c r="H1406" i="2"/>
  <c r="G1406" i="2"/>
  <c r="F1406" i="2"/>
  <c r="E1406" i="2"/>
  <c r="D1406" i="2"/>
  <c r="C1406" i="2"/>
  <c r="B1406" i="2"/>
  <c r="K1405" i="2"/>
  <c r="H1405" i="2"/>
  <c r="G1405" i="2"/>
  <c r="F1405" i="2"/>
  <c r="E1405" i="2"/>
  <c r="D1405" i="2"/>
  <c r="C1405" i="2"/>
  <c r="B1405" i="2"/>
  <c r="K1404" i="2"/>
  <c r="H1404" i="2"/>
  <c r="G1404" i="2"/>
  <c r="F1404" i="2"/>
  <c r="E1404" i="2"/>
  <c r="D1404" i="2"/>
  <c r="C1404" i="2"/>
  <c r="B1404" i="2"/>
  <c r="K1403" i="2"/>
  <c r="H1403" i="2"/>
  <c r="G1403" i="2"/>
  <c r="F1403" i="2"/>
  <c r="E1403" i="2"/>
  <c r="D1403" i="2"/>
  <c r="C1403" i="2"/>
  <c r="B1403" i="2"/>
  <c r="K1402" i="2"/>
  <c r="H1402" i="2"/>
  <c r="G1402" i="2"/>
  <c r="F1402" i="2"/>
  <c r="E1402" i="2"/>
  <c r="D1402" i="2"/>
  <c r="C1402" i="2"/>
  <c r="B1402" i="2"/>
  <c r="K1401" i="2"/>
  <c r="H1401" i="2"/>
  <c r="G1401" i="2"/>
  <c r="F1401" i="2"/>
  <c r="E1401" i="2"/>
  <c r="D1401" i="2"/>
  <c r="C1401" i="2"/>
  <c r="B1401" i="2"/>
  <c r="K1399" i="2"/>
  <c r="H1399" i="2"/>
  <c r="G1399" i="2"/>
  <c r="F1399" i="2"/>
  <c r="E1399" i="2"/>
  <c r="D1399" i="2"/>
  <c r="C1399" i="2"/>
  <c r="B1399" i="2"/>
  <c r="K1398" i="2"/>
  <c r="H1398" i="2"/>
  <c r="G1398" i="2"/>
  <c r="F1398" i="2"/>
  <c r="E1398" i="2"/>
  <c r="D1398" i="2"/>
  <c r="C1398" i="2"/>
  <c r="B1398" i="2"/>
  <c r="K1396" i="2"/>
  <c r="H1396" i="2"/>
  <c r="G1396" i="2"/>
  <c r="F1396" i="2"/>
  <c r="E1396" i="2"/>
  <c r="D1396" i="2"/>
  <c r="C1396" i="2"/>
  <c r="B1396" i="2"/>
  <c r="K1395" i="2"/>
  <c r="H1395" i="2"/>
  <c r="G1395" i="2"/>
  <c r="F1395" i="2"/>
  <c r="E1395" i="2"/>
  <c r="D1395" i="2"/>
  <c r="C1395" i="2"/>
  <c r="B1395" i="2"/>
  <c r="K1394" i="2"/>
  <c r="H1394" i="2"/>
  <c r="G1394" i="2"/>
  <c r="F1394" i="2"/>
  <c r="E1394" i="2"/>
  <c r="D1394" i="2"/>
  <c r="C1394" i="2"/>
  <c r="B1394" i="2"/>
  <c r="K1392" i="2"/>
  <c r="H1392" i="2"/>
  <c r="G1392" i="2"/>
  <c r="F1392" i="2"/>
  <c r="E1392" i="2"/>
  <c r="D1392" i="2"/>
  <c r="C1392" i="2"/>
  <c r="B1392" i="2"/>
  <c r="K1391" i="2"/>
  <c r="H1391" i="2"/>
  <c r="G1391" i="2"/>
  <c r="F1391" i="2"/>
  <c r="E1391" i="2"/>
  <c r="D1391" i="2"/>
  <c r="C1391" i="2"/>
  <c r="B1391" i="2"/>
  <c r="K1380" i="2" l="1"/>
  <c r="H1380" i="2"/>
  <c r="G1380" i="2"/>
  <c r="E1380" i="2"/>
  <c r="D1380" i="2"/>
  <c r="C1380" i="2"/>
  <c r="B1380" i="2"/>
  <c r="K1379" i="2"/>
  <c r="H1379" i="2" l="1"/>
  <c r="G1379" i="2"/>
  <c r="E1379" i="2"/>
  <c r="D1379" i="2"/>
  <c r="C1379" i="2"/>
  <c r="B1379" i="2"/>
  <c r="K1375" i="2"/>
  <c r="H1375" i="2"/>
  <c r="G1375" i="2"/>
  <c r="E1375" i="2"/>
  <c r="D1375" i="2"/>
  <c r="C1375" i="2"/>
  <c r="B1375" i="2"/>
  <c r="K1374" i="2"/>
  <c r="H1374" i="2"/>
  <c r="G1374" i="2"/>
  <c r="E1374" i="2"/>
  <c r="D1374" i="2"/>
  <c r="C1374" i="2"/>
  <c r="B1374" i="2"/>
  <c r="K1373" i="2"/>
  <c r="H1373" i="2"/>
  <c r="G1373" i="2"/>
  <c r="E1373" i="2"/>
  <c r="D1373" i="2"/>
  <c r="C1373" i="2"/>
  <c r="B1373" i="2"/>
  <c r="K1372" i="2"/>
  <c r="H1372" i="2"/>
  <c r="G1372" i="2"/>
  <c r="E1372" i="2"/>
  <c r="D1372" i="2"/>
  <c r="C1372" i="2"/>
  <c r="B1372" i="2"/>
  <c r="K1371" i="2"/>
  <c r="H1371" i="2"/>
  <c r="G1371" i="2"/>
  <c r="E1371" i="2"/>
  <c r="D1371" i="2"/>
  <c r="C1371" i="2"/>
  <c r="B1371" i="2"/>
  <c r="K1370" i="2"/>
  <c r="H1370" i="2"/>
  <c r="G1370" i="2"/>
  <c r="E1370" i="2"/>
  <c r="D1370" i="2"/>
  <c r="C1370" i="2"/>
  <c r="B1370" i="2"/>
  <c r="K1368" i="2"/>
  <c r="H1368" i="2"/>
  <c r="G1368" i="2"/>
  <c r="E1368" i="2"/>
  <c r="D1368" i="2"/>
  <c r="C1368" i="2"/>
  <c r="B1368" i="2"/>
  <c r="K1367" i="2"/>
  <c r="H1367" i="2"/>
  <c r="G1367" i="2"/>
  <c r="E1367" i="2"/>
  <c r="D1367" i="2"/>
  <c r="C1367" i="2"/>
  <c r="B1367" i="2"/>
  <c r="H1365" i="2" l="1"/>
  <c r="G1365" i="2"/>
  <c r="K1364" i="2"/>
  <c r="H1364" i="2"/>
  <c r="G1364" i="2"/>
  <c r="E1364" i="2"/>
  <c r="D1364" i="2"/>
  <c r="C1364" i="2"/>
  <c r="B1364" i="2"/>
  <c r="K1361" i="2"/>
  <c r="H1361" i="2"/>
  <c r="G1361" i="2"/>
  <c r="E1361" i="2"/>
  <c r="D1361" i="2"/>
  <c r="C1361" i="2"/>
  <c r="B1361" i="2"/>
  <c r="K1353" i="2" l="1"/>
  <c r="H1353" i="2"/>
  <c r="G1353" i="2"/>
  <c r="E1353" i="2" l="1"/>
  <c r="D1353" i="2"/>
  <c r="C1353" i="2"/>
  <c r="B1353" i="2"/>
  <c r="K1349" i="2"/>
  <c r="H1349" i="2"/>
  <c r="G1349" i="2"/>
  <c r="E1349" i="2"/>
  <c r="D1349" i="2"/>
  <c r="C1349" i="2"/>
  <c r="B1349" i="2"/>
  <c r="K1347" i="2"/>
  <c r="G1347" i="2"/>
  <c r="E1347" i="2"/>
  <c r="D1347" i="2"/>
  <c r="C1347" i="2"/>
  <c r="B1347" i="2"/>
  <c r="K1345" i="2" l="1"/>
  <c r="H1345" i="2"/>
  <c r="G1345" i="2"/>
  <c r="E1345" i="2"/>
  <c r="D1345" i="2"/>
  <c r="C1345" i="2"/>
  <c r="B1345" i="2"/>
  <c r="K1343" i="2"/>
  <c r="H1343" i="2"/>
  <c r="G1343" i="2"/>
  <c r="E1343" i="2"/>
  <c r="D1343" i="2"/>
  <c r="C1343" i="2"/>
  <c r="B1343" i="2"/>
  <c r="K1341" i="2" l="1"/>
  <c r="H1341" i="2"/>
  <c r="G1341" i="2"/>
  <c r="E1341" i="2"/>
  <c r="D1341" i="2"/>
  <c r="C1341" i="2"/>
  <c r="B1341" i="2"/>
  <c r="K1339" i="2"/>
  <c r="H1339" i="2"/>
  <c r="G1339" i="2"/>
  <c r="E1339" i="2" l="1"/>
  <c r="D1339" i="2"/>
  <c r="C1339" i="2"/>
  <c r="B1339" i="2"/>
  <c r="K1338" i="2"/>
  <c r="H1338" i="2"/>
  <c r="G1338" i="2"/>
  <c r="E1338" i="2"/>
  <c r="D1338" i="2"/>
  <c r="C1338" i="2"/>
  <c r="B1338" i="2"/>
  <c r="K1336" i="2"/>
  <c r="H1336" i="2"/>
  <c r="G1336" i="2"/>
  <c r="E1336" i="2"/>
  <c r="D1336" i="2"/>
  <c r="C1336" i="2"/>
  <c r="B1336" i="2"/>
  <c r="K1334" i="2"/>
  <c r="H1334" i="2"/>
  <c r="G1334" i="2"/>
  <c r="E1334" i="2"/>
  <c r="D1334" i="2"/>
  <c r="C1334" i="2"/>
  <c r="B1334" i="2"/>
  <c r="K1332" i="2"/>
  <c r="H1332" i="2"/>
  <c r="G1332" i="2"/>
  <c r="E1332" i="2"/>
  <c r="D1332" i="2"/>
  <c r="C1332" i="2"/>
  <c r="B1332" i="2"/>
  <c r="K1330" i="2"/>
  <c r="H1330" i="2"/>
  <c r="G1330" i="2"/>
  <c r="E1330" i="2"/>
  <c r="D1330" i="2"/>
  <c r="C1330" i="2"/>
  <c r="B1330" i="2"/>
  <c r="K1327" i="2"/>
  <c r="H1327" i="2"/>
  <c r="G1327" i="2"/>
  <c r="E1327" i="2"/>
  <c r="D1327" i="2"/>
  <c r="C1327" i="2"/>
  <c r="B1327" i="2"/>
  <c r="K1325" i="2"/>
  <c r="G1325" i="2"/>
  <c r="E1325" i="2"/>
  <c r="D1325" i="2"/>
  <c r="C1325" i="2"/>
  <c r="B1325" i="2"/>
  <c r="K1323" i="2"/>
  <c r="H1323" i="2"/>
  <c r="G1323" i="2"/>
  <c r="F1323" i="2"/>
  <c r="E1323" i="2"/>
  <c r="D1323" i="2"/>
  <c r="C1323" i="2"/>
  <c r="B1323" i="2"/>
  <c r="K1321" i="2" l="1"/>
  <c r="H1321" i="2"/>
  <c r="G1321" i="2"/>
  <c r="F1321" i="2"/>
  <c r="E1321" i="2"/>
  <c r="D1321" i="2"/>
  <c r="C1321" i="2"/>
  <c r="B1321" i="2"/>
  <c r="K1320" i="2"/>
  <c r="H1320" i="2"/>
  <c r="G1320" i="2"/>
  <c r="F1320" i="2"/>
  <c r="E1320" i="2"/>
  <c r="D1320" i="2"/>
  <c r="C1320" i="2"/>
  <c r="B1320" i="2"/>
  <c r="K1319" i="2" l="1"/>
  <c r="H1319" i="2"/>
  <c r="G1319" i="2"/>
  <c r="F1319" i="2"/>
  <c r="E1319" i="2"/>
  <c r="D1319" i="2"/>
  <c r="C1319" i="2"/>
  <c r="B1319" i="2"/>
  <c r="K1318" i="2"/>
  <c r="H1318" i="2"/>
  <c r="G1318" i="2"/>
  <c r="F1318" i="2"/>
  <c r="E1318" i="2"/>
  <c r="D1318" i="2"/>
  <c r="C1318" i="2"/>
  <c r="B1318" i="2"/>
  <c r="K1317" i="2"/>
  <c r="H1317" i="2"/>
  <c r="G1317" i="2"/>
  <c r="F1317" i="2"/>
  <c r="E1317" i="2"/>
  <c r="D1317" i="2"/>
  <c r="C1317" i="2"/>
  <c r="B1317" i="2"/>
  <c r="K1316" i="2"/>
  <c r="H1316" i="2"/>
  <c r="G1316" i="2"/>
  <c r="F1316" i="2"/>
  <c r="E1316" i="2"/>
  <c r="D1316" i="2"/>
  <c r="C1316" i="2"/>
  <c r="B1316" i="2"/>
  <c r="K1315" i="2"/>
  <c r="H1315" i="2"/>
  <c r="G1315" i="2"/>
  <c r="F1315" i="2"/>
  <c r="E1315" i="2"/>
  <c r="D1315" i="2"/>
  <c r="C1315" i="2"/>
  <c r="B1315" i="2"/>
  <c r="K1314" i="2"/>
  <c r="H1314" i="2"/>
  <c r="G1314" i="2"/>
  <c r="F1314" i="2"/>
  <c r="E1314" i="2"/>
  <c r="D1314" i="2"/>
  <c r="C1314" i="2"/>
  <c r="B1314" i="2"/>
  <c r="K1313" i="2"/>
  <c r="H1313" i="2"/>
  <c r="G1313" i="2"/>
  <c r="F1313" i="2"/>
  <c r="E1313" i="2"/>
  <c r="D1313" i="2"/>
  <c r="C1313" i="2"/>
  <c r="B1313" i="2"/>
  <c r="K1312" i="2"/>
  <c r="H1312" i="2"/>
  <c r="G1312" i="2"/>
  <c r="F1312" i="2"/>
  <c r="E1312" i="2"/>
  <c r="D1312" i="2"/>
  <c r="C1312" i="2"/>
  <c r="B1312" i="2"/>
  <c r="K1311" i="2"/>
  <c r="H1311" i="2"/>
  <c r="G1311" i="2"/>
  <c r="F1311" i="2"/>
  <c r="E1311" i="2"/>
  <c r="D1311" i="2"/>
  <c r="C1311" i="2"/>
  <c r="B1311" i="2"/>
  <c r="K1310" i="2"/>
  <c r="H1310" i="2"/>
  <c r="G1310" i="2"/>
  <c r="F1310" i="2"/>
  <c r="E1310" i="2"/>
  <c r="D1310" i="2"/>
  <c r="C1310" i="2"/>
  <c r="B1310" i="2"/>
  <c r="K1309" i="2"/>
  <c r="H1309" i="2"/>
  <c r="G1309" i="2"/>
  <c r="F1309" i="2"/>
  <c r="E1309" i="2"/>
  <c r="D1309" i="2"/>
  <c r="C1309" i="2"/>
  <c r="B1309" i="2"/>
  <c r="K1308" i="2"/>
  <c r="H1308" i="2"/>
  <c r="G1308" i="2"/>
  <c r="F1308" i="2"/>
  <c r="E1308" i="2"/>
  <c r="D1308" i="2"/>
  <c r="C1308" i="2"/>
  <c r="B1308" i="2"/>
  <c r="K1307" i="2"/>
  <c r="H1307" i="2"/>
  <c r="G1307" i="2"/>
  <c r="F1307" i="2"/>
  <c r="E1307" i="2"/>
  <c r="D1307" i="2"/>
  <c r="C1307" i="2"/>
  <c r="B1307" i="2"/>
  <c r="K1272" i="2"/>
  <c r="H1272" i="2"/>
  <c r="F1272" i="2"/>
  <c r="E1272" i="2"/>
  <c r="D1272" i="2"/>
  <c r="C1272" i="2"/>
  <c r="B1272" i="2"/>
  <c r="K1271" i="2"/>
  <c r="F1271" i="2"/>
  <c r="E1271" i="2"/>
  <c r="D1271" i="2"/>
  <c r="C1271" i="2"/>
  <c r="B1271" i="2"/>
  <c r="K1270" i="2"/>
  <c r="F1270" i="2"/>
  <c r="E1270" i="2"/>
  <c r="D1270" i="2"/>
  <c r="C1270" i="2"/>
  <c r="B1270" i="2"/>
  <c r="K1261" i="2"/>
  <c r="H1261" i="2"/>
  <c r="G1261" i="2"/>
  <c r="F1261" i="2"/>
  <c r="E1261" i="2"/>
  <c r="D1261" i="2"/>
  <c r="C1261" i="2"/>
  <c r="B1261" i="2"/>
  <c r="K1260" i="2"/>
  <c r="H1260" i="2"/>
  <c r="G1260" i="2"/>
  <c r="F1260" i="2"/>
  <c r="E1260" i="2"/>
  <c r="D1260" i="2"/>
  <c r="C1260" i="2"/>
  <c r="B1260" i="2"/>
  <c r="K1257" i="2"/>
  <c r="H1257" i="2"/>
  <c r="G1257" i="2"/>
  <c r="F1257" i="2"/>
  <c r="E1257" i="2"/>
  <c r="D1257" i="2"/>
  <c r="C1257" i="2"/>
  <c r="B1257" i="2"/>
  <c r="K1256" i="2"/>
  <c r="H1256" i="2"/>
  <c r="G1256" i="2"/>
  <c r="F1256" i="2"/>
  <c r="E1256" i="2"/>
  <c r="D1256" i="2"/>
  <c r="C1256" i="2"/>
  <c r="B1256" i="2"/>
  <c r="K1255" i="2"/>
  <c r="H1255" i="2"/>
  <c r="G1255" i="2"/>
  <c r="F1255" i="2"/>
  <c r="E1255" i="2"/>
  <c r="D1255" i="2"/>
  <c r="C1255" i="2"/>
  <c r="B1255" i="2"/>
  <c r="K1254" i="2"/>
  <c r="H1254" i="2"/>
  <c r="G1254" i="2"/>
  <c r="F1254" i="2"/>
  <c r="E1254" i="2"/>
  <c r="D1254" i="2"/>
  <c r="C1254" i="2"/>
  <c r="B1254" i="2"/>
  <c r="K1253" i="2"/>
  <c r="H1253" i="2"/>
  <c r="G1253" i="2"/>
  <c r="F1253" i="2"/>
  <c r="E1253" i="2"/>
  <c r="D1253" i="2"/>
  <c r="C1253" i="2"/>
  <c r="B1253" i="2"/>
  <c r="K1252" i="2"/>
  <c r="H1252" i="2"/>
  <c r="G1252" i="2"/>
  <c r="F1252" i="2"/>
  <c r="E1252" i="2"/>
  <c r="D1252" i="2"/>
  <c r="C1252" i="2"/>
  <c r="B1252" i="2"/>
  <c r="K1251" i="2"/>
  <c r="H1251" i="2"/>
  <c r="G1251" i="2"/>
  <c r="F1251" i="2"/>
  <c r="E1251" i="2"/>
  <c r="D1251" i="2"/>
  <c r="C1251" i="2"/>
  <c r="B1251" i="2"/>
  <c r="K1250" i="2"/>
  <c r="H1250" i="2"/>
  <c r="G1250" i="2"/>
  <c r="F1250" i="2"/>
  <c r="E1250" i="2"/>
  <c r="D1250" i="2"/>
  <c r="C1250" i="2"/>
  <c r="B1250" i="2"/>
  <c r="K1249" i="2"/>
  <c r="H1249" i="2"/>
  <c r="G1249" i="2"/>
  <c r="F1249" i="2"/>
  <c r="E1249" i="2"/>
  <c r="D1249" i="2"/>
  <c r="C1249" i="2"/>
  <c r="B1249" i="2"/>
  <c r="K1248" i="2"/>
  <c r="H1248" i="2"/>
  <c r="G1248" i="2"/>
  <c r="F1248" i="2"/>
  <c r="E1248" i="2"/>
  <c r="D1248" i="2"/>
  <c r="C1248" i="2"/>
  <c r="B1248" i="2"/>
  <c r="K1247" i="2"/>
  <c r="H1247" i="2"/>
  <c r="G1247" i="2"/>
  <c r="F1247" i="2"/>
  <c r="E1247" i="2"/>
  <c r="D1247" i="2"/>
  <c r="C1247" i="2"/>
  <c r="B1247" i="2"/>
  <c r="K1242" i="2"/>
  <c r="H1242" i="2"/>
  <c r="G1242" i="2"/>
  <c r="F1242" i="2"/>
  <c r="E1242" i="2"/>
  <c r="D1242" i="2"/>
  <c r="C1242" i="2"/>
  <c r="B1242" i="2"/>
  <c r="K1241" i="2"/>
  <c r="H1241" i="2"/>
  <c r="G1241" i="2"/>
  <c r="F1241" i="2"/>
  <c r="E1241" i="2"/>
  <c r="D1241" i="2"/>
  <c r="C1241" i="2"/>
  <c r="B1241" i="2"/>
  <c r="K1240" i="2"/>
  <c r="H1240" i="2"/>
  <c r="G1240" i="2"/>
  <c r="F1240" i="2"/>
  <c r="E1240" i="2"/>
  <c r="D1240" i="2"/>
  <c r="C1240" i="2"/>
  <c r="B1240" i="2"/>
  <c r="K1239" i="2"/>
  <c r="H1239" i="2"/>
  <c r="G1239" i="2"/>
  <c r="F1239" i="2"/>
  <c r="E1239" i="2"/>
  <c r="D1239" i="2"/>
  <c r="C1239" i="2"/>
  <c r="B1239" i="2"/>
  <c r="K1238" i="2"/>
  <c r="H1238" i="2"/>
  <c r="G1238" i="2"/>
  <c r="F1238" i="2"/>
  <c r="E1238" i="2"/>
  <c r="D1238" i="2"/>
  <c r="C1238" i="2"/>
  <c r="B1238" i="2"/>
  <c r="K1237" i="2"/>
  <c r="H1237" i="2"/>
  <c r="G1237" i="2"/>
  <c r="F1237" i="2"/>
  <c r="E1237" i="2"/>
  <c r="D1237" i="2"/>
  <c r="C1237" i="2"/>
  <c r="B1237" i="2"/>
  <c r="K1236" i="2"/>
  <c r="H1236" i="2"/>
  <c r="G1236" i="2"/>
  <c r="F1236" i="2"/>
  <c r="E1236" i="2"/>
  <c r="D1236" i="2"/>
  <c r="C1236" i="2"/>
  <c r="B1236" i="2"/>
  <c r="K1235" i="2"/>
  <c r="H1235" i="2"/>
  <c r="G1235" i="2"/>
  <c r="F1235" i="2"/>
  <c r="E1235" i="2"/>
  <c r="D1235" i="2"/>
  <c r="C1235" i="2"/>
  <c r="B1235" i="2"/>
  <c r="K1234" i="2"/>
  <c r="H1234" i="2"/>
  <c r="G1234" i="2"/>
  <c r="F1234" i="2"/>
  <c r="E1234" i="2"/>
  <c r="D1234" i="2"/>
  <c r="C1234" i="2"/>
  <c r="B1234" i="2"/>
  <c r="K1233" i="2"/>
  <c r="H1233" i="2"/>
  <c r="G1233" i="2"/>
  <c r="F1233" i="2"/>
  <c r="E1233" i="2"/>
  <c r="D1233" i="2"/>
  <c r="C1233" i="2"/>
  <c r="B1233" i="2"/>
  <c r="K1232" i="2"/>
  <c r="H1232" i="2"/>
  <c r="G1232" i="2"/>
  <c r="F1232" i="2"/>
  <c r="E1232" i="2"/>
  <c r="D1232" i="2"/>
  <c r="C1232" i="2"/>
  <c r="B1232" i="2"/>
  <c r="K1231" i="2" l="1"/>
  <c r="H1231" i="2"/>
  <c r="G1231" i="2"/>
  <c r="F1231" i="2"/>
  <c r="E1231" i="2"/>
  <c r="D1231" i="2"/>
  <c r="C1231" i="2"/>
  <c r="B1231" i="2"/>
  <c r="K1230" i="2"/>
  <c r="H1230" i="2"/>
  <c r="G1230" i="2"/>
  <c r="F1230" i="2"/>
  <c r="E1230" i="2"/>
  <c r="D1230" i="2"/>
  <c r="C1230" i="2"/>
  <c r="B1230" i="2"/>
  <c r="K1229" i="2"/>
  <c r="H1229" i="2"/>
  <c r="G1229" i="2"/>
  <c r="F1229" i="2"/>
  <c r="E1229" i="2"/>
  <c r="D1229" i="2"/>
  <c r="C1229" i="2"/>
  <c r="B1229" i="2"/>
  <c r="K1228" i="2"/>
  <c r="H1228" i="2"/>
  <c r="G1228" i="2"/>
  <c r="F1228" i="2"/>
  <c r="E1228" i="2"/>
  <c r="D1228" i="2"/>
  <c r="C1228" i="2"/>
  <c r="B1228" i="2"/>
  <c r="K1227" i="2"/>
  <c r="H1227" i="2"/>
  <c r="G1227" i="2"/>
  <c r="F1227" i="2"/>
  <c r="E1227" i="2"/>
  <c r="D1227" i="2"/>
  <c r="C1227" i="2"/>
  <c r="B1227" i="2"/>
  <c r="K1226" i="2"/>
  <c r="H1226" i="2"/>
  <c r="G1226" i="2"/>
  <c r="F1226" i="2"/>
  <c r="E1226" i="2"/>
  <c r="D1226" i="2"/>
  <c r="C1226" i="2"/>
  <c r="B1226" i="2"/>
  <c r="K1225" i="2"/>
  <c r="G1225" i="2"/>
  <c r="E1225" i="2"/>
  <c r="D1225" i="2"/>
  <c r="C1225" i="2"/>
  <c r="B1225" i="2"/>
  <c r="K1224" i="2"/>
  <c r="H1224" i="2"/>
  <c r="G1224" i="2"/>
  <c r="F1224" i="2"/>
  <c r="E1224" i="2"/>
  <c r="D1224" i="2"/>
  <c r="C1224" i="2"/>
  <c r="B1224" i="2"/>
  <c r="K1221" i="2"/>
  <c r="H1221" i="2"/>
  <c r="G1221" i="2"/>
  <c r="F1221" i="2"/>
  <c r="E1221" i="2"/>
  <c r="D1221" i="2"/>
  <c r="C1221" i="2"/>
  <c r="B1221" i="2"/>
  <c r="K1219" i="2"/>
  <c r="H1219" i="2"/>
  <c r="G1219" i="2"/>
  <c r="F1219" i="2"/>
  <c r="E1219" i="2"/>
  <c r="D1219" i="2"/>
  <c r="C1219" i="2"/>
  <c r="B1219" i="2"/>
  <c r="K1218" i="2"/>
  <c r="H1218" i="2"/>
  <c r="G1218" i="2"/>
  <c r="F1218" i="2"/>
  <c r="E1218" i="2"/>
  <c r="D1218" i="2"/>
  <c r="C1218" i="2"/>
  <c r="B1218" i="2"/>
  <c r="K1217" i="2"/>
  <c r="H1217" i="2"/>
  <c r="G1217" i="2"/>
  <c r="F1217" i="2"/>
  <c r="E1217" i="2"/>
  <c r="D1217" i="2"/>
  <c r="C1217" i="2"/>
  <c r="B1217" i="2"/>
  <c r="K1216" i="2"/>
  <c r="H1216" i="2"/>
  <c r="G1216" i="2"/>
  <c r="F1216" i="2"/>
  <c r="E1216" i="2"/>
  <c r="D1216" i="2"/>
  <c r="C1216" i="2"/>
  <c r="B1216" i="2"/>
  <c r="K1215" i="2"/>
  <c r="H1215" i="2"/>
  <c r="G1215" i="2"/>
  <c r="F1215" i="2"/>
  <c r="E1215" i="2"/>
  <c r="D1215" i="2"/>
  <c r="C1215" i="2"/>
  <c r="B1215" i="2"/>
  <c r="K1214" i="2"/>
  <c r="H1214" i="2"/>
  <c r="G1214" i="2"/>
  <c r="F1214" i="2"/>
  <c r="E1214" i="2"/>
  <c r="D1214" i="2"/>
  <c r="C1214" i="2"/>
  <c r="B1214" i="2"/>
  <c r="K1213" i="2"/>
  <c r="H1213" i="2"/>
  <c r="G1213" i="2"/>
  <c r="F1213" i="2"/>
  <c r="E1213" i="2"/>
  <c r="D1213" i="2"/>
  <c r="C1213" i="2"/>
  <c r="B1213" i="2"/>
  <c r="K1212" i="2"/>
  <c r="H1212" i="2"/>
  <c r="G1212" i="2"/>
  <c r="F1212" i="2"/>
  <c r="E1212" i="2"/>
  <c r="D1212" i="2"/>
  <c r="C1212" i="2"/>
  <c r="B1212" i="2"/>
  <c r="K1211" i="2"/>
  <c r="H1211" i="2"/>
  <c r="G1211" i="2"/>
  <c r="F1211" i="2"/>
  <c r="E1211" i="2"/>
  <c r="D1211" i="2"/>
  <c r="C1211" i="2"/>
  <c r="B1211" i="2"/>
  <c r="K1210" i="2"/>
  <c r="H1210" i="2"/>
  <c r="G1210" i="2"/>
  <c r="F1210" i="2"/>
  <c r="E1210" i="2"/>
  <c r="D1210" i="2"/>
  <c r="C1210" i="2"/>
  <c r="B1210" i="2"/>
  <c r="K1209" i="2"/>
  <c r="H1209" i="2"/>
  <c r="G1209" i="2"/>
  <c r="F1209" i="2"/>
  <c r="E1209" i="2"/>
  <c r="D1209" i="2"/>
  <c r="C1209" i="2"/>
  <c r="B1209" i="2"/>
  <c r="K1208" i="2"/>
  <c r="H1208" i="2"/>
  <c r="G1208" i="2"/>
  <c r="E1208" i="2"/>
  <c r="D1208" i="2"/>
  <c r="C1208" i="2"/>
  <c r="B1208" i="2"/>
  <c r="K1207" i="2"/>
  <c r="H1207" i="2"/>
  <c r="G1207" i="2"/>
  <c r="F1207" i="2"/>
  <c r="E1207" i="2"/>
  <c r="D1207" i="2"/>
  <c r="C1207" i="2"/>
  <c r="B1207" i="2"/>
  <c r="K1206" i="2"/>
  <c r="H1206" i="2"/>
  <c r="G1206" i="2"/>
  <c r="E1206" i="2"/>
  <c r="D1206" i="2"/>
  <c r="C1206" i="2"/>
  <c r="B1206" i="2"/>
  <c r="K1205" i="2"/>
  <c r="H1205" i="2"/>
  <c r="G1205" i="2"/>
  <c r="F1205" i="2"/>
  <c r="E1205" i="2"/>
  <c r="D1205" i="2"/>
  <c r="C1205" i="2"/>
  <c r="B1205" i="2"/>
  <c r="K1204" i="2"/>
  <c r="G1204" i="2"/>
  <c r="E1204" i="2"/>
  <c r="D1204" i="2"/>
  <c r="C1204" i="2"/>
  <c r="B1204" i="2"/>
  <c r="K1203" i="2"/>
  <c r="H1203" i="2"/>
  <c r="G1203" i="2"/>
  <c r="F1203" i="2"/>
  <c r="E1203" i="2"/>
  <c r="D1203" i="2"/>
  <c r="C1203" i="2"/>
  <c r="B1203" i="2"/>
  <c r="K1202" i="2"/>
  <c r="H1202" i="2"/>
  <c r="G1202" i="2"/>
  <c r="F1202" i="2"/>
  <c r="E1202" i="2"/>
  <c r="D1202" i="2"/>
  <c r="C1202" i="2"/>
  <c r="B1202" i="2"/>
  <c r="K1200" i="2"/>
  <c r="H1200" i="2"/>
  <c r="G1200" i="2"/>
  <c r="F1200" i="2"/>
  <c r="E1200" i="2"/>
  <c r="D1200" i="2"/>
  <c r="C1200" i="2"/>
  <c r="B1200" i="2"/>
  <c r="K1199" i="2"/>
  <c r="H1199" i="2"/>
  <c r="G1199" i="2"/>
  <c r="F1199" i="2"/>
  <c r="E1199" i="2"/>
  <c r="D1199" i="2"/>
  <c r="C1199" i="2"/>
  <c r="B1199" i="2"/>
  <c r="K1198" i="2"/>
  <c r="H1198" i="2"/>
  <c r="G1198" i="2"/>
  <c r="F1198" i="2"/>
  <c r="E1198" i="2"/>
  <c r="D1198" i="2"/>
  <c r="C1198" i="2"/>
  <c r="B1198" i="2"/>
  <c r="K1197" i="2"/>
  <c r="H1197" i="2"/>
  <c r="G1197" i="2"/>
  <c r="F1197" i="2"/>
  <c r="E1197" i="2"/>
  <c r="D1197" i="2"/>
  <c r="C1197" i="2"/>
  <c r="B1197" i="2"/>
  <c r="K1196" i="2"/>
  <c r="H1196" i="2"/>
  <c r="G1196" i="2"/>
  <c r="F1196" i="2"/>
  <c r="E1196" i="2"/>
  <c r="D1196" i="2"/>
  <c r="C1196" i="2"/>
  <c r="B1196" i="2"/>
  <c r="K1195" i="2"/>
  <c r="H1195" i="2"/>
  <c r="G1195" i="2"/>
  <c r="F1195" i="2"/>
  <c r="E1195" i="2"/>
  <c r="D1195" i="2"/>
  <c r="C1195" i="2"/>
  <c r="B1195" i="2"/>
  <c r="K1194" i="2"/>
  <c r="H1194" i="2"/>
  <c r="G1194" i="2"/>
  <c r="F1194" i="2"/>
  <c r="E1194" i="2"/>
  <c r="D1194" i="2"/>
  <c r="C1194" i="2"/>
  <c r="B1194" i="2"/>
  <c r="K1193" i="2"/>
  <c r="H1193" i="2"/>
  <c r="G1193" i="2"/>
  <c r="F1193" i="2"/>
  <c r="E1193" i="2"/>
  <c r="D1193" i="2"/>
  <c r="C1193" i="2"/>
  <c r="B1193" i="2"/>
  <c r="K1192" i="2"/>
  <c r="H1192" i="2"/>
  <c r="G1192" i="2"/>
  <c r="F1192" i="2"/>
  <c r="E1192" i="2"/>
  <c r="D1192" i="2"/>
  <c r="C1192" i="2"/>
  <c r="B1192" i="2"/>
  <c r="K1191" i="2"/>
  <c r="H1191" i="2"/>
  <c r="G1191" i="2"/>
  <c r="F1191" i="2"/>
  <c r="E1191" i="2"/>
  <c r="D1191" i="2"/>
  <c r="C1191" i="2"/>
  <c r="B1191" i="2"/>
  <c r="K1190" i="2"/>
  <c r="H1190" i="2"/>
  <c r="G1190" i="2"/>
  <c r="F1190" i="2"/>
  <c r="E1190" i="2"/>
  <c r="D1190" i="2"/>
  <c r="C1190" i="2"/>
  <c r="B1190" i="2"/>
  <c r="K1189" i="2"/>
  <c r="H1189" i="2"/>
  <c r="G1189" i="2"/>
  <c r="F1189" i="2"/>
  <c r="E1189" i="2"/>
  <c r="D1189" i="2"/>
  <c r="C1189" i="2"/>
  <c r="B1189" i="2"/>
  <c r="K1188" i="2"/>
  <c r="H1188" i="2"/>
  <c r="G1188" i="2"/>
  <c r="F1188" i="2"/>
  <c r="E1188" i="2"/>
  <c r="D1188" i="2"/>
  <c r="C1188" i="2"/>
  <c r="B1188" i="2"/>
  <c r="K1187" i="2"/>
  <c r="H1187" i="2"/>
  <c r="G1187" i="2"/>
  <c r="F1187" i="2"/>
  <c r="E1187" i="2"/>
  <c r="D1187" i="2"/>
  <c r="C1187" i="2"/>
  <c r="B1187" i="2"/>
  <c r="K1186" i="2"/>
  <c r="H1186" i="2"/>
  <c r="G1186" i="2"/>
  <c r="F1186" i="2"/>
  <c r="E1186" i="2"/>
  <c r="D1186" i="2"/>
  <c r="C1186" i="2"/>
  <c r="B1186" i="2"/>
  <c r="K1185" i="2"/>
  <c r="G1185" i="2"/>
  <c r="E1185" i="2"/>
  <c r="D1185" i="2"/>
  <c r="C1185" i="2"/>
  <c r="B1185" i="2"/>
  <c r="K1184" i="2"/>
  <c r="H1184" i="2"/>
  <c r="G1184" i="2"/>
  <c r="F1184" i="2"/>
  <c r="E1184" i="2"/>
  <c r="D1184" i="2"/>
  <c r="C1184" i="2"/>
  <c r="B1184" i="2"/>
  <c r="K1183" i="2"/>
  <c r="H1183" i="2"/>
  <c r="G1183" i="2"/>
  <c r="E1183" i="2"/>
  <c r="D1183" i="2"/>
  <c r="C1183" i="2"/>
  <c r="B1183" i="2"/>
  <c r="K1182" i="2"/>
  <c r="H1182" i="2"/>
  <c r="G1182" i="2"/>
  <c r="F1182" i="2"/>
  <c r="E1182" i="2"/>
  <c r="D1182" i="2"/>
  <c r="C1182" i="2"/>
  <c r="B1182" i="2"/>
  <c r="K1181" i="2"/>
  <c r="H1181" i="2"/>
  <c r="G1181" i="2"/>
  <c r="F1181" i="2"/>
  <c r="E1181" i="2"/>
  <c r="D1181" i="2"/>
  <c r="C1181" i="2"/>
  <c r="B1181" i="2"/>
  <c r="K1180" i="2"/>
  <c r="H1180" i="2"/>
  <c r="G1180" i="2"/>
  <c r="F1180" i="2"/>
  <c r="E1180" i="2"/>
  <c r="D1180" i="2"/>
  <c r="C1180" i="2"/>
  <c r="B1180" i="2"/>
  <c r="K1179" i="2"/>
  <c r="H1179" i="2"/>
  <c r="G1179" i="2"/>
  <c r="F1179" i="2"/>
  <c r="E1179" i="2"/>
  <c r="D1179" i="2"/>
  <c r="C1179" i="2"/>
  <c r="B1179" i="2"/>
  <c r="K1178" i="2"/>
  <c r="H1178" i="2"/>
  <c r="G1178" i="2"/>
  <c r="E1178" i="2"/>
  <c r="D1178" i="2"/>
  <c r="C1178" i="2"/>
  <c r="B1178" i="2"/>
  <c r="K1177" i="2"/>
  <c r="H1177" i="2"/>
  <c r="G1177" i="2"/>
  <c r="F1177" i="2"/>
  <c r="E1177" i="2"/>
  <c r="D1177" i="2"/>
  <c r="C1177" i="2"/>
  <c r="B1177" i="2"/>
  <c r="K1176" i="2"/>
  <c r="H1176" i="2"/>
  <c r="G1176" i="2"/>
  <c r="E1176" i="2"/>
  <c r="D1176" i="2"/>
  <c r="C1176" i="2"/>
  <c r="B1176" i="2"/>
  <c r="K1175" i="2"/>
  <c r="H1175" i="2"/>
  <c r="G1175" i="2"/>
  <c r="E1175" i="2"/>
  <c r="D1175" i="2"/>
  <c r="C1175" i="2"/>
  <c r="B1175" i="2"/>
  <c r="K1174" i="2"/>
  <c r="H1174" i="2"/>
  <c r="G1174" i="2"/>
  <c r="F1174" i="2"/>
  <c r="E1174" i="2"/>
  <c r="D1174" i="2"/>
  <c r="C1174" i="2"/>
  <c r="B1174" i="2"/>
  <c r="K1173" i="2"/>
  <c r="H1173" i="2"/>
  <c r="G1173" i="2"/>
  <c r="F1173" i="2"/>
  <c r="E1173" i="2"/>
  <c r="D1173" i="2"/>
  <c r="C1173" i="2"/>
  <c r="B1173" i="2"/>
  <c r="K1172" i="2"/>
  <c r="H1172" i="2"/>
  <c r="G1172" i="2"/>
  <c r="F1172" i="2"/>
  <c r="E1172" i="2"/>
  <c r="D1172" i="2"/>
  <c r="C1172" i="2"/>
  <c r="B1172" i="2"/>
  <c r="K1171" i="2"/>
  <c r="H1171" i="2"/>
  <c r="G1171" i="2"/>
  <c r="F1171" i="2"/>
  <c r="E1171" i="2"/>
  <c r="D1171" i="2"/>
  <c r="C1171" i="2"/>
  <c r="B1171" i="2"/>
  <c r="K1170" i="2"/>
  <c r="G1170" i="2"/>
  <c r="E1170" i="2"/>
  <c r="D1170" i="2"/>
  <c r="C1170" i="2"/>
  <c r="B1170" i="2"/>
  <c r="K1169" i="2"/>
  <c r="H1169" i="2"/>
  <c r="G1169" i="2"/>
  <c r="E1169" i="2"/>
  <c r="D1169" i="2"/>
  <c r="C1169" i="2"/>
  <c r="B1169" i="2"/>
  <c r="K1168" i="2"/>
  <c r="H1168" i="2"/>
  <c r="G1168" i="2"/>
  <c r="F1168" i="2"/>
  <c r="E1168" i="2"/>
  <c r="D1168" i="2"/>
  <c r="C1168" i="2"/>
  <c r="B1168" i="2"/>
  <c r="K1167" i="2"/>
  <c r="H1167" i="2"/>
  <c r="G1167" i="2"/>
  <c r="F1167" i="2"/>
  <c r="E1167" i="2"/>
  <c r="D1167" i="2"/>
  <c r="C1167" i="2"/>
  <c r="B1167" i="2"/>
  <c r="K1166" i="2"/>
  <c r="H1166" i="2"/>
  <c r="G1166" i="2"/>
  <c r="E1166" i="2"/>
  <c r="D1166" i="2"/>
  <c r="C1166" i="2"/>
  <c r="B1166" i="2"/>
  <c r="K1165" i="2"/>
  <c r="H1165" i="2"/>
  <c r="G1165" i="2"/>
  <c r="F1165" i="2"/>
  <c r="E1165" i="2"/>
  <c r="D1165" i="2"/>
  <c r="C1165" i="2"/>
  <c r="B1165" i="2"/>
  <c r="K1164" i="2"/>
  <c r="H1164" i="2"/>
  <c r="G1164" i="2"/>
  <c r="E1164" i="2"/>
  <c r="D1164" i="2"/>
  <c r="C1164" i="2"/>
  <c r="B1164" i="2"/>
  <c r="K1163" i="2"/>
  <c r="G1163" i="2"/>
  <c r="E1163" i="2"/>
  <c r="D1163" i="2"/>
  <c r="C1163" i="2"/>
  <c r="B1163" i="2"/>
  <c r="K1162" i="2"/>
  <c r="H1162" i="2"/>
  <c r="G1162" i="2"/>
  <c r="F1162" i="2"/>
  <c r="E1162" i="2"/>
  <c r="D1162" i="2"/>
  <c r="C1162" i="2"/>
  <c r="B1162" i="2"/>
  <c r="K1161" i="2"/>
  <c r="H1161" i="2"/>
  <c r="G1161" i="2"/>
  <c r="F1161" i="2"/>
  <c r="E1161" i="2"/>
  <c r="D1161" i="2"/>
  <c r="C1161" i="2"/>
  <c r="B1161" i="2"/>
  <c r="K1160" i="2"/>
  <c r="H1160" i="2"/>
  <c r="G1160" i="2"/>
  <c r="F1160" i="2"/>
  <c r="E1160" i="2"/>
  <c r="D1160" i="2"/>
  <c r="C1160" i="2"/>
  <c r="B1160" i="2"/>
  <c r="K1159" i="2"/>
  <c r="H1159" i="2"/>
  <c r="G1159" i="2"/>
  <c r="F1159" i="2"/>
  <c r="E1159" i="2"/>
  <c r="D1159" i="2"/>
  <c r="C1159" i="2"/>
  <c r="B1159" i="2"/>
  <c r="K1157" i="2"/>
  <c r="H1157" i="2"/>
  <c r="G1157" i="2"/>
  <c r="F1157" i="2"/>
  <c r="E1157" i="2"/>
  <c r="D1157" i="2"/>
  <c r="C1157" i="2"/>
  <c r="B1157" i="2"/>
  <c r="K1156" i="2"/>
  <c r="H1156" i="2"/>
  <c r="G1156" i="2"/>
  <c r="F1156" i="2"/>
  <c r="E1156" i="2"/>
  <c r="D1156" i="2"/>
  <c r="C1156" i="2"/>
  <c r="B1156" i="2"/>
  <c r="K1155" i="2"/>
  <c r="H1155" i="2"/>
  <c r="G1155" i="2"/>
  <c r="F1155" i="2"/>
  <c r="E1155" i="2"/>
  <c r="D1155" i="2"/>
  <c r="C1155" i="2"/>
  <c r="B1155" i="2"/>
  <c r="K1154" i="2"/>
  <c r="H1154" i="2"/>
  <c r="F1154" i="2"/>
  <c r="E1154" i="2"/>
  <c r="D1154" i="2"/>
  <c r="C1154" i="2"/>
  <c r="B1154" i="2"/>
  <c r="K1153" i="2"/>
  <c r="H1153" i="2"/>
  <c r="G1153" i="2"/>
  <c r="E1153" i="2"/>
  <c r="D1153" i="2"/>
  <c r="C1153" i="2"/>
  <c r="B1153" i="2"/>
  <c r="K1152" i="2"/>
  <c r="H1152" i="2"/>
  <c r="G1152" i="2"/>
  <c r="F1152" i="2"/>
  <c r="E1152" i="2"/>
  <c r="D1152" i="2"/>
  <c r="C1152" i="2"/>
  <c r="B1152" i="2"/>
  <c r="K1151" i="2"/>
  <c r="H1151" i="2"/>
  <c r="G1151" i="2"/>
  <c r="F1151" i="2"/>
  <c r="E1151" i="2"/>
  <c r="D1151" i="2"/>
  <c r="C1151" i="2"/>
  <c r="B1151" i="2"/>
  <c r="K1150" i="2"/>
  <c r="H1150" i="2"/>
  <c r="G1150" i="2"/>
  <c r="F1150" i="2"/>
  <c r="E1150" i="2"/>
  <c r="D1150" i="2"/>
  <c r="C1150" i="2"/>
  <c r="B1150" i="2"/>
  <c r="K1149" i="2"/>
  <c r="G1149" i="2"/>
  <c r="E1149" i="2"/>
  <c r="D1149" i="2"/>
  <c r="C1149" i="2"/>
  <c r="B1149" i="2"/>
  <c r="K1148" i="2"/>
  <c r="H1148" i="2"/>
  <c r="G1148" i="2"/>
  <c r="F1148" i="2"/>
  <c r="E1148" i="2"/>
  <c r="D1148" i="2"/>
  <c r="C1148" i="2"/>
  <c r="B1148" i="2"/>
  <c r="K1147" i="2"/>
  <c r="H1147" i="2"/>
  <c r="G1147" i="2"/>
  <c r="F1147" i="2"/>
  <c r="E1147" i="2"/>
  <c r="D1147" i="2"/>
  <c r="C1147" i="2"/>
  <c r="B1147" i="2"/>
  <c r="K1146" i="2"/>
  <c r="H1146" i="2" l="1"/>
  <c r="G1146" i="2"/>
  <c r="F1146" i="2" l="1"/>
  <c r="E1146" i="2"/>
  <c r="D1146" i="2"/>
  <c r="C1146" i="2"/>
  <c r="B1146" i="2"/>
  <c r="K1145" i="2"/>
  <c r="H1145" i="2"/>
  <c r="G1145" i="2"/>
  <c r="K1144" i="2"/>
  <c r="H1144" i="2"/>
  <c r="G1144" i="2"/>
  <c r="F1144" i="2"/>
  <c r="E1144" i="2"/>
  <c r="D1144" i="2"/>
  <c r="C1144" i="2"/>
  <c r="B1144" i="2"/>
  <c r="K1143" i="2"/>
  <c r="H1143" i="2"/>
  <c r="G1143" i="2"/>
  <c r="K1142" i="2"/>
  <c r="H1142" i="2"/>
  <c r="G1142" i="2"/>
  <c r="F1142" i="2"/>
  <c r="E1142" i="2"/>
  <c r="D1142" i="2"/>
  <c r="C1142" i="2"/>
  <c r="B1142" i="2"/>
  <c r="K1141" i="2"/>
  <c r="H1141" i="2"/>
  <c r="G1141" i="2"/>
  <c r="F1141" i="2" l="1"/>
  <c r="E1141" i="2"/>
  <c r="D1141" i="2"/>
  <c r="C1141" i="2"/>
  <c r="B1141" i="2"/>
  <c r="K1140" i="2"/>
  <c r="H1140" i="2"/>
  <c r="G1140" i="2"/>
  <c r="F1140" i="2" l="1"/>
  <c r="E1140" i="2"/>
  <c r="D1140" i="2"/>
  <c r="C1140" i="2"/>
  <c r="B1140" i="2"/>
  <c r="K1099" i="2" l="1"/>
  <c r="H1099" i="2"/>
  <c r="G1099" i="2"/>
  <c r="E1099" i="2"/>
  <c r="D1099" i="2"/>
  <c r="C1099" i="2"/>
  <c r="B1099" i="2"/>
  <c r="K1098" i="2" l="1"/>
  <c r="H1098" i="2"/>
  <c r="G1098" i="2"/>
  <c r="E1098" i="2"/>
  <c r="D1098" i="2"/>
  <c r="C1098" i="2"/>
  <c r="B1098" i="2"/>
  <c r="K1096" i="2"/>
  <c r="H1096" i="2"/>
  <c r="G1096" i="2" l="1"/>
  <c r="E1096" i="2"/>
  <c r="D1096" i="2"/>
  <c r="C1096" i="2"/>
  <c r="B1096" i="2"/>
  <c r="K1094" i="2"/>
  <c r="H1094" i="2"/>
  <c r="G1094" i="2"/>
  <c r="E1094" i="2"/>
  <c r="D1094" i="2"/>
  <c r="C1094" i="2"/>
  <c r="B1094" i="2"/>
  <c r="K1093" i="2"/>
  <c r="H1093" i="2"/>
  <c r="G1093" i="2"/>
  <c r="F1093" i="2" l="1"/>
  <c r="E1093" i="2"/>
  <c r="D1093" i="2"/>
  <c r="C1093" i="2"/>
  <c r="B1093" i="2"/>
  <c r="K1092" i="2"/>
  <c r="H1092" i="2" l="1"/>
  <c r="G1092" i="2"/>
  <c r="F1092" i="2"/>
  <c r="E1092" i="2"/>
  <c r="D1092" i="2"/>
  <c r="C1092" i="2"/>
  <c r="B1092" i="2"/>
  <c r="K1077" i="2" l="1"/>
  <c r="F1077" i="2"/>
  <c r="E1077" i="2"/>
  <c r="D1077" i="2"/>
  <c r="C1077" i="2"/>
  <c r="B1077" i="2"/>
  <c r="K1070" i="2"/>
  <c r="H1070" i="2" l="1"/>
  <c r="F1070" i="2"/>
  <c r="E1070" i="2"/>
  <c r="D1070" i="2"/>
  <c r="C1070" i="2"/>
  <c r="B1070" i="2"/>
  <c r="K1056" i="2"/>
  <c r="H1056" i="2"/>
  <c r="G1056" i="2"/>
  <c r="F1056" i="2"/>
  <c r="E1056" i="2"/>
  <c r="D1056" i="2"/>
  <c r="C1056" i="2"/>
  <c r="B1056" i="2"/>
  <c r="K1055" i="2"/>
  <c r="H1055" i="2"/>
  <c r="G1055" i="2"/>
  <c r="F1055" i="2"/>
  <c r="E1055" i="2"/>
  <c r="D1055" i="2"/>
  <c r="C1055" i="2"/>
  <c r="B1055" i="2"/>
  <c r="K1054" i="2"/>
  <c r="H1054" i="2"/>
  <c r="G1054" i="2"/>
  <c r="E1054" i="2"/>
  <c r="D1054" i="2"/>
  <c r="C1054" i="2"/>
  <c r="B1054" i="2"/>
  <c r="K1053" i="2"/>
  <c r="H1053" i="2"/>
  <c r="G1053" i="2" l="1"/>
  <c r="E1053" i="2"/>
  <c r="D1053" i="2"/>
  <c r="C1053" i="2"/>
  <c r="B1053" i="2"/>
  <c r="K1052" i="2"/>
  <c r="H1052" i="2" l="1"/>
  <c r="G1052" i="2"/>
  <c r="E1052" i="2"/>
  <c r="D1052" i="2"/>
  <c r="C1052" i="2"/>
  <c r="B1052" i="2"/>
  <c r="K1048" i="2"/>
  <c r="H1048" i="2"/>
  <c r="G1048" i="2"/>
  <c r="K1043" i="2"/>
  <c r="H1043" i="2"/>
  <c r="G1043" i="2"/>
  <c r="K1041" i="2" l="1"/>
  <c r="H1041" i="2"/>
  <c r="G1041" i="2"/>
  <c r="E1041" i="2"/>
  <c r="D1041" i="2"/>
  <c r="C1041" i="2"/>
  <c r="B1041" i="2"/>
  <c r="K1038" i="2"/>
  <c r="H1038" i="2"/>
  <c r="G1038" i="2"/>
  <c r="K1037" i="2"/>
  <c r="H1037" i="2"/>
  <c r="G1037" i="2"/>
  <c r="D1037" i="2"/>
  <c r="K1035" i="2"/>
  <c r="H1035" i="2"/>
  <c r="G1035" i="2"/>
  <c r="D1035" i="2"/>
  <c r="B1035" i="2"/>
  <c r="K1034" i="2"/>
  <c r="H1034" i="2"/>
  <c r="G1034" i="2"/>
  <c r="K1033" i="2"/>
  <c r="H1033" i="2"/>
  <c r="G1033" i="2"/>
  <c r="K1032" i="2" l="1"/>
  <c r="H1032" i="2"/>
  <c r="G1032" i="2"/>
  <c r="E1032" i="2"/>
  <c r="D1032" i="2"/>
  <c r="C1032" i="2"/>
  <c r="B1032" i="2"/>
  <c r="K1031" i="2"/>
  <c r="H1031" i="2" l="1"/>
  <c r="G1031" i="2"/>
  <c r="E1031" i="2"/>
  <c r="D1031" i="2"/>
  <c r="C1031" i="2"/>
  <c r="B1031" i="2"/>
  <c r="K1030" i="2"/>
  <c r="G1030" i="2"/>
  <c r="E1030" i="2"/>
  <c r="D1030" i="2"/>
  <c r="C1030" i="2"/>
  <c r="B1030" i="2"/>
  <c r="K1029" i="2" l="1"/>
  <c r="H1029" i="2"/>
  <c r="G1029" i="2"/>
  <c r="E1029" i="2"/>
  <c r="D1029" i="2"/>
  <c r="C1029" i="2"/>
  <c r="B1029" i="2"/>
  <c r="K1028" i="2"/>
  <c r="H1028" i="2"/>
  <c r="G1028" i="2"/>
  <c r="K1027" i="2"/>
  <c r="H1027" i="2"/>
  <c r="G1027" i="2"/>
  <c r="K1026" i="2" l="1"/>
  <c r="H1026" i="2"/>
  <c r="G1026" i="2"/>
  <c r="E1026" i="2"/>
  <c r="D1026" i="2"/>
  <c r="C1026" i="2"/>
  <c r="B1026" i="2"/>
  <c r="K1025" i="2" l="1"/>
  <c r="H1025" i="2"/>
  <c r="G1025" i="2"/>
  <c r="K1020" i="2"/>
  <c r="K1019" i="2"/>
  <c r="G1019" i="2"/>
  <c r="E1019" i="2"/>
  <c r="D1019" i="2"/>
  <c r="C1019" i="2"/>
  <c r="B1019" i="2"/>
  <c r="K1018" i="2"/>
  <c r="H1018" i="2"/>
  <c r="G1018" i="2"/>
  <c r="K1017" i="2"/>
  <c r="H1017" i="2"/>
  <c r="G1017" i="2"/>
  <c r="K1016" i="2" l="1"/>
  <c r="H1016" i="2"/>
  <c r="G1016" i="2"/>
  <c r="K1015" i="2"/>
  <c r="H1015" i="2"/>
  <c r="G1015" i="2"/>
  <c r="K1014" i="2"/>
  <c r="H1014" i="2"/>
  <c r="G1014" i="2"/>
  <c r="E1014" i="2"/>
  <c r="D1014" i="2"/>
  <c r="C1014" i="2"/>
  <c r="B1014" i="2"/>
  <c r="K1013" i="2"/>
  <c r="H1013" i="2"/>
  <c r="G1013" i="2"/>
  <c r="K1012" i="2"/>
  <c r="H1012" i="2"/>
  <c r="G1012" i="2"/>
  <c r="K1011" i="2"/>
  <c r="H1011" i="2"/>
  <c r="G1011" i="2"/>
  <c r="K1010" i="2"/>
  <c r="H1010" i="2"/>
  <c r="G1010" i="2"/>
  <c r="K1009" i="2"/>
  <c r="H1009" i="2"/>
  <c r="G1009" i="2"/>
  <c r="K1008" i="2"/>
  <c r="H1008" i="2"/>
  <c r="G1008" i="2"/>
  <c r="K1007" i="2"/>
  <c r="H1007" i="2"/>
  <c r="G1007" i="2"/>
  <c r="E1007" i="2"/>
  <c r="D1007" i="2"/>
  <c r="C1007" i="2"/>
  <c r="B1007" i="2"/>
  <c r="K1006" i="2" l="1"/>
  <c r="H1006" i="2"/>
  <c r="G1006" i="2"/>
  <c r="C1006" i="2" l="1"/>
  <c r="B1006" i="2"/>
  <c r="K1005" i="2"/>
  <c r="H1005" i="2"/>
  <c r="G1005" i="2"/>
  <c r="K1004" i="2"/>
  <c r="H1004" i="2"/>
  <c r="G1004" i="2"/>
  <c r="K1003" i="2"/>
  <c r="H1003" i="2"/>
  <c r="G1003" i="2"/>
  <c r="E1003" i="2"/>
  <c r="D1003" i="2"/>
  <c r="C1003" i="2"/>
  <c r="B1003" i="2"/>
  <c r="K1002" i="2" l="1"/>
  <c r="H1002" i="2"/>
  <c r="G1002" i="2"/>
  <c r="E1002" i="2"/>
  <c r="D1002" i="2"/>
  <c r="C1002" i="2"/>
  <c r="B1002" i="2"/>
  <c r="K1001" i="2"/>
  <c r="H1001" i="2"/>
  <c r="G1001" i="2"/>
  <c r="E1001" i="2"/>
  <c r="D1001" i="2"/>
  <c r="C1001" i="2"/>
  <c r="B1001" i="2"/>
  <c r="K996" i="2"/>
  <c r="H996" i="2"/>
  <c r="G996" i="2"/>
  <c r="E996" i="2"/>
  <c r="D996" i="2"/>
  <c r="C996" i="2"/>
  <c r="B996" i="2"/>
  <c r="K995" i="2" l="1"/>
  <c r="H995" i="2"/>
  <c r="G995" i="2"/>
  <c r="E995" i="2"/>
  <c r="D995" i="2"/>
  <c r="C995" i="2"/>
  <c r="B995" i="2"/>
  <c r="K994" i="2" l="1"/>
  <c r="H994" i="2"/>
  <c r="G994" i="2"/>
  <c r="E994" i="2" l="1"/>
  <c r="D994" i="2"/>
  <c r="C994" i="2"/>
  <c r="B994" i="2"/>
  <c r="K993" i="2"/>
  <c r="H993" i="2"/>
  <c r="G993" i="2"/>
  <c r="E993" i="2"/>
  <c r="D993" i="2"/>
  <c r="C993" i="2"/>
  <c r="B993" i="2"/>
  <c r="K992" i="2"/>
  <c r="H992" i="2"/>
  <c r="G992" i="2"/>
  <c r="E992" i="2" l="1"/>
  <c r="D992" i="2"/>
  <c r="C992" i="2"/>
  <c r="B992" i="2"/>
  <c r="K991" i="2" l="1"/>
  <c r="H991" i="2"/>
  <c r="G991" i="2"/>
  <c r="K990" i="2"/>
  <c r="H990" i="2"/>
  <c r="G990" i="2"/>
  <c r="E990" i="2"/>
  <c r="D990" i="2"/>
  <c r="C990" i="2"/>
  <c r="B990" i="2"/>
  <c r="K989" i="2"/>
  <c r="H989" i="2"/>
  <c r="G989" i="2"/>
  <c r="E989" i="2"/>
  <c r="D989" i="2"/>
  <c r="C989" i="2"/>
  <c r="B989" i="2"/>
  <c r="K988" i="2"/>
  <c r="H988" i="2"/>
  <c r="G988" i="2"/>
  <c r="E988" i="2"/>
  <c r="D988" i="2"/>
  <c r="C988" i="2"/>
  <c r="B988" i="2"/>
  <c r="K987" i="2"/>
  <c r="H987" i="2"/>
  <c r="G987" i="2"/>
  <c r="E987" i="2"/>
  <c r="D987" i="2"/>
  <c r="C987" i="2"/>
  <c r="B987" i="2"/>
  <c r="K986" i="2"/>
  <c r="H986" i="2"/>
  <c r="G986" i="2"/>
  <c r="E986" i="2"/>
  <c r="D986" i="2"/>
  <c r="C986" i="2"/>
  <c r="B986" i="2"/>
  <c r="K985" i="2"/>
  <c r="H985" i="2"/>
  <c r="G985" i="2"/>
  <c r="K984" i="2"/>
  <c r="H984" i="2"/>
  <c r="G984" i="2"/>
  <c r="K982" i="2"/>
  <c r="H982" i="2"/>
  <c r="G982" i="2"/>
  <c r="K981" i="2"/>
  <c r="H981" i="2"/>
  <c r="G981" i="2"/>
  <c r="K980" i="2"/>
  <c r="H980" i="2"/>
  <c r="G980" i="2"/>
  <c r="K979" i="2"/>
  <c r="H979" i="2"/>
  <c r="G979" i="2"/>
  <c r="E979" i="2"/>
  <c r="D979" i="2"/>
  <c r="C979" i="2"/>
  <c r="B979" i="2"/>
  <c r="K978" i="2"/>
  <c r="H978" i="2"/>
  <c r="G978" i="2"/>
  <c r="K977" i="2"/>
  <c r="H977" i="2"/>
  <c r="G977" i="2"/>
  <c r="E977" i="2"/>
  <c r="D977" i="2"/>
  <c r="C977" i="2"/>
  <c r="B977" i="2"/>
  <c r="K976" i="2"/>
  <c r="H976" i="2"/>
  <c r="G976" i="2"/>
  <c r="K974" i="2"/>
  <c r="H974" i="2"/>
  <c r="G974" i="2"/>
  <c r="K973" i="2"/>
  <c r="H973" i="2"/>
  <c r="G973" i="2"/>
  <c r="K972" i="2"/>
  <c r="H972" i="2"/>
  <c r="G972" i="2"/>
  <c r="E972" i="2"/>
  <c r="D972" i="2"/>
  <c r="C972" i="2"/>
  <c r="B972" i="2"/>
  <c r="K971" i="2"/>
  <c r="H971" i="2"/>
  <c r="G971" i="2"/>
  <c r="K968" i="2"/>
  <c r="H968" i="2"/>
  <c r="G968" i="2"/>
  <c r="K967" i="2"/>
  <c r="H967" i="2"/>
  <c r="G967" i="2"/>
  <c r="K966" i="2"/>
  <c r="K964" i="2"/>
  <c r="H964" i="2"/>
  <c r="G964" i="2"/>
  <c r="K962" i="2" l="1"/>
  <c r="K961" i="2"/>
  <c r="K960" i="2"/>
  <c r="H960" i="2"/>
  <c r="G960" i="2"/>
  <c r="E960" i="2"/>
  <c r="D960" i="2"/>
  <c r="C960" i="2"/>
  <c r="B960" i="2"/>
  <c r="K959" i="2"/>
  <c r="H959" i="2"/>
  <c r="G959" i="2"/>
  <c r="K955" i="2" l="1"/>
  <c r="H955" i="2"/>
  <c r="G955" i="2"/>
  <c r="K953" i="2" l="1"/>
  <c r="H953" i="2"/>
  <c r="G953" i="2"/>
  <c r="K952" i="2"/>
  <c r="H952" i="2"/>
  <c r="G952" i="2" l="1"/>
  <c r="E952" i="2"/>
  <c r="D952" i="2"/>
  <c r="C952" i="2"/>
  <c r="B952" i="2"/>
  <c r="K951" i="2"/>
  <c r="H951" i="2"/>
  <c r="G951" i="2"/>
  <c r="E951" i="2"/>
  <c r="D951" i="2"/>
  <c r="C951" i="2"/>
  <c r="B951" i="2"/>
  <c r="K950" i="2"/>
  <c r="H950" i="2"/>
  <c r="G950" i="2"/>
  <c r="K949" i="2"/>
  <c r="H949" i="2"/>
  <c r="G949" i="2"/>
  <c r="K948" i="2" l="1"/>
  <c r="H948" i="2"/>
  <c r="G948" i="2"/>
  <c r="K947" i="2" l="1"/>
  <c r="H947" i="2"/>
  <c r="G947" i="2"/>
  <c r="K946" i="2"/>
  <c r="H946" i="2"/>
  <c r="G946" i="2"/>
  <c r="K944" i="2" l="1"/>
  <c r="H944" i="2"/>
  <c r="G944" i="2"/>
  <c r="K942" i="2" l="1"/>
  <c r="H942" i="2"/>
  <c r="G942" i="2"/>
  <c r="E942" i="2"/>
  <c r="D942" i="2"/>
  <c r="C942" i="2"/>
  <c r="B942" i="2"/>
  <c r="K941" i="2" l="1"/>
  <c r="H941" i="2"/>
  <c r="G941" i="2"/>
  <c r="E941" i="2"/>
  <c r="D941" i="2"/>
  <c r="C941" i="2"/>
  <c r="B941" i="2"/>
  <c r="K940" i="2"/>
  <c r="H940" i="2"/>
  <c r="G940" i="2"/>
  <c r="E940" i="2"/>
  <c r="D940" i="2"/>
  <c r="C940" i="2"/>
  <c r="B940" i="2"/>
  <c r="K935" i="2"/>
  <c r="F935" i="2"/>
  <c r="E935" i="2"/>
  <c r="D935" i="2"/>
  <c r="C935" i="2"/>
  <c r="B935" i="2"/>
  <c r="K934" i="2"/>
  <c r="H934" i="2"/>
  <c r="G934" i="2"/>
  <c r="E934" i="2"/>
  <c r="D934" i="2"/>
  <c r="C934" i="2"/>
  <c r="B934" i="2"/>
  <c r="K933" i="2"/>
  <c r="H933" i="2"/>
  <c r="G933" i="2"/>
  <c r="E933" i="2"/>
  <c r="D933" i="2"/>
  <c r="C933" i="2"/>
  <c r="B933" i="2"/>
  <c r="K924" i="2" l="1"/>
  <c r="H924" i="2"/>
  <c r="G924" i="2"/>
  <c r="E924" i="2"/>
  <c r="D924" i="2"/>
  <c r="C924" i="2"/>
  <c r="B924" i="2"/>
  <c r="K923" i="2"/>
  <c r="H923" i="2"/>
  <c r="G923" i="2"/>
  <c r="E923" i="2"/>
  <c r="D923" i="2"/>
  <c r="C923" i="2"/>
  <c r="B923" i="2"/>
  <c r="K921" i="2"/>
  <c r="E921" i="2"/>
  <c r="D921" i="2"/>
  <c r="C921" i="2"/>
  <c r="B921" i="2"/>
  <c r="K919" i="2" l="1"/>
  <c r="H919" i="2"/>
  <c r="G919" i="2"/>
  <c r="D919" i="2"/>
  <c r="K917" i="2" l="1"/>
  <c r="H917" i="2"/>
  <c r="G917" i="2" l="1"/>
  <c r="E917" i="2"/>
  <c r="D917" i="2"/>
  <c r="C917" i="2"/>
  <c r="B917" i="2"/>
  <c r="K914" i="2"/>
  <c r="H914" i="2"/>
  <c r="G914" i="2"/>
  <c r="E914" i="2"/>
  <c r="D914" i="2"/>
  <c r="C914" i="2"/>
  <c r="B914" i="2"/>
  <c r="K905" i="2"/>
  <c r="H905" i="2"/>
  <c r="G905" i="2"/>
  <c r="E905" i="2"/>
  <c r="D905" i="2"/>
  <c r="C905" i="2"/>
  <c r="B905" i="2"/>
  <c r="K904" i="2" l="1"/>
  <c r="H904" i="2"/>
  <c r="G904" i="2"/>
  <c r="K903" i="2"/>
  <c r="H903" i="2"/>
  <c r="G903" i="2"/>
  <c r="K902" i="2"/>
  <c r="H902" i="2"/>
  <c r="G902" i="2"/>
  <c r="K901" i="2"/>
  <c r="H901" i="2"/>
  <c r="G901" i="2"/>
  <c r="K900" i="2"/>
  <c r="H900" i="2"/>
  <c r="G900" i="2"/>
  <c r="K899" i="2" l="1"/>
  <c r="H899" i="2"/>
  <c r="G899" i="2"/>
  <c r="K897" i="2"/>
  <c r="H897" i="2"/>
  <c r="G897" i="2"/>
  <c r="K896" i="2"/>
  <c r="H896" i="2"/>
  <c r="G896" i="2"/>
  <c r="E896" i="2"/>
  <c r="D896" i="2"/>
  <c r="C896" i="2"/>
  <c r="B896" i="2"/>
  <c r="K894" i="2"/>
  <c r="G894" i="2"/>
  <c r="D894" i="2"/>
  <c r="K893" i="2"/>
  <c r="H893" i="2"/>
  <c r="G893" i="2"/>
  <c r="K892" i="2"/>
  <c r="H892" i="2"/>
  <c r="G892" i="2"/>
  <c r="K888" i="2" l="1"/>
  <c r="H888" i="2"/>
  <c r="G888" i="2"/>
  <c r="K887" i="2"/>
  <c r="H887" i="2"/>
  <c r="G887" i="2"/>
  <c r="K886" i="2"/>
  <c r="H886" i="2"/>
  <c r="G886" i="2"/>
  <c r="E886" i="2"/>
  <c r="D886" i="2"/>
  <c r="C886" i="2"/>
  <c r="B886" i="2"/>
  <c r="K885" i="2"/>
  <c r="H885" i="2"/>
  <c r="G885" i="2"/>
  <c r="K884" i="2"/>
  <c r="K883" i="2"/>
  <c r="H883" i="2"/>
  <c r="G883" i="2"/>
  <c r="K882" i="2"/>
  <c r="H882" i="2"/>
  <c r="G882" i="2"/>
  <c r="K881" i="2"/>
  <c r="H881" i="2"/>
  <c r="G881" i="2"/>
  <c r="K880" i="2"/>
  <c r="H880" i="2"/>
  <c r="G880" i="2"/>
  <c r="K876" i="2" l="1"/>
  <c r="H876" i="2"/>
  <c r="G876" i="2"/>
  <c r="K868" i="2" l="1"/>
  <c r="H868" i="2"/>
  <c r="G868" i="2"/>
  <c r="K866" i="2"/>
  <c r="H866" i="2"/>
  <c r="G866" i="2"/>
  <c r="K865" i="2"/>
  <c r="H865" i="2"/>
  <c r="G865" i="2"/>
  <c r="K864" i="2" l="1"/>
  <c r="H864" i="2"/>
  <c r="G864" i="2"/>
  <c r="E864" i="2"/>
  <c r="D864" i="2"/>
  <c r="C864" i="2"/>
  <c r="B864" i="2"/>
  <c r="K863" i="2"/>
  <c r="H863" i="2"/>
  <c r="G863" i="2"/>
  <c r="K860" i="2"/>
  <c r="H860" i="2"/>
  <c r="G860" i="2"/>
  <c r="K858" i="2"/>
  <c r="H858" i="2"/>
  <c r="G858" i="2"/>
  <c r="K857" i="2"/>
  <c r="H857" i="2"/>
  <c r="G857" i="2"/>
  <c r="E857" i="2"/>
  <c r="D857" i="2"/>
  <c r="C857" i="2"/>
  <c r="B857" i="2"/>
  <c r="K856" i="2"/>
  <c r="H856" i="2"/>
  <c r="G856" i="2"/>
  <c r="E856" i="2"/>
  <c r="D856" i="2"/>
  <c r="C856" i="2"/>
  <c r="B856" i="2"/>
  <c r="K854" i="2" l="1"/>
  <c r="G854" i="2"/>
  <c r="D854" i="2"/>
  <c r="K852" i="2"/>
  <c r="H852" i="2"/>
  <c r="G852" i="2"/>
  <c r="K851" i="2" l="1"/>
  <c r="H851" i="2"/>
  <c r="G851" i="2"/>
  <c r="K850" i="2" l="1"/>
  <c r="H850" i="2"/>
  <c r="G850" i="2"/>
  <c r="K849" i="2"/>
  <c r="H849" i="2"/>
  <c r="G849" i="2"/>
  <c r="K844" i="2"/>
  <c r="H844" i="2"/>
  <c r="G844" i="2"/>
  <c r="E844" i="2"/>
  <c r="D844" i="2"/>
  <c r="C844" i="2"/>
  <c r="B844" i="2"/>
  <c r="K843" i="2"/>
  <c r="H843" i="2"/>
  <c r="G843" i="2"/>
  <c r="K842" i="2"/>
  <c r="H842" i="2"/>
  <c r="G842" i="2"/>
  <c r="K841" i="2"/>
  <c r="H841" i="2"/>
  <c r="G841" i="2"/>
  <c r="K840" i="2" l="1"/>
  <c r="H840" i="2"/>
  <c r="G840" i="2"/>
  <c r="K839" i="2"/>
  <c r="H839" i="2"/>
  <c r="G839" i="2"/>
  <c r="E839" i="2"/>
  <c r="D839" i="2"/>
  <c r="C839" i="2"/>
  <c r="B839" i="2"/>
  <c r="K838" i="2"/>
  <c r="H838" i="2"/>
  <c r="G838" i="2"/>
  <c r="K837" i="2"/>
  <c r="H837" i="2"/>
  <c r="G837" i="2"/>
  <c r="E837" i="2"/>
  <c r="D837" i="2"/>
  <c r="C837" i="2"/>
  <c r="B837" i="2"/>
  <c r="K836" i="2"/>
  <c r="H836" i="2"/>
  <c r="G836" i="2"/>
  <c r="K835" i="2"/>
  <c r="H835" i="2"/>
  <c r="G835" i="2"/>
  <c r="K834" i="2" l="1"/>
  <c r="H834" i="2"/>
  <c r="G834" i="2"/>
  <c r="E834" i="2"/>
  <c r="D834" i="2"/>
  <c r="C834" i="2"/>
  <c r="B834" i="2"/>
  <c r="K833" i="2" l="1"/>
  <c r="H833" i="2"/>
  <c r="G833" i="2"/>
  <c r="K832" i="2"/>
  <c r="H832" i="2"/>
  <c r="G832" i="2"/>
  <c r="K831" i="2"/>
  <c r="H831" i="2"/>
  <c r="G831" i="2"/>
  <c r="E831" i="2" l="1"/>
  <c r="D831" i="2"/>
  <c r="C831" i="2"/>
  <c r="B831" i="2"/>
  <c r="K830" i="2"/>
  <c r="H830" i="2"/>
  <c r="G830" i="2"/>
  <c r="E830" i="2"/>
  <c r="D830" i="2"/>
  <c r="C830" i="2"/>
  <c r="B830" i="2"/>
  <c r="K829" i="2"/>
  <c r="H829" i="2"/>
  <c r="G829" i="2"/>
  <c r="K828" i="2"/>
  <c r="H828" i="2"/>
  <c r="G828" i="2"/>
  <c r="E828" i="2"/>
  <c r="D828" i="2"/>
  <c r="C828" i="2"/>
  <c r="B828" i="2"/>
  <c r="K827" i="2"/>
  <c r="H827" i="2"/>
  <c r="G827" i="2"/>
  <c r="K826" i="2"/>
  <c r="H826" i="2"/>
  <c r="G826" i="2"/>
  <c r="E826" i="2"/>
  <c r="D826" i="2"/>
  <c r="C826" i="2"/>
  <c r="B826" i="2"/>
  <c r="K825" i="2"/>
  <c r="K824" i="2"/>
  <c r="H824" i="2"/>
  <c r="G824" i="2"/>
  <c r="E824" i="2"/>
  <c r="D824" i="2"/>
  <c r="C824" i="2"/>
  <c r="B824" i="2"/>
  <c r="K820" i="2" l="1"/>
  <c r="H820" i="2"/>
  <c r="G820" i="2"/>
  <c r="K816" i="2" l="1"/>
  <c r="K813" i="2"/>
  <c r="H813" i="2"/>
  <c r="G813" i="2"/>
  <c r="K811" i="2" l="1"/>
  <c r="H811" i="2"/>
  <c r="G811" i="2"/>
  <c r="K810" i="2"/>
  <c r="H810" i="2"/>
  <c r="G810" i="2"/>
  <c r="E810" i="2"/>
  <c r="D810" i="2"/>
  <c r="C810" i="2"/>
  <c r="B810" i="2"/>
  <c r="K809" i="2"/>
  <c r="H809" i="2"/>
  <c r="G809" i="2"/>
  <c r="K808" i="2"/>
  <c r="H808" i="2"/>
  <c r="G808" i="2"/>
  <c r="K806" i="2"/>
  <c r="H806" i="2"/>
  <c r="G806" i="2"/>
  <c r="K805" i="2"/>
  <c r="H805" i="2"/>
  <c r="G805" i="2"/>
  <c r="K804" i="2"/>
  <c r="H804" i="2"/>
  <c r="G804" i="2"/>
  <c r="K803" i="2"/>
  <c r="H803" i="2"/>
  <c r="G803" i="2"/>
  <c r="E803" i="2"/>
  <c r="D803" i="2"/>
  <c r="C803" i="2"/>
  <c r="B803" i="2"/>
  <c r="K802" i="2"/>
  <c r="H802" i="2"/>
  <c r="G802" i="2"/>
  <c r="K801" i="2"/>
  <c r="H801" i="2"/>
  <c r="G801" i="2"/>
  <c r="K797" i="2"/>
  <c r="H797" i="2"/>
  <c r="G797" i="2"/>
  <c r="E797" i="2"/>
  <c r="D797" i="2"/>
  <c r="C797" i="2"/>
  <c r="B797" i="2"/>
  <c r="K796" i="2"/>
  <c r="H796" i="2"/>
  <c r="G796" i="2"/>
  <c r="K795" i="2"/>
  <c r="H795" i="2"/>
  <c r="G795" i="2"/>
  <c r="E795" i="2"/>
  <c r="D795" i="2"/>
  <c r="C795" i="2"/>
  <c r="B795" i="2"/>
  <c r="K794" i="2"/>
  <c r="H794" i="2"/>
  <c r="G794" i="2"/>
  <c r="E794" i="2"/>
  <c r="D794" i="2"/>
  <c r="C794" i="2"/>
  <c r="B794" i="2"/>
  <c r="K793" i="2"/>
  <c r="H793" i="2"/>
  <c r="G793" i="2"/>
  <c r="K791" i="2" l="1"/>
  <c r="H791" i="2"/>
  <c r="G791" i="2"/>
  <c r="K790" i="2"/>
  <c r="H790" i="2"/>
  <c r="G790" i="2"/>
  <c r="E790" i="2"/>
  <c r="D790" i="2"/>
  <c r="C790" i="2"/>
  <c r="B790" i="2"/>
  <c r="K789" i="2"/>
  <c r="K788" i="2"/>
  <c r="K787" i="2"/>
  <c r="H787" i="2"/>
  <c r="G787" i="2"/>
  <c r="K786" i="2"/>
  <c r="H786" i="2"/>
  <c r="G786" i="2"/>
  <c r="E786" i="2"/>
  <c r="D786" i="2"/>
  <c r="C786" i="2"/>
  <c r="B786" i="2"/>
  <c r="K785" i="2" l="1"/>
  <c r="H785" i="2"/>
  <c r="G785" i="2"/>
  <c r="E785" i="2"/>
  <c r="D785" i="2"/>
  <c r="C785" i="2"/>
  <c r="B785" i="2"/>
  <c r="K784" i="2"/>
  <c r="K783" i="2"/>
  <c r="H783" i="2"/>
  <c r="G783" i="2"/>
  <c r="E783" i="2"/>
  <c r="D783" i="2"/>
  <c r="C783" i="2"/>
  <c r="B783" i="2"/>
  <c r="K780" i="2"/>
  <c r="H780" i="2"/>
  <c r="G780" i="2"/>
  <c r="K779" i="2"/>
  <c r="K778" i="2"/>
  <c r="K777" i="2"/>
  <c r="K776" i="2"/>
  <c r="K775" i="2"/>
  <c r="H775" i="2"/>
  <c r="G775" i="2"/>
  <c r="K774" i="2"/>
  <c r="H774" i="2"/>
  <c r="G774" i="2"/>
  <c r="K772" i="2" l="1"/>
  <c r="H772" i="2"/>
  <c r="G772" i="2"/>
  <c r="E772" i="2"/>
  <c r="D772" i="2"/>
  <c r="C772" i="2"/>
  <c r="B772" i="2"/>
  <c r="K771" i="2"/>
  <c r="H771" i="2"/>
  <c r="G771" i="2"/>
  <c r="K768" i="2"/>
  <c r="H768" i="2"/>
  <c r="G768" i="2"/>
  <c r="E768" i="2"/>
  <c r="D768" i="2"/>
  <c r="C768" i="2"/>
  <c r="B768" i="2"/>
  <c r="K767" i="2"/>
  <c r="H767" i="2"/>
  <c r="G767" i="2"/>
  <c r="K765" i="2" l="1"/>
  <c r="H765" i="2"/>
  <c r="G765" i="2"/>
  <c r="K763" i="2"/>
  <c r="H763" i="2"/>
  <c r="G763" i="2"/>
  <c r="E763" i="2"/>
  <c r="D763" i="2"/>
  <c r="C763" i="2"/>
  <c r="B763" i="2"/>
  <c r="K762" i="2"/>
  <c r="H762" i="2"/>
  <c r="G762" i="2"/>
  <c r="E762" i="2"/>
  <c r="D762" i="2"/>
  <c r="C762" i="2"/>
  <c r="B762" i="2"/>
  <c r="K761" i="2"/>
  <c r="H761" i="2"/>
  <c r="G761" i="2"/>
  <c r="K759" i="2"/>
  <c r="H759" i="2"/>
  <c r="G759" i="2"/>
  <c r="K758" i="2"/>
  <c r="H758" i="2"/>
  <c r="G758" i="2"/>
  <c r="K757" i="2"/>
  <c r="H757" i="2"/>
  <c r="G757" i="2"/>
  <c r="K755" i="2"/>
  <c r="H755" i="2"/>
  <c r="G755" i="2"/>
  <c r="K754" i="2"/>
  <c r="H754" i="2"/>
  <c r="G754" i="2"/>
  <c r="E754" i="2" l="1"/>
  <c r="D754" i="2"/>
  <c r="C754" i="2"/>
  <c r="B754" i="2"/>
  <c r="K753" i="2"/>
  <c r="H753" i="2"/>
  <c r="G753" i="2"/>
  <c r="K752" i="2"/>
  <c r="H752" i="2"/>
  <c r="G752" i="2" l="1"/>
  <c r="E752" i="2"/>
  <c r="D752" i="2"/>
  <c r="C752" i="2"/>
  <c r="B752" i="2"/>
  <c r="K751" i="2"/>
  <c r="H751" i="2"/>
  <c r="G751" i="2"/>
  <c r="K750" i="2"/>
  <c r="H750" i="2"/>
  <c r="G750" i="2"/>
  <c r="K749" i="2"/>
  <c r="H749" i="2"/>
  <c r="G749" i="2"/>
  <c r="E749" i="2"/>
  <c r="D749" i="2"/>
  <c r="C749" i="2"/>
  <c r="B749" i="2"/>
  <c r="K748" i="2"/>
  <c r="H748" i="2"/>
  <c r="G748" i="2"/>
  <c r="K747" i="2"/>
  <c r="H747" i="2"/>
  <c r="G747" i="2"/>
  <c r="K746" i="2"/>
  <c r="H746" i="2"/>
  <c r="G746" i="2"/>
  <c r="E746" i="2"/>
  <c r="D746" i="2"/>
  <c r="C746" i="2"/>
  <c r="B746" i="2"/>
  <c r="K745" i="2"/>
  <c r="H745" i="2"/>
  <c r="G745" i="2"/>
  <c r="K744" i="2"/>
  <c r="H744" i="2"/>
  <c r="G744" i="2"/>
  <c r="K743" i="2"/>
  <c r="H743" i="2"/>
  <c r="G743" i="2"/>
  <c r="K742" i="2"/>
  <c r="H742" i="2"/>
  <c r="G742" i="2"/>
  <c r="E742" i="2"/>
  <c r="D742" i="2"/>
  <c r="C742" i="2"/>
  <c r="B742" i="2"/>
  <c r="K741" i="2"/>
  <c r="H741" i="2"/>
  <c r="G741" i="2"/>
  <c r="K740" i="2"/>
  <c r="H740" i="2"/>
  <c r="G740" i="2"/>
  <c r="K739" i="2"/>
  <c r="H739" i="2"/>
  <c r="G739" i="2"/>
  <c r="K738" i="2"/>
  <c r="H738" i="2"/>
  <c r="G738" i="2"/>
  <c r="K737" i="2"/>
  <c r="H737" i="2"/>
  <c r="G737" i="2"/>
  <c r="K736" i="2"/>
  <c r="H736" i="2"/>
  <c r="G736" i="2"/>
  <c r="K735" i="2"/>
  <c r="H735" i="2"/>
  <c r="G735" i="2"/>
  <c r="E735" i="2"/>
  <c r="D735" i="2"/>
  <c r="C735" i="2"/>
  <c r="B735" i="2"/>
  <c r="K734" i="2"/>
  <c r="H734" i="2"/>
  <c r="G734" i="2"/>
  <c r="K733" i="2"/>
  <c r="H733" i="2"/>
  <c r="G733" i="2"/>
  <c r="E733" i="2"/>
  <c r="D733" i="2"/>
  <c r="C733" i="2"/>
  <c r="B733" i="2"/>
  <c r="K732" i="2"/>
  <c r="H732" i="2"/>
  <c r="G732" i="2"/>
  <c r="K731" i="2"/>
  <c r="H731" i="2"/>
  <c r="G731" i="2"/>
  <c r="E731" i="2"/>
  <c r="D731" i="2"/>
  <c r="C731" i="2"/>
  <c r="B731" i="2"/>
  <c r="K729" i="2"/>
  <c r="H729" i="2"/>
  <c r="G729" i="2" l="1"/>
  <c r="E729" i="2"/>
  <c r="D729" i="2"/>
  <c r="C729" i="2"/>
  <c r="B729" i="2"/>
  <c r="K728" i="2"/>
  <c r="H728" i="2"/>
  <c r="G728" i="2"/>
  <c r="K727" i="2"/>
  <c r="H727" i="2"/>
  <c r="G727" i="2"/>
  <c r="K726" i="2"/>
  <c r="H726" i="2"/>
  <c r="G726" i="2"/>
  <c r="E726" i="2"/>
  <c r="D726" i="2"/>
  <c r="C726" i="2"/>
  <c r="B726" i="2"/>
  <c r="K725" i="2"/>
  <c r="H725" i="2"/>
  <c r="G725" i="2"/>
  <c r="K724" i="2"/>
  <c r="H724" i="2"/>
  <c r="G724" i="2"/>
  <c r="K723" i="2"/>
  <c r="H723" i="2"/>
  <c r="G723" i="2"/>
  <c r="E723" i="2"/>
  <c r="D723" i="2"/>
  <c r="C723" i="2"/>
  <c r="B723" i="2"/>
  <c r="K722" i="2" l="1"/>
  <c r="E722" i="2"/>
  <c r="D722" i="2"/>
  <c r="C722" i="2"/>
  <c r="B722" i="2"/>
  <c r="K721" i="2"/>
  <c r="H721" i="2"/>
  <c r="G721" i="2"/>
  <c r="K720" i="2"/>
  <c r="H720" i="2"/>
  <c r="G720" i="2"/>
  <c r="E720" i="2"/>
  <c r="D720" i="2"/>
  <c r="C720" i="2"/>
  <c r="B720" i="2"/>
  <c r="K719" i="2"/>
  <c r="H719" i="2"/>
  <c r="G719" i="2"/>
  <c r="E719" i="2"/>
  <c r="D719" i="2"/>
  <c r="C719" i="2"/>
  <c r="B719" i="2"/>
  <c r="K718" i="2"/>
  <c r="H718" i="2"/>
  <c r="G718" i="2"/>
  <c r="E718" i="2"/>
  <c r="D718" i="2"/>
  <c r="C718" i="2"/>
  <c r="B718" i="2"/>
  <c r="K716" i="2"/>
  <c r="H716" i="2"/>
  <c r="G716" i="2"/>
  <c r="K715" i="2"/>
  <c r="H715" i="2"/>
  <c r="G715" i="2"/>
  <c r="E715" i="2"/>
  <c r="D715" i="2"/>
  <c r="C715" i="2"/>
  <c r="B715" i="2"/>
  <c r="K714" i="2" l="1"/>
  <c r="H714" i="2"/>
  <c r="G714" i="2"/>
  <c r="E714" i="2"/>
  <c r="D714" i="2"/>
  <c r="C714" i="2"/>
  <c r="B714" i="2"/>
  <c r="K713" i="2"/>
  <c r="H713" i="2"/>
  <c r="G713" i="2"/>
  <c r="K712" i="2"/>
  <c r="H712" i="2"/>
  <c r="G712" i="2"/>
  <c r="E712" i="2"/>
  <c r="D712" i="2"/>
  <c r="C712" i="2"/>
  <c r="B712" i="2"/>
  <c r="K710" i="2"/>
  <c r="H710" i="2"/>
  <c r="G710" i="2"/>
  <c r="K709" i="2"/>
  <c r="H709" i="2"/>
  <c r="G709" i="2" l="1"/>
  <c r="E709" i="2"/>
  <c r="D709" i="2"/>
  <c r="C709" i="2"/>
  <c r="B709" i="2"/>
  <c r="K708" i="2"/>
  <c r="F708" i="2"/>
  <c r="E708" i="2"/>
  <c r="D708" i="2"/>
  <c r="C708" i="2"/>
  <c r="B708" i="2"/>
  <c r="K707" i="2"/>
  <c r="H707" i="2"/>
  <c r="G707" i="2"/>
  <c r="K706" i="2"/>
  <c r="H706" i="2"/>
  <c r="G706" i="2"/>
  <c r="L705" i="2"/>
  <c r="K705" i="2"/>
  <c r="H705" i="2"/>
  <c r="G705" i="2"/>
  <c r="E705" i="2"/>
  <c r="D705" i="2"/>
  <c r="C705" i="2"/>
  <c r="B705" i="2"/>
  <c r="K704" i="2"/>
  <c r="H704" i="2"/>
  <c r="G704" i="2"/>
  <c r="E704" i="2"/>
  <c r="D704" i="2"/>
  <c r="C704" i="2"/>
  <c r="B704" i="2"/>
  <c r="K702" i="2"/>
  <c r="H702" i="2"/>
  <c r="G702" i="2"/>
  <c r="K701" i="2" l="1"/>
  <c r="H701" i="2"/>
  <c r="G701" i="2"/>
  <c r="K700" i="2"/>
  <c r="K697" i="2"/>
  <c r="H697" i="2"/>
  <c r="G697" i="2"/>
  <c r="E697" i="2"/>
  <c r="D697" i="2"/>
  <c r="C697" i="2"/>
  <c r="B697" i="2"/>
  <c r="K696" i="2"/>
  <c r="H696" i="2"/>
  <c r="G696" i="2"/>
  <c r="K695" i="2"/>
  <c r="H695" i="2"/>
  <c r="G695" i="2"/>
  <c r="K694" i="2"/>
  <c r="H694" i="2"/>
  <c r="G694" i="2"/>
  <c r="K693" i="2"/>
  <c r="H693" i="2"/>
  <c r="G693" i="2"/>
  <c r="E693" i="2"/>
  <c r="D693" i="2"/>
  <c r="C693" i="2"/>
  <c r="B693" i="2"/>
  <c r="K692" i="2"/>
  <c r="H692" i="2"/>
  <c r="G692" i="2"/>
  <c r="K691" i="2" l="1"/>
  <c r="H691" i="2"/>
  <c r="G691" i="2"/>
  <c r="K689" i="2"/>
  <c r="H689" i="2"/>
  <c r="G689" i="2"/>
  <c r="C689" i="2"/>
  <c r="K688" i="2"/>
  <c r="K687" i="2"/>
  <c r="H687" i="2"/>
  <c r="G687" i="2"/>
  <c r="K686" i="2"/>
  <c r="H686" i="2"/>
  <c r="G686" i="2"/>
  <c r="E686" i="2"/>
  <c r="D686" i="2"/>
  <c r="C686" i="2"/>
  <c r="B686" i="2"/>
  <c r="K682" i="2"/>
  <c r="K680" i="2"/>
  <c r="H680" i="2"/>
  <c r="G680" i="2"/>
  <c r="K679" i="2"/>
  <c r="H679" i="2"/>
  <c r="G679" i="2"/>
  <c r="K678" i="2"/>
  <c r="H678" i="2"/>
  <c r="G678" i="2" l="1"/>
  <c r="E678" i="2"/>
  <c r="D678" i="2"/>
  <c r="C678" i="2"/>
  <c r="B678" i="2"/>
  <c r="K677" i="2"/>
  <c r="H677" i="2"/>
  <c r="G677" i="2"/>
  <c r="E677" i="2"/>
  <c r="D677" i="2"/>
  <c r="C677" i="2"/>
  <c r="B677" i="2"/>
  <c r="K676" i="2" l="1"/>
  <c r="H676" i="2"/>
  <c r="G676" i="2"/>
  <c r="K671" i="2"/>
  <c r="H671" i="2"/>
  <c r="G671" i="2"/>
  <c r="E671" i="2"/>
  <c r="D671" i="2"/>
  <c r="C671" i="2"/>
  <c r="B671" i="2"/>
  <c r="K670" i="2"/>
  <c r="H670" i="2"/>
  <c r="G670" i="2"/>
  <c r="E670" i="2"/>
  <c r="D670" i="2"/>
  <c r="C670" i="2"/>
  <c r="B670" i="2"/>
  <c r="K669" i="2"/>
  <c r="H669" i="2"/>
  <c r="G669" i="2"/>
  <c r="E669" i="2"/>
  <c r="D669" i="2"/>
  <c r="C669" i="2"/>
  <c r="B669" i="2"/>
  <c r="K667" i="2"/>
  <c r="H667" i="2"/>
  <c r="G667" i="2"/>
  <c r="K666" i="2"/>
  <c r="H666" i="2"/>
  <c r="G666" i="2"/>
  <c r="K664" i="2"/>
  <c r="H664" i="2"/>
  <c r="G664" i="2"/>
  <c r="K663" i="2"/>
  <c r="H663" i="2"/>
  <c r="G663" i="2"/>
  <c r="K662" i="2"/>
  <c r="H662" i="2"/>
  <c r="G662" i="2"/>
  <c r="K661" i="2"/>
  <c r="H661" i="2"/>
  <c r="G661" i="2"/>
  <c r="E661" i="2"/>
  <c r="D661" i="2"/>
  <c r="C661" i="2"/>
  <c r="B661" i="2"/>
  <c r="K660" i="2"/>
  <c r="H660" i="2"/>
  <c r="G660" i="2"/>
  <c r="K658" i="2"/>
  <c r="H658" i="2"/>
  <c r="G658" i="2"/>
  <c r="E658" i="2"/>
  <c r="D658" i="2"/>
  <c r="C658" i="2"/>
  <c r="B658" i="2"/>
  <c r="K657" i="2"/>
  <c r="H657" i="2"/>
  <c r="G657" i="2"/>
  <c r="K656" i="2"/>
  <c r="H656" i="2"/>
  <c r="G656" i="2"/>
  <c r="K655" i="2"/>
  <c r="H655" i="2"/>
  <c r="G655" i="2"/>
  <c r="K654" i="2" l="1"/>
  <c r="H654" i="2"/>
  <c r="G654" i="2"/>
  <c r="E654" i="2"/>
  <c r="D654" i="2"/>
  <c r="C654" i="2"/>
  <c r="B654" i="2"/>
  <c r="K653" i="2"/>
  <c r="H653" i="2"/>
  <c r="G653" i="2"/>
  <c r="K652" i="2"/>
  <c r="H652" i="2"/>
  <c r="G652" i="2"/>
  <c r="K651" i="2"/>
  <c r="H651" i="2"/>
  <c r="G651" i="2"/>
  <c r="K650" i="2"/>
  <c r="H650" i="2"/>
  <c r="G650" i="2"/>
  <c r="K649" i="2"/>
  <c r="H649" i="2"/>
  <c r="G649" i="2"/>
  <c r="K648" i="2"/>
  <c r="H648" i="2"/>
  <c r="G648" i="2"/>
  <c r="K646" i="2"/>
  <c r="H646" i="2"/>
  <c r="G646" i="2"/>
  <c r="K645" i="2"/>
  <c r="H645" i="2"/>
  <c r="G645" i="2"/>
  <c r="K644" i="2"/>
  <c r="H644" i="2"/>
  <c r="G644" i="2"/>
  <c r="K643" i="2"/>
  <c r="H643" i="2"/>
  <c r="G643" i="2"/>
  <c r="K642" i="2"/>
  <c r="H642" i="2"/>
  <c r="G642" i="2"/>
  <c r="K641" i="2"/>
  <c r="H641" i="2"/>
  <c r="G641" i="2"/>
  <c r="K640" i="2"/>
  <c r="H640" i="2"/>
  <c r="G640" i="2"/>
  <c r="K639" i="2"/>
  <c r="H639" i="2"/>
  <c r="G639" i="2"/>
  <c r="K638" i="2"/>
  <c r="H638" i="2"/>
  <c r="G638" i="2"/>
  <c r="E638" i="2"/>
  <c r="D638" i="2"/>
  <c r="C638" i="2"/>
  <c r="B638" i="2"/>
  <c r="K635" i="2"/>
  <c r="H635" i="2"/>
  <c r="G635" i="2"/>
  <c r="K634" i="2"/>
  <c r="H634" i="2"/>
  <c r="G634" i="2"/>
  <c r="K633" i="2"/>
  <c r="H633" i="2"/>
  <c r="G633" i="2"/>
  <c r="K632" i="2"/>
  <c r="H632" i="2"/>
  <c r="G632" i="2"/>
  <c r="K631" i="2"/>
  <c r="H631" i="2"/>
  <c r="G631" i="2"/>
  <c r="K630" i="2"/>
  <c r="H630" i="2"/>
  <c r="G630" i="2"/>
  <c r="K629" i="2"/>
  <c r="H629" i="2"/>
  <c r="G629" i="2"/>
  <c r="K628" i="2"/>
  <c r="K627" i="2"/>
  <c r="H627" i="2"/>
  <c r="G627" i="2"/>
  <c r="K626" i="2"/>
  <c r="K625" i="2"/>
  <c r="H625" i="2"/>
  <c r="G625" i="2"/>
  <c r="K623" i="2"/>
  <c r="H623" i="2"/>
  <c r="G623" i="2"/>
  <c r="K622" i="2"/>
  <c r="H622" i="2"/>
  <c r="G622" i="2"/>
  <c r="K621" i="2"/>
  <c r="K620" i="2" l="1"/>
  <c r="K619" i="2" l="1"/>
  <c r="H619" i="2"/>
  <c r="G619" i="2"/>
  <c r="K618" i="2"/>
  <c r="H618" i="2"/>
  <c r="G618" i="2"/>
  <c r="K617" i="2"/>
  <c r="H617" i="2"/>
  <c r="G617" i="2"/>
  <c r="K616" i="2"/>
  <c r="K615" i="2"/>
  <c r="H615" i="2"/>
  <c r="G615" i="2"/>
  <c r="K614" i="2"/>
  <c r="H614" i="2"/>
  <c r="G614" i="2"/>
  <c r="K613" i="2"/>
  <c r="H613" i="2"/>
  <c r="G613" i="2"/>
  <c r="K612" i="2"/>
  <c r="H612" i="2"/>
  <c r="G612" i="2"/>
  <c r="E612" i="2"/>
  <c r="D612" i="2"/>
  <c r="C612" i="2"/>
  <c r="B612" i="2"/>
  <c r="K611" i="2"/>
  <c r="H611" i="2"/>
  <c r="G611" i="2"/>
  <c r="K610" i="2"/>
  <c r="G610" i="2"/>
  <c r="K609" i="2"/>
  <c r="H609" i="2"/>
  <c r="G609" i="2"/>
  <c r="E609" i="2"/>
  <c r="D609" i="2"/>
  <c r="C609" i="2"/>
  <c r="B609" i="2"/>
  <c r="K608" i="2"/>
  <c r="H608" i="2"/>
  <c r="G608" i="2"/>
  <c r="E608" i="2"/>
  <c r="D608" i="2"/>
  <c r="C608" i="2"/>
  <c r="B608" i="2"/>
  <c r="K607" i="2"/>
  <c r="H607" i="2"/>
  <c r="G607" i="2"/>
  <c r="K606" i="2"/>
  <c r="K605" i="2"/>
  <c r="H605" i="2"/>
  <c r="G605" i="2"/>
  <c r="K604" i="2"/>
  <c r="K603" i="2"/>
  <c r="H603" i="2"/>
  <c r="G603" i="2"/>
  <c r="K602" i="2"/>
  <c r="H602" i="2"/>
  <c r="G602" i="2"/>
  <c r="E602" i="2"/>
  <c r="D602" i="2"/>
  <c r="C602" i="2"/>
  <c r="B602" i="2"/>
  <c r="K601" i="2"/>
  <c r="H601" i="2"/>
  <c r="G601" i="2"/>
  <c r="K600" i="2"/>
  <c r="E600" i="2"/>
  <c r="D600" i="2"/>
  <c r="C600" i="2"/>
  <c r="B600" i="2"/>
  <c r="K599" i="2"/>
  <c r="E599" i="2"/>
  <c r="D599" i="2"/>
  <c r="C599" i="2"/>
  <c r="B599" i="2"/>
  <c r="K598" i="2"/>
  <c r="H598" i="2"/>
  <c r="G598" i="2"/>
  <c r="E598" i="2"/>
  <c r="D598" i="2"/>
  <c r="C598" i="2"/>
  <c r="B598" i="2"/>
  <c r="K597" i="2"/>
  <c r="H597" i="2"/>
  <c r="G597" i="2"/>
  <c r="B597" i="2"/>
  <c r="K596" i="2"/>
  <c r="H596" i="2"/>
  <c r="G596" i="2"/>
  <c r="K595" i="2"/>
  <c r="H595" i="2"/>
  <c r="G595" i="2"/>
  <c r="K594" i="2"/>
  <c r="F594" i="2"/>
  <c r="E594" i="2"/>
  <c r="D594" i="2"/>
  <c r="C594" i="2"/>
  <c r="B594" i="2"/>
  <c r="K593" i="2" l="1"/>
  <c r="H593" i="2"/>
  <c r="G593" i="2"/>
  <c r="K592" i="2"/>
  <c r="H592" i="2"/>
  <c r="G592" i="2"/>
  <c r="K591" i="2"/>
  <c r="H591" i="2"/>
  <c r="G591" i="2"/>
  <c r="K590" i="2"/>
  <c r="H590" i="2"/>
  <c r="G590" i="2"/>
  <c r="K589" i="2"/>
  <c r="H589" i="2"/>
  <c r="G589" i="2"/>
  <c r="E589" i="2"/>
  <c r="D589" i="2"/>
  <c r="C589" i="2"/>
  <c r="B589" i="2"/>
  <c r="K588" i="2"/>
  <c r="H588" i="2"/>
  <c r="G588" i="2"/>
  <c r="E588" i="2"/>
  <c r="D588" i="2"/>
  <c r="C588" i="2"/>
  <c r="B588" i="2"/>
  <c r="K584" i="2" l="1"/>
  <c r="H584" i="2"/>
  <c r="G584" i="2"/>
  <c r="E584" i="2"/>
  <c r="D584" i="2"/>
  <c r="C584" i="2"/>
  <c r="B584" i="2"/>
  <c r="K583" i="2"/>
  <c r="H583" i="2"/>
  <c r="G583" i="2"/>
  <c r="K582" i="2"/>
  <c r="H582" i="2"/>
  <c r="G582" i="2"/>
  <c r="K581" i="2" l="1"/>
  <c r="H581" i="2"/>
  <c r="G581" i="2"/>
  <c r="K579" i="2"/>
  <c r="H579" i="2"/>
  <c r="G579" i="2"/>
  <c r="K578" i="2" l="1"/>
  <c r="H578" i="2"/>
  <c r="G578" i="2"/>
  <c r="E578" i="2" l="1"/>
  <c r="D578" i="2"/>
  <c r="C578" i="2"/>
  <c r="B578" i="2"/>
  <c r="K577" i="2"/>
  <c r="H577" i="2"/>
  <c r="G577" i="2"/>
  <c r="K576" i="2"/>
  <c r="H576" i="2"/>
  <c r="G576" i="2"/>
  <c r="K575" i="2"/>
  <c r="H575" i="2"/>
  <c r="G575" i="2"/>
  <c r="K574" i="2"/>
  <c r="H574" i="2"/>
  <c r="G574" i="2"/>
  <c r="K572" i="2"/>
  <c r="H572" i="2"/>
  <c r="G572" i="2"/>
  <c r="K571" i="2"/>
  <c r="H571" i="2"/>
  <c r="G571" i="2"/>
  <c r="K570" i="2"/>
  <c r="H570" i="2"/>
  <c r="G570" i="2"/>
  <c r="K569" i="2"/>
  <c r="H569" i="2"/>
  <c r="G569" i="2"/>
  <c r="K568" i="2"/>
  <c r="H568" i="2"/>
  <c r="G568" i="2"/>
  <c r="K567" i="2"/>
  <c r="H567" i="2"/>
  <c r="G567" i="2"/>
  <c r="K566" i="2"/>
  <c r="H566" i="2"/>
  <c r="G566" i="2"/>
  <c r="K565" i="2"/>
  <c r="G565" i="2"/>
  <c r="K564" i="2"/>
  <c r="G564" i="2"/>
  <c r="C564" i="2"/>
  <c r="K563" i="2"/>
  <c r="H563" i="2"/>
  <c r="G563" i="2"/>
  <c r="K562" i="2"/>
  <c r="H562" i="2"/>
  <c r="G562" i="2"/>
  <c r="K561" i="2"/>
  <c r="H561" i="2"/>
  <c r="G561" i="2"/>
  <c r="K560" i="2"/>
  <c r="G560" i="2"/>
  <c r="K559" i="2"/>
  <c r="G559" i="2"/>
  <c r="K558" i="2"/>
  <c r="K557" i="2"/>
  <c r="H557" i="2"/>
  <c r="G557" i="2"/>
  <c r="K556" i="2"/>
  <c r="H556" i="2"/>
  <c r="G556" i="2"/>
  <c r="K555" i="2"/>
  <c r="H555" i="2"/>
  <c r="G555" i="2"/>
  <c r="E555" i="2"/>
  <c r="D555" i="2"/>
  <c r="C555" i="2"/>
  <c r="B555" i="2"/>
  <c r="K554" i="2"/>
  <c r="H554" i="2"/>
  <c r="G554" i="2"/>
  <c r="K553" i="2"/>
  <c r="H553" i="2"/>
  <c r="G553" i="2"/>
  <c r="K552" i="2"/>
  <c r="H552" i="2"/>
  <c r="G552" i="2"/>
  <c r="K551" i="2"/>
  <c r="H551" i="2"/>
  <c r="G551" i="2"/>
  <c r="K550" i="2"/>
  <c r="H550" i="2"/>
  <c r="G550" i="2"/>
  <c r="K549" i="2"/>
  <c r="H549" i="2"/>
  <c r="G549" i="2"/>
  <c r="K548" i="2"/>
  <c r="H548" i="2"/>
  <c r="G548" i="2"/>
  <c r="K546" i="2"/>
  <c r="H546" i="2"/>
  <c r="G546" i="2"/>
  <c r="K545" i="2"/>
  <c r="H545" i="2"/>
  <c r="G545" i="2"/>
  <c r="K544" i="2"/>
  <c r="H544" i="2"/>
  <c r="G544" i="2"/>
  <c r="K543" i="2"/>
  <c r="H543" i="2"/>
  <c r="G543" i="2"/>
  <c r="K542" i="2"/>
  <c r="K541" i="2"/>
  <c r="H541" i="2"/>
  <c r="G541" i="2"/>
  <c r="K540" i="2"/>
  <c r="H540" i="2"/>
  <c r="G540" i="2"/>
  <c r="K539" i="2"/>
  <c r="H539" i="2"/>
  <c r="G539" i="2"/>
  <c r="K538" i="2"/>
  <c r="K537" i="2"/>
  <c r="H537" i="2"/>
  <c r="G537" i="2"/>
  <c r="K536" i="2"/>
  <c r="H536" i="2"/>
  <c r="G536" i="2"/>
  <c r="K535" i="2"/>
  <c r="H535" i="2"/>
  <c r="G535" i="2"/>
  <c r="K534" i="2"/>
  <c r="H534" i="2"/>
  <c r="G534" i="2"/>
  <c r="K533" i="2"/>
  <c r="H533" i="2"/>
  <c r="G533" i="2"/>
  <c r="K532" i="2"/>
  <c r="H532" i="2"/>
  <c r="G532" i="2"/>
  <c r="K530" i="2"/>
  <c r="H530" i="2"/>
  <c r="G530" i="2"/>
  <c r="K529" i="2"/>
  <c r="H529" i="2"/>
  <c r="G529" i="2"/>
  <c r="K528" i="2"/>
  <c r="H528" i="2"/>
  <c r="G528" i="2"/>
  <c r="K527" i="2"/>
  <c r="H527" i="2"/>
  <c r="G527" i="2"/>
  <c r="K525" i="2"/>
  <c r="H525" i="2"/>
  <c r="G525" i="2"/>
  <c r="E525" i="2" l="1"/>
  <c r="D525" i="2"/>
  <c r="C525" i="2"/>
  <c r="B525" i="2"/>
  <c r="K524" i="2"/>
  <c r="H524" i="2"/>
  <c r="G524" i="2"/>
  <c r="D524" i="2" l="1"/>
  <c r="C524" i="2"/>
  <c r="K523" i="2"/>
  <c r="H523" i="2"/>
  <c r="G523" i="2" l="1"/>
  <c r="E523" i="2"/>
  <c r="D523" i="2"/>
  <c r="C523" i="2"/>
  <c r="B523" i="2"/>
  <c r="K522" i="2"/>
  <c r="H522" i="2"/>
  <c r="G522" i="2"/>
  <c r="E522" i="2"/>
  <c r="D522" i="2"/>
  <c r="C522" i="2"/>
  <c r="B522" i="2"/>
  <c r="K521" i="2"/>
  <c r="H521" i="2"/>
  <c r="G521" i="2"/>
  <c r="E521" i="2"/>
  <c r="D521" i="2"/>
  <c r="C521" i="2"/>
  <c r="B521" i="2"/>
  <c r="K518" i="2"/>
  <c r="H518" i="2"/>
  <c r="G518" i="2"/>
  <c r="E518" i="2"/>
  <c r="D518" i="2"/>
  <c r="C518" i="2"/>
  <c r="B518" i="2"/>
  <c r="K517" i="2"/>
  <c r="H517" i="2"/>
  <c r="G517" i="2"/>
  <c r="K516" i="2"/>
  <c r="H516" i="2"/>
  <c r="G516" i="2"/>
  <c r="K513" i="2"/>
  <c r="H513" i="2"/>
  <c r="G513" i="2"/>
  <c r="K512" i="2"/>
  <c r="H512" i="2"/>
  <c r="G512" i="2"/>
  <c r="E512" i="2"/>
  <c r="D512" i="2"/>
  <c r="C512" i="2"/>
  <c r="B512" i="2"/>
  <c r="K511" i="2"/>
  <c r="H511" i="2"/>
  <c r="G511" i="2"/>
  <c r="E511" i="2"/>
  <c r="D511" i="2"/>
  <c r="C511" i="2"/>
  <c r="B511" i="2"/>
  <c r="K510" i="2"/>
  <c r="H510" i="2"/>
  <c r="G510" i="2"/>
  <c r="D510" i="2"/>
  <c r="K509" i="2" l="1"/>
  <c r="G509" i="2"/>
  <c r="E509" i="2"/>
  <c r="D509" i="2"/>
  <c r="C509" i="2"/>
  <c r="B509" i="2"/>
  <c r="K508" i="2"/>
  <c r="H508" i="2"/>
  <c r="G508" i="2"/>
  <c r="E508" i="2"/>
  <c r="D508" i="2"/>
  <c r="C508" i="2"/>
  <c r="B508" i="2"/>
  <c r="K507" i="2"/>
  <c r="H507" i="2"/>
  <c r="G507" i="2"/>
  <c r="K506" i="2"/>
  <c r="H506" i="2"/>
  <c r="G506" i="2"/>
  <c r="K505" i="2" l="1"/>
  <c r="H505" i="2"/>
  <c r="G505" i="2"/>
  <c r="E505" i="2"/>
  <c r="D505" i="2"/>
  <c r="C505" i="2"/>
  <c r="B505" i="2"/>
  <c r="K504" i="2"/>
  <c r="H504" i="2"/>
  <c r="G504" i="2"/>
  <c r="K503" i="2"/>
  <c r="H503" i="2"/>
  <c r="G503" i="2"/>
  <c r="K502" i="2"/>
  <c r="H502" i="2"/>
  <c r="G502" i="2"/>
  <c r="E502" i="2"/>
  <c r="D502" i="2"/>
  <c r="C502" i="2"/>
  <c r="B502" i="2"/>
  <c r="K500" i="2"/>
  <c r="H500" i="2"/>
  <c r="G500" i="2"/>
  <c r="E500" i="2"/>
  <c r="D500" i="2"/>
  <c r="C500" i="2"/>
  <c r="B500" i="2"/>
  <c r="K495" i="2"/>
  <c r="H495" i="2"/>
  <c r="G495" i="2"/>
  <c r="E495" i="2"/>
  <c r="D495" i="2"/>
  <c r="C495" i="2"/>
  <c r="B495" i="2"/>
  <c r="K494" i="2"/>
  <c r="H494" i="2"/>
  <c r="G494" i="2"/>
  <c r="E494" i="2"/>
  <c r="D494" i="2"/>
  <c r="C494" i="2"/>
  <c r="B494" i="2"/>
  <c r="K489" i="2"/>
  <c r="E489" i="2"/>
  <c r="D489" i="2"/>
  <c r="C489" i="2"/>
  <c r="B489" i="2"/>
  <c r="K488" i="2"/>
  <c r="H488" i="2"/>
  <c r="G488" i="2"/>
  <c r="K486" i="2" l="1"/>
  <c r="H486" i="2"/>
  <c r="G486" i="2"/>
  <c r="K485" i="2"/>
  <c r="H485" i="2"/>
  <c r="G485" i="2"/>
  <c r="K483" i="2" l="1"/>
  <c r="H483" i="2"/>
  <c r="G483" i="2"/>
  <c r="E483" i="2"/>
  <c r="D483" i="2"/>
  <c r="C483" i="2"/>
  <c r="B483" i="2"/>
  <c r="K481" i="2"/>
  <c r="H481" i="2"/>
  <c r="G481" i="2"/>
  <c r="E481" i="2"/>
  <c r="D481" i="2"/>
  <c r="C481" i="2"/>
  <c r="B481" i="2"/>
  <c r="K480" i="2"/>
  <c r="H480" i="2"/>
  <c r="G480" i="2"/>
  <c r="E480" i="2"/>
  <c r="D480" i="2"/>
  <c r="C480" i="2"/>
  <c r="B480" i="2"/>
  <c r="K479" i="2" l="1"/>
  <c r="H479" i="2"/>
  <c r="G479" i="2"/>
  <c r="B479" i="2" l="1"/>
  <c r="K475" i="2"/>
  <c r="K474" i="2"/>
  <c r="G474" i="2"/>
  <c r="D474" i="2"/>
  <c r="K473" i="2"/>
  <c r="H473" i="2"/>
  <c r="K472" i="2" l="1"/>
  <c r="H472" i="2"/>
  <c r="G472" i="2"/>
  <c r="E472" i="2"/>
  <c r="D472" i="2"/>
  <c r="C472" i="2"/>
  <c r="B472" i="2"/>
  <c r="K471" i="2"/>
  <c r="H471" i="2"/>
  <c r="K470" i="2"/>
  <c r="H470" i="2"/>
  <c r="G470" i="2"/>
  <c r="E470" i="2"/>
  <c r="D470" i="2"/>
  <c r="C470" i="2"/>
  <c r="B470" i="2"/>
  <c r="K469" i="2"/>
  <c r="H469" i="2"/>
  <c r="G469" i="2"/>
  <c r="E469" i="2"/>
  <c r="D469" i="2"/>
  <c r="C469" i="2"/>
  <c r="B469" i="2"/>
  <c r="K468" i="2"/>
  <c r="H468" i="2"/>
  <c r="G468" i="2"/>
  <c r="K466" i="2"/>
  <c r="H466" i="2"/>
  <c r="G466" i="2"/>
  <c r="K465" i="2"/>
  <c r="G465" i="2"/>
  <c r="K464" i="2"/>
  <c r="H464" i="2"/>
  <c r="G464" i="2"/>
  <c r="G463" i="2" l="1"/>
  <c r="G462" i="2"/>
  <c r="D462" i="2"/>
  <c r="K461" i="2"/>
  <c r="H461" i="2"/>
  <c r="G461" i="2"/>
  <c r="K460" i="2"/>
  <c r="H460" i="2"/>
  <c r="D460" i="2"/>
  <c r="K459" i="2"/>
  <c r="H459" i="2"/>
  <c r="G459" i="2"/>
  <c r="K458" i="2"/>
  <c r="G458" i="2"/>
  <c r="K457" i="2"/>
  <c r="K456" i="2"/>
  <c r="H456" i="2"/>
  <c r="G456" i="2"/>
  <c r="K455" i="2"/>
  <c r="H455" i="2"/>
  <c r="G455" i="2"/>
  <c r="K454" i="2"/>
  <c r="H454" i="2"/>
  <c r="G454" i="2"/>
  <c r="K453" i="2"/>
  <c r="H453" i="2"/>
  <c r="G453" i="2"/>
  <c r="K452" i="2"/>
  <c r="H452" i="2"/>
  <c r="G452" i="2"/>
  <c r="K451" i="2"/>
  <c r="H451" i="2"/>
  <c r="G451" i="2"/>
  <c r="K450" i="2"/>
  <c r="G450" i="2"/>
  <c r="K449" i="2"/>
  <c r="H449" i="2"/>
  <c r="G449" i="2"/>
  <c r="K448" i="2"/>
  <c r="G448" i="2"/>
  <c r="K447" i="2"/>
  <c r="H447" i="2"/>
  <c r="G447" i="2"/>
  <c r="C447" i="2"/>
  <c r="K446" i="2"/>
  <c r="H446" i="2"/>
  <c r="G446" i="2"/>
  <c r="D446" i="2"/>
  <c r="C446" i="2"/>
  <c r="K445" i="2"/>
  <c r="H445" i="2"/>
  <c r="G445" i="2"/>
  <c r="K444" i="2"/>
  <c r="H444" i="2"/>
  <c r="G444" i="2"/>
  <c r="G443" i="2"/>
  <c r="E443" i="2"/>
  <c r="D443" i="2"/>
  <c r="C443" i="2"/>
  <c r="B443" i="2"/>
  <c r="H442" i="2"/>
  <c r="G442" i="2"/>
  <c r="K441" i="2"/>
  <c r="H441" i="2"/>
  <c r="G441" i="2"/>
  <c r="E441" i="2"/>
  <c r="D441" i="2"/>
  <c r="C441" i="2"/>
  <c r="K440" i="2"/>
  <c r="H440" i="2"/>
  <c r="G440" i="2"/>
  <c r="K439" i="2"/>
  <c r="G439" i="2"/>
  <c r="K438" i="2"/>
  <c r="H438" i="2"/>
  <c r="G438" i="2"/>
  <c r="G437" i="2"/>
  <c r="K436" i="2"/>
  <c r="K435" i="2"/>
  <c r="G435" i="2"/>
  <c r="K434" i="2" l="1"/>
  <c r="H434" i="2"/>
  <c r="G434" i="2"/>
  <c r="K433" i="2" l="1"/>
  <c r="H433" i="2"/>
  <c r="G433" i="2"/>
  <c r="K432" i="2"/>
  <c r="H432" i="2"/>
  <c r="G432" i="2"/>
  <c r="K431" i="2"/>
  <c r="G431" i="2"/>
  <c r="D431" i="2"/>
  <c r="K430" i="2"/>
  <c r="H430" i="2"/>
  <c r="G430" i="2"/>
  <c r="K429" i="2"/>
  <c r="H429" i="2"/>
  <c r="G429" i="2"/>
  <c r="H428" i="2"/>
  <c r="G428" i="2"/>
  <c r="D428" i="2"/>
  <c r="K427" i="2"/>
  <c r="H427" i="2"/>
  <c r="G427" i="2"/>
  <c r="K426" i="2"/>
  <c r="H426" i="2"/>
  <c r="G426" i="2"/>
  <c r="K425" i="2"/>
  <c r="H425" i="2"/>
  <c r="G425" i="2"/>
  <c r="K424" i="2"/>
  <c r="H424" i="2"/>
  <c r="G424" i="2"/>
  <c r="K423" i="2"/>
  <c r="G423" i="2"/>
  <c r="K422" i="2"/>
  <c r="H422" i="2"/>
  <c r="G422" i="2"/>
  <c r="K421" i="2"/>
  <c r="H421" i="2"/>
  <c r="G421" i="2"/>
  <c r="K420" i="2"/>
  <c r="H420" i="2"/>
  <c r="G420" i="2"/>
  <c r="K419" i="2"/>
  <c r="H419" i="2"/>
  <c r="G419" i="2"/>
  <c r="K418" i="2"/>
  <c r="H418" i="2"/>
  <c r="G418" i="2"/>
  <c r="K417" i="2"/>
  <c r="G417" i="2"/>
  <c r="D417" i="2"/>
  <c r="K416" i="2"/>
  <c r="G416" i="2"/>
  <c r="D416" i="2"/>
  <c r="K415" i="2"/>
  <c r="H415" i="2"/>
  <c r="G415" i="2"/>
  <c r="K414" i="2"/>
  <c r="H414" i="2"/>
  <c r="G414" i="2"/>
  <c r="K413" i="2"/>
  <c r="G413" i="2"/>
  <c r="D413" i="2"/>
  <c r="K412" i="2"/>
  <c r="H412" i="2"/>
  <c r="G412" i="2"/>
  <c r="K411" i="2"/>
  <c r="D411" i="2"/>
  <c r="K410" i="2"/>
  <c r="G410" i="2"/>
  <c r="K407" i="2" l="1"/>
  <c r="G407" i="2"/>
  <c r="K406" i="2"/>
  <c r="H406" i="2"/>
  <c r="G406" i="2"/>
  <c r="K405" i="2"/>
  <c r="D405" i="2"/>
  <c r="K404" i="2"/>
  <c r="H404" i="2"/>
  <c r="G404" i="2"/>
  <c r="K403" i="2"/>
  <c r="H403" i="2"/>
  <c r="G403" i="2"/>
  <c r="K402" i="2"/>
  <c r="H402" i="2"/>
  <c r="G402" i="2"/>
  <c r="K401" i="2"/>
  <c r="H401" i="2"/>
  <c r="G401" i="2"/>
  <c r="K400" i="2"/>
  <c r="H400" i="2"/>
  <c r="G400" i="2"/>
  <c r="K399" i="2"/>
  <c r="H399" i="2"/>
  <c r="G399" i="2"/>
  <c r="K398" i="2"/>
  <c r="H398" i="2"/>
  <c r="G398" i="2"/>
  <c r="K397" i="2"/>
  <c r="H397" i="2"/>
  <c r="G397" i="2"/>
  <c r="K396" i="2"/>
  <c r="H396" i="2"/>
  <c r="G396" i="2"/>
  <c r="K395" i="2"/>
  <c r="H395" i="2"/>
  <c r="G395" i="2"/>
  <c r="D395" i="2"/>
  <c r="C395" i="2"/>
  <c r="K394" i="2"/>
  <c r="H394" i="2"/>
  <c r="G394" i="2"/>
  <c r="K393" i="2"/>
  <c r="H393" i="2"/>
  <c r="G393" i="2"/>
  <c r="K392" i="2"/>
  <c r="H392" i="2"/>
  <c r="G392" i="2"/>
  <c r="K391" i="2"/>
  <c r="H391" i="2"/>
  <c r="G391" i="2"/>
  <c r="K390" i="2"/>
  <c r="H390" i="2"/>
  <c r="G390" i="2"/>
  <c r="K389" i="2"/>
  <c r="H389" i="2"/>
  <c r="G389" i="2"/>
  <c r="K388" i="2"/>
  <c r="G388" i="2"/>
  <c r="K387" i="2"/>
  <c r="H387" i="2"/>
  <c r="G387" i="2"/>
  <c r="K386" i="2"/>
  <c r="G386" i="2"/>
  <c r="E386" i="2" l="1"/>
  <c r="D386" i="2"/>
  <c r="C386" i="2"/>
  <c r="B386" i="2"/>
  <c r="K385" i="2"/>
  <c r="H385" i="2"/>
  <c r="G385" i="2"/>
  <c r="K384" i="2"/>
  <c r="H384" i="2"/>
  <c r="G384" i="2"/>
  <c r="K383" i="2"/>
  <c r="G383" i="2"/>
  <c r="D383" i="2"/>
  <c r="K382" i="2"/>
  <c r="H382" i="2"/>
  <c r="G382" i="2"/>
  <c r="K381" i="2"/>
  <c r="H381" i="2"/>
  <c r="G381" i="2"/>
  <c r="D381" i="2"/>
  <c r="K380" i="2"/>
  <c r="G380" i="2"/>
  <c r="D380" i="2"/>
  <c r="K379" i="2"/>
  <c r="G379" i="2"/>
  <c r="D379" i="2"/>
  <c r="K378" i="2"/>
  <c r="G378" i="2"/>
  <c r="D378" i="2"/>
  <c r="K377" i="2"/>
  <c r="G377" i="2"/>
  <c r="D377" i="2"/>
  <c r="K376" i="2"/>
  <c r="H376" i="2"/>
  <c r="G376" i="2"/>
  <c r="K375" i="2"/>
  <c r="H375" i="2"/>
  <c r="G375" i="2"/>
  <c r="K374" i="2"/>
  <c r="H374" i="2"/>
  <c r="G374" i="2"/>
  <c r="K373" i="2"/>
  <c r="G373" i="2"/>
  <c r="K372" i="2"/>
  <c r="H372" i="2"/>
  <c r="G372" i="2"/>
  <c r="K371" i="2"/>
  <c r="G371" i="2"/>
  <c r="D371" i="2"/>
  <c r="D370" i="2" l="1"/>
  <c r="K369" i="2"/>
  <c r="H369" i="2"/>
  <c r="G369" i="2"/>
  <c r="K364" i="2"/>
  <c r="J364" i="2"/>
  <c r="K363" i="2"/>
  <c r="H363" i="2"/>
  <c r="G363" i="2"/>
  <c r="B363" i="2"/>
  <c r="K362" i="2"/>
  <c r="H362" i="2"/>
  <c r="G362" i="2"/>
  <c r="K361" i="2"/>
  <c r="H361" i="2"/>
  <c r="G361" i="2"/>
  <c r="E361" i="2"/>
  <c r="D361" i="2"/>
  <c r="C361" i="2"/>
  <c r="B361" i="2"/>
  <c r="K360" i="2" l="1"/>
  <c r="H360" i="2"/>
  <c r="G360" i="2"/>
  <c r="E360" i="2" l="1"/>
  <c r="D360" i="2"/>
  <c r="C360" i="2"/>
  <c r="B360" i="2"/>
  <c r="K359" i="2"/>
  <c r="H359" i="2"/>
  <c r="G359" i="2"/>
  <c r="E359" i="2"/>
  <c r="D359" i="2"/>
  <c r="C359" i="2"/>
  <c r="B359" i="2"/>
  <c r="K358" i="2"/>
  <c r="H358" i="2"/>
  <c r="G358" i="2"/>
  <c r="E358" i="2"/>
  <c r="D358" i="2"/>
  <c r="C358" i="2"/>
  <c r="B358" i="2"/>
  <c r="K357" i="2"/>
  <c r="H357" i="2"/>
  <c r="G357" i="2"/>
  <c r="K356" i="2"/>
  <c r="H356" i="2"/>
  <c r="G356" i="2"/>
  <c r="K355" i="2"/>
  <c r="H355" i="2"/>
  <c r="G355" i="2"/>
  <c r="K354" i="2"/>
  <c r="H354" i="2"/>
  <c r="G354" i="2"/>
  <c r="K353" i="2"/>
  <c r="H353" i="2"/>
  <c r="G353" i="2"/>
  <c r="K352" i="2"/>
  <c r="H352" i="2"/>
  <c r="G352" i="2"/>
  <c r="K351" i="2"/>
  <c r="H351" i="2"/>
  <c r="G351" i="2"/>
  <c r="K350" i="2"/>
  <c r="H350" i="2"/>
  <c r="G350" i="2"/>
  <c r="K349" i="2"/>
  <c r="H349" i="2"/>
  <c r="G349" i="2"/>
  <c r="E349" i="2"/>
  <c r="D349" i="2"/>
  <c r="C349" i="2"/>
  <c r="B349" i="2"/>
  <c r="K348" i="2"/>
  <c r="H348" i="2"/>
  <c r="G348" i="2"/>
  <c r="K347" i="2"/>
  <c r="H347" i="2"/>
  <c r="G347" i="2"/>
  <c r="K346" i="2"/>
  <c r="H346" i="2"/>
  <c r="G346" i="2"/>
  <c r="K344" i="2"/>
  <c r="H344" i="2"/>
  <c r="G344" i="2"/>
  <c r="K343" i="2"/>
  <c r="H343" i="2"/>
  <c r="G343" i="2"/>
  <c r="L342" i="2"/>
  <c r="K342" i="2"/>
  <c r="H342" i="2"/>
  <c r="G342" i="2"/>
  <c r="E342" i="2"/>
  <c r="D342" i="2"/>
  <c r="C342" i="2"/>
  <c r="B342" i="2"/>
  <c r="K341" i="2"/>
  <c r="H341" i="2"/>
  <c r="G341" i="2"/>
  <c r="K340" i="2"/>
  <c r="H340" i="2"/>
  <c r="G340" i="2"/>
  <c r="E340" i="2"/>
  <c r="D340" i="2"/>
  <c r="C340" i="2"/>
  <c r="B340" i="2"/>
  <c r="K339" i="2"/>
  <c r="H339" i="2"/>
  <c r="G339" i="2"/>
  <c r="D339" i="2"/>
  <c r="K338" i="2"/>
  <c r="H338" i="2"/>
  <c r="G338" i="2"/>
  <c r="K336" i="2"/>
  <c r="H336" i="2"/>
  <c r="G336" i="2"/>
  <c r="D336" i="2"/>
  <c r="K334" i="2"/>
  <c r="H334" i="2"/>
  <c r="G334" i="2"/>
  <c r="K333" i="2"/>
  <c r="H333" i="2"/>
  <c r="G333" i="2"/>
  <c r="K332" i="2"/>
  <c r="H332" i="2"/>
  <c r="G332" i="2"/>
  <c r="K331" i="2"/>
  <c r="H331" i="2"/>
  <c r="G331" i="2"/>
  <c r="K330" i="2"/>
  <c r="H330" i="2"/>
  <c r="G330" i="2"/>
  <c r="K329" i="2"/>
  <c r="H329" i="2"/>
  <c r="G329" i="2"/>
  <c r="E329" i="2"/>
  <c r="D329" i="2"/>
  <c r="C329" i="2"/>
  <c r="B329" i="2"/>
  <c r="K328" i="2"/>
  <c r="H328" i="2"/>
  <c r="G328" i="2"/>
  <c r="K327" i="2"/>
  <c r="H327" i="2"/>
  <c r="G327" i="2"/>
  <c r="K326" i="2"/>
  <c r="H326" i="2"/>
  <c r="G326" i="2"/>
  <c r="K325" i="2"/>
  <c r="H325" i="2"/>
  <c r="G325" i="2"/>
  <c r="K324" i="2"/>
  <c r="H324" i="2"/>
  <c r="G324" i="2"/>
  <c r="L323" i="2" l="1"/>
  <c r="K323" i="2"/>
  <c r="H323" i="2"/>
  <c r="G323" i="2"/>
  <c r="E323" i="2"/>
  <c r="D323" i="2"/>
  <c r="C323" i="2"/>
  <c r="B323" i="2"/>
  <c r="K322" i="2"/>
  <c r="G322" i="2"/>
  <c r="K321" i="2"/>
  <c r="H321" i="2"/>
  <c r="G321" i="2"/>
  <c r="K320" i="2"/>
  <c r="H320" i="2"/>
  <c r="G320" i="2"/>
  <c r="K319" i="2"/>
  <c r="G319" i="2"/>
  <c r="K318" i="2"/>
  <c r="H318" i="2"/>
  <c r="G318" i="2"/>
  <c r="K317" i="2"/>
  <c r="H317" i="2"/>
  <c r="G317" i="2"/>
  <c r="K316" i="2"/>
  <c r="H316" i="2"/>
  <c r="G316" i="2"/>
  <c r="K315" i="2"/>
  <c r="H315" i="2"/>
  <c r="G315" i="2"/>
  <c r="E315" i="2"/>
  <c r="D315" i="2"/>
  <c r="C315" i="2"/>
  <c r="B315" i="2"/>
  <c r="K314" i="2"/>
  <c r="H314" i="2"/>
  <c r="G314" i="2"/>
  <c r="K313" i="2"/>
  <c r="H313" i="2"/>
  <c r="G313" i="2"/>
  <c r="E313" i="2"/>
  <c r="D313" i="2"/>
  <c r="C313" i="2"/>
  <c r="B313" i="2"/>
  <c r="K312" i="2"/>
  <c r="H312" i="2"/>
  <c r="G312" i="2"/>
  <c r="K311" i="2"/>
  <c r="H311" i="2"/>
  <c r="G311" i="2"/>
  <c r="E311" i="2"/>
  <c r="D311" i="2"/>
  <c r="C311" i="2"/>
  <c r="B311" i="2"/>
  <c r="K310" i="2"/>
  <c r="H310" i="2"/>
  <c r="G310" i="2"/>
  <c r="K309" i="2"/>
  <c r="H309" i="2"/>
  <c r="G309" i="2"/>
  <c r="K308" i="2"/>
  <c r="H308" i="2"/>
  <c r="G308" i="2"/>
  <c r="K307" i="2"/>
  <c r="H307" i="2"/>
  <c r="G307" i="2"/>
  <c r="K306" i="2"/>
  <c r="H306" i="2"/>
  <c r="G306" i="2"/>
  <c r="K305" i="2"/>
  <c r="H305" i="2"/>
  <c r="G305" i="2"/>
  <c r="K304" i="2"/>
  <c r="H304" i="2"/>
  <c r="G304" i="2"/>
  <c r="K303" i="2"/>
  <c r="H303" i="2"/>
  <c r="G303" i="2"/>
  <c r="K301" i="2"/>
  <c r="H301" i="2"/>
  <c r="G301" i="2"/>
  <c r="K300" i="2"/>
  <c r="H300" i="2"/>
  <c r="G300" i="2"/>
  <c r="K299" i="2"/>
  <c r="H299" i="2"/>
  <c r="G299" i="2"/>
  <c r="K298" i="2"/>
  <c r="H298" i="2"/>
  <c r="G298" i="2"/>
  <c r="K297" i="2"/>
  <c r="H297" i="2"/>
  <c r="G297" i="2"/>
  <c r="K296" i="2"/>
  <c r="H296" i="2"/>
  <c r="G296" i="2"/>
  <c r="K295" i="2"/>
  <c r="H295" i="2"/>
  <c r="G295" i="2"/>
  <c r="K294" i="2"/>
  <c r="H294" i="2"/>
  <c r="G294" i="2"/>
  <c r="K293" i="2"/>
  <c r="H293" i="2"/>
  <c r="G293" i="2"/>
  <c r="K291" i="2"/>
  <c r="H291" i="2"/>
  <c r="G291" i="2"/>
  <c r="K290" i="2"/>
  <c r="H290" i="2"/>
  <c r="G290" i="2"/>
  <c r="K289" i="2"/>
  <c r="H289" i="2"/>
  <c r="G289" i="2"/>
  <c r="E289" i="2"/>
  <c r="D289" i="2"/>
  <c r="C289" i="2"/>
  <c r="B289" i="2"/>
  <c r="K288" i="2"/>
  <c r="H288" i="2"/>
  <c r="G288" i="2"/>
  <c r="E288" i="2"/>
  <c r="D288" i="2"/>
  <c r="C288" i="2"/>
  <c r="B288" i="2"/>
  <c r="K287" i="2"/>
  <c r="H287" i="2"/>
  <c r="G287" i="2"/>
  <c r="K286" i="2"/>
  <c r="H286" i="2"/>
  <c r="G286" i="2"/>
  <c r="K284" i="2"/>
  <c r="H284" i="2"/>
  <c r="G284" i="2"/>
  <c r="E284" i="2"/>
  <c r="D284" i="2"/>
  <c r="C284" i="2"/>
  <c r="B284" i="2"/>
  <c r="K283" i="2"/>
  <c r="H283" i="2"/>
  <c r="G283" i="2"/>
  <c r="K282" i="2"/>
  <c r="H282" i="2"/>
  <c r="G282" i="2"/>
  <c r="K281" i="2"/>
  <c r="H281" i="2"/>
  <c r="G281" i="2"/>
  <c r="K280" i="2"/>
  <c r="H280" i="2"/>
  <c r="G280" i="2"/>
  <c r="K279" i="2"/>
  <c r="H279" i="2"/>
  <c r="G279" i="2"/>
  <c r="E279" i="2"/>
  <c r="D279" i="2"/>
  <c r="C279" i="2"/>
  <c r="B279" i="2"/>
  <c r="K278" i="2"/>
  <c r="H278" i="2"/>
  <c r="G278" i="2"/>
  <c r="K277" i="2"/>
  <c r="H277" i="2"/>
  <c r="G277" i="2"/>
  <c r="D277" i="2"/>
  <c r="K276" i="2"/>
  <c r="D276" i="2"/>
  <c r="K274" i="2"/>
  <c r="H274" i="2"/>
  <c r="G274" i="2"/>
  <c r="D274" i="2"/>
  <c r="K273" i="2"/>
  <c r="H273" i="2"/>
  <c r="G273" i="2"/>
  <c r="K272" i="2"/>
  <c r="H272" i="2"/>
  <c r="G272" i="2"/>
  <c r="K271" i="2"/>
  <c r="H271" i="2"/>
  <c r="G271" i="2"/>
  <c r="E271" i="2"/>
  <c r="D271" i="2"/>
  <c r="C271" i="2"/>
  <c r="B271" i="2"/>
  <c r="K269" i="2"/>
  <c r="H269" i="2"/>
  <c r="D269" i="2"/>
  <c r="K268" i="2"/>
  <c r="H268" i="2"/>
  <c r="G268" i="2"/>
  <c r="K267" i="2"/>
  <c r="H267" i="2"/>
  <c r="G267" i="2"/>
  <c r="K266" i="2"/>
  <c r="H266" i="2"/>
  <c r="G266" i="2"/>
  <c r="K265" i="2"/>
  <c r="H265" i="2"/>
  <c r="G265" i="2"/>
  <c r="K264" i="2"/>
  <c r="H264" i="2"/>
  <c r="G264" i="2"/>
  <c r="K262" i="2"/>
  <c r="H262" i="2"/>
  <c r="G262" i="2"/>
  <c r="K261" i="2"/>
  <c r="H261" i="2"/>
  <c r="G261" i="2"/>
  <c r="K259" i="2"/>
  <c r="H259" i="2"/>
  <c r="G259" i="2"/>
  <c r="K258" i="2"/>
  <c r="H258" i="2"/>
  <c r="G258" i="2"/>
  <c r="K257" i="2"/>
  <c r="H257" i="2"/>
  <c r="G257" i="2"/>
  <c r="K256" i="2"/>
  <c r="H256" i="2"/>
  <c r="G256" i="2"/>
  <c r="K255" i="2"/>
  <c r="H255" i="2"/>
  <c r="G255" i="2"/>
  <c r="E255" i="2"/>
  <c r="D255" i="2"/>
  <c r="C255" i="2"/>
  <c r="B255" i="2"/>
  <c r="K254" i="2"/>
  <c r="G254" i="2"/>
  <c r="D254" i="2"/>
  <c r="K253" i="2"/>
  <c r="H253" i="2"/>
  <c r="G253" i="2"/>
  <c r="K252" i="2"/>
  <c r="H252" i="2"/>
  <c r="G252" i="2"/>
  <c r="K251" i="2"/>
  <c r="H251" i="2"/>
  <c r="G251" i="2"/>
  <c r="E251" i="2" l="1"/>
  <c r="D251" i="2"/>
  <c r="C251" i="2"/>
  <c r="B251" i="2"/>
  <c r="K249" i="2"/>
  <c r="H249" i="2"/>
  <c r="G249" i="2"/>
  <c r="K248" i="2"/>
  <c r="H248" i="2"/>
  <c r="G248" i="2"/>
  <c r="K247" i="2"/>
  <c r="H247" i="2"/>
  <c r="G247" i="2"/>
  <c r="K246" i="2"/>
  <c r="H246" i="2"/>
  <c r="G246" i="2"/>
  <c r="K245" i="2" l="1"/>
  <c r="H245" i="2"/>
  <c r="G245" i="2"/>
  <c r="E245" i="2"/>
  <c r="D245" i="2"/>
  <c r="C245" i="2"/>
  <c r="B245" i="2"/>
  <c r="K244" i="2"/>
  <c r="H244" i="2"/>
  <c r="G244" i="2"/>
  <c r="K243" i="2"/>
  <c r="H243" i="2"/>
  <c r="G243" i="2"/>
  <c r="K242" i="2"/>
  <c r="H242" i="2"/>
  <c r="G242" i="2"/>
  <c r="K241" i="2"/>
  <c r="H241" i="2"/>
  <c r="G241" i="2"/>
  <c r="K240" i="2"/>
  <c r="H240" i="2"/>
  <c r="G240" i="2"/>
  <c r="K239" i="2"/>
  <c r="H239" i="2"/>
  <c r="G239" i="2"/>
  <c r="K238" i="2"/>
  <c r="H238" i="2"/>
  <c r="G238" i="2"/>
  <c r="K237" i="2"/>
  <c r="H237" i="2"/>
  <c r="G237" i="2"/>
  <c r="K236" i="2"/>
  <c r="H236" i="2"/>
  <c r="G236" i="2"/>
  <c r="E236" i="2" l="1"/>
  <c r="D236" i="2"/>
  <c r="C236" i="2"/>
  <c r="B236" i="2"/>
  <c r="K235" i="2"/>
  <c r="H235" i="2" l="1"/>
  <c r="G235" i="2"/>
  <c r="E235" i="2"/>
  <c r="D235" i="2"/>
  <c r="C235" i="2"/>
  <c r="B235" i="2"/>
  <c r="K234" i="2"/>
  <c r="H234" i="2"/>
  <c r="G234" i="2"/>
  <c r="K233" i="2"/>
  <c r="H233" i="2"/>
  <c r="G233" i="2"/>
  <c r="K232" i="2"/>
  <c r="H232" i="2"/>
  <c r="G232" i="2"/>
  <c r="K231" i="2"/>
  <c r="H231" i="2"/>
  <c r="G231" i="2"/>
  <c r="K229" i="2"/>
  <c r="H229" i="2"/>
  <c r="G229" i="2"/>
  <c r="K228" i="2"/>
  <c r="H228" i="2"/>
  <c r="G228" i="2"/>
  <c r="K227" i="2"/>
  <c r="H227" i="2"/>
  <c r="G227" i="2"/>
  <c r="K226" i="2"/>
  <c r="H226" i="2"/>
  <c r="G226" i="2"/>
  <c r="K225" i="2"/>
  <c r="H225" i="2"/>
  <c r="G225" i="2"/>
  <c r="K224" i="2"/>
  <c r="H224" i="2"/>
  <c r="G224" i="2"/>
  <c r="K223" i="2"/>
  <c r="H223" i="2"/>
  <c r="G223" i="2"/>
  <c r="K222" i="2"/>
  <c r="H222" i="2"/>
  <c r="G222" i="2"/>
  <c r="K221" i="2"/>
  <c r="H221" i="2"/>
  <c r="G221" i="2"/>
  <c r="K220" i="2"/>
  <c r="H220" i="2"/>
  <c r="G220" i="2"/>
  <c r="K219" i="2"/>
  <c r="H219" i="2"/>
  <c r="G219" i="2"/>
  <c r="K218" i="2"/>
  <c r="H218" i="2"/>
  <c r="G218" i="2"/>
  <c r="D218" i="2"/>
  <c r="K217" i="2"/>
  <c r="H217" i="2"/>
  <c r="G217" i="2"/>
  <c r="D217" i="2"/>
  <c r="K216" i="2"/>
  <c r="H216" i="2"/>
  <c r="G216" i="2"/>
  <c r="K215" i="2"/>
  <c r="H215" i="2"/>
  <c r="G215" i="2"/>
  <c r="K214" i="2"/>
  <c r="H214" i="2"/>
  <c r="G214" i="2"/>
  <c r="K213" i="2"/>
  <c r="H213" i="2"/>
  <c r="G213" i="2"/>
  <c r="E213" i="2" l="1"/>
  <c r="D213" i="2"/>
  <c r="C213" i="2"/>
  <c r="B213" i="2"/>
  <c r="K212" i="2"/>
  <c r="H212" i="2"/>
  <c r="G212" i="2"/>
  <c r="K211" i="2"/>
  <c r="H211" i="2"/>
  <c r="G211" i="2"/>
  <c r="K210" i="2"/>
  <c r="H210" i="2"/>
  <c r="G210" i="2"/>
  <c r="K209" i="2"/>
  <c r="D209" i="2"/>
  <c r="K208" i="2"/>
  <c r="H208" i="2"/>
  <c r="G208" i="2"/>
  <c r="K207" i="2"/>
  <c r="H207" i="2"/>
  <c r="G207" i="2"/>
  <c r="D207" i="2"/>
  <c r="K206" i="2"/>
  <c r="H206" i="2"/>
  <c r="G206" i="2"/>
  <c r="K204" i="2"/>
  <c r="H204" i="2"/>
  <c r="G204" i="2"/>
  <c r="K203" i="2"/>
  <c r="G203" i="2"/>
  <c r="K201" i="2"/>
  <c r="H201" i="2"/>
  <c r="G201" i="2"/>
  <c r="D201" i="2"/>
  <c r="K200" i="2"/>
  <c r="H200" i="2"/>
  <c r="G200" i="2"/>
  <c r="K199" i="2"/>
  <c r="H199" i="2"/>
  <c r="G199" i="2"/>
  <c r="K198" i="2"/>
  <c r="H198" i="2"/>
  <c r="G198" i="2"/>
  <c r="K197" i="2"/>
  <c r="H197" i="2"/>
  <c r="G197" i="2"/>
  <c r="D197" i="2"/>
  <c r="K196" i="2"/>
  <c r="H196" i="2"/>
  <c r="G196" i="2"/>
  <c r="K195" i="2"/>
  <c r="H195" i="2"/>
  <c r="G195" i="2"/>
  <c r="K194" i="2"/>
  <c r="H194" i="2"/>
  <c r="G194" i="2"/>
  <c r="K193" i="2"/>
  <c r="H193" i="2"/>
  <c r="G193" i="2"/>
  <c r="E193" i="2"/>
  <c r="D193" i="2"/>
  <c r="C193" i="2"/>
  <c r="B193" i="2"/>
  <c r="K192" i="2"/>
  <c r="H192" i="2"/>
  <c r="G192" i="2"/>
  <c r="K191" i="2"/>
  <c r="H191" i="2"/>
  <c r="G191" i="2"/>
  <c r="K190" i="2"/>
  <c r="H190" i="2"/>
  <c r="G190" i="2" l="1"/>
  <c r="E190" i="2"/>
  <c r="D190" i="2"/>
  <c r="C190" i="2"/>
  <c r="B190" i="2"/>
  <c r="K189" i="2"/>
  <c r="H189" i="2"/>
  <c r="G189" i="2"/>
  <c r="E189" i="2"/>
  <c r="D189" i="2"/>
  <c r="C189" i="2"/>
  <c r="B189" i="2"/>
  <c r="K188" i="2"/>
  <c r="H188" i="2"/>
  <c r="G188" i="2"/>
  <c r="K187" i="2"/>
  <c r="H187" i="2"/>
  <c r="G187" i="2"/>
  <c r="K186" i="2"/>
  <c r="H186" i="2"/>
  <c r="G186" i="2"/>
  <c r="E186" i="2"/>
  <c r="D186" i="2"/>
  <c r="C186" i="2"/>
  <c r="B186" i="2"/>
  <c r="K185" i="2"/>
  <c r="H185" i="2"/>
  <c r="G185" i="2"/>
  <c r="E185" i="2" l="1"/>
  <c r="D185" i="2"/>
  <c r="C185" i="2"/>
  <c r="B185" i="2"/>
  <c r="K184" i="2"/>
  <c r="H184" i="2"/>
  <c r="G184" i="2"/>
  <c r="K183" i="2"/>
  <c r="H183" i="2"/>
  <c r="G183" i="2"/>
  <c r="K182" i="2"/>
  <c r="H182" i="2"/>
  <c r="G182" i="2"/>
  <c r="K181" i="2"/>
  <c r="H181" i="2"/>
  <c r="G181" i="2"/>
  <c r="K179" i="2"/>
  <c r="H179" i="2"/>
  <c r="G179" i="2"/>
  <c r="K178" i="2"/>
  <c r="H178" i="2"/>
  <c r="G178" i="2"/>
  <c r="K177" i="2"/>
  <c r="H177" i="2"/>
  <c r="G177" i="2"/>
  <c r="K176" i="2"/>
  <c r="H176" i="2"/>
  <c r="G176" i="2"/>
  <c r="K175" i="2"/>
  <c r="H175" i="2"/>
  <c r="G175" i="2"/>
  <c r="K174" i="2"/>
  <c r="H174" i="2"/>
  <c r="G174" i="2"/>
  <c r="K173" i="2"/>
  <c r="H173" i="2"/>
  <c r="G173" i="2"/>
  <c r="K172" i="2"/>
  <c r="H172" i="2"/>
  <c r="G172" i="2"/>
  <c r="K171" i="2"/>
  <c r="H171" i="2"/>
  <c r="G171" i="2"/>
  <c r="K170" i="2"/>
  <c r="H170" i="2"/>
  <c r="G170" i="2"/>
  <c r="K169" i="2"/>
  <c r="H169" i="2"/>
  <c r="G169" i="2"/>
  <c r="K168" i="2"/>
  <c r="H168" i="2"/>
  <c r="G168" i="2"/>
  <c r="K167" i="2"/>
  <c r="H167" i="2"/>
  <c r="G167" i="2"/>
  <c r="K166" i="2"/>
  <c r="H166" i="2"/>
  <c r="G166" i="2"/>
  <c r="K165" i="2"/>
  <c r="H165" i="2"/>
  <c r="G165" i="2"/>
  <c r="K164" i="2"/>
  <c r="H164" i="2"/>
  <c r="G164" i="2"/>
  <c r="K163" i="2" l="1"/>
  <c r="H163" i="2"/>
  <c r="G163" i="2"/>
  <c r="K161" i="2"/>
  <c r="H161" i="2"/>
  <c r="G161" i="2"/>
  <c r="K160" i="2"/>
  <c r="H160" i="2"/>
  <c r="G160" i="2"/>
  <c r="K159" i="2"/>
  <c r="H159" i="2"/>
  <c r="G159" i="2"/>
  <c r="K158" i="2"/>
  <c r="H158" i="2"/>
  <c r="G158" i="2"/>
  <c r="K157" i="2"/>
  <c r="H157" i="2"/>
  <c r="G157" i="2"/>
  <c r="K156" i="2"/>
  <c r="H156" i="2"/>
  <c r="G156" i="2"/>
  <c r="K155" i="2"/>
  <c r="H155" i="2"/>
  <c r="G155" i="2"/>
  <c r="K154" i="2"/>
  <c r="H154" i="2"/>
  <c r="G154" i="2"/>
  <c r="K153" i="2"/>
  <c r="H153" i="2"/>
  <c r="G153" i="2"/>
  <c r="D153" i="2"/>
  <c r="K152" i="2"/>
  <c r="H152" i="2"/>
  <c r="G152" i="2"/>
  <c r="E152" i="2"/>
  <c r="D152" i="2"/>
  <c r="C152" i="2"/>
  <c r="B152" i="2"/>
  <c r="K151" i="2"/>
  <c r="H151" i="2"/>
  <c r="G151" i="2"/>
  <c r="K150" i="2"/>
  <c r="H150" i="2"/>
  <c r="G150" i="2"/>
  <c r="K149" i="2"/>
  <c r="H149" i="2"/>
  <c r="G149" i="2"/>
  <c r="D149" i="2"/>
  <c r="K148" i="2"/>
  <c r="H148" i="2"/>
  <c r="G148" i="2"/>
  <c r="K147" i="2" l="1"/>
  <c r="H147" i="2"/>
  <c r="G147" i="2"/>
  <c r="D147" i="2"/>
  <c r="K146" i="2"/>
  <c r="H146" i="2"/>
  <c r="G146" i="2"/>
  <c r="K145" i="2"/>
  <c r="H145" i="2"/>
  <c r="G145" i="2"/>
  <c r="K144" i="2"/>
  <c r="H144" i="2"/>
  <c r="G144" i="2"/>
  <c r="K143" i="2"/>
  <c r="H143" i="2"/>
  <c r="G143" i="2"/>
  <c r="K142" i="2"/>
  <c r="H142" i="2"/>
  <c r="G142" i="2"/>
  <c r="K141" i="2"/>
  <c r="H141" i="2"/>
  <c r="G141" i="2"/>
  <c r="K140" i="2"/>
  <c r="G140" i="2"/>
  <c r="K139" i="2"/>
  <c r="H139" i="2"/>
  <c r="G139" i="2"/>
  <c r="K138" i="2"/>
  <c r="H138" i="2"/>
  <c r="G138" i="2"/>
  <c r="K137" i="2"/>
  <c r="H137" i="2"/>
  <c r="G137" i="2"/>
  <c r="K136" i="2"/>
  <c r="H136" i="2"/>
  <c r="G136" i="2"/>
  <c r="K135" i="2"/>
  <c r="H135" i="2"/>
  <c r="G135" i="2"/>
  <c r="K134" i="2"/>
  <c r="H134" i="2"/>
  <c r="G134" i="2"/>
  <c r="E134" i="2"/>
  <c r="D134" i="2"/>
  <c r="C134" i="2"/>
  <c r="B134" i="2"/>
  <c r="K133" i="2"/>
  <c r="H133" i="2"/>
  <c r="G133" i="2"/>
  <c r="D133" i="2"/>
  <c r="K132" i="2"/>
  <c r="H132" i="2"/>
  <c r="G132" i="2"/>
  <c r="K131" i="2"/>
  <c r="H131" i="2"/>
  <c r="G131" i="2"/>
  <c r="K130" i="2"/>
  <c r="H130" i="2"/>
  <c r="G130" i="2"/>
  <c r="K129" i="2"/>
  <c r="H129" i="2"/>
  <c r="G129" i="2"/>
  <c r="D129" i="2"/>
  <c r="K128" i="2"/>
  <c r="H128" i="2"/>
  <c r="G128" i="2"/>
  <c r="D128" i="2"/>
  <c r="K127" i="2"/>
  <c r="H127" i="2"/>
  <c r="G127" i="2"/>
  <c r="K126" i="2"/>
  <c r="H126" i="2"/>
  <c r="G126" i="2"/>
  <c r="K125" i="2"/>
  <c r="H125" i="2"/>
  <c r="G125" i="2"/>
  <c r="K124" i="2"/>
  <c r="G124" i="2"/>
  <c r="D124" i="2"/>
  <c r="K123" i="2"/>
  <c r="H123" i="2"/>
  <c r="G123" i="2"/>
  <c r="K122" i="2"/>
  <c r="H122" i="2"/>
  <c r="G122" i="2"/>
  <c r="K121" i="2"/>
  <c r="H121" i="2"/>
  <c r="G121" i="2"/>
  <c r="K120" i="2"/>
  <c r="G120" i="2"/>
  <c r="K119" i="2"/>
  <c r="H119" i="2"/>
  <c r="G119" i="2"/>
  <c r="K118" i="2"/>
  <c r="H118" i="2"/>
  <c r="G118" i="2"/>
  <c r="K117" i="2"/>
  <c r="G117" i="2"/>
  <c r="K116" i="2"/>
  <c r="H116" i="2"/>
  <c r="G116" i="2"/>
  <c r="K115" i="2"/>
  <c r="H115" i="2"/>
  <c r="D115" i="2"/>
  <c r="K114" i="2"/>
  <c r="H114" i="2"/>
  <c r="G114" i="2"/>
  <c r="K113" i="2"/>
  <c r="H113" i="2"/>
  <c r="G113" i="2"/>
  <c r="K112" i="2"/>
  <c r="H112" i="2"/>
  <c r="G112" i="2"/>
  <c r="K111" i="2"/>
  <c r="H111" i="2" l="1"/>
  <c r="G111" i="2"/>
  <c r="E111" i="2"/>
  <c r="D111" i="2"/>
  <c r="C111" i="2"/>
  <c r="B111" i="2"/>
  <c r="K110" i="2"/>
  <c r="H110" i="2"/>
  <c r="G110" i="2"/>
  <c r="K109" i="2"/>
  <c r="H109" i="2"/>
  <c r="G109" i="2"/>
  <c r="K108" i="2"/>
  <c r="H108" i="2"/>
  <c r="G108" i="2"/>
  <c r="K107" i="2"/>
  <c r="H107" i="2"/>
  <c r="G107" i="2"/>
  <c r="K106" i="2"/>
  <c r="H106" i="2"/>
  <c r="G106" i="2"/>
  <c r="D106" i="2"/>
  <c r="K105" i="2"/>
  <c r="H105" i="2"/>
  <c r="G105" i="2"/>
  <c r="D105" i="2"/>
  <c r="K104" i="2"/>
  <c r="H104" i="2"/>
  <c r="G104" i="2"/>
  <c r="K103" i="2"/>
  <c r="H103" i="2"/>
  <c r="G103" i="2"/>
  <c r="D103" i="2"/>
  <c r="K102" i="2"/>
  <c r="H102" i="2"/>
  <c r="G102" i="2"/>
  <c r="K101" i="2"/>
  <c r="H101" i="2"/>
  <c r="G101" i="2"/>
  <c r="K100" i="2"/>
  <c r="H100" i="2"/>
  <c r="G100" i="2"/>
  <c r="K99" i="2"/>
  <c r="H99" i="2"/>
  <c r="G99" i="2"/>
  <c r="E99" i="2" l="1"/>
  <c r="D99" i="2"/>
  <c r="C99" i="2"/>
  <c r="B99" i="2"/>
  <c r="K98" i="2"/>
  <c r="H98" i="2"/>
  <c r="G98" i="2"/>
  <c r="K97" i="2"/>
  <c r="H97" i="2"/>
  <c r="G97" i="2"/>
  <c r="K96" i="2"/>
  <c r="H96" i="2"/>
  <c r="G96" i="2"/>
  <c r="K95" i="2"/>
  <c r="H95" i="2"/>
  <c r="G95" i="2"/>
  <c r="K94" i="2"/>
  <c r="H94" i="2"/>
  <c r="G94" i="2"/>
  <c r="K93" i="2"/>
  <c r="D93" i="2"/>
  <c r="K92" i="2"/>
  <c r="H92" i="2"/>
  <c r="G92" i="2"/>
  <c r="K91" i="2"/>
  <c r="H91" i="2"/>
  <c r="G91" i="2"/>
  <c r="K90" i="2"/>
  <c r="D90" i="2"/>
  <c r="K89" i="2"/>
  <c r="D89" i="2"/>
  <c r="K88" i="2"/>
  <c r="G88" i="2"/>
  <c r="D88" i="2"/>
  <c r="K87" i="2"/>
  <c r="G87" i="2"/>
  <c r="D87" i="2"/>
  <c r="K86" i="2"/>
  <c r="H86" i="2"/>
  <c r="G86" i="2"/>
  <c r="D86" i="2"/>
  <c r="K85" i="2"/>
  <c r="H85" i="2"/>
  <c r="G85" i="2"/>
  <c r="K84" i="2"/>
  <c r="H84" i="2"/>
  <c r="G84" i="2"/>
  <c r="K83" i="2"/>
  <c r="H83" i="2"/>
  <c r="G83" i="2"/>
  <c r="K82" i="2"/>
  <c r="H82" i="2"/>
  <c r="G82" i="2"/>
  <c r="K81" i="2"/>
  <c r="H81" i="2"/>
  <c r="G81" i="2"/>
  <c r="D81" i="2"/>
  <c r="K80" i="2"/>
  <c r="H80" i="2"/>
  <c r="G80" i="2"/>
  <c r="K79" i="2"/>
  <c r="G79" i="2"/>
  <c r="K78" i="2"/>
  <c r="H78" i="2"/>
  <c r="G78" i="2"/>
  <c r="K77" i="2"/>
  <c r="G77" i="2"/>
  <c r="K76" i="2"/>
  <c r="G76" i="2"/>
  <c r="K75" i="2"/>
  <c r="H75" i="2"/>
  <c r="G75" i="2"/>
  <c r="E75" i="2"/>
  <c r="D75" i="2"/>
  <c r="C75" i="2"/>
  <c r="B75" i="2"/>
  <c r="K74" i="2"/>
  <c r="H74" i="2"/>
  <c r="G74" i="2"/>
  <c r="K73" i="2"/>
  <c r="H73" i="2"/>
  <c r="G73" i="2"/>
  <c r="K72" i="2"/>
  <c r="H72" i="2"/>
  <c r="G72" i="2"/>
  <c r="K71" i="2"/>
  <c r="G71" i="2"/>
  <c r="K70" i="2"/>
  <c r="D70" i="2"/>
  <c r="K69" i="2"/>
  <c r="H69" i="2"/>
  <c r="G69" i="2"/>
  <c r="D69" i="2"/>
  <c r="K68" i="2"/>
  <c r="G68" i="2"/>
  <c r="D68" i="2"/>
  <c r="K67" i="2"/>
  <c r="D67" i="2"/>
  <c r="K66" i="2"/>
  <c r="D66" i="2"/>
  <c r="K65" i="2"/>
  <c r="D65" i="2"/>
  <c r="K64" i="2"/>
  <c r="H64" i="2"/>
  <c r="G64" i="2"/>
  <c r="K63" i="2"/>
  <c r="G63" i="2"/>
  <c r="K62" i="2"/>
  <c r="H62" i="2"/>
  <c r="G62" i="2"/>
  <c r="E62" i="2"/>
  <c r="D62" i="2"/>
  <c r="C62" i="2"/>
  <c r="B62" i="2"/>
  <c r="K61" i="2"/>
  <c r="G61" i="2"/>
  <c r="K59" i="2"/>
  <c r="H59" i="2"/>
  <c r="G59" i="2"/>
  <c r="K58" i="2"/>
  <c r="H58" i="2"/>
  <c r="G58" i="2"/>
  <c r="K57" i="2"/>
  <c r="H57" i="2"/>
  <c r="G57" i="2"/>
  <c r="K56" i="2"/>
  <c r="H56" i="2"/>
  <c r="G56" i="2"/>
  <c r="K55" i="2"/>
  <c r="H55" i="2"/>
  <c r="G55" i="2"/>
  <c r="K54" i="2"/>
  <c r="H54" i="2"/>
  <c r="G54" i="2"/>
  <c r="K53" i="2"/>
  <c r="H53" i="2"/>
  <c r="G53" i="2"/>
  <c r="K52" i="2"/>
  <c r="H52" i="2"/>
  <c r="G52" i="2"/>
  <c r="K51" i="2"/>
  <c r="H51" i="2"/>
  <c r="G51" i="2"/>
  <c r="K50" i="2"/>
  <c r="H50" i="2"/>
  <c r="G50" i="2"/>
  <c r="D50" i="2"/>
  <c r="K49" i="2"/>
  <c r="H49" i="2"/>
  <c r="G49" i="2"/>
  <c r="D49" i="2"/>
  <c r="K48" i="2"/>
  <c r="D48" i="2"/>
  <c r="K47" i="2"/>
  <c r="D47" i="2"/>
  <c r="K46" i="2"/>
  <c r="D46" i="2"/>
  <c r="K45" i="2"/>
  <c r="D45" i="2"/>
  <c r="K44" i="2"/>
  <c r="D44" i="2"/>
  <c r="K43" i="2"/>
  <c r="D43" i="2"/>
  <c r="K42" i="2"/>
  <c r="D42" i="2"/>
  <c r="K41" i="2"/>
  <c r="H41" i="2"/>
  <c r="G41" i="2"/>
  <c r="D41" i="2"/>
  <c r="K40" i="2"/>
  <c r="G40" i="2"/>
  <c r="D40" i="2"/>
  <c r="K39" i="2"/>
  <c r="H39" i="2"/>
  <c r="G39" i="2"/>
  <c r="K38" i="2"/>
  <c r="H38" i="2"/>
  <c r="G38" i="2"/>
  <c r="K37" i="2"/>
  <c r="H37" i="2"/>
  <c r="G37" i="2"/>
  <c r="K36" i="2"/>
  <c r="H36" i="2"/>
  <c r="G36" i="2"/>
  <c r="K35" i="2"/>
  <c r="H35" i="2"/>
  <c r="G35" i="2"/>
  <c r="K34" i="2"/>
  <c r="H34" i="2"/>
  <c r="G34" i="2"/>
  <c r="K33" i="2"/>
  <c r="H33" i="2"/>
  <c r="G33" i="2"/>
  <c r="K32" i="2"/>
  <c r="H32" i="2"/>
  <c r="G32" i="2"/>
  <c r="K31" i="2"/>
  <c r="H31" i="2"/>
  <c r="G31" i="2"/>
  <c r="K30" i="2"/>
  <c r="H30" i="2"/>
  <c r="G30" i="2"/>
  <c r="K29" i="2"/>
  <c r="H29" i="2"/>
  <c r="G29" i="2"/>
  <c r="D29" i="2"/>
  <c r="K28" i="2"/>
  <c r="H28" i="2"/>
  <c r="G28" i="2"/>
  <c r="K27" i="2"/>
  <c r="H27" i="2"/>
  <c r="G27" i="2"/>
  <c r="K26" i="2"/>
  <c r="G26" i="2"/>
  <c r="K25" i="2"/>
  <c r="G25" i="2"/>
  <c r="K24" i="2"/>
  <c r="G24" i="2"/>
  <c r="K23" i="2"/>
  <c r="G23" i="2"/>
  <c r="D23" i="2"/>
  <c r="K22" i="2"/>
  <c r="G22" i="2"/>
  <c r="D22" i="2"/>
  <c r="K21" i="2"/>
  <c r="H21" i="2"/>
  <c r="G21" i="2"/>
  <c r="D21" i="2"/>
  <c r="K20" i="2"/>
  <c r="H20" i="2"/>
  <c r="G20" i="2"/>
  <c r="K19" i="2"/>
  <c r="H19" i="2"/>
  <c r="G19" i="2"/>
  <c r="K18" i="2"/>
  <c r="H18" i="2"/>
  <c r="G18" i="2"/>
  <c r="K17" i="2"/>
  <c r="H17" i="2"/>
  <c r="G17" i="2"/>
  <c r="K16" i="2"/>
  <c r="H16" i="2"/>
  <c r="G16" i="2"/>
  <c r="K15" i="2"/>
  <c r="H15" i="2"/>
  <c r="G15" i="2"/>
  <c r="D15" i="2"/>
  <c r="K14" i="2"/>
  <c r="H14" i="2"/>
  <c r="G14" i="2"/>
  <c r="K13" i="2"/>
  <c r="H13" i="2"/>
  <c r="G13" i="2"/>
  <c r="K12" i="2"/>
  <c r="H12" i="2"/>
  <c r="G12" i="2"/>
  <c r="K11" i="2"/>
  <c r="H11" i="2" l="1"/>
  <c r="G11" i="2"/>
  <c r="E11" i="2"/>
  <c r="D11" i="2"/>
  <c r="C11" i="2"/>
  <c r="B11" i="2"/>
  <c r="K10" i="2"/>
  <c r="H10" i="2"/>
  <c r="G10" i="2"/>
  <c r="K9" i="2" l="1"/>
  <c r="H9" i="2"/>
  <c r="G9" i="2"/>
  <c r="D9" i="2"/>
  <c r="K8" i="2"/>
  <c r="G8" i="2"/>
  <c r="D8" i="2"/>
  <c r="K7" i="2"/>
  <c r="H7" i="2"/>
  <c r="G7" i="2"/>
  <c r="D7" i="2"/>
  <c r="F1699" i="2" l="1"/>
  <c r="E1707" i="1"/>
  <c r="D1707" i="1"/>
  <c r="C1707" i="1"/>
  <c r="B1707" i="1"/>
  <c r="F1698" i="2"/>
  <c r="E1706" i="1"/>
  <c r="D1706" i="1"/>
  <c r="C1706" i="1"/>
  <c r="B1706" i="1"/>
  <c r="F1697" i="2"/>
  <c r="E1705" i="1"/>
  <c r="D1705" i="1"/>
  <c r="C1705" i="1"/>
  <c r="B1705" i="1"/>
  <c r="F1696" i="2"/>
  <c r="E1704" i="1"/>
  <c r="D1704" i="1"/>
  <c r="C1704" i="1"/>
  <c r="B1704" i="1"/>
  <c r="F1695" i="2"/>
  <c r="E1703" i="1"/>
  <c r="D1703" i="1"/>
  <c r="C1703" i="1"/>
  <c r="B1703" i="1"/>
  <c r="F1694" i="2"/>
  <c r="E1702" i="1"/>
  <c r="D1702" i="1"/>
  <c r="C1702" i="1"/>
  <c r="B1702" i="1"/>
  <c r="F1693" i="2"/>
  <c r="E1701" i="1"/>
  <c r="D1701" i="1"/>
  <c r="C1701" i="1"/>
  <c r="B1701" i="1"/>
  <c r="F1692" i="2"/>
  <c r="E1700" i="1"/>
  <c r="D1700" i="1"/>
  <c r="C1700" i="1"/>
  <c r="B1700" i="1"/>
  <c r="F1691" i="2"/>
  <c r="E1699" i="1"/>
  <c r="D1699" i="1"/>
  <c r="C1699" i="1"/>
  <c r="E1691" i="2" l="1"/>
  <c r="D1691" i="2" s="1"/>
  <c r="C1691" i="2" s="1"/>
  <c r="O1699" i="1"/>
  <c r="I1691" i="2" s="1"/>
  <c r="E1692" i="2"/>
  <c r="D1692" i="2" s="1"/>
  <c r="C1692" i="2" s="1"/>
  <c r="B1692" i="2" s="1"/>
  <c r="O1700" i="1"/>
  <c r="I1692" i="2" s="1"/>
  <c r="E1693" i="2"/>
  <c r="D1693" i="2" s="1"/>
  <c r="C1693" i="2" s="1"/>
  <c r="B1693" i="2" s="1"/>
  <c r="O1701" i="1"/>
  <c r="I1693" i="2" s="1"/>
  <c r="E1694" i="2"/>
  <c r="D1694" i="2" s="1"/>
  <c r="C1694" i="2" s="1"/>
  <c r="B1694" i="2" s="1"/>
  <c r="O1702" i="1"/>
  <c r="I1694" i="2" s="1"/>
  <c r="E1695" i="2"/>
  <c r="D1695" i="2" s="1"/>
  <c r="C1695" i="2" s="1"/>
  <c r="B1695" i="2" s="1"/>
  <c r="O1703" i="1"/>
  <c r="I1695" i="2" s="1"/>
  <c r="E1696" i="2"/>
  <c r="D1696" i="2" s="1"/>
  <c r="C1696" i="2" s="1"/>
  <c r="B1696" i="2" s="1"/>
  <c r="O1704" i="1"/>
  <c r="I1696" i="2" s="1"/>
  <c r="E1697" i="2"/>
  <c r="D1697" i="2" s="1"/>
  <c r="C1697" i="2" s="1"/>
  <c r="B1697" i="2" s="1"/>
  <c r="O1705" i="1"/>
  <c r="I1697" i="2" s="1"/>
  <c r="E1698" i="2"/>
  <c r="D1698" i="2" s="1"/>
  <c r="C1698" i="2" s="1"/>
  <c r="B1698" i="2" s="1"/>
  <c r="O1706" i="1"/>
  <c r="I1698" i="2" s="1"/>
  <c r="E1699" i="2"/>
  <c r="D1699" i="2" s="1"/>
  <c r="C1699" i="2" s="1"/>
  <c r="B1699" i="2" s="1"/>
  <c r="O1707" i="1"/>
  <c r="I1699" i="2" s="1"/>
  <c r="B1699" i="1"/>
  <c r="F1690" i="2"/>
  <c r="E1698" i="1"/>
  <c r="D1698" i="1"/>
  <c r="C1698" i="1"/>
  <c r="B1698" i="1"/>
  <c r="R1706" i="1" l="1"/>
  <c r="L1698" i="2" s="1"/>
  <c r="R1702" i="1"/>
  <c r="L1694" i="2" s="1"/>
  <c r="R1703" i="1"/>
  <c r="L1695" i="2" s="1"/>
  <c r="R1699" i="1"/>
  <c r="L1691" i="2" s="1"/>
  <c r="R1704" i="1"/>
  <c r="L1696" i="2" s="1"/>
  <c r="R1700" i="1"/>
  <c r="L1692" i="2" s="1"/>
  <c r="R1705" i="1"/>
  <c r="L1697" i="2" s="1"/>
  <c r="R1701" i="1"/>
  <c r="L1693" i="2" s="1"/>
  <c r="E1690" i="2"/>
  <c r="D1690" i="2" s="1"/>
  <c r="C1690" i="2" s="1"/>
  <c r="B1690" i="2" s="1"/>
  <c r="O1698" i="1"/>
  <c r="I1690" i="2" s="1"/>
  <c r="B1691" i="2"/>
  <c r="F1683" i="2"/>
  <c r="E1691" i="1"/>
  <c r="D1691" i="1"/>
  <c r="C1691" i="1"/>
  <c r="B1691" i="1"/>
  <c r="F1682" i="2"/>
  <c r="E1690" i="1"/>
  <c r="D1690" i="1"/>
  <c r="C1690" i="1"/>
  <c r="B1690" i="1"/>
  <c r="F1681" i="2"/>
  <c r="E1689" i="1"/>
  <c r="D1689" i="1"/>
  <c r="C1689" i="1"/>
  <c r="B1689" i="1"/>
  <c r="F1680" i="2"/>
  <c r="E1688" i="1"/>
  <c r="D1688" i="1"/>
  <c r="C1688" i="1"/>
  <c r="B1688" i="1"/>
  <c r="F1674" i="2"/>
  <c r="E1681" i="1"/>
  <c r="D1681" i="1"/>
  <c r="C1681" i="1"/>
  <c r="B1681" i="1"/>
  <c r="F1673" i="2"/>
  <c r="E1680" i="1"/>
  <c r="D1680" i="1"/>
  <c r="C1680" i="1"/>
  <c r="B1680" i="1"/>
  <c r="H1672" i="2"/>
  <c r="F1671" i="2"/>
  <c r="E1678" i="1"/>
  <c r="D1678" i="1"/>
  <c r="C1678" i="1"/>
  <c r="B1678" i="1"/>
  <c r="F1670" i="2"/>
  <c r="E1677" i="1"/>
  <c r="D1677" i="1"/>
  <c r="C1677" i="1"/>
  <c r="B1677" i="1"/>
  <c r="F1669" i="2"/>
  <c r="E1676" i="1"/>
  <c r="D1676" i="1"/>
  <c r="C1676" i="1"/>
  <c r="B1676" i="1"/>
  <c r="F1668" i="2"/>
  <c r="E1675" i="1"/>
  <c r="D1675" i="1"/>
  <c r="C1675" i="1"/>
  <c r="B1675" i="1"/>
  <c r="F1667" i="2"/>
  <c r="E1674" i="1"/>
  <c r="D1674" i="1"/>
  <c r="C1674" i="1"/>
  <c r="B1674" i="1"/>
  <c r="F1666" i="2"/>
  <c r="E1673" i="1"/>
  <c r="D1673" i="1"/>
  <c r="C1673" i="1"/>
  <c r="B1673" i="1"/>
  <c r="F1665" i="2"/>
  <c r="E1672" i="1"/>
  <c r="D1672" i="1"/>
  <c r="C1672" i="1"/>
  <c r="B1672" i="1"/>
  <c r="F1664" i="2"/>
  <c r="E1671" i="1"/>
  <c r="D1671" i="1"/>
  <c r="C1671" i="1"/>
  <c r="B1671" i="1"/>
  <c r="F1663" i="2"/>
  <c r="E1670" i="1"/>
  <c r="D1670" i="1"/>
  <c r="C1670" i="1"/>
  <c r="B1670" i="1"/>
  <c r="F1662" i="2"/>
  <c r="B1669" i="1"/>
  <c r="B1662" i="2" s="1"/>
  <c r="F1661" i="2"/>
  <c r="E1668" i="1"/>
  <c r="E1661" i="2" s="1"/>
  <c r="D1668" i="1"/>
  <c r="D1661" i="2" s="1"/>
  <c r="C1668" i="1"/>
  <c r="C1661" i="2" s="1"/>
  <c r="B1668" i="1"/>
  <c r="F1660" i="2"/>
  <c r="E1667" i="1"/>
  <c r="D1667" i="1"/>
  <c r="C1667" i="1"/>
  <c r="R1698" i="1" l="1"/>
  <c r="L1690" i="2" s="1"/>
  <c r="B1661" i="2"/>
  <c r="F1672" i="2"/>
  <c r="E1660" i="2"/>
  <c r="D1660" i="2" s="1"/>
  <c r="C1660" i="2" s="1"/>
  <c r="O1667" i="1"/>
  <c r="I1660" i="2" s="1"/>
  <c r="O1668" i="1"/>
  <c r="O1669" i="1"/>
  <c r="I1662" i="2" s="1"/>
  <c r="E1663" i="2"/>
  <c r="D1663" i="2" s="1"/>
  <c r="C1663" i="2" s="1"/>
  <c r="B1663" i="2" s="1"/>
  <c r="O1670" i="1"/>
  <c r="I1663" i="2" s="1"/>
  <c r="E1664" i="2"/>
  <c r="D1664" i="2" s="1"/>
  <c r="C1664" i="2" s="1"/>
  <c r="B1664" i="2" s="1"/>
  <c r="O1671" i="1"/>
  <c r="I1664" i="2" s="1"/>
  <c r="E1665" i="2"/>
  <c r="D1665" i="2" s="1"/>
  <c r="C1665" i="2" s="1"/>
  <c r="B1665" i="2" s="1"/>
  <c r="O1672" i="1"/>
  <c r="I1665" i="2" s="1"/>
  <c r="E1666" i="2"/>
  <c r="D1666" i="2" s="1"/>
  <c r="C1666" i="2" s="1"/>
  <c r="B1666" i="2" s="1"/>
  <c r="O1673" i="1"/>
  <c r="I1666" i="2" s="1"/>
  <c r="E1667" i="2"/>
  <c r="D1667" i="2" s="1"/>
  <c r="C1667" i="2" s="1"/>
  <c r="B1667" i="2" s="1"/>
  <c r="O1674" i="1"/>
  <c r="I1667" i="2" s="1"/>
  <c r="E1668" i="2"/>
  <c r="D1668" i="2" s="1"/>
  <c r="C1668" i="2" s="1"/>
  <c r="B1668" i="2" s="1"/>
  <c r="O1675" i="1"/>
  <c r="I1668" i="2" s="1"/>
  <c r="E1669" i="2"/>
  <c r="D1669" i="2" s="1"/>
  <c r="C1669" i="2" s="1"/>
  <c r="B1669" i="2" s="1"/>
  <c r="O1676" i="1"/>
  <c r="I1669" i="2" s="1"/>
  <c r="E1670" i="2"/>
  <c r="D1670" i="2" s="1"/>
  <c r="C1670" i="2" s="1"/>
  <c r="B1670" i="2" s="1"/>
  <c r="O1677" i="1"/>
  <c r="I1670" i="2" s="1"/>
  <c r="E1671" i="2"/>
  <c r="D1671" i="2" s="1"/>
  <c r="C1671" i="2" s="1"/>
  <c r="B1671" i="2" s="1"/>
  <c r="O1678" i="1"/>
  <c r="I1671" i="2" s="1"/>
  <c r="O1679" i="1"/>
  <c r="I1672" i="2" s="1"/>
  <c r="E1673" i="2"/>
  <c r="D1673" i="2" s="1"/>
  <c r="C1673" i="2" s="1"/>
  <c r="B1673" i="2" s="1"/>
  <c r="O1680" i="1"/>
  <c r="I1673" i="2" s="1"/>
  <c r="E1674" i="2"/>
  <c r="D1674" i="2" s="1"/>
  <c r="C1674" i="2" s="1"/>
  <c r="B1674" i="2" s="1"/>
  <c r="O1681" i="1"/>
  <c r="I1674" i="2" s="1"/>
  <c r="E1680" i="2"/>
  <c r="D1680" i="2" s="1"/>
  <c r="C1680" i="2" s="1"/>
  <c r="B1680" i="2" s="1"/>
  <c r="O1688" i="1"/>
  <c r="I1680" i="2" s="1"/>
  <c r="E1681" i="2"/>
  <c r="D1681" i="2" s="1"/>
  <c r="C1681" i="2" s="1"/>
  <c r="B1681" i="2" s="1"/>
  <c r="O1689" i="1"/>
  <c r="I1681" i="2" s="1"/>
  <c r="E1682" i="2"/>
  <c r="D1682" i="2" s="1"/>
  <c r="C1682" i="2" s="1"/>
  <c r="B1682" i="2" s="1"/>
  <c r="O1690" i="1"/>
  <c r="E1683" i="2"/>
  <c r="D1683" i="2" s="1"/>
  <c r="C1683" i="2" s="1"/>
  <c r="B1683" i="2" s="1"/>
  <c r="O1691" i="1"/>
  <c r="I1683" i="2" s="1"/>
  <c r="B1667" i="1"/>
  <c r="F1659" i="2"/>
  <c r="E1666" i="1"/>
  <c r="R1672" i="1" l="1"/>
  <c r="L1665" i="2" s="1"/>
  <c r="R1676" i="1"/>
  <c r="L1669" i="2" s="1"/>
  <c r="R1689" i="1"/>
  <c r="L1681" i="2" s="1"/>
  <c r="R1680" i="1"/>
  <c r="L1673" i="2" s="1"/>
  <c r="R1674" i="1"/>
  <c r="L1667" i="2" s="1"/>
  <c r="R1670" i="1"/>
  <c r="L1663" i="2" s="1"/>
  <c r="R1675" i="1"/>
  <c r="L1668" i="2" s="1"/>
  <c r="R1671" i="1"/>
  <c r="L1664" i="2" s="1"/>
  <c r="R1688" i="1"/>
  <c r="L1680" i="2" s="1"/>
  <c r="R1679" i="1"/>
  <c r="L1672" i="2" s="1"/>
  <c r="R1677" i="1"/>
  <c r="L1670" i="2" s="1"/>
  <c r="R1673" i="1"/>
  <c r="L1666" i="2" s="1"/>
  <c r="R1669" i="1"/>
  <c r="L1662" i="2" s="1"/>
  <c r="I1682" i="2"/>
  <c r="R1690" i="1"/>
  <c r="L1682" i="2" s="1"/>
  <c r="I1661" i="2"/>
  <c r="R1668" i="1"/>
  <c r="L1661" i="2" s="1"/>
  <c r="E1659" i="2"/>
  <c r="O1666" i="1"/>
  <c r="B1660" i="2"/>
  <c r="R1678" i="1"/>
  <c r="L1671" i="2" s="1"/>
  <c r="R1667" i="1"/>
  <c r="L1660" i="2" s="1"/>
  <c r="D1666" i="1"/>
  <c r="D1659" i="2" s="1"/>
  <c r="C1666" i="1"/>
  <c r="B1666" i="1"/>
  <c r="F1658" i="2"/>
  <c r="E1665" i="1"/>
  <c r="D1665" i="1"/>
  <c r="C1665" i="1"/>
  <c r="B1665" i="1"/>
  <c r="F1657" i="2"/>
  <c r="E1664" i="1"/>
  <c r="D1664" i="1"/>
  <c r="C1664" i="1"/>
  <c r="B1664" i="1"/>
  <c r="F1656" i="2"/>
  <c r="E1663" i="1"/>
  <c r="D1663" i="1"/>
  <c r="C1663" i="1"/>
  <c r="B1663" i="1"/>
  <c r="F1655" i="2"/>
  <c r="E1662" i="1"/>
  <c r="D1662" i="1"/>
  <c r="C1662" i="1"/>
  <c r="B1662" i="1"/>
  <c r="F1654" i="2"/>
  <c r="E1661" i="1"/>
  <c r="D1661" i="1"/>
  <c r="C1661" i="1"/>
  <c r="B1661" i="1"/>
  <c r="F1653" i="2"/>
  <c r="E1660" i="1"/>
  <c r="D1660" i="1"/>
  <c r="C1660" i="1"/>
  <c r="B1660" i="1"/>
  <c r="K1652" i="2"/>
  <c r="F1652" i="2"/>
  <c r="E1659" i="1"/>
  <c r="D1659" i="1"/>
  <c r="C1659" i="1"/>
  <c r="B1659" i="1"/>
  <c r="F1651" i="2"/>
  <c r="E1658" i="1"/>
  <c r="C1658" i="1"/>
  <c r="C1651" i="2" s="1"/>
  <c r="B1658" i="1"/>
  <c r="F1650" i="2"/>
  <c r="E1657" i="1"/>
  <c r="E1650" i="2" s="1"/>
  <c r="D1657" i="1"/>
  <c r="D1650" i="2" s="1"/>
  <c r="C1657" i="1"/>
  <c r="C1650" i="2" s="1"/>
  <c r="I1659" i="2" l="1"/>
  <c r="R1666" i="1"/>
  <c r="O1657" i="1"/>
  <c r="B1651" i="2"/>
  <c r="E1651" i="2"/>
  <c r="O1658" i="1"/>
  <c r="I1651" i="2" s="1"/>
  <c r="E1652" i="2"/>
  <c r="D1652" i="2" s="1"/>
  <c r="C1652" i="2" s="1"/>
  <c r="B1652" i="2" s="1"/>
  <c r="O1659" i="1"/>
  <c r="I1652" i="2" s="1"/>
  <c r="E1653" i="2"/>
  <c r="D1653" i="2" s="1"/>
  <c r="C1653" i="2" s="1"/>
  <c r="B1653" i="2" s="1"/>
  <c r="O1660" i="1"/>
  <c r="I1653" i="2" s="1"/>
  <c r="E1654" i="2"/>
  <c r="D1654" i="2" s="1"/>
  <c r="C1654" i="2" s="1"/>
  <c r="B1654" i="2" s="1"/>
  <c r="O1661" i="1"/>
  <c r="I1654" i="2" s="1"/>
  <c r="E1655" i="2"/>
  <c r="D1655" i="2" s="1"/>
  <c r="C1655" i="2" s="1"/>
  <c r="B1655" i="2" s="1"/>
  <c r="O1662" i="1"/>
  <c r="I1655" i="2" s="1"/>
  <c r="E1656" i="2"/>
  <c r="D1656" i="2" s="1"/>
  <c r="C1656" i="2" s="1"/>
  <c r="B1656" i="2" s="1"/>
  <c r="O1663" i="1"/>
  <c r="I1656" i="2" s="1"/>
  <c r="E1657" i="2"/>
  <c r="D1657" i="2" s="1"/>
  <c r="C1657" i="2" s="1"/>
  <c r="B1657" i="2" s="1"/>
  <c r="O1664" i="1"/>
  <c r="E1658" i="2"/>
  <c r="D1658" i="2" s="1"/>
  <c r="C1658" i="2" s="1"/>
  <c r="B1658" i="2" s="1"/>
  <c r="O1665" i="1"/>
  <c r="I1658" i="2" s="1"/>
  <c r="C1659" i="2"/>
  <c r="B1659" i="2" s="1"/>
  <c r="L1659" i="2"/>
  <c r="B1657" i="1"/>
  <c r="F1649" i="2"/>
  <c r="E1656" i="1"/>
  <c r="C1656" i="1"/>
  <c r="C1649" i="2" s="1"/>
  <c r="B1656" i="1"/>
  <c r="F1648" i="2"/>
  <c r="E1655" i="1"/>
  <c r="D1655" i="1"/>
  <c r="C1655" i="1"/>
  <c r="B1655" i="1"/>
  <c r="F1647" i="2"/>
  <c r="E1654" i="1"/>
  <c r="D1654" i="1"/>
  <c r="C1654" i="1"/>
  <c r="B1654" i="1"/>
  <c r="F1646" i="2"/>
  <c r="E1653" i="1"/>
  <c r="D1653" i="1"/>
  <c r="C1653" i="1"/>
  <c r="B1653" i="1"/>
  <c r="F1645" i="2"/>
  <c r="E1652" i="1"/>
  <c r="D1652" i="1"/>
  <c r="C1652" i="1"/>
  <c r="B1652" i="1"/>
  <c r="F1644" i="2"/>
  <c r="E1651" i="1"/>
  <c r="D1651" i="1"/>
  <c r="C1651" i="1"/>
  <c r="B1651" i="1"/>
  <c r="F1643" i="2"/>
  <c r="E1650" i="1"/>
  <c r="D1650" i="1"/>
  <c r="C1650" i="1"/>
  <c r="B1650" i="1"/>
  <c r="F1642" i="2"/>
  <c r="E1649" i="1"/>
  <c r="D1649" i="1"/>
  <c r="C1649" i="1"/>
  <c r="B1649" i="1"/>
  <c r="F1641" i="2"/>
  <c r="E1648" i="1"/>
  <c r="D1648" i="1"/>
  <c r="C1648" i="1"/>
  <c r="B1648" i="1"/>
  <c r="F1640" i="2"/>
  <c r="E1647" i="1"/>
  <c r="D1647" i="1"/>
  <c r="C1647" i="1"/>
  <c r="B1647" i="1"/>
  <c r="F1639" i="2"/>
  <c r="E1646" i="1"/>
  <c r="D1646" i="1"/>
  <c r="C1646" i="1"/>
  <c r="B1646" i="1"/>
  <c r="F1638" i="2"/>
  <c r="E1645" i="1"/>
  <c r="D1645" i="1"/>
  <c r="C1645" i="1"/>
  <c r="B1645" i="1"/>
  <c r="F1637" i="2"/>
  <c r="E1644" i="1"/>
  <c r="D1644" i="1"/>
  <c r="C1644" i="1"/>
  <c r="B1644" i="1"/>
  <c r="R1658" i="1" l="1"/>
  <c r="L1651" i="2" s="1"/>
  <c r="R1665" i="1"/>
  <c r="L1658" i="2" s="1"/>
  <c r="R1662" i="1"/>
  <c r="L1655" i="2" s="1"/>
  <c r="R1661" i="1"/>
  <c r="L1654" i="2" s="1"/>
  <c r="R1663" i="1"/>
  <c r="L1656" i="2" s="1"/>
  <c r="R1659" i="1"/>
  <c r="L1652" i="2" s="1"/>
  <c r="R1660" i="1"/>
  <c r="L1653" i="2" s="1"/>
  <c r="B1650" i="2"/>
  <c r="I1657" i="2"/>
  <c r="R1664" i="1"/>
  <c r="L1657" i="2" s="1"/>
  <c r="I1650" i="2"/>
  <c r="R1657" i="1"/>
  <c r="L1650" i="2" s="1"/>
  <c r="E1637" i="2"/>
  <c r="D1637" i="2" s="1"/>
  <c r="C1637" i="2" s="1"/>
  <c r="B1637" i="2" s="1"/>
  <c r="O1644" i="1"/>
  <c r="I1637" i="2" s="1"/>
  <c r="E1638" i="2"/>
  <c r="D1638" i="2" s="1"/>
  <c r="C1638" i="2" s="1"/>
  <c r="B1638" i="2" s="1"/>
  <c r="O1645" i="1"/>
  <c r="I1638" i="2" s="1"/>
  <c r="E1639" i="2"/>
  <c r="D1639" i="2" s="1"/>
  <c r="C1639" i="2" s="1"/>
  <c r="B1639" i="2" s="1"/>
  <c r="O1646" i="1"/>
  <c r="I1639" i="2" s="1"/>
  <c r="E1640" i="2"/>
  <c r="D1640" i="2" s="1"/>
  <c r="C1640" i="2" s="1"/>
  <c r="B1640" i="2" s="1"/>
  <c r="O1647" i="1"/>
  <c r="I1640" i="2" s="1"/>
  <c r="E1641" i="2"/>
  <c r="D1641" i="2" s="1"/>
  <c r="C1641" i="2" s="1"/>
  <c r="B1641" i="2" s="1"/>
  <c r="O1648" i="1"/>
  <c r="I1641" i="2" s="1"/>
  <c r="E1642" i="2"/>
  <c r="D1642" i="2" s="1"/>
  <c r="C1642" i="2" s="1"/>
  <c r="B1642" i="2" s="1"/>
  <c r="O1649" i="1"/>
  <c r="I1642" i="2" s="1"/>
  <c r="E1643" i="2"/>
  <c r="D1643" i="2" s="1"/>
  <c r="C1643" i="2" s="1"/>
  <c r="B1643" i="2" s="1"/>
  <c r="O1650" i="1"/>
  <c r="I1643" i="2" s="1"/>
  <c r="E1644" i="2"/>
  <c r="D1644" i="2" s="1"/>
  <c r="C1644" i="2" s="1"/>
  <c r="B1644" i="2" s="1"/>
  <c r="O1651" i="1"/>
  <c r="I1644" i="2" s="1"/>
  <c r="E1645" i="2"/>
  <c r="D1645" i="2" s="1"/>
  <c r="C1645" i="2" s="1"/>
  <c r="B1645" i="2" s="1"/>
  <c r="O1652" i="1"/>
  <c r="I1645" i="2" s="1"/>
  <c r="E1646" i="2"/>
  <c r="D1646" i="2" s="1"/>
  <c r="C1646" i="2" s="1"/>
  <c r="B1646" i="2" s="1"/>
  <c r="O1653" i="1"/>
  <c r="I1646" i="2" s="1"/>
  <c r="E1647" i="2"/>
  <c r="D1647" i="2" s="1"/>
  <c r="C1647" i="2" s="1"/>
  <c r="B1647" i="2" s="1"/>
  <c r="O1654" i="1"/>
  <c r="I1647" i="2" s="1"/>
  <c r="E1648" i="2"/>
  <c r="D1648" i="2" s="1"/>
  <c r="C1648" i="2" s="1"/>
  <c r="B1648" i="2" s="1"/>
  <c r="O1655" i="1"/>
  <c r="I1648" i="2" s="1"/>
  <c r="B1649" i="2"/>
  <c r="E1649" i="2"/>
  <c r="O1656" i="1"/>
  <c r="I1649" i="2" s="1"/>
  <c r="F1635" i="2"/>
  <c r="E1642" i="1"/>
  <c r="D1642" i="1"/>
  <c r="C1642" i="1"/>
  <c r="B1642" i="1"/>
  <c r="F1633" i="2"/>
  <c r="E1640" i="1"/>
  <c r="D1640" i="1"/>
  <c r="C1640" i="1"/>
  <c r="B1640" i="1"/>
  <c r="F1632" i="2"/>
  <c r="E1639" i="1"/>
  <c r="D1639" i="1"/>
  <c r="C1639" i="1"/>
  <c r="B1639" i="1"/>
  <c r="F1631" i="2"/>
  <c r="E1638" i="1"/>
  <c r="D1638" i="1"/>
  <c r="C1638" i="1"/>
  <c r="B1638" i="1"/>
  <c r="F1630" i="2"/>
  <c r="E1637" i="1"/>
  <c r="D1637" i="1"/>
  <c r="C1637" i="1"/>
  <c r="B1637" i="1"/>
  <c r="F1629" i="2"/>
  <c r="E1636" i="1"/>
  <c r="D1636" i="1"/>
  <c r="C1636" i="1"/>
  <c r="B1636" i="1"/>
  <c r="F1628" i="2"/>
  <c r="E1635" i="1"/>
  <c r="D1635" i="1"/>
  <c r="C1635" i="1"/>
  <c r="B1635" i="1"/>
  <c r="F1627" i="2"/>
  <c r="E1634" i="1"/>
  <c r="D1634" i="1"/>
  <c r="C1634" i="1"/>
  <c r="B1634" i="1"/>
  <c r="F1626" i="2"/>
  <c r="E1633" i="1"/>
  <c r="D1633" i="1"/>
  <c r="C1633" i="1"/>
  <c r="B1633" i="1"/>
  <c r="F1619" i="2"/>
  <c r="E1626" i="1"/>
  <c r="D1626" i="1"/>
  <c r="C1626" i="1"/>
  <c r="B1626" i="1"/>
  <c r="F1618" i="2"/>
  <c r="E1625" i="1"/>
  <c r="D1625" i="1"/>
  <c r="C1625" i="1"/>
  <c r="B1625" i="1"/>
  <c r="F1617" i="2"/>
  <c r="E1624" i="1"/>
  <c r="D1624" i="1"/>
  <c r="C1624" i="1"/>
  <c r="B1624" i="1"/>
  <c r="F1616" i="2"/>
  <c r="E1623" i="1"/>
  <c r="D1623" i="1"/>
  <c r="C1623" i="1"/>
  <c r="B1623" i="1"/>
  <c r="F1615" i="2"/>
  <c r="E1622" i="1"/>
  <c r="D1622" i="1"/>
  <c r="C1622" i="1"/>
  <c r="B1622" i="1"/>
  <c r="F1614" i="2"/>
  <c r="E1621" i="1"/>
  <c r="D1621" i="1"/>
  <c r="C1621" i="1"/>
  <c r="B1621" i="1"/>
  <c r="F1613" i="2"/>
  <c r="E1620" i="1"/>
  <c r="D1620" i="1"/>
  <c r="C1620" i="1"/>
  <c r="B1620" i="1"/>
  <c r="F1612" i="2"/>
  <c r="E1619" i="1"/>
  <c r="D1619" i="1"/>
  <c r="C1619" i="1"/>
  <c r="B1619" i="1"/>
  <c r="F1611" i="2"/>
  <c r="E1618" i="1"/>
  <c r="D1618" i="1"/>
  <c r="C1618" i="1"/>
  <c r="B1618" i="1"/>
  <c r="F1610" i="2"/>
  <c r="E1617" i="1"/>
  <c r="D1617" i="1"/>
  <c r="C1617" i="1"/>
  <c r="B1617" i="1"/>
  <c r="F1609" i="2"/>
  <c r="E1616" i="1"/>
  <c r="D1616" i="1"/>
  <c r="C1616" i="1"/>
  <c r="B1616" i="1"/>
  <c r="F1608" i="2"/>
  <c r="E1615" i="1"/>
  <c r="D1615" i="1"/>
  <c r="C1615" i="1"/>
  <c r="B1615" i="1"/>
  <c r="F1607" i="2"/>
  <c r="E1614" i="1"/>
  <c r="D1614" i="1"/>
  <c r="C1614" i="1"/>
  <c r="B1614" i="1"/>
  <c r="F1606" i="2"/>
  <c r="E1613" i="1"/>
  <c r="D1613" i="1"/>
  <c r="C1613" i="1"/>
  <c r="B1613" i="1"/>
  <c r="F1605" i="2"/>
  <c r="E1612" i="1"/>
  <c r="D1612" i="1"/>
  <c r="C1612" i="1"/>
  <c r="B1612" i="1"/>
  <c r="F1604" i="2"/>
  <c r="E1611" i="1"/>
  <c r="D1611" i="1"/>
  <c r="C1611" i="1"/>
  <c r="B1611" i="1"/>
  <c r="F1603" i="2"/>
  <c r="E1610" i="1"/>
  <c r="D1610" i="1"/>
  <c r="C1610" i="1"/>
  <c r="B1610" i="1"/>
  <c r="F1602" i="2"/>
  <c r="E1609" i="1"/>
  <c r="D1609" i="1"/>
  <c r="C1609" i="1"/>
  <c r="B1609" i="1"/>
  <c r="F1601" i="2"/>
  <c r="E1608" i="1"/>
  <c r="D1608" i="1"/>
  <c r="C1608" i="1"/>
  <c r="B1608" i="1"/>
  <c r="F1600" i="2"/>
  <c r="E1607" i="1"/>
  <c r="D1607" i="1"/>
  <c r="C1607" i="1"/>
  <c r="B1607" i="1"/>
  <c r="F1599" i="2"/>
  <c r="E1606" i="1"/>
  <c r="D1606" i="1"/>
  <c r="C1606" i="1"/>
  <c r="B1606" i="1"/>
  <c r="R1605" i="1"/>
  <c r="L1598" i="2" s="1"/>
  <c r="F1598" i="2"/>
  <c r="E1605" i="1"/>
  <c r="D1605" i="1"/>
  <c r="C1605" i="1"/>
  <c r="B1605" i="1"/>
  <c r="R1604" i="1"/>
  <c r="L1597" i="2" s="1"/>
  <c r="F1597" i="2"/>
  <c r="E1604" i="1"/>
  <c r="D1604" i="1"/>
  <c r="C1604" i="1"/>
  <c r="B1604" i="1"/>
  <c r="R1603" i="1"/>
  <c r="L1596" i="2" s="1"/>
  <c r="F1596" i="2"/>
  <c r="E1603" i="1"/>
  <c r="D1603" i="1"/>
  <c r="C1603" i="1"/>
  <c r="B1603" i="1"/>
  <c r="R1602" i="1"/>
  <c r="L1595" i="2" s="1"/>
  <c r="R1646" i="1" l="1"/>
  <c r="L1639" i="2" s="1"/>
  <c r="R1654" i="1"/>
  <c r="L1647" i="2" s="1"/>
  <c r="R1655" i="1"/>
  <c r="L1648" i="2" s="1"/>
  <c r="R1650" i="1"/>
  <c r="L1643" i="2" s="1"/>
  <c r="R1652" i="1"/>
  <c r="L1645" i="2" s="1"/>
  <c r="R1648" i="1"/>
  <c r="L1641" i="2" s="1"/>
  <c r="R1644" i="1"/>
  <c r="L1637" i="2" s="1"/>
  <c r="R1653" i="1"/>
  <c r="L1646" i="2" s="1"/>
  <c r="R1649" i="1"/>
  <c r="L1642" i="2" s="1"/>
  <c r="R1645" i="1"/>
  <c r="L1638" i="2" s="1"/>
  <c r="R1651" i="1"/>
  <c r="L1644" i="2" s="1"/>
  <c r="R1647" i="1"/>
  <c r="L1640" i="2" s="1"/>
  <c r="F1634" i="2"/>
  <c r="F1636" i="2"/>
  <c r="E1596" i="2"/>
  <c r="D1596" i="2" s="1"/>
  <c r="C1596" i="2" s="1"/>
  <c r="B1596" i="2" s="1"/>
  <c r="O1603" i="1"/>
  <c r="I1596" i="2" s="1"/>
  <c r="E1597" i="2"/>
  <c r="D1597" i="2" s="1"/>
  <c r="C1597" i="2" s="1"/>
  <c r="B1597" i="2" s="1"/>
  <c r="O1604" i="1"/>
  <c r="I1597" i="2" s="1"/>
  <c r="E1598" i="2"/>
  <c r="D1598" i="2" s="1"/>
  <c r="C1598" i="2" s="1"/>
  <c r="B1598" i="2" s="1"/>
  <c r="O1605" i="1"/>
  <c r="I1598" i="2" s="1"/>
  <c r="E1599" i="2"/>
  <c r="D1599" i="2" s="1"/>
  <c r="C1599" i="2" s="1"/>
  <c r="B1599" i="2" s="1"/>
  <c r="O1606" i="1"/>
  <c r="E1600" i="2"/>
  <c r="D1600" i="2" s="1"/>
  <c r="C1600" i="2" s="1"/>
  <c r="B1600" i="2" s="1"/>
  <c r="O1607" i="1"/>
  <c r="E1601" i="2"/>
  <c r="D1601" i="2" s="1"/>
  <c r="C1601" i="2" s="1"/>
  <c r="B1601" i="2" s="1"/>
  <c r="O1608" i="1"/>
  <c r="E1602" i="2"/>
  <c r="D1602" i="2" s="1"/>
  <c r="C1602" i="2" s="1"/>
  <c r="B1602" i="2" s="1"/>
  <c r="O1609" i="1"/>
  <c r="E1603" i="2"/>
  <c r="D1603" i="2" s="1"/>
  <c r="C1603" i="2" s="1"/>
  <c r="B1603" i="2" s="1"/>
  <c r="O1610" i="1"/>
  <c r="E1604" i="2"/>
  <c r="D1604" i="2" s="1"/>
  <c r="C1604" i="2" s="1"/>
  <c r="B1604" i="2" s="1"/>
  <c r="O1611" i="1"/>
  <c r="E1605" i="2"/>
  <c r="D1605" i="2" s="1"/>
  <c r="C1605" i="2" s="1"/>
  <c r="B1605" i="2" s="1"/>
  <c r="O1612" i="1"/>
  <c r="E1606" i="2"/>
  <c r="D1606" i="2" s="1"/>
  <c r="C1606" i="2" s="1"/>
  <c r="B1606" i="2" s="1"/>
  <c r="O1613" i="1"/>
  <c r="E1607" i="2"/>
  <c r="D1607" i="2" s="1"/>
  <c r="C1607" i="2" s="1"/>
  <c r="B1607" i="2" s="1"/>
  <c r="O1614" i="1"/>
  <c r="E1608" i="2"/>
  <c r="D1608" i="2" s="1"/>
  <c r="C1608" i="2" s="1"/>
  <c r="B1608" i="2" s="1"/>
  <c r="O1615" i="1"/>
  <c r="E1609" i="2"/>
  <c r="D1609" i="2" s="1"/>
  <c r="C1609" i="2" s="1"/>
  <c r="B1609" i="2" s="1"/>
  <c r="O1616" i="1"/>
  <c r="E1610" i="2"/>
  <c r="D1610" i="2" s="1"/>
  <c r="C1610" i="2" s="1"/>
  <c r="B1610" i="2" s="1"/>
  <c r="O1617" i="1"/>
  <c r="E1611" i="2"/>
  <c r="D1611" i="2" s="1"/>
  <c r="C1611" i="2" s="1"/>
  <c r="B1611" i="2" s="1"/>
  <c r="O1618" i="1"/>
  <c r="E1612" i="2"/>
  <c r="D1612" i="2" s="1"/>
  <c r="C1612" i="2" s="1"/>
  <c r="B1612" i="2" s="1"/>
  <c r="O1619" i="1"/>
  <c r="E1613" i="2"/>
  <c r="D1613" i="2" s="1"/>
  <c r="C1613" i="2" s="1"/>
  <c r="B1613" i="2" s="1"/>
  <c r="O1620" i="1"/>
  <c r="E1614" i="2"/>
  <c r="D1614" i="2" s="1"/>
  <c r="C1614" i="2" s="1"/>
  <c r="B1614" i="2" s="1"/>
  <c r="O1621" i="1"/>
  <c r="E1615" i="2"/>
  <c r="D1615" i="2" s="1"/>
  <c r="C1615" i="2" s="1"/>
  <c r="B1615" i="2" s="1"/>
  <c r="O1622" i="1"/>
  <c r="E1616" i="2"/>
  <c r="D1616" i="2" s="1"/>
  <c r="C1616" i="2" s="1"/>
  <c r="B1616" i="2" s="1"/>
  <c r="O1623" i="1"/>
  <c r="E1617" i="2"/>
  <c r="D1617" i="2" s="1"/>
  <c r="C1617" i="2" s="1"/>
  <c r="B1617" i="2" s="1"/>
  <c r="O1624" i="1"/>
  <c r="E1618" i="2"/>
  <c r="D1618" i="2" s="1"/>
  <c r="C1618" i="2" s="1"/>
  <c r="B1618" i="2" s="1"/>
  <c r="O1625" i="1"/>
  <c r="E1619" i="2"/>
  <c r="D1619" i="2" s="1"/>
  <c r="C1619" i="2" s="1"/>
  <c r="B1619" i="2" s="1"/>
  <c r="O1626" i="1"/>
  <c r="E1626" i="2"/>
  <c r="D1626" i="2" s="1"/>
  <c r="C1626" i="2" s="1"/>
  <c r="B1626" i="2" s="1"/>
  <c r="O1633" i="1"/>
  <c r="I1626" i="2" s="1"/>
  <c r="E1627" i="2"/>
  <c r="D1627" i="2" s="1"/>
  <c r="C1627" i="2" s="1"/>
  <c r="B1627" i="2" s="1"/>
  <c r="O1634" i="1"/>
  <c r="I1627" i="2" s="1"/>
  <c r="E1628" i="2"/>
  <c r="D1628" i="2" s="1"/>
  <c r="C1628" i="2" s="1"/>
  <c r="B1628" i="2" s="1"/>
  <c r="O1635" i="1"/>
  <c r="I1628" i="2" s="1"/>
  <c r="E1629" i="2"/>
  <c r="D1629" i="2" s="1"/>
  <c r="C1629" i="2" s="1"/>
  <c r="B1629" i="2" s="1"/>
  <c r="O1636" i="1"/>
  <c r="I1629" i="2" s="1"/>
  <c r="E1630" i="2"/>
  <c r="D1630" i="2" s="1"/>
  <c r="C1630" i="2" s="1"/>
  <c r="B1630" i="2" s="1"/>
  <c r="O1637" i="1"/>
  <c r="I1630" i="2" s="1"/>
  <c r="E1631" i="2"/>
  <c r="D1631" i="2" s="1"/>
  <c r="C1631" i="2" s="1"/>
  <c r="B1631" i="2" s="1"/>
  <c r="O1638" i="1"/>
  <c r="I1631" i="2" s="1"/>
  <c r="E1632" i="2"/>
  <c r="D1632" i="2" s="1"/>
  <c r="C1632" i="2" s="1"/>
  <c r="B1632" i="2" s="1"/>
  <c r="O1639" i="1"/>
  <c r="I1632" i="2" s="1"/>
  <c r="E1633" i="2"/>
  <c r="D1633" i="2" s="1"/>
  <c r="C1633" i="2" s="1"/>
  <c r="B1633" i="2" s="1"/>
  <c r="O1640" i="1"/>
  <c r="I1633" i="2" s="1"/>
  <c r="O1641" i="1"/>
  <c r="E1635" i="2"/>
  <c r="D1635" i="2" s="1"/>
  <c r="C1635" i="2" s="1"/>
  <c r="B1635" i="2" s="1"/>
  <c r="O1642" i="1"/>
  <c r="I1635" i="2" s="1"/>
  <c r="O1643" i="1"/>
  <c r="R1656" i="1"/>
  <c r="L1649" i="2" s="1"/>
  <c r="F1595" i="2"/>
  <c r="E1602" i="1"/>
  <c r="D1602" i="1"/>
  <c r="C1602" i="1"/>
  <c r="B1602" i="1"/>
  <c r="R1601" i="1"/>
  <c r="L1594" i="2" s="1"/>
  <c r="F1594" i="2"/>
  <c r="E1601" i="1"/>
  <c r="D1601" i="1"/>
  <c r="C1601" i="1"/>
  <c r="B1601" i="1"/>
  <c r="R1600" i="1"/>
  <c r="L1593" i="2" s="1"/>
  <c r="F1593" i="2"/>
  <c r="E1600" i="1"/>
  <c r="D1600" i="1"/>
  <c r="C1600" i="1"/>
  <c r="B1600" i="1"/>
  <c r="R1599" i="1"/>
  <c r="L1592" i="2" s="1"/>
  <c r="F1592" i="2"/>
  <c r="E1599" i="1"/>
  <c r="D1599" i="1"/>
  <c r="C1599" i="1"/>
  <c r="B1599" i="1"/>
  <c r="R1638" i="1" l="1"/>
  <c r="L1631" i="2" s="1"/>
  <c r="R1634" i="1"/>
  <c r="L1627" i="2" s="1"/>
  <c r="R1635" i="1"/>
  <c r="L1628" i="2" s="1"/>
  <c r="R1639" i="1"/>
  <c r="L1632" i="2" s="1"/>
  <c r="R1636" i="1"/>
  <c r="L1629" i="2" s="1"/>
  <c r="R1637" i="1"/>
  <c r="L1630" i="2" s="1"/>
  <c r="R1633" i="1"/>
  <c r="L1626" i="2" s="1"/>
  <c r="I1636" i="2"/>
  <c r="R1643" i="1"/>
  <c r="L1636" i="2" s="1"/>
  <c r="I1634" i="2"/>
  <c r="R1641" i="1"/>
  <c r="L1634" i="2" s="1"/>
  <c r="I1619" i="2"/>
  <c r="R1626" i="1"/>
  <c r="L1619" i="2" s="1"/>
  <c r="I1618" i="2"/>
  <c r="R1625" i="1"/>
  <c r="L1618" i="2" s="1"/>
  <c r="I1617" i="2"/>
  <c r="R1624" i="1"/>
  <c r="L1617" i="2" s="1"/>
  <c r="I1616" i="2"/>
  <c r="R1623" i="1"/>
  <c r="L1616" i="2" s="1"/>
  <c r="I1615" i="2"/>
  <c r="R1622" i="1"/>
  <c r="L1615" i="2" s="1"/>
  <c r="I1614" i="2"/>
  <c r="R1621" i="1"/>
  <c r="L1614" i="2" s="1"/>
  <c r="I1613" i="2"/>
  <c r="R1620" i="1"/>
  <c r="L1613" i="2" s="1"/>
  <c r="I1612" i="2"/>
  <c r="R1619" i="1"/>
  <c r="L1612" i="2" s="1"/>
  <c r="I1611" i="2"/>
  <c r="R1618" i="1"/>
  <c r="L1611" i="2" s="1"/>
  <c r="I1610" i="2"/>
  <c r="R1617" i="1"/>
  <c r="L1610" i="2" s="1"/>
  <c r="I1609" i="2"/>
  <c r="R1616" i="1"/>
  <c r="L1609" i="2" s="1"/>
  <c r="I1608" i="2"/>
  <c r="R1615" i="1"/>
  <c r="L1608" i="2" s="1"/>
  <c r="I1607" i="2"/>
  <c r="R1614" i="1"/>
  <c r="L1607" i="2" s="1"/>
  <c r="I1606" i="2"/>
  <c r="R1613" i="1"/>
  <c r="L1606" i="2" s="1"/>
  <c r="I1605" i="2"/>
  <c r="R1612" i="1"/>
  <c r="L1605" i="2" s="1"/>
  <c r="I1604" i="2"/>
  <c r="R1611" i="1"/>
  <c r="L1604" i="2" s="1"/>
  <c r="I1603" i="2"/>
  <c r="R1610" i="1"/>
  <c r="L1603" i="2" s="1"/>
  <c r="I1602" i="2"/>
  <c r="R1609" i="1"/>
  <c r="L1602" i="2" s="1"/>
  <c r="I1601" i="2"/>
  <c r="R1608" i="1"/>
  <c r="L1601" i="2" s="1"/>
  <c r="I1600" i="2"/>
  <c r="R1607" i="1"/>
  <c r="L1600" i="2" s="1"/>
  <c r="I1599" i="2"/>
  <c r="R1606" i="1"/>
  <c r="L1599" i="2" s="1"/>
  <c r="E1592" i="2"/>
  <c r="D1592" i="2" s="1"/>
  <c r="C1592" i="2" s="1"/>
  <c r="B1592" i="2" s="1"/>
  <c r="O1599" i="1"/>
  <c r="I1592" i="2" s="1"/>
  <c r="E1593" i="2"/>
  <c r="D1593" i="2" s="1"/>
  <c r="C1593" i="2" s="1"/>
  <c r="B1593" i="2" s="1"/>
  <c r="O1600" i="1"/>
  <c r="I1593" i="2" s="1"/>
  <c r="E1594" i="2"/>
  <c r="D1594" i="2" s="1"/>
  <c r="C1594" i="2" s="1"/>
  <c r="B1594" i="2" s="1"/>
  <c r="O1601" i="1"/>
  <c r="I1594" i="2" s="1"/>
  <c r="E1595" i="2"/>
  <c r="D1595" i="2" s="1"/>
  <c r="C1595" i="2" s="1"/>
  <c r="B1595" i="2" s="1"/>
  <c r="O1602" i="1"/>
  <c r="I1595" i="2" s="1"/>
  <c r="R1642" i="1"/>
  <c r="L1635" i="2" s="1"/>
  <c r="R1640" i="1"/>
  <c r="L1633" i="2" s="1"/>
  <c r="R1598" i="1"/>
  <c r="L1591" i="2" s="1"/>
  <c r="F1591" i="2"/>
  <c r="E1598" i="1"/>
  <c r="D1598" i="1"/>
  <c r="C1598" i="1"/>
  <c r="B1598" i="1"/>
  <c r="F1590" i="2"/>
  <c r="E1597" i="1"/>
  <c r="D1597" i="1"/>
  <c r="C1597" i="1"/>
  <c r="B1597" i="1"/>
  <c r="F1589" i="2"/>
  <c r="E1596" i="1"/>
  <c r="D1596" i="1"/>
  <c r="C1596" i="1"/>
  <c r="B1596" i="1"/>
  <c r="F1582" i="2"/>
  <c r="O1587" i="1"/>
  <c r="G1579" i="2"/>
  <c r="R1587" i="1" l="1"/>
  <c r="L1581" i="2" s="1"/>
  <c r="I1580" i="2"/>
  <c r="R1586" i="1"/>
  <c r="L1580" i="2" s="1"/>
  <c r="I1581" i="2"/>
  <c r="O1585" i="1"/>
  <c r="I1579" i="2" s="1"/>
  <c r="E1582" i="2"/>
  <c r="D1582" i="2" s="1"/>
  <c r="C1582" i="2" s="1"/>
  <c r="B1582" i="2" s="1"/>
  <c r="I1582" i="2"/>
  <c r="E1589" i="2"/>
  <c r="D1589" i="2" s="1"/>
  <c r="C1589" i="2" s="1"/>
  <c r="B1589" i="2" s="1"/>
  <c r="O1596" i="1"/>
  <c r="E1590" i="2"/>
  <c r="D1590" i="2" s="1"/>
  <c r="C1590" i="2" s="1"/>
  <c r="B1590" i="2" s="1"/>
  <c r="O1597" i="1"/>
  <c r="E1591" i="2"/>
  <c r="D1591" i="2" s="1"/>
  <c r="C1591" i="2" s="1"/>
  <c r="B1591" i="2" s="1"/>
  <c r="O1598" i="1"/>
  <c r="I1591" i="2" s="1"/>
  <c r="O1583" i="1"/>
  <c r="O1582" i="1"/>
  <c r="O1581" i="1"/>
  <c r="O1580" i="1"/>
  <c r="O1579" i="1"/>
  <c r="O1578" i="1"/>
  <c r="O1575" i="1"/>
  <c r="O1574" i="1"/>
  <c r="O1573" i="1"/>
  <c r="O1572" i="1"/>
  <c r="O1571" i="1"/>
  <c r="O1570" i="1"/>
  <c r="O1569" i="1"/>
  <c r="O1568" i="1"/>
  <c r="I1562" i="2" s="1"/>
  <c r="R1571" i="1" l="1"/>
  <c r="L1565" i="2" s="1"/>
  <c r="I1566" i="2"/>
  <c r="R1575" i="1"/>
  <c r="L1569" i="2" s="1"/>
  <c r="I1572" i="2"/>
  <c r="R1581" i="1"/>
  <c r="L1575" i="2" s="1"/>
  <c r="I1576" i="2"/>
  <c r="R1568" i="1"/>
  <c r="L1562" i="2" s="1"/>
  <c r="I1563" i="2"/>
  <c r="R1572" i="1"/>
  <c r="L1566" i="2" s="1"/>
  <c r="I1567" i="2"/>
  <c r="R1578" i="1"/>
  <c r="L1572" i="2" s="1"/>
  <c r="I1573" i="2"/>
  <c r="R1582" i="1"/>
  <c r="L1576" i="2" s="1"/>
  <c r="I1577" i="2"/>
  <c r="R1569" i="1"/>
  <c r="L1563" i="2" s="1"/>
  <c r="I1564" i="2"/>
  <c r="R1573" i="1"/>
  <c r="L1567" i="2" s="1"/>
  <c r="I1568" i="2"/>
  <c r="R1579" i="1"/>
  <c r="L1573" i="2" s="1"/>
  <c r="I1574" i="2"/>
  <c r="R1583" i="1"/>
  <c r="L1577" i="2" s="1"/>
  <c r="G1578" i="2"/>
  <c r="R1585" i="1"/>
  <c r="L1579" i="2" s="1"/>
  <c r="R1570" i="1"/>
  <c r="L1564" i="2" s="1"/>
  <c r="I1565" i="2"/>
  <c r="R1574" i="1"/>
  <c r="L1568" i="2" s="1"/>
  <c r="I1569" i="2"/>
  <c r="R1580" i="1"/>
  <c r="L1574" i="2" s="1"/>
  <c r="I1575" i="2"/>
  <c r="O1584" i="1"/>
  <c r="F1554" i="2"/>
  <c r="F1561" i="2"/>
  <c r="I1590" i="2"/>
  <c r="R1597" i="1"/>
  <c r="L1590" i="2" s="1"/>
  <c r="I1589" i="2"/>
  <c r="R1596" i="1"/>
  <c r="O1560" i="1"/>
  <c r="I1554" i="2" s="1"/>
  <c r="O1567" i="1"/>
  <c r="I1561" i="2" s="1"/>
  <c r="O1557" i="1"/>
  <c r="O1556" i="1"/>
  <c r="O1555" i="1"/>
  <c r="O1554" i="1"/>
  <c r="O1553" i="1"/>
  <c r="I1547" i="2" s="1"/>
  <c r="O1552" i="1"/>
  <c r="I1546" i="2" s="1"/>
  <c r="F1545" i="2"/>
  <c r="E1551" i="1"/>
  <c r="D1551" i="1"/>
  <c r="C1551" i="1"/>
  <c r="B1551" i="1"/>
  <c r="F1544" i="2"/>
  <c r="E1550" i="1"/>
  <c r="D1550" i="1"/>
  <c r="C1550" i="1"/>
  <c r="B1550" i="1"/>
  <c r="F1543" i="2"/>
  <c r="E1549" i="1"/>
  <c r="D1549" i="1"/>
  <c r="C1549" i="1"/>
  <c r="B1549" i="1"/>
  <c r="F1542" i="2"/>
  <c r="O1546" i="1"/>
  <c r="O1545" i="1"/>
  <c r="O1544" i="1"/>
  <c r="O1543" i="1"/>
  <c r="I1537" i="2" s="1"/>
  <c r="R1542" i="1"/>
  <c r="L1536" i="2" s="1"/>
  <c r="O1540" i="1"/>
  <c r="I1534" i="2" s="1"/>
  <c r="R1539" i="1"/>
  <c r="L1533" i="2" s="1"/>
  <c r="F1529" i="2"/>
  <c r="E1535" i="1"/>
  <c r="D1535" i="1"/>
  <c r="C1535" i="1"/>
  <c r="E1533" i="1"/>
  <c r="E1527" i="2" s="1"/>
  <c r="D1533" i="1"/>
  <c r="D1527" i="2" s="1"/>
  <c r="C1533" i="1"/>
  <c r="C1527" i="2" s="1"/>
  <c r="B1533" i="1"/>
  <c r="B1527" i="2" s="1"/>
  <c r="E1532" i="1"/>
  <c r="E1526" i="2" s="1"/>
  <c r="D1532" i="1"/>
  <c r="D1526" i="2" s="1"/>
  <c r="C1532" i="1"/>
  <c r="C1526" i="2" s="1"/>
  <c r="B1532" i="1"/>
  <c r="B1526" i="2" s="1"/>
  <c r="E1531" i="1"/>
  <c r="E1525" i="2" s="1"/>
  <c r="D1531" i="1"/>
  <c r="D1525" i="2" s="1"/>
  <c r="C1531" i="1"/>
  <c r="C1525" i="2" s="1"/>
  <c r="B1531" i="1"/>
  <c r="B1525" i="2" s="1"/>
  <c r="E1530" i="1"/>
  <c r="E1524" i="2" s="1"/>
  <c r="C1530" i="1"/>
  <c r="C1524" i="2" s="1"/>
  <c r="B1530" i="1"/>
  <c r="B1524" i="2" s="1"/>
  <c r="Q1528" i="1"/>
  <c r="K1522" i="2" s="1"/>
  <c r="E1528" i="1"/>
  <c r="E1522" i="2" s="1"/>
  <c r="D1528" i="1"/>
  <c r="D1522" i="2" s="1"/>
  <c r="C1528" i="1"/>
  <c r="C1522" i="2" s="1"/>
  <c r="B1528" i="1"/>
  <c r="B1522" i="2" s="1"/>
  <c r="H1516" i="2"/>
  <c r="F1516" i="2"/>
  <c r="E1522" i="1"/>
  <c r="C1522" i="1"/>
  <c r="C1516" i="2" s="1"/>
  <c r="B1522" i="1"/>
  <c r="R1543" i="1" l="1"/>
  <c r="L1537" i="2" s="1"/>
  <c r="I1538" i="2"/>
  <c r="R1544" i="1"/>
  <c r="L1538" i="2" s="1"/>
  <c r="I1539" i="2"/>
  <c r="R1552" i="1"/>
  <c r="L1546" i="2" s="1"/>
  <c r="G1547" i="2"/>
  <c r="R1555" i="1"/>
  <c r="L1549" i="2" s="1"/>
  <c r="I1550" i="2"/>
  <c r="R1545" i="1"/>
  <c r="L1539" i="2" s="1"/>
  <c r="I1540" i="2"/>
  <c r="R1556" i="1"/>
  <c r="L1550" i="2" s="1"/>
  <c r="I1551" i="2"/>
  <c r="R1553" i="1"/>
  <c r="L1547" i="2" s="1"/>
  <c r="I1548" i="2"/>
  <c r="L1561" i="2"/>
  <c r="R1560" i="1"/>
  <c r="L1554" i="2" s="1"/>
  <c r="I1578" i="2"/>
  <c r="R1584" i="1"/>
  <c r="L1578" i="2" s="1"/>
  <c r="R1554" i="1"/>
  <c r="L1548" i="2" s="1"/>
  <c r="I1549" i="2"/>
  <c r="F1520" i="2"/>
  <c r="R1540" i="1"/>
  <c r="L1534" i="2" s="1"/>
  <c r="R1546" i="1"/>
  <c r="L1540" i="2" s="1"/>
  <c r="F1541" i="2"/>
  <c r="R1557" i="1"/>
  <c r="L1551" i="2" s="1"/>
  <c r="F1552" i="2"/>
  <c r="F1553" i="2"/>
  <c r="L1589" i="2"/>
  <c r="L1621" i="2" s="1"/>
  <c r="R1628" i="1"/>
  <c r="B1516" i="2"/>
  <c r="E1516" i="2"/>
  <c r="O1522" i="1"/>
  <c r="I1516" i="2" s="1"/>
  <c r="O1526" i="1"/>
  <c r="O1528" i="1"/>
  <c r="I1522" i="2" s="1"/>
  <c r="O1529" i="1"/>
  <c r="I1523" i="2" s="1"/>
  <c r="O1530" i="1"/>
  <c r="I1524" i="2" s="1"/>
  <c r="O1531" i="1"/>
  <c r="I1525" i="2" s="1"/>
  <c r="O1532" i="1"/>
  <c r="I1526" i="2" s="1"/>
  <c r="O1533" i="1"/>
  <c r="I1527" i="2" s="1"/>
  <c r="E1529" i="2"/>
  <c r="D1529" i="2" s="1"/>
  <c r="C1529" i="2" s="1"/>
  <c r="B1529" i="2" s="1"/>
  <c r="O1535" i="1"/>
  <c r="I1529" i="2" s="1"/>
  <c r="O1541" i="1"/>
  <c r="I1535" i="2" s="1"/>
  <c r="O1547" i="1"/>
  <c r="O1548" i="1"/>
  <c r="I1542" i="2" s="1"/>
  <c r="E1543" i="2"/>
  <c r="D1543" i="2" s="1"/>
  <c r="C1543" i="2" s="1"/>
  <c r="B1543" i="2" s="1"/>
  <c r="O1549" i="1"/>
  <c r="I1543" i="2" s="1"/>
  <c r="E1544" i="2"/>
  <c r="D1544" i="2" s="1"/>
  <c r="C1544" i="2" s="1"/>
  <c r="B1544" i="2" s="1"/>
  <c r="O1550" i="1"/>
  <c r="I1544" i="2" s="1"/>
  <c r="E1545" i="2"/>
  <c r="D1545" i="2" s="1"/>
  <c r="C1545" i="2" s="1"/>
  <c r="B1545" i="2" s="1"/>
  <c r="O1551" i="1"/>
  <c r="I1545" i="2" s="1"/>
  <c r="O1558" i="1"/>
  <c r="I1552" i="2" s="1"/>
  <c r="O1559" i="1"/>
  <c r="F1515" i="2"/>
  <c r="F1512" i="2"/>
  <c r="E1518" i="1"/>
  <c r="D1518" i="1"/>
  <c r="C1518" i="1"/>
  <c r="B1518" i="1"/>
  <c r="O1517" i="1"/>
  <c r="I1511" i="2" s="1"/>
  <c r="F1510" i="2"/>
  <c r="E1516" i="1"/>
  <c r="C1516" i="1"/>
  <c r="C1510" i="2" s="1"/>
  <c r="B1516" i="1"/>
  <c r="O1515" i="1"/>
  <c r="O1514" i="1"/>
  <c r="O1513" i="1"/>
  <c r="O1512" i="1"/>
  <c r="O1511" i="1"/>
  <c r="I1505" i="2" s="1"/>
  <c r="F1504" i="2"/>
  <c r="E1510" i="1"/>
  <c r="I1509" i="2" l="1"/>
  <c r="R1515" i="1"/>
  <c r="L1509" i="2" s="1"/>
  <c r="R1551" i="1"/>
  <c r="L1545" i="2" s="1"/>
  <c r="R1517" i="1"/>
  <c r="L1511" i="2" s="1"/>
  <c r="R1549" i="1"/>
  <c r="L1543" i="2" s="1"/>
  <c r="R1541" i="1"/>
  <c r="L1535" i="2" s="1"/>
  <c r="R1533" i="1"/>
  <c r="L1527" i="2" s="1"/>
  <c r="R1531" i="1"/>
  <c r="L1525" i="2" s="1"/>
  <c r="R1512" i="1"/>
  <c r="L1506" i="2" s="1"/>
  <c r="I1507" i="2"/>
  <c r="R1513" i="1"/>
  <c r="L1507" i="2" s="1"/>
  <c r="I1508" i="2"/>
  <c r="R1548" i="1"/>
  <c r="L1542" i="2" s="1"/>
  <c r="R1530" i="1"/>
  <c r="L1524" i="2" s="1"/>
  <c r="R1529" i="1"/>
  <c r="L1523" i="2" s="1"/>
  <c r="R1514" i="1"/>
  <c r="L1508" i="2" s="1"/>
  <c r="H1509" i="2"/>
  <c r="R1511" i="1"/>
  <c r="L1505" i="2" s="1"/>
  <c r="I1506" i="2"/>
  <c r="R1550" i="1"/>
  <c r="L1544" i="2" s="1"/>
  <c r="R1532" i="1"/>
  <c r="L1526" i="2" s="1"/>
  <c r="F1514" i="2"/>
  <c r="I1553" i="2"/>
  <c r="R1559" i="1"/>
  <c r="L1553" i="2" s="1"/>
  <c r="I1541" i="2"/>
  <c r="R1547" i="1"/>
  <c r="L1541" i="2" s="1"/>
  <c r="I1520" i="2"/>
  <c r="R1526" i="1"/>
  <c r="L1520" i="2" s="1"/>
  <c r="E1504" i="2"/>
  <c r="O1510" i="1"/>
  <c r="I1504" i="2" s="1"/>
  <c r="B1510" i="2"/>
  <c r="E1510" i="2"/>
  <c r="O1516" i="1"/>
  <c r="I1510" i="2" s="1"/>
  <c r="E1512" i="2"/>
  <c r="D1512" i="2" s="1"/>
  <c r="C1512" i="2" s="1"/>
  <c r="B1512" i="2" s="1"/>
  <c r="O1518" i="1"/>
  <c r="I1512" i="2" s="1"/>
  <c r="O1520" i="1"/>
  <c r="O1521" i="1"/>
  <c r="R1558" i="1"/>
  <c r="L1552" i="2" s="1"/>
  <c r="R1535" i="1"/>
  <c r="L1529" i="2" s="1"/>
  <c r="R1528" i="1"/>
  <c r="L1522" i="2" s="1"/>
  <c r="R1522" i="1"/>
  <c r="L1516" i="2" s="1"/>
  <c r="D1510" i="1"/>
  <c r="D1504" i="2" s="1"/>
  <c r="C1510" i="1"/>
  <c r="B1510" i="1"/>
  <c r="F1503" i="2"/>
  <c r="E1509" i="1"/>
  <c r="D1509" i="1"/>
  <c r="C1509" i="1"/>
  <c r="B1509" i="1"/>
  <c r="F1502" i="2"/>
  <c r="E1508" i="1"/>
  <c r="D1508" i="1"/>
  <c r="C1508" i="1"/>
  <c r="B1508" i="1"/>
  <c r="F1501" i="2"/>
  <c r="E1507" i="1"/>
  <c r="D1507" i="1"/>
  <c r="C1507" i="1"/>
  <c r="B1507" i="1"/>
  <c r="F1500" i="2"/>
  <c r="E1506" i="1"/>
  <c r="D1506" i="1"/>
  <c r="C1506" i="1"/>
  <c r="B1506" i="1"/>
  <c r="F1499" i="2"/>
  <c r="E1505" i="1"/>
  <c r="D1505" i="1"/>
  <c r="C1505" i="1"/>
  <c r="B1505" i="1"/>
  <c r="F1498" i="2"/>
  <c r="E1504" i="1"/>
  <c r="D1504" i="1"/>
  <c r="C1504" i="1"/>
  <c r="B1504" i="1"/>
  <c r="O1503" i="1"/>
  <c r="O1502" i="1"/>
  <c r="O1501" i="1"/>
  <c r="R1501" i="1" s="1"/>
  <c r="O1492" i="1"/>
  <c r="O1491" i="1"/>
  <c r="O1489" i="1"/>
  <c r="O1488" i="1"/>
  <c r="O1487" i="1"/>
  <c r="I1481" i="2" s="1"/>
  <c r="F1480" i="2"/>
  <c r="E1486" i="1"/>
  <c r="D1486" i="1"/>
  <c r="C1486" i="1"/>
  <c r="B1486" i="1"/>
  <c r="F1479" i="2"/>
  <c r="E1485" i="1"/>
  <c r="C1485" i="1"/>
  <c r="C1479" i="2" s="1"/>
  <c r="B1485" i="1"/>
  <c r="O1484" i="1"/>
  <c r="H1477" i="2"/>
  <c r="F1476" i="2"/>
  <c r="E1482" i="1"/>
  <c r="C1482" i="1"/>
  <c r="C1476" i="2" s="1"/>
  <c r="B1482" i="1"/>
  <c r="F1473" i="2"/>
  <c r="E1479" i="1"/>
  <c r="D1479" i="1"/>
  <c r="C1479" i="1"/>
  <c r="B1479" i="1"/>
  <c r="O1478" i="1"/>
  <c r="I1472" i="2" s="1"/>
  <c r="F1471" i="2"/>
  <c r="E1477" i="1"/>
  <c r="D1477" i="1"/>
  <c r="C1477" i="1"/>
  <c r="B1477" i="1"/>
  <c r="F1470" i="2"/>
  <c r="E1476" i="1"/>
  <c r="C1476" i="1"/>
  <c r="C1470" i="2" s="1"/>
  <c r="B1476" i="1"/>
  <c r="O1475" i="1"/>
  <c r="O1474" i="1"/>
  <c r="O1473" i="1"/>
  <c r="O1472" i="1"/>
  <c r="O1470" i="1"/>
  <c r="O1469" i="1"/>
  <c r="O1468" i="1"/>
  <c r="O1467" i="1"/>
  <c r="O1465" i="1"/>
  <c r="I1459" i="2" s="1"/>
  <c r="F1458" i="2"/>
  <c r="E1464" i="1"/>
  <c r="D1464" i="1"/>
  <c r="C1464" i="1"/>
  <c r="B1464" i="1"/>
  <c r="O1461" i="1"/>
  <c r="O1460" i="1"/>
  <c r="O1459" i="1"/>
  <c r="O1458" i="1"/>
  <c r="I1452" i="2" s="1"/>
  <c r="O1457" i="1"/>
  <c r="I1451" i="2" s="1"/>
  <c r="O1456" i="1"/>
  <c r="R1456" i="1" s="1"/>
  <c r="L1450" i="2" s="1"/>
  <c r="O1455" i="1"/>
  <c r="O1454" i="1"/>
  <c r="O1453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F1432" i="2"/>
  <c r="E1438" i="1"/>
  <c r="D1438" i="1"/>
  <c r="C1438" i="1"/>
  <c r="B1438" i="1"/>
  <c r="F1431" i="2"/>
  <c r="E1437" i="1"/>
  <c r="D1437" i="1"/>
  <c r="C1437" i="1"/>
  <c r="B1437" i="1"/>
  <c r="F1430" i="2"/>
  <c r="E1436" i="1"/>
  <c r="D1436" i="1"/>
  <c r="C1436" i="1"/>
  <c r="B1436" i="1"/>
  <c r="F1429" i="2"/>
  <c r="E1435" i="1"/>
  <c r="D1435" i="1"/>
  <c r="B1435" i="1"/>
  <c r="O1431" i="1"/>
  <c r="O1430" i="1"/>
  <c r="O1429" i="1"/>
  <c r="O1428" i="1"/>
  <c r="O1427" i="1"/>
  <c r="O1426" i="1"/>
  <c r="I1420" i="2" s="1"/>
  <c r="R1503" i="1" l="1"/>
  <c r="L1497" i="2" s="1"/>
  <c r="R1461" i="1"/>
  <c r="L1455" i="2" s="1"/>
  <c r="R1475" i="1"/>
  <c r="L1469" i="2" s="1"/>
  <c r="R1427" i="1"/>
  <c r="L1421" i="2" s="1"/>
  <c r="I1422" i="2"/>
  <c r="R1429" i="1"/>
  <c r="L1423" i="2" s="1"/>
  <c r="I1424" i="2"/>
  <c r="I1434" i="2"/>
  <c r="R1443" i="1"/>
  <c r="L1437" i="2" s="1"/>
  <c r="I1438" i="2"/>
  <c r="R1447" i="1"/>
  <c r="L1441" i="2" s="1"/>
  <c r="I1442" i="2"/>
  <c r="R1451" i="1"/>
  <c r="L1445" i="2" s="1"/>
  <c r="I1446" i="2"/>
  <c r="R1455" i="1"/>
  <c r="L1449" i="2" s="1"/>
  <c r="I1450" i="2"/>
  <c r="R1458" i="1"/>
  <c r="L1452" i="2" s="1"/>
  <c r="I1453" i="2"/>
  <c r="R1469" i="1"/>
  <c r="L1463" i="2" s="1"/>
  <c r="I1464" i="2"/>
  <c r="R1474" i="1"/>
  <c r="L1468" i="2" s="1"/>
  <c r="I1469" i="2"/>
  <c r="R1478" i="1"/>
  <c r="L1472" i="2" s="1"/>
  <c r="O1483" i="1"/>
  <c r="I1477" i="2" s="1"/>
  <c r="R1487" i="1"/>
  <c r="L1481" i="2" s="1"/>
  <c r="I1482" i="2"/>
  <c r="I1485" i="2"/>
  <c r="R1502" i="1"/>
  <c r="L1496" i="2" s="1"/>
  <c r="I1497" i="2"/>
  <c r="R1516" i="1"/>
  <c r="L1510" i="2" s="1"/>
  <c r="R1510" i="1"/>
  <c r="L1504" i="2" s="1"/>
  <c r="R1426" i="1"/>
  <c r="L1420" i="2" s="1"/>
  <c r="I1421" i="2"/>
  <c r="R1440" i="1"/>
  <c r="L1434" i="2" s="1"/>
  <c r="I1435" i="2"/>
  <c r="R1444" i="1"/>
  <c r="L1438" i="2" s="1"/>
  <c r="I1439" i="2"/>
  <c r="R1448" i="1"/>
  <c r="L1442" i="2" s="1"/>
  <c r="I1443" i="2"/>
  <c r="R1452" i="1"/>
  <c r="L1446" i="2" s="1"/>
  <c r="I1447" i="2"/>
  <c r="R1459" i="1"/>
  <c r="L1453" i="2" s="1"/>
  <c r="I1454" i="2"/>
  <c r="R1465" i="1"/>
  <c r="L1459" i="2" s="1"/>
  <c r="I1461" i="2"/>
  <c r="R1470" i="1"/>
  <c r="L1464" i="2" s="1"/>
  <c r="I1466" i="2"/>
  <c r="I1478" i="2"/>
  <c r="R1488" i="1"/>
  <c r="L1482" i="2" s="1"/>
  <c r="I1483" i="2"/>
  <c r="R1491" i="1"/>
  <c r="L1485" i="2" s="1"/>
  <c r="I1486" i="2"/>
  <c r="R1441" i="1"/>
  <c r="L1435" i="2" s="1"/>
  <c r="I1436" i="2"/>
  <c r="R1445" i="1"/>
  <c r="L1439" i="2" s="1"/>
  <c r="I1440" i="2"/>
  <c r="R1449" i="1"/>
  <c r="L1443" i="2" s="1"/>
  <c r="I1444" i="2"/>
  <c r="R1453" i="1"/>
  <c r="L1447" i="2" s="1"/>
  <c r="I1448" i="2"/>
  <c r="R1460" i="1"/>
  <c r="L1454" i="2" s="1"/>
  <c r="I1455" i="2"/>
  <c r="R1467" i="1"/>
  <c r="L1461" i="2" s="1"/>
  <c r="I1462" i="2"/>
  <c r="R1472" i="1"/>
  <c r="L1466" i="2" s="1"/>
  <c r="I1467" i="2"/>
  <c r="R1484" i="1"/>
  <c r="L1478" i="2" s="1"/>
  <c r="R1489" i="1"/>
  <c r="L1483" i="2" s="1"/>
  <c r="G1484" i="2"/>
  <c r="R1492" i="1"/>
  <c r="L1486" i="2" s="1"/>
  <c r="I1495" i="2"/>
  <c r="R1430" i="1"/>
  <c r="L1424" i="2" s="1"/>
  <c r="I1425" i="2"/>
  <c r="R1428" i="1"/>
  <c r="L1422" i="2" s="1"/>
  <c r="I1423" i="2"/>
  <c r="R1442" i="1"/>
  <c r="L1436" i="2" s="1"/>
  <c r="I1437" i="2"/>
  <c r="R1446" i="1"/>
  <c r="L1440" i="2" s="1"/>
  <c r="I1441" i="2"/>
  <c r="R1450" i="1"/>
  <c r="L1444" i="2" s="1"/>
  <c r="I1445" i="2"/>
  <c r="R1454" i="1"/>
  <c r="L1448" i="2" s="1"/>
  <c r="I1449" i="2"/>
  <c r="R1468" i="1"/>
  <c r="L1462" i="2" s="1"/>
  <c r="I1463" i="2"/>
  <c r="R1473" i="1"/>
  <c r="L1467" i="2" s="1"/>
  <c r="I1468" i="2"/>
  <c r="O1490" i="1"/>
  <c r="I1484" i="2" s="1"/>
  <c r="L1495" i="2"/>
  <c r="I1496" i="2"/>
  <c r="R1431" i="1"/>
  <c r="L1425" i="2" s="1"/>
  <c r="B1429" i="2"/>
  <c r="F1474" i="2"/>
  <c r="F1475" i="2"/>
  <c r="I1515" i="2"/>
  <c r="R1521" i="1"/>
  <c r="L1515" i="2" s="1"/>
  <c r="I1514" i="2"/>
  <c r="R1520" i="1"/>
  <c r="L1514" i="2" s="1"/>
  <c r="E1429" i="2"/>
  <c r="D1429" i="2" s="1"/>
  <c r="O1435" i="1"/>
  <c r="I1429" i="2" s="1"/>
  <c r="E1430" i="2"/>
  <c r="D1430" i="2" s="1"/>
  <c r="C1430" i="2" s="1"/>
  <c r="B1430" i="2" s="1"/>
  <c r="O1436" i="1"/>
  <c r="I1430" i="2" s="1"/>
  <c r="E1431" i="2"/>
  <c r="D1431" i="2" s="1"/>
  <c r="C1431" i="2" s="1"/>
  <c r="B1431" i="2" s="1"/>
  <c r="O1437" i="1"/>
  <c r="I1431" i="2" s="1"/>
  <c r="E1432" i="2"/>
  <c r="D1432" i="2" s="1"/>
  <c r="C1432" i="2" s="1"/>
  <c r="B1432" i="2" s="1"/>
  <c r="O1438" i="1"/>
  <c r="I1432" i="2" s="1"/>
  <c r="E1458" i="2"/>
  <c r="D1458" i="2" s="1"/>
  <c r="C1458" i="2" s="1"/>
  <c r="B1458" i="2" s="1"/>
  <c r="O1464" i="1"/>
  <c r="I1458" i="2" s="1"/>
  <c r="B1470" i="2"/>
  <c r="E1470" i="2"/>
  <c r="O1476" i="1"/>
  <c r="I1470" i="2" s="1"/>
  <c r="E1471" i="2"/>
  <c r="D1471" i="2" s="1"/>
  <c r="C1471" i="2" s="1"/>
  <c r="B1471" i="2" s="1"/>
  <c r="O1477" i="1"/>
  <c r="I1471" i="2" s="1"/>
  <c r="E1473" i="2"/>
  <c r="D1473" i="2" s="1"/>
  <c r="C1473" i="2" s="1"/>
  <c r="B1473" i="2" s="1"/>
  <c r="O1479" i="1"/>
  <c r="I1473" i="2" s="1"/>
  <c r="O1480" i="1"/>
  <c r="I1474" i="2" s="1"/>
  <c r="O1481" i="1"/>
  <c r="I1475" i="2" s="1"/>
  <c r="B1476" i="2"/>
  <c r="E1476" i="2"/>
  <c r="O1482" i="1"/>
  <c r="I1476" i="2" s="1"/>
  <c r="B1479" i="2"/>
  <c r="E1479" i="2"/>
  <c r="O1485" i="1"/>
  <c r="E1480" i="2"/>
  <c r="D1480" i="2" s="1"/>
  <c r="C1480" i="2" s="1"/>
  <c r="B1480" i="2" s="1"/>
  <c r="O1486" i="1"/>
  <c r="E1498" i="2"/>
  <c r="D1498" i="2" s="1"/>
  <c r="C1498" i="2" s="1"/>
  <c r="B1498" i="2" s="1"/>
  <c r="O1504" i="1"/>
  <c r="I1498" i="2" s="1"/>
  <c r="E1499" i="2"/>
  <c r="D1499" i="2" s="1"/>
  <c r="C1499" i="2" s="1"/>
  <c r="B1499" i="2" s="1"/>
  <c r="O1505" i="1"/>
  <c r="I1499" i="2" s="1"/>
  <c r="E1500" i="2"/>
  <c r="D1500" i="2" s="1"/>
  <c r="C1500" i="2" s="1"/>
  <c r="B1500" i="2" s="1"/>
  <c r="O1506" i="1"/>
  <c r="I1500" i="2" s="1"/>
  <c r="E1501" i="2"/>
  <c r="D1501" i="2" s="1"/>
  <c r="C1501" i="2" s="1"/>
  <c r="B1501" i="2" s="1"/>
  <c r="O1507" i="1"/>
  <c r="I1501" i="2" s="1"/>
  <c r="E1502" i="2"/>
  <c r="D1502" i="2" s="1"/>
  <c r="C1502" i="2" s="1"/>
  <c r="B1502" i="2" s="1"/>
  <c r="O1508" i="1"/>
  <c r="I1502" i="2" s="1"/>
  <c r="E1503" i="2"/>
  <c r="D1503" i="2" s="1"/>
  <c r="C1503" i="2" s="1"/>
  <c r="B1503" i="2" s="1"/>
  <c r="O1509" i="1"/>
  <c r="I1503" i="2" s="1"/>
  <c r="C1504" i="2"/>
  <c r="B1504" i="2" s="1"/>
  <c r="R1518" i="1"/>
  <c r="L1512" i="2" s="1"/>
  <c r="R1457" i="1"/>
  <c r="L1451" i="2" s="1"/>
  <c r="O1425" i="1"/>
  <c r="O1424" i="1"/>
  <c r="I1418" i="2" s="1"/>
  <c r="O1423" i="1"/>
  <c r="I1417" i="2" s="1"/>
  <c r="O1422" i="1"/>
  <c r="I1416" i="2" s="1"/>
  <c r="O1421" i="1"/>
  <c r="I1415" i="2" s="1"/>
  <c r="O1420" i="1"/>
  <c r="O1419" i="1"/>
  <c r="O1417" i="1"/>
  <c r="O1416" i="1"/>
  <c r="O1415" i="1"/>
  <c r="O1414" i="1"/>
  <c r="O1413" i="1"/>
  <c r="O1412" i="1"/>
  <c r="O1411" i="1"/>
  <c r="O1410" i="1"/>
  <c r="O1409" i="1"/>
  <c r="O1408" i="1"/>
  <c r="O1407" i="1"/>
  <c r="I1401" i="2" s="1"/>
  <c r="O1405" i="1"/>
  <c r="R1405" i="1" s="1"/>
  <c r="O1404" i="1"/>
  <c r="O1402" i="1"/>
  <c r="O1401" i="1"/>
  <c r="O1400" i="1"/>
  <c r="O1398" i="1"/>
  <c r="O1397" i="1"/>
  <c r="O1396" i="1"/>
  <c r="I1390" i="2" s="1"/>
  <c r="O1395" i="1"/>
  <c r="I1389" i="2" s="1"/>
  <c r="O1394" i="1"/>
  <c r="I1388" i="2" s="1"/>
  <c r="O1393" i="1"/>
  <c r="I1387" i="2" s="1"/>
  <c r="O1392" i="1"/>
  <c r="I1386" i="2" s="1"/>
  <c r="O1391" i="1"/>
  <c r="I1385" i="2" s="1"/>
  <c r="O1390" i="1"/>
  <c r="I1384" i="2" s="1"/>
  <c r="O1389" i="1"/>
  <c r="I1383" i="2" s="1"/>
  <c r="F1380" i="2"/>
  <c r="F1379" i="2"/>
  <c r="F1375" i="2"/>
  <c r="F1374" i="2"/>
  <c r="F1373" i="2"/>
  <c r="F1372" i="2"/>
  <c r="R1483" i="1" l="1"/>
  <c r="L1477" i="2" s="1"/>
  <c r="R1505" i="1"/>
  <c r="L1499" i="2" s="1"/>
  <c r="R1437" i="1"/>
  <c r="L1431" i="2" s="1"/>
  <c r="R1509" i="1"/>
  <c r="L1503" i="2" s="1"/>
  <c r="R1477" i="1"/>
  <c r="L1471" i="2" s="1"/>
  <c r="R1464" i="1"/>
  <c r="L1458" i="2" s="1"/>
  <c r="R1507" i="1"/>
  <c r="L1501" i="2" s="1"/>
  <c r="R1435" i="1"/>
  <c r="L1429" i="2" s="1"/>
  <c r="R1396" i="1"/>
  <c r="L1390" i="2" s="1"/>
  <c r="I1391" i="2"/>
  <c r="R1415" i="1"/>
  <c r="L1409" i="2" s="1"/>
  <c r="I1410" i="2"/>
  <c r="R1425" i="1"/>
  <c r="L1419" i="2" s="1"/>
  <c r="R1398" i="1"/>
  <c r="L1392" i="2" s="1"/>
  <c r="I1394" i="2"/>
  <c r="R1409" i="1"/>
  <c r="L1403" i="2" s="1"/>
  <c r="I1404" i="2"/>
  <c r="I1411" i="2"/>
  <c r="R1423" i="1"/>
  <c r="L1417" i="2" s="1"/>
  <c r="R1395" i="1"/>
  <c r="L1389" i="2" s="1"/>
  <c r="R1400" i="1"/>
  <c r="L1394" i="2" s="1"/>
  <c r="I1395" i="2"/>
  <c r="R1410" i="1"/>
  <c r="L1404" i="2" s="1"/>
  <c r="I1405" i="2"/>
  <c r="R1414" i="1"/>
  <c r="L1408" i="2" s="1"/>
  <c r="I1409" i="2"/>
  <c r="R1417" i="1"/>
  <c r="L1411" i="2" s="1"/>
  <c r="O1418" i="1"/>
  <c r="I1412" i="2" s="1"/>
  <c r="H1412" i="2"/>
  <c r="R1421" i="1"/>
  <c r="L1415" i="2" s="1"/>
  <c r="R1424" i="1"/>
  <c r="L1418" i="2" s="1"/>
  <c r="I1419" i="2"/>
  <c r="R1506" i="1"/>
  <c r="L1500" i="2" s="1"/>
  <c r="R1438" i="1"/>
  <c r="L1432" i="2" s="1"/>
  <c r="R1411" i="1"/>
  <c r="L1405" i="2" s="1"/>
  <c r="I1406" i="2"/>
  <c r="R1407" i="1"/>
  <c r="L1401" i="2" s="1"/>
  <c r="I1402" i="2"/>
  <c r="R1422" i="1"/>
  <c r="L1416" i="2" s="1"/>
  <c r="R1389" i="1"/>
  <c r="L1383" i="2" s="1"/>
  <c r="R1393" i="1"/>
  <c r="L1387" i="2" s="1"/>
  <c r="R1397" i="1"/>
  <c r="L1391" i="2" s="1"/>
  <c r="I1392" i="2"/>
  <c r="R1402" i="1"/>
  <c r="L1396" i="2" s="1"/>
  <c r="I1398" i="2"/>
  <c r="R1408" i="1"/>
  <c r="L1402" i="2" s="1"/>
  <c r="I1403" i="2"/>
  <c r="R1412" i="1"/>
  <c r="L1406" i="2" s="1"/>
  <c r="I1407" i="2"/>
  <c r="R1416" i="1"/>
  <c r="L1410" i="2" s="1"/>
  <c r="R1419" i="1"/>
  <c r="L1413" i="2" s="1"/>
  <c r="I1414" i="2"/>
  <c r="R1508" i="1"/>
  <c r="L1502" i="2" s="1"/>
  <c r="R1504" i="1"/>
  <c r="L1498" i="2" s="1"/>
  <c r="R1482" i="1"/>
  <c r="L1476" i="2" s="1"/>
  <c r="R1481" i="1"/>
  <c r="L1475" i="2" s="1"/>
  <c r="R1476" i="1"/>
  <c r="L1470" i="2" s="1"/>
  <c r="R1436" i="1"/>
  <c r="L1430" i="2" s="1"/>
  <c r="R1392" i="1"/>
  <c r="L1386" i="2" s="1"/>
  <c r="R1401" i="1"/>
  <c r="L1395" i="2" s="1"/>
  <c r="I1396" i="2"/>
  <c r="I1413" i="2"/>
  <c r="R1394" i="1"/>
  <c r="L1388" i="2" s="1"/>
  <c r="R1413" i="1"/>
  <c r="L1407" i="2" s="1"/>
  <c r="I1408" i="2"/>
  <c r="R1420" i="1"/>
  <c r="L1414" i="2" s="1"/>
  <c r="R1490" i="1"/>
  <c r="L1484" i="2" s="1"/>
  <c r="R1390" i="1"/>
  <c r="L1384" i="2" s="1"/>
  <c r="R1391" i="1"/>
  <c r="L1385" i="2" s="1"/>
  <c r="R1404" i="1"/>
  <c r="L1398" i="2" s="1"/>
  <c r="I1399" i="2"/>
  <c r="L1399" i="2"/>
  <c r="F1353" i="2"/>
  <c r="F1361" i="2"/>
  <c r="F1364" i="2"/>
  <c r="F1367" i="2"/>
  <c r="F1368" i="2"/>
  <c r="F1370" i="2"/>
  <c r="F1371" i="2"/>
  <c r="I1480" i="2"/>
  <c r="R1486" i="1"/>
  <c r="L1480" i="2" s="1"/>
  <c r="I1479" i="2"/>
  <c r="R1485" i="1"/>
  <c r="L1479" i="2" s="1"/>
  <c r="O1359" i="1"/>
  <c r="I1353" i="2" s="1"/>
  <c r="O1361" i="1"/>
  <c r="I1355" i="2" s="1"/>
  <c r="O1363" i="1"/>
  <c r="I1357" i="2" s="1"/>
  <c r="O1365" i="1"/>
  <c r="I1359" i="2" s="1"/>
  <c r="O1366" i="1"/>
  <c r="I1360" i="2" s="1"/>
  <c r="O1367" i="1"/>
  <c r="I1361" i="2" s="1"/>
  <c r="O1370" i="1"/>
  <c r="I1364" i="2" s="1"/>
  <c r="O1371" i="1"/>
  <c r="I1365" i="2" s="1"/>
  <c r="O1373" i="1"/>
  <c r="I1367" i="2" s="1"/>
  <c r="O1374" i="1"/>
  <c r="I1368" i="2" s="1"/>
  <c r="O1376" i="1"/>
  <c r="I1370" i="2" s="1"/>
  <c r="O1377" i="1"/>
  <c r="O1378" i="1"/>
  <c r="O1379" i="1"/>
  <c r="O1380" i="1"/>
  <c r="O1381" i="1"/>
  <c r="O1385" i="1"/>
  <c r="O1386" i="1"/>
  <c r="R1480" i="1"/>
  <c r="L1474" i="2" s="1"/>
  <c r="R1479" i="1"/>
  <c r="L1473" i="2" s="1"/>
  <c r="H1347" i="2"/>
  <c r="H1325" i="2"/>
  <c r="O1329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R1418" i="1" l="1"/>
  <c r="L1412" i="2" s="1"/>
  <c r="R1370" i="1"/>
  <c r="L1364" i="2" s="1"/>
  <c r="I1307" i="2"/>
  <c r="R1324" i="1"/>
  <c r="L1318" i="2" s="1"/>
  <c r="I1319" i="2"/>
  <c r="R1313" i="1"/>
  <c r="L1307" i="2" s="1"/>
  <c r="I1308" i="2"/>
  <c r="R1314" i="1"/>
  <c r="L1308" i="2" s="1"/>
  <c r="I1309" i="2"/>
  <c r="R1318" i="1"/>
  <c r="L1312" i="2" s="1"/>
  <c r="I1313" i="2"/>
  <c r="R1322" i="1"/>
  <c r="L1316" i="2" s="1"/>
  <c r="I1317" i="2"/>
  <c r="R1326" i="1"/>
  <c r="L1320" i="2" s="1"/>
  <c r="I1321" i="2"/>
  <c r="R1315" i="1"/>
  <c r="L1309" i="2" s="1"/>
  <c r="I1310" i="2"/>
  <c r="R1319" i="1"/>
  <c r="L1313" i="2" s="1"/>
  <c r="I1314" i="2"/>
  <c r="R1323" i="1"/>
  <c r="L1317" i="2" s="1"/>
  <c r="I1318" i="2"/>
  <c r="R1327" i="1"/>
  <c r="L1321" i="2" s="1"/>
  <c r="I1323" i="2"/>
  <c r="R1316" i="1"/>
  <c r="L1310" i="2" s="1"/>
  <c r="I1311" i="2"/>
  <c r="R1320" i="1"/>
  <c r="L1314" i="2" s="1"/>
  <c r="I1315" i="2"/>
  <c r="R1317" i="1"/>
  <c r="L1311" i="2" s="1"/>
  <c r="I1312" i="2"/>
  <c r="R1321" i="1"/>
  <c r="L1315" i="2" s="1"/>
  <c r="I1316" i="2"/>
  <c r="R1325" i="1"/>
  <c r="L1319" i="2" s="1"/>
  <c r="I1320" i="2"/>
  <c r="R1329" i="1"/>
  <c r="L1323" i="2" s="1"/>
  <c r="F1325" i="2"/>
  <c r="F1327" i="2"/>
  <c r="F1330" i="2"/>
  <c r="F1332" i="2"/>
  <c r="F1334" i="2"/>
  <c r="F1336" i="2"/>
  <c r="F1338" i="2"/>
  <c r="F1339" i="2"/>
  <c r="F1341" i="2"/>
  <c r="F1343" i="2"/>
  <c r="F1345" i="2"/>
  <c r="F1347" i="2"/>
  <c r="F1349" i="2"/>
  <c r="I1380" i="2"/>
  <c r="R1386" i="1"/>
  <c r="L1380" i="2" s="1"/>
  <c r="I1379" i="2"/>
  <c r="R1385" i="1"/>
  <c r="L1379" i="2" s="1"/>
  <c r="I1375" i="2"/>
  <c r="R1381" i="1"/>
  <c r="L1375" i="2" s="1"/>
  <c r="I1374" i="2"/>
  <c r="R1380" i="1"/>
  <c r="L1374" i="2" s="1"/>
  <c r="I1373" i="2"/>
  <c r="R1379" i="1"/>
  <c r="L1373" i="2" s="1"/>
  <c r="I1372" i="2"/>
  <c r="R1378" i="1"/>
  <c r="L1372" i="2" s="1"/>
  <c r="I1371" i="2"/>
  <c r="R1377" i="1"/>
  <c r="L1371" i="2" s="1"/>
  <c r="O1331" i="1"/>
  <c r="I1325" i="2" s="1"/>
  <c r="I1327" i="2"/>
  <c r="O1336" i="1"/>
  <c r="I1330" i="2" s="1"/>
  <c r="O1338" i="1"/>
  <c r="I1332" i="2" s="1"/>
  <c r="O1340" i="1"/>
  <c r="I1334" i="2" s="1"/>
  <c r="O1342" i="1"/>
  <c r="I1336" i="2" s="1"/>
  <c r="O1344" i="1"/>
  <c r="I1338" i="2" s="1"/>
  <c r="O1345" i="1"/>
  <c r="I1339" i="2" s="1"/>
  <c r="O1347" i="1"/>
  <c r="I1341" i="2" s="1"/>
  <c r="O1349" i="1"/>
  <c r="I1343" i="2" s="1"/>
  <c r="O1351" i="1"/>
  <c r="I1345" i="2" s="1"/>
  <c r="O1353" i="1"/>
  <c r="I1347" i="2" s="1"/>
  <c r="O1355" i="1"/>
  <c r="I1349" i="2" s="1"/>
  <c r="R1376" i="1"/>
  <c r="L1370" i="2" s="1"/>
  <c r="R1374" i="1"/>
  <c r="L1368" i="2" s="1"/>
  <c r="R1373" i="1"/>
  <c r="L1367" i="2" s="1"/>
  <c r="R1371" i="1"/>
  <c r="L1365" i="2" s="1"/>
  <c r="R1367" i="1"/>
  <c r="L1361" i="2" s="1"/>
  <c r="R1366" i="1"/>
  <c r="L1360" i="2" s="1"/>
  <c r="R1365" i="1"/>
  <c r="L1359" i="2" s="1"/>
  <c r="R1363" i="1"/>
  <c r="L1357" i="2" s="1"/>
  <c r="R1361" i="1"/>
  <c r="L1355" i="2" s="1"/>
  <c r="R1359" i="1"/>
  <c r="L1353" i="2" s="1"/>
  <c r="H1271" i="2"/>
  <c r="O1277" i="1"/>
  <c r="I1271" i="2" s="1"/>
  <c r="H1270" i="2"/>
  <c r="O1267" i="1"/>
  <c r="O1266" i="1"/>
  <c r="O1263" i="1"/>
  <c r="O1262" i="1"/>
  <c r="O1261" i="1"/>
  <c r="O1260" i="1"/>
  <c r="O1259" i="1"/>
  <c r="O1258" i="1"/>
  <c r="O1257" i="1"/>
  <c r="O1256" i="1"/>
  <c r="O1255" i="1"/>
  <c r="O1254" i="1"/>
  <c r="O1253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I1226" i="2" s="1"/>
  <c r="H1225" i="2"/>
  <c r="O1230" i="1"/>
  <c r="O1227" i="1"/>
  <c r="O1225" i="1"/>
  <c r="O1224" i="1"/>
  <c r="O1223" i="1"/>
  <c r="O1222" i="1"/>
  <c r="O1221" i="1"/>
  <c r="O1220" i="1"/>
  <c r="O1219" i="1"/>
  <c r="O1218" i="1"/>
  <c r="O1217" i="1"/>
  <c r="O1216" i="1"/>
  <c r="O1215" i="1"/>
  <c r="I1209" i="2" s="1"/>
  <c r="R1221" i="1" l="1"/>
  <c r="L1215" i="2" s="1"/>
  <c r="I1216" i="2"/>
  <c r="R1235" i="1"/>
  <c r="L1229" i="2" s="1"/>
  <c r="I1230" i="2"/>
  <c r="R1247" i="1"/>
  <c r="L1241" i="2" s="1"/>
  <c r="I1242" i="2"/>
  <c r="R1260" i="1"/>
  <c r="L1254" i="2" s="1"/>
  <c r="I1255" i="2"/>
  <c r="R1218" i="1"/>
  <c r="L1212" i="2" s="1"/>
  <c r="I1213" i="2"/>
  <c r="R1222" i="1"/>
  <c r="L1216" i="2" s="1"/>
  <c r="I1217" i="2"/>
  <c r="R1227" i="1"/>
  <c r="L1221" i="2" s="1"/>
  <c r="I1224" i="2"/>
  <c r="R1232" i="1"/>
  <c r="L1226" i="2" s="1"/>
  <c r="I1227" i="2"/>
  <c r="R1236" i="1"/>
  <c r="L1230" i="2" s="1"/>
  <c r="I1231" i="2"/>
  <c r="R1240" i="1"/>
  <c r="L1234" i="2" s="1"/>
  <c r="I1235" i="2"/>
  <c r="R1244" i="1"/>
  <c r="L1238" i="2" s="1"/>
  <c r="I1239" i="2"/>
  <c r="R1248" i="1"/>
  <c r="L1242" i="2" s="1"/>
  <c r="I1247" i="2"/>
  <c r="R1257" i="1"/>
  <c r="L1251" i="2" s="1"/>
  <c r="I1252" i="2"/>
  <c r="R1261" i="1"/>
  <c r="L1255" i="2" s="1"/>
  <c r="I1256" i="2"/>
  <c r="R1267" i="1"/>
  <c r="L1261" i="2" s="1"/>
  <c r="G1271" i="2"/>
  <c r="R1225" i="1"/>
  <c r="L1219" i="2" s="1"/>
  <c r="I1221" i="2"/>
  <c r="R1239" i="1"/>
  <c r="L1233" i="2" s="1"/>
  <c r="I1234" i="2"/>
  <c r="R1266" i="1"/>
  <c r="L1260" i="2" s="1"/>
  <c r="I1261" i="2"/>
  <c r="R1215" i="1"/>
  <c r="L1209" i="2" s="1"/>
  <c r="I1210" i="2"/>
  <c r="R1219" i="1"/>
  <c r="L1213" i="2" s="1"/>
  <c r="I1214" i="2"/>
  <c r="R1223" i="1"/>
  <c r="L1217" i="2" s="1"/>
  <c r="I1218" i="2"/>
  <c r="R1233" i="1"/>
  <c r="L1227" i="2" s="1"/>
  <c r="I1228" i="2"/>
  <c r="R1237" i="1"/>
  <c r="L1231" i="2" s="1"/>
  <c r="I1232" i="2"/>
  <c r="R1241" i="1"/>
  <c r="L1235" i="2" s="1"/>
  <c r="I1236" i="2"/>
  <c r="R1245" i="1"/>
  <c r="L1239" i="2" s="1"/>
  <c r="I1240" i="2"/>
  <c r="R1253" i="1"/>
  <c r="L1247" i="2" s="1"/>
  <c r="I1248" i="2"/>
  <c r="I1249" i="2"/>
  <c r="R1258" i="1"/>
  <c r="L1252" i="2" s="1"/>
  <c r="I1253" i="2"/>
  <c r="R1262" i="1"/>
  <c r="L1256" i="2" s="1"/>
  <c r="I1257" i="2"/>
  <c r="G1270" i="2"/>
  <c r="R1217" i="1"/>
  <c r="L1211" i="2" s="1"/>
  <c r="I1212" i="2"/>
  <c r="R1243" i="1"/>
  <c r="L1237" i="2" s="1"/>
  <c r="I1238" i="2"/>
  <c r="R1256" i="1"/>
  <c r="L1250" i="2" s="1"/>
  <c r="I1251" i="2"/>
  <c r="R1216" i="1"/>
  <c r="L1210" i="2" s="1"/>
  <c r="I1211" i="2"/>
  <c r="R1220" i="1"/>
  <c r="L1214" i="2" s="1"/>
  <c r="I1215" i="2"/>
  <c r="R1224" i="1"/>
  <c r="L1218" i="2" s="1"/>
  <c r="I1219" i="2"/>
  <c r="R1234" i="1"/>
  <c r="L1228" i="2" s="1"/>
  <c r="I1229" i="2"/>
  <c r="R1238" i="1"/>
  <c r="L1232" i="2" s="1"/>
  <c r="I1233" i="2"/>
  <c r="R1242" i="1"/>
  <c r="L1236" i="2" s="1"/>
  <c r="I1237" i="2"/>
  <c r="R1246" i="1"/>
  <c r="L1240" i="2" s="1"/>
  <c r="I1241" i="2"/>
  <c r="R1254" i="1"/>
  <c r="L1248" i="2" s="1"/>
  <c r="R1255" i="1"/>
  <c r="L1249" i="2" s="1"/>
  <c r="I1250" i="2"/>
  <c r="R1259" i="1"/>
  <c r="L1253" i="2" s="1"/>
  <c r="I1254" i="2"/>
  <c r="R1263" i="1"/>
  <c r="L1257" i="2" s="1"/>
  <c r="I1260" i="2"/>
  <c r="O1276" i="1"/>
  <c r="I1270" i="2" s="1"/>
  <c r="R1277" i="1"/>
  <c r="L1271" i="2" s="1"/>
  <c r="G1272" i="2"/>
  <c r="O1278" i="1"/>
  <c r="I1272" i="2" s="1"/>
  <c r="R1230" i="1"/>
  <c r="L1224" i="2" s="1"/>
  <c r="F1225" i="2"/>
  <c r="O1231" i="1"/>
  <c r="I1225" i="2" s="1"/>
  <c r="R1355" i="1"/>
  <c r="L1349" i="2" s="1"/>
  <c r="R1353" i="1"/>
  <c r="L1347" i="2" s="1"/>
  <c r="R1351" i="1"/>
  <c r="L1345" i="2" s="1"/>
  <c r="R1349" i="1"/>
  <c r="L1343" i="2" s="1"/>
  <c r="R1347" i="1"/>
  <c r="L1341" i="2" s="1"/>
  <c r="R1345" i="1"/>
  <c r="L1339" i="2" s="1"/>
  <c r="R1344" i="1"/>
  <c r="L1338" i="2" s="1"/>
  <c r="R1342" i="1"/>
  <c r="L1336" i="2" s="1"/>
  <c r="R1340" i="1"/>
  <c r="L1334" i="2" s="1"/>
  <c r="R1338" i="1"/>
  <c r="R1336" i="1"/>
  <c r="L1330" i="2" s="1"/>
  <c r="L1327" i="2"/>
  <c r="R1331" i="1"/>
  <c r="L1325" i="2" s="1"/>
  <c r="O1213" i="1"/>
  <c r="I1207" i="2" s="1"/>
  <c r="O1211" i="1"/>
  <c r="I1205" i="2" s="1"/>
  <c r="H1204" i="2"/>
  <c r="O1209" i="1"/>
  <c r="O1208" i="1"/>
  <c r="O1206" i="1"/>
  <c r="R1206" i="1" s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I1186" i="2" s="1"/>
  <c r="H1185" i="2"/>
  <c r="O1190" i="1"/>
  <c r="I1184" i="2" s="1"/>
  <c r="O1188" i="1"/>
  <c r="O1187" i="1"/>
  <c r="O1186" i="1"/>
  <c r="O1185" i="1"/>
  <c r="I1179" i="2" s="1"/>
  <c r="O1183" i="1"/>
  <c r="I1177" i="2" s="1"/>
  <c r="O1180" i="1"/>
  <c r="O1179" i="1"/>
  <c r="O1178" i="1"/>
  <c r="O1177" i="1"/>
  <c r="I1171" i="2" s="1"/>
  <c r="H1170" i="2"/>
  <c r="O1174" i="1"/>
  <c r="O1173" i="1"/>
  <c r="I1167" i="2" s="1"/>
  <c r="O1171" i="1"/>
  <c r="I1165" i="2" s="1"/>
  <c r="H1163" i="2"/>
  <c r="O1168" i="1"/>
  <c r="O1167" i="1"/>
  <c r="O1166" i="1"/>
  <c r="O1165" i="1"/>
  <c r="O1163" i="1"/>
  <c r="O1162" i="1"/>
  <c r="O1161" i="1"/>
  <c r="I1155" i="2" s="1"/>
  <c r="L1332" i="2" l="1"/>
  <c r="R1231" i="1"/>
  <c r="L1225" i="2" s="1"/>
  <c r="R1166" i="1"/>
  <c r="L1160" i="2" s="1"/>
  <c r="I1161" i="2"/>
  <c r="R1163" i="1"/>
  <c r="L1157" i="2" s="1"/>
  <c r="I1159" i="2"/>
  <c r="R1178" i="1"/>
  <c r="L1172" i="2" s="1"/>
  <c r="I1173" i="2"/>
  <c r="R1186" i="1"/>
  <c r="L1180" i="2" s="1"/>
  <c r="I1181" i="2"/>
  <c r="R1193" i="1"/>
  <c r="L1187" i="2" s="1"/>
  <c r="I1188" i="2"/>
  <c r="R1197" i="1"/>
  <c r="L1191" i="2" s="1"/>
  <c r="I1192" i="2"/>
  <c r="R1201" i="1"/>
  <c r="L1195" i="2" s="1"/>
  <c r="I1196" i="2"/>
  <c r="R1205" i="1"/>
  <c r="L1199" i="2" s="1"/>
  <c r="I1200" i="2"/>
  <c r="R1179" i="1"/>
  <c r="L1173" i="2" s="1"/>
  <c r="I1174" i="2"/>
  <c r="R1187" i="1"/>
  <c r="L1181" i="2" s="1"/>
  <c r="I1182" i="2"/>
  <c r="R1194" i="1"/>
  <c r="L1188" i="2" s="1"/>
  <c r="I1189" i="2"/>
  <c r="R1198" i="1"/>
  <c r="L1192" i="2" s="1"/>
  <c r="I1193" i="2"/>
  <c r="R1202" i="1"/>
  <c r="L1196" i="2" s="1"/>
  <c r="I1197" i="2"/>
  <c r="L1200" i="2"/>
  <c r="I1202" i="2"/>
  <c r="R1276" i="1"/>
  <c r="L1270" i="2" s="1"/>
  <c r="R1278" i="1"/>
  <c r="L1272" i="2" s="1"/>
  <c r="R1161" i="1"/>
  <c r="L1155" i="2" s="1"/>
  <c r="I1156" i="2"/>
  <c r="R1195" i="1"/>
  <c r="L1189" i="2" s="1"/>
  <c r="I1190" i="2"/>
  <c r="R1199" i="1"/>
  <c r="L1193" i="2" s="1"/>
  <c r="I1194" i="2"/>
  <c r="R1203" i="1"/>
  <c r="L1197" i="2" s="1"/>
  <c r="I1198" i="2"/>
  <c r="R1208" i="1"/>
  <c r="L1202" i="2" s="1"/>
  <c r="I1203" i="2"/>
  <c r="R1165" i="1"/>
  <c r="L1159" i="2" s="1"/>
  <c r="I1160" i="2"/>
  <c r="R1173" i="1"/>
  <c r="L1167" i="2" s="1"/>
  <c r="I1168" i="2"/>
  <c r="R1162" i="1"/>
  <c r="L1156" i="2" s="1"/>
  <c r="I1157" i="2"/>
  <c r="R1167" i="1"/>
  <c r="L1161" i="2" s="1"/>
  <c r="I1162" i="2"/>
  <c r="R1177" i="1"/>
  <c r="L1171" i="2" s="1"/>
  <c r="I1172" i="2"/>
  <c r="R1185" i="1"/>
  <c r="L1179" i="2" s="1"/>
  <c r="I1180" i="2"/>
  <c r="R1192" i="1"/>
  <c r="L1186" i="2" s="1"/>
  <c r="I1187" i="2"/>
  <c r="R1196" i="1"/>
  <c r="L1190" i="2" s="1"/>
  <c r="I1191" i="2"/>
  <c r="R1200" i="1"/>
  <c r="L1194" i="2" s="1"/>
  <c r="I1195" i="2"/>
  <c r="R1204" i="1"/>
  <c r="L1198" i="2" s="1"/>
  <c r="I1199" i="2"/>
  <c r="R1168" i="1"/>
  <c r="L1162" i="2" s="1"/>
  <c r="F1163" i="2"/>
  <c r="F1164" i="2"/>
  <c r="R1171" i="1"/>
  <c r="L1165" i="2" s="1"/>
  <c r="F1166" i="2"/>
  <c r="R1174" i="1"/>
  <c r="L1168" i="2" s="1"/>
  <c r="F1169" i="2"/>
  <c r="F1170" i="2"/>
  <c r="R1180" i="1"/>
  <c r="L1174" i="2" s="1"/>
  <c r="F1175" i="2"/>
  <c r="F1176" i="2"/>
  <c r="R1183" i="1"/>
  <c r="L1177" i="2" s="1"/>
  <c r="F1178" i="2"/>
  <c r="R1188" i="1"/>
  <c r="L1182" i="2" s="1"/>
  <c r="F1183" i="2"/>
  <c r="R1190" i="1"/>
  <c r="L1184" i="2" s="1"/>
  <c r="F1185" i="2"/>
  <c r="R1209" i="1"/>
  <c r="L1203" i="2" s="1"/>
  <c r="F1204" i="2"/>
  <c r="R1211" i="1"/>
  <c r="L1205" i="2" s="1"/>
  <c r="F1206" i="2"/>
  <c r="R1213" i="1"/>
  <c r="L1207" i="2" s="1"/>
  <c r="F1208" i="2"/>
  <c r="O1169" i="1"/>
  <c r="I1163" i="2" s="1"/>
  <c r="O1170" i="1"/>
  <c r="I1164" i="2" s="1"/>
  <c r="O1172" i="1"/>
  <c r="I1166" i="2" s="1"/>
  <c r="O1175" i="1"/>
  <c r="I1169" i="2" s="1"/>
  <c r="O1176" i="1"/>
  <c r="I1170" i="2" s="1"/>
  <c r="O1181" i="1"/>
  <c r="I1175" i="2" s="1"/>
  <c r="O1182" i="1"/>
  <c r="I1176" i="2" s="1"/>
  <c r="O1184" i="1"/>
  <c r="I1178" i="2" s="1"/>
  <c r="O1189" i="1"/>
  <c r="I1183" i="2" s="1"/>
  <c r="O1210" i="1"/>
  <c r="I1204" i="2" s="1"/>
  <c r="O1212" i="1"/>
  <c r="I1206" i="2" s="1"/>
  <c r="O1214" i="1"/>
  <c r="G1154" i="2"/>
  <c r="O1158" i="1"/>
  <c r="O1157" i="1"/>
  <c r="O1156" i="1"/>
  <c r="I1150" i="2" s="1"/>
  <c r="H1149" i="2"/>
  <c r="O1154" i="1"/>
  <c r="O1153" i="1"/>
  <c r="O1152" i="1"/>
  <c r="I1146" i="2" s="1"/>
  <c r="F1145" i="2"/>
  <c r="E1151" i="1"/>
  <c r="E1145" i="2" s="1"/>
  <c r="D1145" i="2"/>
  <c r="C1151" i="1"/>
  <c r="C1145" i="2" s="1"/>
  <c r="O1150" i="1"/>
  <c r="I1144" i="2" s="1"/>
  <c r="F1143" i="2"/>
  <c r="E1149" i="1"/>
  <c r="D1149" i="1"/>
  <c r="C1149" i="1"/>
  <c r="B1149" i="1"/>
  <c r="O1148" i="1"/>
  <c r="O1147" i="1"/>
  <c r="O1146" i="1"/>
  <c r="O1141" i="1"/>
  <c r="I1135" i="2" s="1"/>
  <c r="R1176" i="1" l="1"/>
  <c r="L1170" i="2" s="1"/>
  <c r="R1148" i="1"/>
  <c r="L1142" i="2" s="1"/>
  <c r="R1146" i="1"/>
  <c r="L1140" i="2" s="1"/>
  <c r="I1141" i="2"/>
  <c r="I1140" i="2"/>
  <c r="R1153" i="1"/>
  <c r="L1147" i="2" s="1"/>
  <c r="I1148" i="2"/>
  <c r="R1156" i="1"/>
  <c r="L1150" i="2" s="1"/>
  <c r="I1151" i="2"/>
  <c r="O1160" i="1"/>
  <c r="R1210" i="1"/>
  <c r="L1204" i="2" s="1"/>
  <c r="R1184" i="1"/>
  <c r="L1178" i="2" s="1"/>
  <c r="R1172" i="1"/>
  <c r="L1166" i="2" s="1"/>
  <c r="R1157" i="1"/>
  <c r="L1151" i="2" s="1"/>
  <c r="I1152" i="2"/>
  <c r="R1141" i="1"/>
  <c r="L1135" i="2" s="1"/>
  <c r="R1147" i="1"/>
  <c r="L1141" i="2" s="1"/>
  <c r="I1142" i="2"/>
  <c r="R1212" i="1"/>
  <c r="L1206" i="2" s="1"/>
  <c r="R1189" i="1"/>
  <c r="L1183" i="2" s="1"/>
  <c r="R1182" i="1"/>
  <c r="L1176" i="2" s="1"/>
  <c r="R1170" i="1"/>
  <c r="L1164" i="2" s="1"/>
  <c r="R1152" i="1"/>
  <c r="L1146" i="2" s="1"/>
  <c r="I1147" i="2"/>
  <c r="R1150" i="1"/>
  <c r="L1144" i="2" s="1"/>
  <c r="B1145" i="2"/>
  <c r="R1154" i="1"/>
  <c r="L1148" i="2" s="1"/>
  <c r="F1149" i="2"/>
  <c r="R1158" i="1"/>
  <c r="L1152" i="2" s="1"/>
  <c r="F1153" i="2"/>
  <c r="I1208" i="2"/>
  <c r="R1214" i="1"/>
  <c r="L1208" i="2" s="1"/>
  <c r="E1143" i="2"/>
  <c r="D1143" i="2" s="1"/>
  <c r="C1143" i="2" s="1"/>
  <c r="B1143" i="2" s="1"/>
  <c r="O1149" i="1"/>
  <c r="I1143" i="2" s="1"/>
  <c r="O1151" i="1"/>
  <c r="I1145" i="2" s="1"/>
  <c r="O1155" i="1"/>
  <c r="I1149" i="2" s="1"/>
  <c r="O1159" i="1"/>
  <c r="I1153" i="2" s="1"/>
  <c r="R1181" i="1"/>
  <c r="L1175" i="2" s="1"/>
  <c r="R1175" i="1"/>
  <c r="L1169" i="2" s="1"/>
  <c r="R1169" i="1"/>
  <c r="L1163" i="2" s="1"/>
  <c r="O1139" i="1"/>
  <c r="I1133" i="2" s="1"/>
  <c r="R1155" i="1" l="1"/>
  <c r="L1149" i="2" s="1"/>
  <c r="R1159" i="1"/>
  <c r="L1153" i="2" s="1"/>
  <c r="R1151" i="1"/>
  <c r="L1145" i="2" s="1"/>
  <c r="R1149" i="1"/>
  <c r="L1143" i="2" s="1"/>
  <c r="R1139" i="1"/>
  <c r="L1133" i="2" s="1"/>
  <c r="I1154" i="2"/>
  <c r="R1160" i="1"/>
  <c r="L1154" i="2" s="1"/>
  <c r="O1130" i="1"/>
  <c r="I1124" i="2" s="1"/>
  <c r="O1140" i="1"/>
  <c r="I1134" i="2" s="1"/>
  <c r="F1098" i="2" l="1"/>
  <c r="F1099" i="2"/>
  <c r="R1140" i="1"/>
  <c r="L1134" i="2" s="1"/>
  <c r="R1130" i="1"/>
  <c r="L1124" i="2" s="1"/>
  <c r="O1104" i="1"/>
  <c r="I1098" i="2" s="1"/>
  <c r="O1105" i="1"/>
  <c r="I1099" i="2" s="1"/>
  <c r="O1107" i="1"/>
  <c r="I1101" i="2" s="1"/>
  <c r="O1108" i="1"/>
  <c r="I1102" i="2" s="1"/>
  <c r="O1110" i="1"/>
  <c r="I1104" i="2" s="1"/>
  <c r="O1112" i="1"/>
  <c r="I1106" i="2" s="1"/>
  <c r="O1114" i="1"/>
  <c r="I1108" i="2" s="1"/>
  <c r="O1116" i="1"/>
  <c r="I1110" i="2" s="1"/>
  <c r="O1117" i="1"/>
  <c r="I1111" i="2" s="1"/>
  <c r="O1119" i="1"/>
  <c r="I1113" i="2" s="1"/>
  <c r="O1121" i="1"/>
  <c r="I1115" i="2" s="1"/>
  <c r="O1122" i="1"/>
  <c r="I1116" i="2" s="1"/>
  <c r="O1123" i="1"/>
  <c r="I1117" i="2" s="1"/>
  <c r="O1124" i="1"/>
  <c r="I1118" i="2" s="1"/>
  <c r="O1125" i="1"/>
  <c r="I1119" i="2" s="1"/>
  <c r="O1126" i="1"/>
  <c r="I1120" i="2" s="1"/>
  <c r="O1127" i="1"/>
  <c r="I1121" i="2" s="1"/>
  <c r="O1129" i="1"/>
  <c r="I1123" i="2" s="1"/>
  <c r="O1099" i="1"/>
  <c r="O1098" i="1"/>
  <c r="O1097" i="1"/>
  <c r="I1091" i="2" s="1"/>
  <c r="O1096" i="1"/>
  <c r="I1090" i="2" s="1"/>
  <c r="R1110" i="1" l="1"/>
  <c r="L1104" i="2" s="1"/>
  <c r="R1096" i="1"/>
  <c r="L1090" i="2" s="1"/>
  <c r="R1099" i="1"/>
  <c r="L1093" i="2" s="1"/>
  <c r="R1097" i="1"/>
  <c r="L1091" i="2" s="1"/>
  <c r="I1092" i="2"/>
  <c r="R1098" i="1"/>
  <c r="L1092" i="2" s="1"/>
  <c r="I1093" i="2"/>
  <c r="F1094" i="2"/>
  <c r="F1096" i="2"/>
  <c r="R1129" i="1"/>
  <c r="L1123" i="2" s="1"/>
  <c r="O1100" i="1"/>
  <c r="I1094" i="2" s="1"/>
  <c r="O1102" i="1"/>
  <c r="R1127" i="1"/>
  <c r="L1121" i="2" s="1"/>
  <c r="R1126" i="1"/>
  <c r="L1120" i="2" s="1"/>
  <c r="R1125" i="1"/>
  <c r="L1119" i="2" s="1"/>
  <c r="R1124" i="1"/>
  <c r="L1118" i="2" s="1"/>
  <c r="R1123" i="1"/>
  <c r="L1117" i="2" s="1"/>
  <c r="R1122" i="1"/>
  <c r="L1116" i="2" s="1"/>
  <c r="R1121" i="1"/>
  <c r="L1115" i="2" s="1"/>
  <c r="R1119" i="1"/>
  <c r="L1113" i="2" s="1"/>
  <c r="R1117" i="1"/>
  <c r="L1111" i="2" s="1"/>
  <c r="R1116" i="1"/>
  <c r="L1110" i="2" s="1"/>
  <c r="R1114" i="1"/>
  <c r="L1108" i="2" s="1"/>
  <c r="R1112" i="1"/>
  <c r="L1106" i="2" s="1"/>
  <c r="R1108" i="1"/>
  <c r="L1102" i="2" s="1"/>
  <c r="R1107" i="1"/>
  <c r="L1101" i="2" s="1"/>
  <c r="R1105" i="1"/>
  <c r="L1099" i="2" s="1"/>
  <c r="R1104" i="1"/>
  <c r="L1098" i="2" s="1"/>
  <c r="H1077" i="2"/>
  <c r="G1077" i="2"/>
  <c r="O1077" i="1"/>
  <c r="I1071" i="2" s="1"/>
  <c r="O1062" i="1"/>
  <c r="O1061" i="1"/>
  <c r="I1055" i="2" s="1"/>
  <c r="R1062" i="1" l="1"/>
  <c r="L1056" i="2" s="1"/>
  <c r="G1070" i="2"/>
  <c r="I1056" i="2"/>
  <c r="R1061" i="1"/>
  <c r="L1055" i="2" s="1"/>
  <c r="O1076" i="1"/>
  <c r="O1078" i="1"/>
  <c r="I1072" i="2" s="1"/>
  <c r="O1086" i="1"/>
  <c r="I1080" i="2" s="1"/>
  <c r="R1077" i="1"/>
  <c r="L1071" i="2" s="1"/>
  <c r="F1054" i="2"/>
  <c r="I1096" i="2"/>
  <c r="R1102" i="1"/>
  <c r="L1096" i="2" s="1"/>
  <c r="O1060" i="1"/>
  <c r="I1054" i="2" s="1"/>
  <c r="R1100" i="1"/>
  <c r="L1094" i="2" s="1"/>
  <c r="F1053" i="2"/>
  <c r="R1086" i="1" l="1"/>
  <c r="L1080" i="2" s="1"/>
  <c r="I1077" i="2"/>
  <c r="R1083" i="1"/>
  <c r="L1077" i="2" s="1"/>
  <c r="I1070" i="2"/>
  <c r="R1076" i="1"/>
  <c r="L1070" i="2" s="1"/>
  <c r="R1060" i="1"/>
  <c r="L1054" i="2" s="1"/>
  <c r="R1078" i="1"/>
  <c r="L1072" i="2" s="1"/>
  <c r="O1059" i="1"/>
  <c r="F1048" i="2"/>
  <c r="E1054" i="1"/>
  <c r="D1054" i="1"/>
  <c r="C1054" i="1"/>
  <c r="B1054" i="1"/>
  <c r="E1053" i="1"/>
  <c r="E1047" i="2" s="1"/>
  <c r="D1053" i="1"/>
  <c r="D1047" i="2" s="1"/>
  <c r="C1053" i="1"/>
  <c r="C1047" i="2" s="1"/>
  <c r="B1053" i="1"/>
  <c r="B1047" i="2" s="1"/>
  <c r="E1052" i="1"/>
  <c r="E1046" i="2" s="1"/>
  <c r="D1052" i="1"/>
  <c r="D1046" i="2" s="1"/>
  <c r="C1052" i="1"/>
  <c r="C1046" i="2" s="1"/>
  <c r="B1052" i="1"/>
  <c r="B1046" i="2" s="1"/>
  <c r="E1051" i="1"/>
  <c r="E1045" i="2" s="1"/>
  <c r="D1051" i="1"/>
  <c r="D1045" i="2" s="1"/>
  <c r="C1051" i="1"/>
  <c r="C1045" i="2" s="1"/>
  <c r="B1051" i="1"/>
  <c r="B1045" i="2" s="1"/>
  <c r="E1050" i="1"/>
  <c r="E1044" i="2" s="1"/>
  <c r="C1050" i="1"/>
  <c r="C1044" i="2" s="1"/>
  <c r="B1050" i="1"/>
  <c r="B1044" i="2" s="1"/>
  <c r="F1052" i="2" l="1"/>
  <c r="I1053" i="2"/>
  <c r="R1059" i="1"/>
  <c r="L1053" i="2" s="1"/>
  <c r="O1050" i="1"/>
  <c r="I1044" i="2" s="1"/>
  <c r="O1051" i="1"/>
  <c r="I1045" i="2" s="1"/>
  <c r="O1052" i="1"/>
  <c r="I1046" i="2" s="1"/>
  <c r="O1053" i="1"/>
  <c r="I1047" i="2" s="1"/>
  <c r="E1048" i="2"/>
  <c r="D1048" i="2" s="1"/>
  <c r="C1048" i="2" s="1"/>
  <c r="B1048" i="2" s="1"/>
  <c r="O1054" i="1"/>
  <c r="O1058" i="1"/>
  <c r="F1043" i="2"/>
  <c r="E1049" i="1"/>
  <c r="D1049" i="1"/>
  <c r="C1049" i="1"/>
  <c r="B1049" i="1"/>
  <c r="F1041" i="2"/>
  <c r="F1038" i="2"/>
  <c r="E1044" i="1"/>
  <c r="C1044" i="1"/>
  <c r="B1044" i="1"/>
  <c r="F1037" i="2"/>
  <c r="E1043" i="1"/>
  <c r="C1043" i="1"/>
  <c r="C1037" i="2" s="1"/>
  <c r="B1043" i="1"/>
  <c r="F1035" i="2"/>
  <c r="E1041" i="1"/>
  <c r="C1041" i="1"/>
  <c r="F1034" i="2"/>
  <c r="E1040" i="1"/>
  <c r="C1040" i="1"/>
  <c r="B1040" i="1"/>
  <c r="F1033" i="2"/>
  <c r="E1039" i="1"/>
  <c r="D1039" i="1"/>
  <c r="C1039" i="1"/>
  <c r="B1039" i="1"/>
  <c r="F1032" i="2"/>
  <c r="F1031" i="2" l="1"/>
  <c r="C1035" i="2"/>
  <c r="I1052" i="2"/>
  <c r="R1058" i="1"/>
  <c r="L1052" i="2" s="1"/>
  <c r="I1048" i="2"/>
  <c r="R1054" i="1"/>
  <c r="L1048" i="2" s="1"/>
  <c r="R1053" i="1"/>
  <c r="L1047" i="2" s="1"/>
  <c r="R1052" i="1"/>
  <c r="L1046" i="2" s="1"/>
  <c r="R1051" i="1"/>
  <c r="L1045" i="2" s="1"/>
  <c r="R1050" i="1"/>
  <c r="L1044" i="2" s="1"/>
  <c r="O1037" i="1"/>
  <c r="O1038" i="1"/>
  <c r="E1033" i="2"/>
  <c r="D1033" i="2" s="1"/>
  <c r="C1033" i="2" s="1"/>
  <c r="B1033" i="2" s="1"/>
  <c r="O1039" i="1"/>
  <c r="I1033" i="2" s="1"/>
  <c r="E1034" i="2"/>
  <c r="D1034" i="2" s="1"/>
  <c r="C1034" i="2" s="1"/>
  <c r="B1034" i="2" s="1"/>
  <c r="O1040" i="1"/>
  <c r="I1034" i="2" s="1"/>
  <c r="E1035" i="2"/>
  <c r="O1041" i="1"/>
  <c r="I1035" i="2" s="1"/>
  <c r="B1037" i="2"/>
  <c r="E1037" i="2"/>
  <c r="O1043" i="1"/>
  <c r="E1038" i="2"/>
  <c r="D1038" i="2" s="1"/>
  <c r="C1038" i="2" s="1"/>
  <c r="B1038" i="2" s="1"/>
  <c r="O1044" i="1"/>
  <c r="O1047" i="1"/>
  <c r="E1043" i="2"/>
  <c r="D1043" i="2" s="1"/>
  <c r="C1043" i="2" s="1"/>
  <c r="B1043" i="2" s="1"/>
  <c r="O1049" i="1"/>
  <c r="H1030" i="2"/>
  <c r="R1041" i="1" l="1"/>
  <c r="L1035" i="2" s="1"/>
  <c r="R1039" i="1"/>
  <c r="L1033" i="2" s="1"/>
  <c r="F1030" i="2"/>
  <c r="O1036" i="1"/>
  <c r="I1043" i="2"/>
  <c r="R1049" i="1"/>
  <c r="L1043" i="2" s="1"/>
  <c r="I1041" i="2"/>
  <c r="R1047" i="1"/>
  <c r="L1041" i="2" s="1"/>
  <c r="I1038" i="2"/>
  <c r="R1044" i="1"/>
  <c r="L1038" i="2" s="1"/>
  <c r="I1037" i="2"/>
  <c r="R1043" i="1"/>
  <c r="L1037" i="2" s="1"/>
  <c r="I1032" i="2"/>
  <c r="R1038" i="1"/>
  <c r="L1032" i="2" s="1"/>
  <c r="I1031" i="2"/>
  <c r="R1037" i="1"/>
  <c r="R1040" i="1"/>
  <c r="L1034" i="2" s="1"/>
  <c r="F1029" i="2"/>
  <c r="F1028" i="2"/>
  <c r="E1034" i="1"/>
  <c r="D1034" i="1"/>
  <c r="C1034" i="1"/>
  <c r="B1034" i="1"/>
  <c r="F1027" i="2"/>
  <c r="E1033" i="1"/>
  <c r="D1033" i="1"/>
  <c r="C1033" i="1"/>
  <c r="B1033" i="1"/>
  <c r="L1031" i="2" l="1"/>
  <c r="I1030" i="2"/>
  <c r="R1036" i="1"/>
  <c r="L1030" i="2" s="1"/>
  <c r="E1027" i="2"/>
  <c r="D1027" i="2" s="1"/>
  <c r="C1027" i="2" s="1"/>
  <c r="B1027" i="2" s="1"/>
  <c r="O1033" i="1"/>
  <c r="E1028" i="2"/>
  <c r="D1028" i="2" s="1"/>
  <c r="C1028" i="2" s="1"/>
  <c r="B1028" i="2" s="1"/>
  <c r="O1034" i="1"/>
  <c r="O1035" i="1"/>
  <c r="F1026" i="2"/>
  <c r="F1025" i="2"/>
  <c r="E1031" i="1"/>
  <c r="D1031" i="1"/>
  <c r="C1031" i="1"/>
  <c r="B1031" i="1"/>
  <c r="R1024" i="1"/>
  <c r="L1019" i="2" s="1"/>
  <c r="H1019" i="2"/>
  <c r="F1019" i="2"/>
  <c r="R1023" i="1"/>
  <c r="L1018" i="2" s="1"/>
  <c r="F1018" i="2"/>
  <c r="E1023" i="1"/>
  <c r="D1023" i="1"/>
  <c r="C1023" i="1"/>
  <c r="B1023" i="1"/>
  <c r="R1022" i="1"/>
  <c r="L1017" i="2" s="1"/>
  <c r="F1017" i="2"/>
  <c r="E1022" i="1"/>
  <c r="D1022" i="1"/>
  <c r="C1022" i="1"/>
  <c r="B1022" i="1"/>
  <c r="R1021" i="1"/>
  <c r="L1016" i="2" s="1"/>
  <c r="F1016" i="2"/>
  <c r="E1021" i="1"/>
  <c r="D1021" i="1"/>
  <c r="C1021" i="1"/>
  <c r="B1021" i="1"/>
  <c r="R1020" i="1"/>
  <c r="L1015" i="2" s="1"/>
  <c r="F1015" i="2"/>
  <c r="E1020" i="1"/>
  <c r="D1020" i="1"/>
  <c r="C1020" i="1"/>
  <c r="B1020" i="1"/>
  <c r="R1019" i="1"/>
  <c r="L1014" i="2" s="1"/>
  <c r="F1014" i="2"/>
  <c r="R1018" i="1"/>
  <c r="L1013" i="2" s="1"/>
  <c r="F1013" i="2"/>
  <c r="E1018" i="1"/>
  <c r="D1018" i="1"/>
  <c r="C1018" i="1"/>
  <c r="B1018" i="1"/>
  <c r="R1017" i="1"/>
  <c r="L1012" i="2" s="1"/>
  <c r="F1012" i="2"/>
  <c r="E1017" i="1"/>
  <c r="D1017" i="1"/>
  <c r="C1017" i="1"/>
  <c r="B1017" i="1"/>
  <c r="R1016" i="1"/>
  <c r="L1011" i="2" s="1"/>
  <c r="F1011" i="2"/>
  <c r="E1016" i="1"/>
  <c r="D1016" i="1"/>
  <c r="C1016" i="1"/>
  <c r="B1016" i="1"/>
  <c r="R1015" i="1"/>
  <c r="L1010" i="2" s="1"/>
  <c r="F1010" i="2"/>
  <c r="E1015" i="1"/>
  <c r="D1015" i="1"/>
  <c r="C1015" i="1"/>
  <c r="B1015" i="1"/>
  <c r="R1014" i="1"/>
  <c r="L1009" i="2" s="1"/>
  <c r="F1009" i="2"/>
  <c r="E1014" i="1"/>
  <c r="D1014" i="1"/>
  <c r="C1014" i="1"/>
  <c r="B1014" i="1"/>
  <c r="R1013" i="1"/>
  <c r="L1008" i="2" s="1"/>
  <c r="F1008" i="2"/>
  <c r="E1013" i="1"/>
  <c r="D1013" i="1"/>
  <c r="C1013" i="1"/>
  <c r="B1013" i="1"/>
  <c r="R1012" i="1"/>
  <c r="F1007" i="2"/>
  <c r="R1011" i="1"/>
  <c r="L1006" i="2" s="1"/>
  <c r="F1006" i="2"/>
  <c r="E1011" i="1"/>
  <c r="D1011" i="1"/>
  <c r="R1010" i="1"/>
  <c r="L1005" i="2" s="1"/>
  <c r="F1005" i="2"/>
  <c r="E1010" i="1"/>
  <c r="D1010" i="1"/>
  <c r="C1010" i="1"/>
  <c r="B1010" i="1"/>
  <c r="R1009" i="1"/>
  <c r="L1004" i="2" s="1"/>
  <c r="F1004" i="2"/>
  <c r="E1009" i="1"/>
  <c r="D1009" i="1"/>
  <c r="C1009" i="1"/>
  <c r="B1009" i="1"/>
  <c r="R1008" i="1"/>
  <c r="F1003" i="2"/>
  <c r="R1007" i="1"/>
  <c r="L1002" i="2" s="1"/>
  <c r="F1002" i="2"/>
  <c r="R1006" i="1"/>
  <c r="L1001" i="2" s="1"/>
  <c r="I1029" i="2" l="1"/>
  <c r="R1035" i="1"/>
  <c r="L1029" i="2" s="1"/>
  <c r="I1028" i="2"/>
  <c r="R1034" i="1"/>
  <c r="L1028" i="2" s="1"/>
  <c r="I1027" i="2"/>
  <c r="R1033" i="1"/>
  <c r="L1027" i="2" s="1"/>
  <c r="O1007" i="1"/>
  <c r="I1002" i="2" s="1"/>
  <c r="O1008" i="1"/>
  <c r="I1003" i="2" s="1"/>
  <c r="E1004" i="2"/>
  <c r="D1004" i="2" s="1"/>
  <c r="C1004" i="2" s="1"/>
  <c r="B1004" i="2" s="1"/>
  <c r="L1003" i="2" s="1"/>
  <c r="O1009" i="1"/>
  <c r="I1004" i="2" s="1"/>
  <c r="E1005" i="2"/>
  <c r="D1005" i="2" s="1"/>
  <c r="C1005" i="2" s="1"/>
  <c r="B1005" i="2" s="1"/>
  <c r="O1010" i="1"/>
  <c r="I1005" i="2" s="1"/>
  <c r="E1006" i="2"/>
  <c r="D1006" i="2" s="1"/>
  <c r="O1011" i="1"/>
  <c r="I1006" i="2" s="1"/>
  <c r="O1012" i="1"/>
  <c r="I1007" i="2" s="1"/>
  <c r="E1008" i="2"/>
  <c r="D1008" i="2" s="1"/>
  <c r="C1008" i="2" s="1"/>
  <c r="B1008" i="2" s="1"/>
  <c r="L1007" i="2" s="1"/>
  <c r="O1013" i="1"/>
  <c r="I1008" i="2" s="1"/>
  <c r="E1009" i="2"/>
  <c r="D1009" i="2" s="1"/>
  <c r="C1009" i="2" s="1"/>
  <c r="B1009" i="2" s="1"/>
  <c r="O1014" i="1"/>
  <c r="I1009" i="2" s="1"/>
  <c r="E1010" i="2"/>
  <c r="D1010" i="2" s="1"/>
  <c r="C1010" i="2" s="1"/>
  <c r="B1010" i="2" s="1"/>
  <c r="O1015" i="1"/>
  <c r="I1010" i="2" s="1"/>
  <c r="E1011" i="2"/>
  <c r="D1011" i="2" s="1"/>
  <c r="C1011" i="2" s="1"/>
  <c r="B1011" i="2" s="1"/>
  <c r="O1016" i="1"/>
  <c r="I1011" i="2" s="1"/>
  <c r="E1012" i="2"/>
  <c r="D1012" i="2" s="1"/>
  <c r="C1012" i="2" s="1"/>
  <c r="B1012" i="2" s="1"/>
  <c r="O1017" i="1"/>
  <c r="I1012" i="2" s="1"/>
  <c r="E1013" i="2"/>
  <c r="D1013" i="2" s="1"/>
  <c r="C1013" i="2" s="1"/>
  <c r="B1013" i="2" s="1"/>
  <c r="O1018" i="1"/>
  <c r="I1013" i="2" s="1"/>
  <c r="O1019" i="1"/>
  <c r="I1014" i="2" s="1"/>
  <c r="E1015" i="2"/>
  <c r="D1015" i="2" s="1"/>
  <c r="C1015" i="2" s="1"/>
  <c r="B1015" i="2" s="1"/>
  <c r="O1020" i="1"/>
  <c r="I1015" i="2" s="1"/>
  <c r="E1016" i="2"/>
  <c r="D1016" i="2" s="1"/>
  <c r="C1016" i="2" s="1"/>
  <c r="B1016" i="2" s="1"/>
  <c r="O1021" i="1"/>
  <c r="I1016" i="2" s="1"/>
  <c r="E1017" i="2"/>
  <c r="D1017" i="2" s="1"/>
  <c r="C1017" i="2" s="1"/>
  <c r="B1017" i="2" s="1"/>
  <c r="O1022" i="1"/>
  <c r="I1017" i="2" s="1"/>
  <c r="E1018" i="2"/>
  <c r="D1018" i="2" s="1"/>
  <c r="C1018" i="2" s="1"/>
  <c r="B1018" i="2" s="1"/>
  <c r="O1023" i="1"/>
  <c r="I1018" i="2" s="1"/>
  <c r="I1019" i="2"/>
  <c r="E1025" i="2"/>
  <c r="D1025" i="2" s="1"/>
  <c r="C1025" i="2" s="1"/>
  <c r="B1025" i="2" s="1"/>
  <c r="O1031" i="1"/>
  <c r="O1032" i="1"/>
  <c r="F1001" i="2"/>
  <c r="R1001" i="1"/>
  <c r="L996" i="2" s="1"/>
  <c r="F996" i="2"/>
  <c r="R1000" i="1"/>
  <c r="L995" i="2" s="1"/>
  <c r="F995" i="2"/>
  <c r="R999" i="1"/>
  <c r="L994" i="2" s="1"/>
  <c r="F994" i="2"/>
  <c r="R998" i="1"/>
  <c r="L993" i="2" s="1"/>
  <c r="F993" i="2"/>
  <c r="R997" i="1"/>
  <c r="L992" i="2" s="1"/>
  <c r="F992" i="2"/>
  <c r="R996" i="1"/>
  <c r="L991" i="2" s="1"/>
  <c r="F991" i="2"/>
  <c r="E996" i="1"/>
  <c r="D996" i="1"/>
  <c r="C996" i="1"/>
  <c r="B996" i="1"/>
  <c r="R995" i="1"/>
  <c r="L990" i="2" s="1"/>
  <c r="F990" i="2"/>
  <c r="R994" i="1"/>
  <c r="L989" i="2" s="1"/>
  <c r="F989" i="2"/>
  <c r="R993" i="1"/>
  <c r="L988" i="2" s="1"/>
  <c r="F988" i="2"/>
  <c r="R992" i="1"/>
  <c r="L987" i="2" s="1"/>
  <c r="F987" i="2"/>
  <c r="R991" i="1"/>
  <c r="L986" i="2" s="1"/>
  <c r="F986" i="2"/>
  <c r="R990" i="1"/>
  <c r="L985" i="2" s="1"/>
  <c r="F985" i="2"/>
  <c r="E990" i="1"/>
  <c r="D990" i="1"/>
  <c r="C990" i="1"/>
  <c r="B990" i="1"/>
  <c r="R989" i="1"/>
  <c r="L984" i="2" s="1"/>
  <c r="F984" i="2"/>
  <c r="E989" i="1"/>
  <c r="D989" i="1"/>
  <c r="C989" i="1"/>
  <c r="B989" i="1"/>
  <c r="R987" i="1"/>
  <c r="L982" i="2" s="1"/>
  <c r="F982" i="2"/>
  <c r="E987" i="1"/>
  <c r="D987" i="1"/>
  <c r="C987" i="1"/>
  <c r="B987" i="1"/>
  <c r="R986" i="1"/>
  <c r="L981" i="2" s="1"/>
  <c r="F981" i="2"/>
  <c r="E986" i="1"/>
  <c r="D986" i="1"/>
  <c r="C986" i="1"/>
  <c r="B986" i="1"/>
  <c r="R985" i="1"/>
  <c r="L980" i="2" s="1"/>
  <c r="F980" i="2"/>
  <c r="E985" i="1"/>
  <c r="D985" i="1"/>
  <c r="C985" i="1"/>
  <c r="B985" i="1"/>
  <c r="R984" i="1"/>
  <c r="L979" i="2" s="1"/>
  <c r="F979" i="2"/>
  <c r="R983" i="1"/>
  <c r="L978" i="2" s="1"/>
  <c r="F978" i="2"/>
  <c r="E983" i="1"/>
  <c r="D983" i="1"/>
  <c r="C983" i="1"/>
  <c r="B983" i="1"/>
  <c r="R982" i="1"/>
  <c r="L977" i="2" s="1"/>
  <c r="I1026" i="2" l="1"/>
  <c r="R1032" i="1"/>
  <c r="L1026" i="2" s="1"/>
  <c r="I1025" i="2"/>
  <c r="R1031" i="1"/>
  <c r="E978" i="2"/>
  <c r="D978" i="2" s="1"/>
  <c r="C978" i="2" s="1"/>
  <c r="B978" i="2" s="1"/>
  <c r="O983" i="1"/>
  <c r="I978" i="2" s="1"/>
  <c r="O984" i="1"/>
  <c r="I979" i="2" s="1"/>
  <c r="E980" i="2"/>
  <c r="D980" i="2" s="1"/>
  <c r="C980" i="2" s="1"/>
  <c r="B980" i="2" s="1"/>
  <c r="O985" i="1"/>
  <c r="I980" i="2" s="1"/>
  <c r="E981" i="2"/>
  <c r="D981" i="2" s="1"/>
  <c r="C981" i="2" s="1"/>
  <c r="B981" i="2" s="1"/>
  <c r="O986" i="1"/>
  <c r="I981" i="2" s="1"/>
  <c r="E982" i="2"/>
  <c r="D982" i="2" s="1"/>
  <c r="C982" i="2" s="1"/>
  <c r="B982" i="2" s="1"/>
  <c r="O987" i="1"/>
  <c r="I982" i="2" s="1"/>
  <c r="E984" i="2"/>
  <c r="D984" i="2" s="1"/>
  <c r="C984" i="2" s="1"/>
  <c r="B984" i="2" s="1"/>
  <c r="O989" i="1"/>
  <c r="I984" i="2" s="1"/>
  <c r="E985" i="2"/>
  <c r="D985" i="2" s="1"/>
  <c r="C985" i="2" s="1"/>
  <c r="B985" i="2" s="1"/>
  <c r="O990" i="1"/>
  <c r="I985" i="2" s="1"/>
  <c r="O991" i="1"/>
  <c r="I986" i="2" s="1"/>
  <c r="O992" i="1"/>
  <c r="I987" i="2" s="1"/>
  <c r="O993" i="1"/>
  <c r="I988" i="2" s="1"/>
  <c r="O994" i="1"/>
  <c r="I989" i="2" s="1"/>
  <c r="O995" i="1"/>
  <c r="I990" i="2" s="1"/>
  <c r="E991" i="2"/>
  <c r="D991" i="2" s="1"/>
  <c r="C991" i="2" s="1"/>
  <c r="B991" i="2" s="1"/>
  <c r="O996" i="1"/>
  <c r="I991" i="2" s="1"/>
  <c r="O997" i="1"/>
  <c r="I992" i="2" s="1"/>
  <c r="O998" i="1"/>
  <c r="I993" i="2" s="1"/>
  <c r="O999" i="1"/>
  <c r="I994" i="2" s="1"/>
  <c r="O1000" i="1"/>
  <c r="I995" i="2" s="1"/>
  <c r="O1001" i="1"/>
  <c r="I996" i="2" s="1"/>
  <c r="O1006" i="1"/>
  <c r="I1001" i="2" s="1"/>
  <c r="F977" i="2"/>
  <c r="R981" i="1"/>
  <c r="L976" i="2" s="1"/>
  <c r="F976" i="2"/>
  <c r="E981" i="1"/>
  <c r="D981" i="1"/>
  <c r="C981" i="1"/>
  <c r="B981" i="1"/>
  <c r="R979" i="1"/>
  <c r="L974" i="2" s="1"/>
  <c r="F974" i="2"/>
  <c r="E979" i="1"/>
  <c r="D979" i="1"/>
  <c r="C979" i="1"/>
  <c r="B979" i="1"/>
  <c r="R978" i="1"/>
  <c r="L973" i="2" s="1"/>
  <c r="F973" i="2"/>
  <c r="E978" i="1"/>
  <c r="D978" i="1"/>
  <c r="C978" i="1"/>
  <c r="B978" i="1"/>
  <c r="R977" i="1"/>
  <c r="L972" i="2" s="1"/>
  <c r="F972" i="2"/>
  <c r="R976" i="1"/>
  <c r="L971" i="2" s="1"/>
  <c r="F971" i="2"/>
  <c r="E976" i="1"/>
  <c r="D976" i="1"/>
  <c r="C976" i="1"/>
  <c r="B976" i="1"/>
  <c r="R973" i="1"/>
  <c r="L968" i="2" s="1"/>
  <c r="F968" i="2"/>
  <c r="E973" i="1"/>
  <c r="D973" i="1"/>
  <c r="C973" i="1"/>
  <c r="B973" i="1"/>
  <c r="L1025" i="2" l="1"/>
  <c r="E968" i="2"/>
  <c r="D968" i="2" s="1"/>
  <c r="C968" i="2" s="1"/>
  <c r="B968" i="2" s="1"/>
  <c r="O973" i="1"/>
  <c r="I968" i="2" s="1"/>
  <c r="E971" i="2"/>
  <c r="D971" i="2" s="1"/>
  <c r="C971" i="2" s="1"/>
  <c r="B971" i="2" s="1"/>
  <c r="O976" i="1"/>
  <c r="I971" i="2" s="1"/>
  <c r="O977" i="1"/>
  <c r="I972" i="2" s="1"/>
  <c r="E973" i="2"/>
  <c r="D973" i="2" s="1"/>
  <c r="C973" i="2" s="1"/>
  <c r="B973" i="2" s="1"/>
  <c r="O978" i="1"/>
  <c r="I973" i="2" s="1"/>
  <c r="E974" i="2"/>
  <c r="D974" i="2" s="1"/>
  <c r="C974" i="2" s="1"/>
  <c r="B974" i="2" s="1"/>
  <c r="O979" i="1"/>
  <c r="I974" i="2" s="1"/>
  <c r="E976" i="2"/>
  <c r="D976" i="2" s="1"/>
  <c r="C976" i="2" s="1"/>
  <c r="B976" i="2" s="1"/>
  <c r="O981" i="1"/>
  <c r="I976" i="2" s="1"/>
  <c r="O982" i="1"/>
  <c r="I977" i="2" s="1"/>
  <c r="R972" i="1"/>
  <c r="L967" i="2" s="1"/>
  <c r="F967" i="2"/>
  <c r="E972" i="1"/>
  <c r="D972" i="1"/>
  <c r="C972" i="1"/>
  <c r="B972" i="1"/>
  <c r="R971" i="1"/>
  <c r="L966" i="2" s="1"/>
  <c r="H966" i="2"/>
  <c r="G966" i="2"/>
  <c r="F966" i="2"/>
  <c r="E971" i="1"/>
  <c r="D971" i="1"/>
  <c r="C971" i="1"/>
  <c r="B971" i="1"/>
  <c r="R969" i="1"/>
  <c r="L964" i="2" s="1"/>
  <c r="F964" i="2"/>
  <c r="E969" i="1"/>
  <c r="D969" i="1"/>
  <c r="C969" i="1"/>
  <c r="B969" i="1"/>
  <c r="L962" i="2"/>
  <c r="H962" i="2"/>
  <c r="G962" i="2"/>
  <c r="F962" i="2"/>
  <c r="R966" i="1"/>
  <c r="L961" i="2" s="1"/>
  <c r="H961" i="2"/>
  <c r="G961" i="2"/>
  <c r="F961" i="2"/>
  <c r="E966" i="1"/>
  <c r="D966" i="1"/>
  <c r="C966" i="1"/>
  <c r="B966" i="1"/>
  <c r="R965" i="1"/>
  <c r="F960" i="2"/>
  <c r="R964" i="1"/>
  <c r="L959" i="2" s="1"/>
  <c r="F959" i="2"/>
  <c r="E964" i="1"/>
  <c r="D964" i="1"/>
  <c r="C964" i="1"/>
  <c r="B964" i="1"/>
  <c r="R960" i="1"/>
  <c r="L955" i="2" s="1"/>
  <c r="F955" i="2"/>
  <c r="E960" i="1"/>
  <c r="D960" i="1"/>
  <c r="C960" i="1"/>
  <c r="B960" i="1"/>
  <c r="R958" i="1"/>
  <c r="L953" i="2" s="1"/>
  <c r="F953" i="2"/>
  <c r="E958" i="1"/>
  <c r="D958" i="1"/>
  <c r="C958" i="1"/>
  <c r="B958" i="1"/>
  <c r="R957" i="1"/>
  <c r="F952" i="2"/>
  <c r="R956" i="1"/>
  <c r="L951" i="2" s="1"/>
  <c r="F951" i="2"/>
  <c r="R955" i="1"/>
  <c r="L950" i="2" s="1"/>
  <c r="F950" i="2"/>
  <c r="E955" i="1"/>
  <c r="D955" i="1"/>
  <c r="C955" i="1"/>
  <c r="B955" i="1"/>
  <c r="R954" i="1"/>
  <c r="L949" i="2" s="1"/>
  <c r="F949" i="2"/>
  <c r="E954" i="1"/>
  <c r="D954" i="1"/>
  <c r="C954" i="1"/>
  <c r="B954" i="1"/>
  <c r="E949" i="2" l="1"/>
  <c r="D949" i="2" s="1"/>
  <c r="C949" i="2" s="1"/>
  <c r="B949" i="2" s="1"/>
  <c r="O954" i="1"/>
  <c r="I949" i="2" s="1"/>
  <c r="E950" i="2"/>
  <c r="D950" i="2" s="1"/>
  <c r="C950" i="2" s="1"/>
  <c r="B950" i="2" s="1"/>
  <c r="O955" i="1"/>
  <c r="I950" i="2" s="1"/>
  <c r="O956" i="1"/>
  <c r="I951" i="2" s="1"/>
  <c r="O957" i="1"/>
  <c r="I952" i="2" s="1"/>
  <c r="E953" i="2"/>
  <c r="D953" i="2" s="1"/>
  <c r="C953" i="2" s="1"/>
  <c r="B953" i="2" s="1"/>
  <c r="L952" i="2" s="1"/>
  <c r="O958" i="1"/>
  <c r="I953" i="2" s="1"/>
  <c r="E955" i="2"/>
  <c r="D955" i="2" s="1"/>
  <c r="C955" i="2" s="1"/>
  <c r="B955" i="2" s="1"/>
  <c r="O960" i="1"/>
  <c r="I955" i="2" s="1"/>
  <c r="E959" i="2"/>
  <c r="D959" i="2" s="1"/>
  <c r="C959" i="2" s="1"/>
  <c r="B959" i="2" s="1"/>
  <c r="O964" i="1"/>
  <c r="I959" i="2" s="1"/>
  <c r="O965" i="1"/>
  <c r="I960" i="2" s="1"/>
  <c r="E961" i="2"/>
  <c r="D961" i="2" s="1"/>
  <c r="C961" i="2" s="1"/>
  <c r="B961" i="2" s="1"/>
  <c r="L960" i="2" s="1"/>
  <c r="O966" i="1"/>
  <c r="I961" i="2" s="1"/>
  <c r="E962" i="2"/>
  <c r="D962" i="2" s="1"/>
  <c r="C962" i="2" s="1"/>
  <c r="B962" i="2" s="1"/>
  <c r="I962" i="2"/>
  <c r="E964" i="2"/>
  <c r="D964" i="2" s="1"/>
  <c r="C964" i="2" s="1"/>
  <c r="B964" i="2" s="1"/>
  <c r="O969" i="1"/>
  <c r="I964" i="2" s="1"/>
  <c r="E966" i="2"/>
  <c r="D966" i="2" s="1"/>
  <c r="C966" i="2" s="1"/>
  <c r="B966" i="2" s="1"/>
  <c r="O971" i="1"/>
  <c r="I966" i="2" s="1"/>
  <c r="E967" i="2"/>
  <c r="D967" i="2" s="1"/>
  <c r="C967" i="2" s="1"/>
  <c r="B967" i="2" s="1"/>
  <c r="O972" i="1"/>
  <c r="I967" i="2" s="1"/>
  <c r="R953" i="1"/>
  <c r="L948" i="2" s="1"/>
  <c r="F948" i="2" l="1"/>
  <c r="E953" i="1"/>
  <c r="D953" i="1"/>
  <c r="C953" i="1"/>
  <c r="B953" i="1"/>
  <c r="R952" i="1"/>
  <c r="L947" i="2" s="1"/>
  <c r="F947" i="2"/>
  <c r="E952" i="1"/>
  <c r="D952" i="1"/>
  <c r="C952" i="1"/>
  <c r="B952" i="1"/>
  <c r="E947" i="2" l="1"/>
  <c r="D947" i="2" s="1"/>
  <c r="C947" i="2" s="1"/>
  <c r="B947" i="2" s="1"/>
  <c r="O952" i="1"/>
  <c r="I947" i="2" s="1"/>
  <c r="E948" i="2"/>
  <c r="D948" i="2" s="1"/>
  <c r="C948" i="2" s="1"/>
  <c r="B948" i="2" s="1"/>
  <c r="O953" i="1"/>
  <c r="I948" i="2" s="1"/>
  <c r="R951" i="1"/>
  <c r="L946" i="2" s="1"/>
  <c r="F946" i="2"/>
  <c r="E951" i="1"/>
  <c r="D951" i="1"/>
  <c r="C951" i="1"/>
  <c r="B951" i="1"/>
  <c r="E946" i="2" l="1"/>
  <c r="D946" i="2" s="1"/>
  <c r="C946" i="2" s="1"/>
  <c r="B946" i="2" s="1"/>
  <c r="O951" i="1"/>
  <c r="I946" i="2" s="1"/>
  <c r="R949" i="1"/>
  <c r="L944" i="2" s="1"/>
  <c r="F944" i="2"/>
  <c r="E949" i="1"/>
  <c r="D949" i="1"/>
  <c r="C949" i="1"/>
  <c r="B949" i="1"/>
  <c r="E944" i="2" l="1"/>
  <c r="D944" i="2" s="1"/>
  <c r="C944" i="2" s="1"/>
  <c r="B944" i="2" s="1"/>
  <c r="O949" i="1"/>
  <c r="I944" i="2" s="1"/>
  <c r="R947" i="1"/>
  <c r="L942" i="2" l="1"/>
  <c r="F942" i="2"/>
  <c r="R946" i="1"/>
  <c r="L941" i="2" s="1"/>
  <c r="F941" i="2"/>
  <c r="R945" i="1"/>
  <c r="L940" i="2" s="1"/>
  <c r="F940" i="2"/>
  <c r="R940" i="1"/>
  <c r="L935" i="2" s="1"/>
  <c r="H935" i="2"/>
  <c r="G935" i="2" s="1"/>
  <c r="O940" i="1"/>
  <c r="I935" i="2" s="1"/>
  <c r="R939" i="1"/>
  <c r="L934" i="2" s="1"/>
  <c r="F934" i="2"/>
  <c r="R938" i="1"/>
  <c r="L933" i="2" s="1"/>
  <c r="F933" i="2"/>
  <c r="O938" i="1" l="1"/>
  <c r="I933" i="2" s="1"/>
  <c r="O939" i="1"/>
  <c r="I934" i="2" s="1"/>
  <c r="O945" i="1"/>
  <c r="I940" i="2" s="1"/>
  <c r="O946" i="1"/>
  <c r="I941" i="2" s="1"/>
  <c r="O947" i="1"/>
  <c r="I942" i="2" s="1"/>
  <c r="R929" i="1" l="1"/>
  <c r="L924" i="2" s="1"/>
  <c r="F924" i="2"/>
  <c r="R928" i="1"/>
  <c r="L923" i="2" s="1"/>
  <c r="F923" i="2"/>
  <c r="R926" i="1"/>
  <c r="L921" i="2" s="1"/>
  <c r="H921" i="2"/>
  <c r="G921" i="2"/>
  <c r="F921" i="2"/>
  <c r="R924" i="1"/>
  <c r="L919" i="2" s="1"/>
  <c r="F919" i="2"/>
  <c r="E924" i="1"/>
  <c r="C924" i="1"/>
  <c r="C919" i="2" s="1"/>
  <c r="B924" i="1"/>
  <c r="R922" i="1"/>
  <c r="L917" i="2" s="1"/>
  <c r="F917" i="2"/>
  <c r="R919" i="1"/>
  <c r="L914" i="2" s="1"/>
  <c r="F914" i="2"/>
  <c r="R915" i="1"/>
  <c r="L910" i="2" s="1"/>
  <c r="E915" i="1"/>
  <c r="E910" i="2" s="1"/>
  <c r="D915" i="1"/>
  <c r="D910" i="2" s="1"/>
  <c r="C915" i="1"/>
  <c r="C910" i="2" s="1"/>
  <c r="B915" i="1"/>
  <c r="B910" i="2" s="1"/>
  <c r="R910" i="1"/>
  <c r="L905" i="2" s="1"/>
  <c r="F905" i="2"/>
  <c r="R909" i="1"/>
  <c r="L904" i="2" s="1"/>
  <c r="F904" i="2"/>
  <c r="E909" i="1"/>
  <c r="D909" i="1"/>
  <c r="C909" i="1"/>
  <c r="B909" i="1"/>
  <c r="R908" i="1"/>
  <c r="L903" i="2" s="1"/>
  <c r="F903" i="2"/>
  <c r="E908" i="1"/>
  <c r="D908" i="1"/>
  <c r="B908" i="1"/>
  <c r="R907" i="1"/>
  <c r="L902" i="2" s="1"/>
  <c r="F902" i="2"/>
  <c r="E907" i="1"/>
  <c r="D907" i="1"/>
  <c r="C907" i="1"/>
  <c r="B907" i="1"/>
  <c r="R906" i="1"/>
  <c r="L901" i="2" s="1"/>
  <c r="F901" i="2"/>
  <c r="E906" i="1"/>
  <c r="D906" i="1"/>
  <c r="C906" i="1"/>
  <c r="B906" i="1"/>
  <c r="R905" i="1"/>
  <c r="L900" i="2" s="1"/>
  <c r="F900" i="2"/>
  <c r="E905" i="1"/>
  <c r="D905" i="1"/>
  <c r="C905" i="1"/>
  <c r="B905" i="1"/>
  <c r="R904" i="1"/>
  <c r="L899" i="2" s="1"/>
  <c r="F899" i="2"/>
  <c r="E904" i="1"/>
  <c r="D904" i="1"/>
  <c r="C904" i="1"/>
  <c r="B904" i="1"/>
  <c r="L897" i="2"/>
  <c r="F897" i="2"/>
  <c r="E902" i="1"/>
  <c r="D902" i="1"/>
  <c r="C902" i="1"/>
  <c r="B902" i="1"/>
  <c r="R901" i="1"/>
  <c r="F896" i="2"/>
  <c r="R899" i="1"/>
  <c r="L894" i="2" s="1"/>
  <c r="H894" i="2"/>
  <c r="F894" i="2"/>
  <c r="E899" i="1"/>
  <c r="C899" i="1"/>
  <c r="C894" i="2" s="1"/>
  <c r="B899" i="1"/>
  <c r="R898" i="1"/>
  <c r="L893" i="2" s="1"/>
  <c r="B894" i="2" l="1"/>
  <c r="E894" i="2"/>
  <c r="O899" i="1"/>
  <c r="I894" i="2" s="1"/>
  <c r="O901" i="1"/>
  <c r="I896" i="2" s="1"/>
  <c r="E897" i="2"/>
  <c r="D897" i="2" s="1"/>
  <c r="C897" i="2" s="1"/>
  <c r="B897" i="2" s="1"/>
  <c r="L896" i="2" s="1"/>
  <c r="I897" i="2"/>
  <c r="E899" i="2"/>
  <c r="D899" i="2" s="1"/>
  <c r="C899" i="2" s="1"/>
  <c r="B899" i="2" s="1"/>
  <c r="O904" i="1"/>
  <c r="I899" i="2" s="1"/>
  <c r="E900" i="2"/>
  <c r="D900" i="2" s="1"/>
  <c r="C900" i="2" s="1"/>
  <c r="B900" i="2" s="1"/>
  <c r="O905" i="1"/>
  <c r="I900" i="2" s="1"/>
  <c r="E901" i="2"/>
  <c r="D901" i="2" s="1"/>
  <c r="C901" i="2" s="1"/>
  <c r="B901" i="2" s="1"/>
  <c r="O906" i="1"/>
  <c r="I901" i="2" s="1"/>
  <c r="E902" i="2"/>
  <c r="D902" i="2" s="1"/>
  <c r="C902" i="2" s="1"/>
  <c r="B902" i="2" s="1"/>
  <c r="O907" i="1"/>
  <c r="I902" i="2" s="1"/>
  <c r="E903" i="2"/>
  <c r="D903" i="2" s="1"/>
  <c r="C903" i="2" s="1"/>
  <c r="B903" i="2" s="1"/>
  <c r="O908" i="1"/>
  <c r="I903" i="2" s="1"/>
  <c r="E904" i="2"/>
  <c r="D904" i="2" s="1"/>
  <c r="C904" i="2" s="1"/>
  <c r="B904" i="2" s="1"/>
  <c r="O909" i="1"/>
  <c r="I904" i="2" s="1"/>
  <c r="O910" i="1"/>
  <c r="I905" i="2" s="1"/>
  <c r="O915" i="1"/>
  <c r="I910" i="2" s="1"/>
  <c r="O919" i="1"/>
  <c r="I914" i="2" s="1"/>
  <c r="O922" i="1"/>
  <c r="I917" i="2" s="1"/>
  <c r="B919" i="2"/>
  <c r="E919" i="2"/>
  <c r="O924" i="1"/>
  <c r="I919" i="2" s="1"/>
  <c r="O926" i="1"/>
  <c r="I921" i="2" s="1"/>
  <c r="O928" i="1"/>
  <c r="I923" i="2" s="1"/>
  <c r="O929" i="1"/>
  <c r="I924" i="2" s="1"/>
  <c r="F893" i="2"/>
  <c r="E898" i="1"/>
  <c r="D898" i="1"/>
  <c r="C898" i="1"/>
  <c r="B898" i="1"/>
  <c r="R897" i="1"/>
  <c r="L892" i="2" s="1"/>
  <c r="F892" i="2"/>
  <c r="E897" i="1"/>
  <c r="D897" i="1"/>
  <c r="C897" i="1"/>
  <c r="B897" i="1"/>
  <c r="R893" i="1"/>
  <c r="L888" i="2" s="1"/>
  <c r="F888" i="2"/>
  <c r="E893" i="1"/>
  <c r="D893" i="1"/>
  <c r="C893" i="1"/>
  <c r="B893" i="1"/>
  <c r="R892" i="1"/>
  <c r="L887" i="2" s="1"/>
  <c r="F887" i="2"/>
  <c r="E892" i="1"/>
  <c r="D892" i="1"/>
  <c r="C892" i="1"/>
  <c r="B892" i="1"/>
  <c r="R891" i="1"/>
  <c r="F886" i="2"/>
  <c r="R890" i="1"/>
  <c r="L885" i="2" s="1"/>
  <c r="F885" i="2"/>
  <c r="E890" i="1"/>
  <c r="D890" i="1"/>
  <c r="C890" i="1"/>
  <c r="B890" i="1"/>
  <c r="R889" i="1"/>
  <c r="L884" i="2" s="1"/>
  <c r="H884" i="2"/>
  <c r="F884" i="2"/>
  <c r="E889" i="1"/>
  <c r="D889" i="1"/>
  <c r="C889" i="1"/>
  <c r="B889" i="1"/>
  <c r="R888" i="1"/>
  <c r="L883" i="2" s="1"/>
  <c r="F883" i="2"/>
  <c r="E888" i="1"/>
  <c r="D888" i="1"/>
  <c r="C888" i="1"/>
  <c r="B888" i="1"/>
  <c r="B883" i="2" s="1"/>
  <c r="R887" i="1"/>
  <c r="L882" i="2" s="1"/>
  <c r="F882" i="2"/>
  <c r="E887" i="1"/>
  <c r="D887" i="1"/>
  <c r="C887" i="1"/>
  <c r="B887" i="1"/>
  <c r="R886" i="1"/>
  <c r="L881" i="2" s="1"/>
  <c r="F881" i="2"/>
  <c r="E886" i="1"/>
  <c r="D886" i="1"/>
  <c r="C886" i="1"/>
  <c r="B886" i="1"/>
  <c r="R885" i="1"/>
  <c r="L880" i="2" s="1"/>
  <c r="F880" i="2"/>
  <c r="E885" i="1"/>
  <c r="D885" i="1"/>
  <c r="C885" i="1"/>
  <c r="B885" i="1"/>
  <c r="R881" i="1"/>
  <c r="L876" i="2" s="1"/>
  <c r="F876" i="2"/>
  <c r="E881" i="1"/>
  <c r="D881" i="1"/>
  <c r="C881" i="1"/>
  <c r="B881" i="1"/>
  <c r="R873" i="1"/>
  <c r="L868" i="2" s="1"/>
  <c r="F868" i="2"/>
  <c r="E873" i="1"/>
  <c r="D873" i="1"/>
  <c r="C873" i="1"/>
  <c r="B873" i="1"/>
  <c r="R871" i="1"/>
  <c r="L866" i="2" s="1"/>
  <c r="F866" i="2"/>
  <c r="E871" i="1"/>
  <c r="D871" i="1"/>
  <c r="C871" i="1"/>
  <c r="B871" i="1"/>
  <c r="R870" i="1"/>
  <c r="L865" i="2" s="1"/>
  <c r="F865" i="2"/>
  <c r="E870" i="1"/>
  <c r="D870" i="1"/>
  <c r="C870" i="1"/>
  <c r="B870" i="1"/>
  <c r="R869" i="1"/>
  <c r="F864" i="2"/>
  <c r="R868" i="1"/>
  <c r="L863" i="2" s="1"/>
  <c r="F863" i="2"/>
  <c r="E868" i="1"/>
  <c r="D868" i="1"/>
  <c r="C868" i="1"/>
  <c r="B868" i="1"/>
  <c r="R865" i="1"/>
  <c r="L860" i="2" s="1"/>
  <c r="F860" i="2"/>
  <c r="E865" i="1"/>
  <c r="D865" i="1"/>
  <c r="C865" i="1"/>
  <c r="B865" i="1"/>
  <c r="R863" i="1"/>
  <c r="L858" i="2" s="1"/>
  <c r="F858" i="2"/>
  <c r="E863" i="1"/>
  <c r="D863" i="1"/>
  <c r="C863" i="1"/>
  <c r="B863" i="1"/>
  <c r="R862" i="1"/>
  <c r="L857" i="2" s="1"/>
  <c r="F857" i="2"/>
  <c r="R861" i="1"/>
  <c r="L856" i="2" s="1"/>
  <c r="F856" i="2"/>
  <c r="R859" i="1"/>
  <c r="L854" i="2" s="1"/>
  <c r="G884" i="2" l="1"/>
  <c r="O861" i="1"/>
  <c r="I856" i="2" s="1"/>
  <c r="O862" i="1"/>
  <c r="I857" i="2" s="1"/>
  <c r="E858" i="2"/>
  <c r="D858" i="2" s="1"/>
  <c r="C858" i="2" s="1"/>
  <c r="B858" i="2" s="1"/>
  <c r="O863" i="1"/>
  <c r="I858" i="2" s="1"/>
  <c r="E860" i="2"/>
  <c r="D860" i="2" s="1"/>
  <c r="C860" i="2" s="1"/>
  <c r="B860" i="2" s="1"/>
  <c r="O865" i="1"/>
  <c r="I860" i="2" s="1"/>
  <c r="E863" i="2"/>
  <c r="D863" i="2" s="1"/>
  <c r="C863" i="2" s="1"/>
  <c r="B863" i="2" s="1"/>
  <c r="O868" i="1"/>
  <c r="I863" i="2" s="1"/>
  <c r="O869" i="1"/>
  <c r="I864" i="2" s="1"/>
  <c r="E865" i="2"/>
  <c r="D865" i="2" s="1"/>
  <c r="C865" i="2" s="1"/>
  <c r="B865" i="2" s="1"/>
  <c r="L864" i="2" s="1"/>
  <c r="O870" i="1"/>
  <c r="I865" i="2" s="1"/>
  <c r="E866" i="2"/>
  <c r="D866" i="2" s="1"/>
  <c r="C866" i="2" s="1"/>
  <c r="B866" i="2" s="1"/>
  <c r="O871" i="1"/>
  <c r="I866" i="2" s="1"/>
  <c r="E868" i="2"/>
  <c r="D868" i="2" s="1"/>
  <c r="C868" i="2" s="1"/>
  <c r="B868" i="2" s="1"/>
  <c r="O873" i="1"/>
  <c r="I868" i="2" s="1"/>
  <c r="E876" i="2"/>
  <c r="D876" i="2" s="1"/>
  <c r="C876" i="2" s="1"/>
  <c r="B876" i="2" s="1"/>
  <c r="O881" i="1"/>
  <c r="I876" i="2" s="1"/>
  <c r="E880" i="2"/>
  <c r="D880" i="2" s="1"/>
  <c r="C880" i="2" s="1"/>
  <c r="B880" i="2" s="1"/>
  <c r="O885" i="1"/>
  <c r="I880" i="2" s="1"/>
  <c r="E881" i="2"/>
  <c r="D881" i="2" s="1"/>
  <c r="C881" i="2" s="1"/>
  <c r="B881" i="2" s="1"/>
  <c r="O886" i="1"/>
  <c r="I881" i="2" s="1"/>
  <c r="E882" i="2"/>
  <c r="D882" i="2" s="1"/>
  <c r="C882" i="2" s="1"/>
  <c r="B882" i="2" s="1"/>
  <c r="O887" i="1"/>
  <c r="I882" i="2" s="1"/>
  <c r="E883" i="2"/>
  <c r="D883" i="2" s="1"/>
  <c r="C883" i="2" s="1"/>
  <c r="O888" i="1"/>
  <c r="I883" i="2" s="1"/>
  <c r="E884" i="2"/>
  <c r="D884" i="2" s="1"/>
  <c r="C884" i="2" s="1"/>
  <c r="B884" i="2" s="1"/>
  <c r="O889" i="1"/>
  <c r="I884" i="2" s="1"/>
  <c r="E885" i="2"/>
  <c r="D885" i="2" s="1"/>
  <c r="C885" i="2" s="1"/>
  <c r="B885" i="2" s="1"/>
  <c r="O890" i="1"/>
  <c r="I885" i="2" s="1"/>
  <c r="O891" i="1"/>
  <c r="I886" i="2" s="1"/>
  <c r="E887" i="2"/>
  <c r="D887" i="2" s="1"/>
  <c r="C887" i="2" s="1"/>
  <c r="B887" i="2" s="1"/>
  <c r="L886" i="2" s="1"/>
  <c r="O892" i="1"/>
  <c r="I887" i="2" s="1"/>
  <c r="E888" i="2"/>
  <c r="D888" i="2" s="1"/>
  <c r="C888" i="2" s="1"/>
  <c r="B888" i="2" s="1"/>
  <c r="O893" i="1"/>
  <c r="I888" i="2" s="1"/>
  <c r="E892" i="2"/>
  <c r="D892" i="2" s="1"/>
  <c r="C892" i="2" s="1"/>
  <c r="B892" i="2" s="1"/>
  <c r="O897" i="1"/>
  <c r="I892" i="2" s="1"/>
  <c r="E893" i="2"/>
  <c r="D893" i="2" s="1"/>
  <c r="C893" i="2" s="1"/>
  <c r="B893" i="2" s="1"/>
  <c r="O898" i="1"/>
  <c r="I893" i="2" s="1"/>
  <c r="F854" i="2"/>
  <c r="E859" i="1"/>
  <c r="C859" i="1"/>
  <c r="C854" i="2" s="1"/>
  <c r="B859" i="1"/>
  <c r="R857" i="1"/>
  <c r="L852" i="2" s="1"/>
  <c r="F852" i="2"/>
  <c r="E857" i="1"/>
  <c r="D857" i="1"/>
  <c r="C857" i="1"/>
  <c r="B857" i="1"/>
  <c r="H854" i="2" l="1"/>
  <c r="E852" i="2"/>
  <c r="D852" i="2" s="1"/>
  <c r="C852" i="2" s="1"/>
  <c r="B852" i="2" s="1"/>
  <c r="O857" i="1"/>
  <c r="I852" i="2" s="1"/>
  <c r="B854" i="2"/>
  <c r="E854" i="2"/>
  <c r="O859" i="1"/>
  <c r="I854" i="2" s="1"/>
  <c r="R856" i="1"/>
  <c r="L851" i="2" s="1"/>
  <c r="F851" i="2"/>
  <c r="E856" i="1"/>
  <c r="D856" i="1"/>
  <c r="C856" i="1"/>
  <c r="B856" i="1"/>
  <c r="R855" i="1"/>
  <c r="L850" i="2" s="1"/>
  <c r="F850" i="2"/>
  <c r="E855" i="1"/>
  <c r="D855" i="1"/>
  <c r="C855" i="1"/>
  <c r="B855" i="1"/>
  <c r="R854" i="1"/>
  <c r="L849" i="2" s="1"/>
  <c r="E850" i="2" l="1"/>
  <c r="D850" i="2" s="1"/>
  <c r="C850" i="2" s="1"/>
  <c r="B850" i="2" s="1"/>
  <c r="O855" i="1"/>
  <c r="I850" i="2" s="1"/>
  <c r="E851" i="2"/>
  <c r="D851" i="2" s="1"/>
  <c r="C851" i="2" s="1"/>
  <c r="B851" i="2" s="1"/>
  <c r="O856" i="1"/>
  <c r="I851" i="2" s="1"/>
  <c r="F849" i="2"/>
  <c r="E854" i="1"/>
  <c r="D854" i="1"/>
  <c r="C854" i="1"/>
  <c r="B854" i="1"/>
  <c r="R849" i="1"/>
  <c r="L844" i="2" s="1"/>
  <c r="F844" i="2"/>
  <c r="R848" i="1"/>
  <c r="L843" i="2" s="1"/>
  <c r="F843" i="2"/>
  <c r="E848" i="1"/>
  <c r="D848" i="1"/>
  <c r="C848" i="1"/>
  <c r="B848" i="1"/>
  <c r="R847" i="1"/>
  <c r="L842" i="2" s="1"/>
  <c r="F842" i="2"/>
  <c r="E847" i="1"/>
  <c r="D847" i="1"/>
  <c r="C847" i="1"/>
  <c r="B847" i="1"/>
  <c r="R846" i="1"/>
  <c r="L841" i="2" s="1"/>
  <c r="F841" i="2"/>
  <c r="E846" i="1"/>
  <c r="D846" i="1"/>
  <c r="C846" i="1"/>
  <c r="B846" i="1"/>
  <c r="R845" i="1"/>
  <c r="L840" i="2" s="1"/>
  <c r="F840" i="2"/>
  <c r="E845" i="1"/>
  <c r="D845" i="1"/>
  <c r="C845" i="1"/>
  <c r="B845" i="1"/>
  <c r="R844" i="1"/>
  <c r="L839" i="2" s="1"/>
  <c r="F839" i="2"/>
  <c r="R843" i="1"/>
  <c r="L838" i="2" s="1"/>
  <c r="F838" i="2"/>
  <c r="E843" i="1"/>
  <c r="D843" i="1"/>
  <c r="C843" i="1"/>
  <c r="B843" i="1"/>
  <c r="R842" i="1"/>
  <c r="F837" i="2"/>
  <c r="R841" i="1"/>
  <c r="L836" i="2" s="1"/>
  <c r="F836" i="2"/>
  <c r="E841" i="1"/>
  <c r="D841" i="1"/>
  <c r="C841" i="1"/>
  <c r="B841" i="1"/>
  <c r="R840" i="1"/>
  <c r="L835" i="2" s="1"/>
  <c r="F835" i="2"/>
  <c r="E840" i="1"/>
  <c r="D840" i="1"/>
  <c r="C840" i="1"/>
  <c r="B840" i="1"/>
  <c r="R839" i="1"/>
  <c r="L834" i="2" s="1"/>
  <c r="F834" i="2"/>
  <c r="R838" i="1"/>
  <c r="L833" i="2" s="1"/>
  <c r="F833" i="2"/>
  <c r="E838" i="1"/>
  <c r="D838" i="1"/>
  <c r="C838" i="1"/>
  <c r="B838" i="1"/>
  <c r="R837" i="1"/>
  <c r="L832" i="2" s="1"/>
  <c r="F832" i="2"/>
  <c r="E837" i="1"/>
  <c r="D837" i="1"/>
  <c r="C837" i="1"/>
  <c r="B837" i="1"/>
  <c r="R836" i="1"/>
  <c r="L831" i="2" s="1"/>
  <c r="F831" i="2"/>
  <c r="R835" i="1"/>
  <c r="L830" i="2" s="1"/>
  <c r="F830" i="2"/>
  <c r="R834" i="1"/>
  <c r="L829" i="2" s="1"/>
  <c r="O835" i="1" l="1"/>
  <c r="I830" i="2" s="1"/>
  <c r="O836" i="1"/>
  <c r="I831" i="2" s="1"/>
  <c r="E832" i="2"/>
  <c r="D832" i="2" s="1"/>
  <c r="C832" i="2" s="1"/>
  <c r="B832" i="2" s="1"/>
  <c r="O837" i="1"/>
  <c r="I832" i="2" s="1"/>
  <c r="E833" i="2"/>
  <c r="D833" i="2" s="1"/>
  <c r="C833" i="2" s="1"/>
  <c r="B833" i="2" s="1"/>
  <c r="O838" i="1"/>
  <c r="I833" i="2" s="1"/>
  <c r="O839" i="1"/>
  <c r="I834" i="2" s="1"/>
  <c r="E835" i="2"/>
  <c r="D835" i="2" s="1"/>
  <c r="C835" i="2" s="1"/>
  <c r="B835" i="2" s="1"/>
  <c r="O840" i="1"/>
  <c r="I835" i="2" s="1"/>
  <c r="E836" i="2"/>
  <c r="D836" i="2" s="1"/>
  <c r="C836" i="2" s="1"/>
  <c r="B836" i="2" s="1"/>
  <c r="O841" i="1"/>
  <c r="I836" i="2" s="1"/>
  <c r="O842" i="1"/>
  <c r="I837" i="2" s="1"/>
  <c r="E838" i="2"/>
  <c r="D838" i="2" s="1"/>
  <c r="C838" i="2" s="1"/>
  <c r="B838" i="2" s="1"/>
  <c r="L837" i="2" s="1"/>
  <c r="O843" i="1"/>
  <c r="I838" i="2" s="1"/>
  <c r="O844" i="1"/>
  <c r="I839" i="2" s="1"/>
  <c r="E840" i="2"/>
  <c r="D840" i="2" s="1"/>
  <c r="C840" i="2" s="1"/>
  <c r="B840" i="2" s="1"/>
  <c r="O845" i="1"/>
  <c r="I840" i="2" s="1"/>
  <c r="E841" i="2"/>
  <c r="D841" i="2" s="1"/>
  <c r="C841" i="2" s="1"/>
  <c r="B841" i="2" s="1"/>
  <c r="O846" i="1"/>
  <c r="I841" i="2" s="1"/>
  <c r="E842" i="2"/>
  <c r="D842" i="2" s="1"/>
  <c r="C842" i="2" s="1"/>
  <c r="B842" i="2" s="1"/>
  <c r="O847" i="1"/>
  <c r="I842" i="2" s="1"/>
  <c r="E843" i="2"/>
  <c r="D843" i="2" s="1"/>
  <c r="C843" i="2" s="1"/>
  <c r="B843" i="2" s="1"/>
  <c r="O848" i="1"/>
  <c r="I843" i="2" s="1"/>
  <c r="O849" i="1"/>
  <c r="I844" i="2" s="1"/>
  <c r="E849" i="2"/>
  <c r="D849" i="2" s="1"/>
  <c r="C849" i="2" s="1"/>
  <c r="B849" i="2" s="1"/>
  <c r="O854" i="1"/>
  <c r="I849" i="2" s="1"/>
  <c r="F829" i="2"/>
  <c r="E834" i="1"/>
  <c r="D834" i="1"/>
  <c r="C834" i="1"/>
  <c r="B834" i="1"/>
  <c r="R833" i="1"/>
  <c r="L828" i="2" s="1"/>
  <c r="F828" i="2"/>
  <c r="R832" i="1"/>
  <c r="L827" i="2" s="1"/>
  <c r="F827" i="2"/>
  <c r="E832" i="1"/>
  <c r="D832" i="1"/>
  <c r="C832" i="1"/>
  <c r="B832" i="1"/>
  <c r="R831" i="1"/>
  <c r="L826" i="2" s="1"/>
  <c r="F826" i="2"/>
  <c r="R830" i="1"/>
  <c r="L825" i="2" s="1"/>
  <c r="H825" i="2"/>
  <c r="G825" i="2"/>
  <c r="F825" i="2"/>
  <c r="E830" i="1"/>
  <c r="D830" i="1"/>
  <c r="C830" i="1"/>
  <c r="B830" i="1"/>
  <c r="R829" i="1"/>
  <c r="F824" i="2"/>
  <c r="R825" i="1"/>
  <c r="L820" i="2" s="1"/>
  <c r="F820" i="2"/>
  <c r="E825" i="1"/>
  <c r="D825" i="1"/>
  <c r="C825" i="1"/>
  <c r="B825" i="1"/>
  <c r="R821" i="1"/>
  <c r="L816" i="2" s="1"/>
  <c r="H816" i="2"/>
  <c r="G816" i="2"/>
  <c r="F816" i="2"/>
  <c r="E821" i="1"/>
  <c r="D821" i="1"/>
  <c r="C821" i="1"/>
  <c r="B821" i="1"/>
  <c r="R818" i="1"/>
  <c r="L813" i="2" s="1"/>
  <c r="F813" i="2"/>
  <c r="E818" i="1"/>
  <c r="E813" i="2" s="1"/>
  <c r="D818" i="1"/>
  <c r="D813" i="2" s="1"/>
  <c r="C818" i="1"/>
  <c r="C813" i="2" s="1"/>
  <c r="B818" i="1"/>
  <c r="B813" i="2" s="1"/>
  <c r="O818" i="1" l="1"/>
  <c r="I813" i="2" s="1"/>
  <c r="E816" i="2"/>
  <c r="D816" i="2" s="1"/>
  <c r="C816" i="2" s="1"/>
  <c r="B816" i="2" s="1"/>
  <c r="O821" i="1"/>
  <c r="I816" i="2" s="1"/>
  <c r="E820" i="2"/>
  <c r="D820" i="2" s="1"/>
  <c r="C820" i="2" s="1"/>
  <c r="B820" i="2" s="1"/>
  <c r="O825" i="1"/>
  <c r="I820" i="2" s="1"/>
  <c r="O829" i="1"/>
  <c r="I824" i="2" s="1"/>
  <c r="E825" i="2"/>
  <c r="D825" i="2" s="1"/>
  <c r="C825" i="2" s="1"/>
  <c r="B825" i="2" s="1"/>
  <c r="L824" i="2" s="1"/>
  <c r="O830" i="1"/>
  <c r="I825" i="2" s="1"/>
  <c r="O831" i="1"/>
  <c r="I826" i="2" s="1"/>
  <c r="E827" i="2"/>
  <c r="D827" i="2" s="1"/>
  <c r="C827" i="2" s="1"/>
  <c r="B827" i="2" s="1"/>
  <c r="O832" i="1"/>
  <c r="I827" i="2" s="1"/>
  <c r="O833" i="1"/>
  <c r="I828" i="2" s="1"/>
  <c r="E829" i="2"/>
  <c r="D829" i="2" s="1"/>
  <c r="C829" i="2" s="1"/>
  <c r="B829" i="2" s="1"/>
  <c r="O834" i="1"/>
  <c r="I829" i="2" s="1"/>
  <c r="R816" i="1"/>
  <c r="L811" i="2" s="1"/>
  <c r="F811" i="2"/>
  <c r="E816" i="1"/>
  <c r="D816" i="1"/>
  <c r="C816" i="1"/>
  <c r="B816" i="1"/>
  <c r="R815" i="1"/>
  <c r="F810" i="2"/>
  <c r="R814" i="1"/>
  <c r="L809" i="2" s="1"/>
  <c r="F809" i="2"/>
  <c r="E814" i="1"/>
  <c r="D814" i="1"/>
  <c r="C814" i="1"/>
  <c r="B814" i="1"/>
  <c r="R813" i="1"/>
  <c r="L808" i="2" s="1"/>
  <c r="F808" i="2"/>
  <c r="E813" i="1"/>
  <c r="D813" i="1"/>
  <c r="C813" i="1"/>
  <c r="B813" i="1"/>
  <c r="R811" i="1"/>
  <c r="L806" i="2" s="1"/>
  <c r="F806" i="2"/>
  <c r="E811" i="1"/>
  <c r="D811" i="1"/>
  <c r="C811" i="1"/>
  <c r="B811" i="1"/>
  <c r="R810" i="1"/>
  <c r="L805" i="2" s="1"/>
  <c r="F805" i="2"/>
  <c r="E810" i="1"/>
  <c r="D810" i="1"/>
  <c r="C810" i="1"/>
  <c r="B810" i="1"/>
  <c r="R809" i="1"/>
  <c r="L804" i="2" s="1"/>
  <c r="F804" i="2"/>
  <c r="E809" i="1"/>
  <c r="D809" i="1"/>
  <c r="C809" i="1"/>
  <c r="B809" i="1"/>
  <c r="R808" i="1"/>
  <c r="L803" i="2" s="1"/>
  <c r="F803" i="2"/>
  <c r="R807" i="1"/>
  <c r="L802" i="2" s="1"/>
  <c r="F802" i="2"/>
  <c r="E807" i="1"/>
  <c r="D807" i="1"/>
  <c r="C807" i="1"/>
  <c r="B807" i="1"/>
  <c r="R806" i="1"/>
  <c r="L801" i="2" s="1"/>
  <c r="F801" i="2"/>
  <c r="E806" i="1"/>
  <c r="D806" i="1"/>
  <c r="C806" i="1"/>
  <c r="B806" i="1"/>
  <c r="R802" i="1"/>
  <c r="L797" i="2" s="1"/>
  <c r="F797" i="2"/>
  <c r="R801" i="1"/>
  <c r="L796" i="2" s="1"/>
  <c r="O802" i="1" l="1"/>
  <c r="I797" i="2" s="1"/>
  <c r="E801" i="2"/>
  <c r="D801" i="2" s="1"/>
  <c r="C801" i="2" s="1"/>
  <c r="B801" i="2" s="1"/>
  <c r="O806" i="1"/>
  <c r="I801" i="2" s="1"/>
  <c r="E802" i="2"/>
  <c r="D802" i="2" s="1"/>
  <c r="C802" i="2" s="1"/>
  <c r="B802" i="2" s="1"/>
  <c r="O807" i="1"/>
  <c r="I802" i="2" s="1"/>
  <c r="O808" i="1"/>
  <c r="I803" i="2" s="1"/>
  <c r="E804" i="2"/>
  <c r="D804" i="2" s="1"/>
  <c r="C804" i="2" s="1"/>
  <c r="B804" i="2" s="1"/>
  <c r="O809" i="1"/>
  <c r="I804" i="2" s="1"/>
  <c r="E805" i="2"/>
  <c r="D805" i="2" s="1"/>
  <c r="C805" i="2" s="1"/>
  <c r="B805" i="2" s="1"/>
  <c r="O810" i="1"/>
  <c r="I805" i="2" s="1"/>
  <c r="E806" i="2"/>
  <c r="D806" i="2" s="1"/>
  <c r="C806" i="2" s="1"/>
  <c r="B806" i="2" s="1"/>
  <c r="O811" i="1"/>
  <c r="I806" i="2" s="1"/>
  <c r="E808" i="2"/>
  <c r="D808" i="2" s="1"/>
  <c r="C808" i="2" s="1"/>
  <c r="B808" i="2" s="1"/>
  <c r="O813" i="1"/>
  <c r="I808" i="2" s="1"/>
  <c r="E809" i="2"/>
  <c r="D809" i="2" s="1"/>
  <c r="C809" i="2" s="1"/>
  <c r="B809" i="2" s="1"/>
  <c r="O814" i="1"/>
  <c r="I809" i="2" s="1"/>
  <c r="O815" i="1"/>
  <c r="I810" i="2" s="1"/>
  <c r="E811" i="2"/>
  <c r="D811" i="2" s="1"/>
  <c r="C811" i="2" s="1"/>
  <c r="B811" i="2" s="1"/>
  <c r="L810" i="2" s="1"/>
  <c r="O816" i="1"/>
  <c r="I811" i="2" s="1"/>
  <c r="F796" i="2"/>
  <c r="E801" i="1"/>
  <c r="D801" i="1"/>
  <c r="B801" i="1"/>
  <c r="R800" i="1"/>
  <c r="L795" i="2" s="1"/>
  <c r="F795" i="2"/>
  <c r="R799" i="1"/>
  <c r="L794" i="2" s="1"/>
  <c r="F794" i="2"/>
  <c r="R798" i="1"/>
  <c r="L793" i="2" s="1"/>
  <c r="F793" i="2"/>
  <c r="E798" i="1"/>
  <c r="D798" i="1"/>
  <c r="C798" i="1"/>
  <c r="B798" i="1"/>
  <c r="R796" i="1"/>
  <c r="L791" i="2" s="1"/>
  <c r="E793" i="2" l="1"/>
  <c r="D793" i="2" s="1"/>
  <c r="C793" i="2" s="1"/>
  <c r="B793" i="2" s="1"/>
  <c r="O798" i="1"/>
  <c r="I793" i="2" s="1"/>
  <c r="O799" i="1"/>
  <c r="I794" i="2" s="1"/>
  <c r="O800" i="1"/>
  <c r="I795" i="2" s="1"/>
  <c r="E796" i="2"/>
  <c r="D796" i="2" s="1"/>
  <c r="C796" i="2" s="1"/>
  <c r="B796" i="2" s="1"/>
  <c r="O801" i="1"/>
  <c r="I796" i="2" s="1"/>
  <c r="F791" i="2"/>
  <c r="E796" i="1"/>
  <c r="D796" i="1"/>
  <c r="C796" i="1"/>
  <c r="B796" i="1"/>
  <c r="R795" i="1"/>
  <c r="L790" i="2" s="1"/>
  <c r="F790" i="2"/>
  <c r="R794" i="1"/>
  <c r="L789" i="2" s="1"/>
  <c r="H789" i="2"/>
  <c r="G789" i="2"/>
  <c r="F789" i="2"/>
  <c r="E794" i="1"/>
  <c r="D794" i="1"/>
  <c r="C794" i="1"/>
  <c r="B794" i="1"/>
  <c r="R793" i="1"/>
  <c r="L788" i="2" s="1"/>
  <c r="H788" i="2"/>
  <c r="G788" i="2"/>
  <c r="F788" i="2"/>
  <c r="E793" i="1"/>
  <c r="D793" i="1"/>
  <c r="C793" i="1"/>
  <c r="B793" i="1"/>
  <c r="R792" i="1"/>
  <c r="L787" i="2" s="1"/>
  <c r="F787" i="2"/>
  <c r="E792" i="1"/>
  <c r="D792" i="1"/>
  <c r="C792" i="1"/>
  <c r="B792" i="1"/>
  <c r="R791" i="1"/>
  <c r="L786" i="2" s="1"/>
  <c r="F786" i="2"/>
  <c r="R790" i="1"/>
  <c r="L785" i="2" s="1"/>
  <c r="F785" i="2"/>
  <c r="R789" i="1"/>
  <c r="L784" i="2" s="1"/>
  <c r="H784" i="2"/>
  <c r="G784" i="2"/>
  <c r="F784" i="2"/>
  <c r="E789" i="1"/>
  <c r="D789" i="1"/>
  <c r="C789" i="1"/>
  <c r="B789" i="1"/>
  <c r="R788" i="1"/>
  <c r="F783" i="2"/>
  <c r="R785" i="1"/>
  <c r="L780" i="2" s="1"/>
  <c r="F780" i="2"/>
  <c r="E785" i="1"/>
  <c r="D785" i="1"/>
  <c r="C785" i="1"/>
  <c r="B785" i="1"/>
  <c r="R784" i="1"/>
  <c r="L779" i="2" s="1"/>
  <c r="H779" i="2"/>
  <c r="G779" i="2"/>
  <c r="F779" i="2"/>
  <c r="E784" i="1"/>
  <c r="D784" i="1"/>
  <c r="C784" i="1"/>
  <c r="B784" i="1"/>
  <c r="R783" i="1"/>
  <c r="L778" i="2" s="1"/>
  <c r="H778" i="2"/>
  <c r="G778" i="2"/>
  <c r="F778" i="2"/>
  <c r="E783" i="1"/>
  <c r="D783" i="1"/>
  <c r="C783" i="1"/>
  <c r="B783" i="1"/>
  <c r="R782" i="1"/>
  <c r="L777" i="2" s="1"/>
  <c r="H777" i="2"/>
  <c r="G777" i="2"/>
  <c r="F777" i="2"/>
  <c r="E782" i="1"/>
  <c r="D782" i="1"/>
  <c r="C782" i="1"/>
  <c r="B782" i="1"/>
  <c r="R781" i="1"/>
  <c r="L776" i="2" s="1"/>
  <c r="H776" i="2"/>
  <c r="G776" i="2"/>
  <c r="F776" i="2"/>
  <c r="E781" i="1"/>
  <c r="D781" i="1"/>
  <c r="C781" i="1"/>
  <c r="B781" i="1"/>
  <c r="R780" i="1"/>
  <c r="L775" i="2" s="1"/>
  <c r="F775" i="2"/>
  <c r="E780" i="1"/>
  <c r="D780" i="1"/>
  <c r="C780" i="1"/>
  <c r="B780" i="1"/>
  <c r="L774" i="2"/>
  <c r="F774" i="2"/>
  <c r="R777" i="1"/>
  <c r="L772" i="2" s="1"/>
  <c r="F772" i="2"/>
  <c r="R776" i="1"/>
  <c r="L771" i="2" s="1"/>
  <c r="F771" i="2"/>
  <c r="E776" i="1"/>
  <c r="D776" i="1"/>
  <c r="C776" i="1"/>
  <c r="B776" i="1"/>
  <c r="R773" i="1"/>
  <c r="L768" i="2" s="1"/>
  <c r="F768" i="2"/>
  <c r="R772" i="1"/>
  <c r="L767" i="2" s="1"/>
  <c r="F767" i="2"/>
  <c r="E772" i="1"/>
  <c r="D772" i="1"/>
  <c r="C772" i="1"/>
  <c r="B772" i="1"/>
  <c r="B767" i="2" s="1"/>
  <c r="R770" i="1"/>
  <c r="L765" i="2" s="1"/>
  <c r="F765" i="2"/>
  <c r="E770" i="1"/>
  <c r="D770" i="1"/>
  <c r="C770" i="1"/>
  <c r="B770" i="1"/>
  <c r="R768" i="1"/>
  <c r="L763" i="2" s="1"/>
  <c r="F763" i="2"/>
  <c r="R767" i="1"/>
  <c r="L762" i="2" s="1"/>
  <c r="F762" i="2"/>
  <c r="R766" i="1"/>
  <c r="L761" i="2" s="1"/>
  <c r="F761" i="2"/>
  <c r="E766" i="1"/>
  <c r="D766" i="1"/>
  <c r="C766" i="1"/>
  <c r="B766" i="1"/>
  <c r="R764" i="1"/>
  <c r="L759" i="2" s="1"/>
  <c r="F759" i="2"/>
  <c r="E764" i="1"/>
  <c r="D764" i="1"/>
  <c r="C764" i="1"/>
  <c r="B764" i="1"/>
  <c r="R763" i="1"/>
  <c r="L758" i="2" s="1"/>
  <c r="F758" i="2"/>
  <c r="E763" i="1"/>
  <c r="D763" i="1"/>
  <c r="C763" i="1"/>
  <c r="B763" i="1"/>
  <c r="R762" i="1"/>
  <c r="L757" i="2" s="1"/>
  <c r="F757" i="2"/>
  <c r="E762" i="1"/>
  <c r="D762" i="1"/>
  <c r="C762" i="1"/>
  <c r="B762" i="1"/>
  <c r="R760" i="1"/>
  <c r="L755" i="2" s="1"/>
  <c r="F755" i="2"/>
  <c r="E760" i="1"/>
  <c r="D760" i="1"/>
  <c r="C760" i="1"/>
  <c r="B760" i="1"/>
  <c r="R759" i="1"/>
  <c r="L754" i="2" s="1"/>
  <c r="F754" i="2"/>
  <c r="R758" i="1"/>
  <c r="L753" i="2" s="1"/>
  <c r="F753" i="2"/>
  <c r="E758" i="1"/>
  <c r="D758" i="1"/>
  <c r="C758" i="1"/>
  <c r="B758" i="1"/>
  <c r="R757" i="1"/>
  <c r="L752" i="2" s="1"/>
  <c r="F752" i="2"/>
  <c r="R756" i="1"/>
  <c r="L751" i="2" s="1"/>
  <c r="F751" i="2"/>
  <c r="E756" i="1"/>
  <c r="D756" i="1"/>
  <c r="C756" i="1"/>
  <c r="B756" i="1"/>
  <c r="R755" i="1"/>
  <c r="L750" i="2" s="1"/>
  <c r="F750" i="2"/>
  <c r="E755" i="1"/>
  <c r="D755" i="1"/>
  <c r="C755" i="1"/>
  <c r="B755" i="1"/>
  <c r="R754" i="1"/>
  <c r="L749" i="2" s="1"/>
  <c r="F749" i="2"/>
  <c r="R753" i="1"/>
  <c r="L748" i="2" s="1"/>
  <c r="F748" i="2"/>
  <c r="E753" i="1"/>
  <c r="D753" i="1"/>
  <c r="C753" i="1"/>
  <c r="B753" i="1"/>
  <c r="R752" i="1"/>
  <c r="L747" i="2" s="1"/>
  <c r="F747" i="2"/>
  <c r="E752" i="1"/>
  <c r="D752" i="1"/>
  <c r="C752" i="1"/>
  <c r="B752" i="1"/>
  <c r="R751" i="1"/>
  <c r="L746" i="2" s="1"/>
  <c r="F746" i="2"/>
  <c r="R750" i="1"/>
  <c r="L745" i="2" s="1"/>
  <c r="F745" i="2"/>
  <c r="E750" i="1"/>
  <c r="D750" i="1"/>
  <c r="C750" i="1"/>
  <c r="B750" i="1"/>
  <c r="R749" i="1"/>
  <c r="L744" i="2" s="1"/>
  <c r="F744" i="2"/>
  <c r="E749" i="1"/>
  <c r="D749" i="1"/>
  <c r="C749" i="1"/>
  <c r="B749" i="1"/>
  <c r="R748" i="1"/>
  <c r="L743" i="2" s="1"/>
  <c r="F743" i="2"/>
  <c r="E748" i="1"/>
  <c r="D748" i="1"/>
  <c r="C748" i="1"/>
  <c r="B748" i="1"/>
  <c r="R747" i="1"/>
  <c r="F742" i="2"/>
  <c r="R746" i="1"/>
  <c r="L741" i="2" s="1"/>
  <c r="F741" i="2"/>
  <c r="E746" i="1"/>
  <c r="D746" i="1"/>
  <c r="C746" i="1"/>
  <c r="B746" i="1"/>
  <c r="R745" i="1"/>
  <c r="L740" i="2" s="1"/>
  <c r="F740" i="2"/>
  <c r="E745" i="1"/>
  <c r="D745" i="1"/>
  <c r="C745" i="1"/>
  <c r="B745" i="1"/>
  <c r="R744" i="1"/>
  <c r="L739" i="2" s="1"/>
  <c r="F739" i="2"/>
  <c r="E744" i="1"/>
  <c r="D744" i="1"/>
  <c r="C744" i="1"/>
  <c r="B744" i="1"/>
  <c r="R743" i="1"/>
  <c r="L738" i="2" s="1"/>
  <c r="F738" i="2"/>
  <c r="E743" i="1"/>
  <c r="D743" i="1"/>
  <c r="C743" i="1"/>
  <c r="B743" i="1"/>
  <c r="R742" i="1"/>
  <c r="L737" i="2" s="1"/>
  <c r="F737" i="2"/>
  <c r="E742" i="1"/>
  <c r="D742" i="1"/>
  <c r="C742" i="1"/>
  <c r="B742" i="1"/>
  <c r="R741" i="1"/>
  <c r="L736" i="2" s="1"/>
  <c r="F736" i="2"/>
  <c r="E741" i="1"/>
  <c r="D741" i="1"/>
  <c r="C741" i="1"/>
  <c r="B741" i="1"/>
  <c r="R740" i="1"/>
  <c r="L735" i="2" s="1"/>
  <c r="F735" i="2"/>
  <c r="R739" i="1"/>
  <c r="L734" i="2" s="1"/>
  <c r="F734" i="2"/>
  <c r="E739" i="1"/>
  <c r="D739" i="1"/>
  <c r="C739" i="1"/>
  <c r="B739" i="1"/>
  <c r="R738" i="1"/>
  <c r="F733" i="2"/>
  <c r="R737" i="1"/>
  <c r="L732" i="2" s="1"/>
  <c r="F732" i="2"/>
  <c r="E737" i="1"/>
  <c r="D737" i="1"/>
  <c r="C737" i="1"/>
  <c r="B737" i="1"/>
  <c r="R736" i="1"/>
  <c r="L731" i="2" s="1"/>
  <c r="F731" i="2"/>
  <c r="R734" i="1"/>
  <c r="L729" i="2" s="1"/>
  <c r="F729" i="2"/>
  <c r="R733" i="1"/>
  <c r="L728" i="2" s="1"/>
  <c r="F728" i="2"/>
  <c r="E733" i="1"/>
  <c r="D733" i="1"/>
  <c r="C733" i="1"/>
  <c r="B733" i="1"/>
  <c r="R732" i="1"/>
  <c r="L727" i="2" s="1"/>
  <c r="F727" i="2"/>
  <c r="E732" i="1"/>
  <c r="D732" i="1"/>
  <c r="C732" i="1"/>
  <c r="B732" i="1"/>
  <c r="R731" i="1"/>
  <c r="L726" i="2" s="1"/>
  <c r="F726" i="2"/>
  <c r="R730" i="1"/>
  <c r="L725" i="2" s="1"/>
  <c r="F725" i="2"/>
  <c r="E730" i="1"/>
  <c r="D730" i="1"/>
  <c r="C730" i="1"/>
  <c r="B730" i="1"/>
  <c r="R729" i="1"/>
  <c r="L724" i="2" s="1"/>
  <c r="F724" i="2"/>
  <c r="E729" i="1"/>
  <c r="D729" i="1"/>
  <c r="C729" i="1"/>
  <c r="B729" i="1"/>
  <c r="R728" i="1"/>
  <c r="L723" i="2" s="1"/>
  <c r="F723" i="2"/>
  <c r="R727" i="1"/>
  <c r="L722" i="2" s="1"/>
  <c r="H722" i="2"/>
  <c r="G722" i="2"/>
  <c r="F722" i="2"/>
  <c r="R726" i="1"/>
  <c r="L721" i="2" s="1"/>
  <c r="O727" i="1" l="1"/>
  <c r="I722" i="2" s="1"/>
  <c r="O728" i="1"/>
  <c r="I723" i="2" s="1"/>
  <c r="E724" i="2"/>
  <c r="D724" i="2" s="1"/>
  <c r="C724" i="2" s="1"/>
  <c r="B724" i="2" s="1"/>
  <c r="O729" i="1"/>
  <c r="I724" i="2" s="1"/>
  <c r="E725" i="2"/>
  <c r="D725" i="2" s="1"/>
  <c r="C725" i="2" s="1"/>
  <c r="B725" i="2" s="1"/>
  <c r="O730" i="1"/>
  <c r="I725" i="2" s="1"/>
  <c r="O731" i="1"/>
  <c r="I726" i="2" s="1"/>
  <c r="E727" i="2"/>
  <c r="D727" i="2" s="1"/>
  <c r="C727" i="2" s="1"/>
  <c r="B727" i="2" s="1"/>
  <c r="O732" i="1"/>
  <c r="I727" i="2" s="1"/>
  <c r="E728" i="2"/>
  <c r="D728" i="2" s="1"/>
  <c r="C728" i="2" s="1"/>
  <c r="B728" i="2" s="1"/>
  <c r="O733" i="1"/>
  <c r="I728" i="2" s="1"/>
  <c r="O734" i="1"/>
  <c r="I729" i="2" s="1"/>
  <c r="O736" i="1"/>
  <c r="I731" i="2" s="1"/>
  <c r="E732" i="2"/>
  <c r="D732" i="2" s="1"/>
  <c r="C732" i="2" s="1"/>
  <c r="B732" i="2" s="1"/>
  <c r="O737" i="1"/>
  <c r="I732" i="2" s="1"/>
  <c r="O738" i="1"/>
  <c r="I733" i="2" s="1"/>
  <c r="E734" i="2"/>
  <c r="D734" i="2" s="1"/>
  <c r="C734" i="2" s="1"/>
  <c r="B734" i="2" s="1"/>
  <c r="L733" i="2" s="1"/>
  <c r="O739" i="1"/>
  <c r="I734" i="2" s="1"/>
  <c r="O740" i="1"/>
  <c r="I735" i="2" s="1"/>
  <c r="E736" i="2"/>
  <c r="D736" i="2" s="1"/>
  <c r="C736" i="2" s="1"/>
  <c r="B736" i="2" s="1"/>
  <c r="O741" i="1"/>
  <c r="I736" i="2" s="1"/>
  <c r="E737" i="2"/>
  <c r="D737" i="2" s="1"/>
  <c r="C737" i="2" s="1"/>
  <c r="B737" i="2" s="1"/>
  <c r="O742" i="1"/>
  <c r="I737" i="2" s="1"/>
  <c r="E738" i="2"/>
  <c r="D738" i="2" s="1"/>
  <c r="C738" i="2" s="1"/>
  <c r="B738" i="2" s="1"/>
  <c r="O743" i="1"/>
  <c r="I738" i="2" s="1"/>
  <c r="E739" i="2"/>
  <c r="D739" i="2" s="1"/>
  <c r="C739" i="2" s="1"/>
  <c r="B739" i="2" s="1"/>
  <c r="O744" i="1"/>
  <c r="I739" i="2" s="1"/>
  <c r="E740" i="2"/>
  <c r="D740" i="2" s="1"/>
  <c r="C740" i="2" s="1"/>
  <c r="B740" i="2" s="1"/>
  <c r="O745" i="1"/>
  <c r="I740" i="2" s="1"/>
  <c r="E741" i="2"/>
  <c r="D741" i="2" s="1"/>
  <c r="C741" i="2" s="1"/>
  <c r="B741" i="2" s="1"/>
  <c r="O746" i="1"/>
  <c r="I741" i="2" s="1"/>
  <c r="O747" i="1"/>
  <c r="I742" i="2" s="1"/>
  <c r="E743" i="2"/>
  <c r="D743" i="2" s="1"/>
  <c r="C743" i="2" s="1"/>
  <c r="B743" i="2" s="1"/>
  <c r="L742" i="2" s="1"/>
  <c r="O748" i="1"/>
  <c r="I743" i="2" s="1"/>
  <c r="E744" i="2"/>
  <c r="D744" i="2" s="1"/>
  <c r="C744" i="2" s="1"/>
  <c r="B744" i="2" s="1"/>
  <c r="O749" i="1"/>
  <c r="I744" i="2" s="1"/>
  <c r="E745" i="2"/>
  <c r="D745" i="2" s="1"/>
  <c r="C745" i="2" s="1"/>
  <c r="B745" i="2" s="1"/>
  <c r="O750" i="1"/>
  <c r="I745" i="2" s="1"/>
  <c r="O751" i="1"/>
  <c r="I746" i="2" s="1"/>
  <c r="E747" i="2"/>
  <c r="D747" i="2" s="1"/>
  <c r="C747" i="2" s="1"/>
  <c r="B747" i="2" s="1"/>
  <c r="O752" i="1"/>
  <c r="I747" i="2" s="1"/>
  <c r="E748" i="2"/>
  <c r="D748" i="2" s="1"/>
  <c r="C748" i="2" s="1"/>
  <c r="B748" i="2" s="1"/>
  <c r="O753" i="1"/>
  <c r="I748" i="2" s="1"/>
  <c r="O754" i="1"/>
  <c r="I749" i="2" s="1"/>
  <c r="E750" i="2"/>
  <c r="D750" i="2" s="1"/>
  <c r="C750" i="2" s="1"/>
  <c r="B750" i="2" s="1"/>
  <c r="O755" i="1"/>
  <c r="I750" i="2" s="1"/>
  <c r="E751" i="2"/>
  <c r="D751" i="2" s="1"/>
  <c r="C751" i="2" s="1"/>
  <c r="B751" i="2" s="1"/>
  <c r="O756" i="1"/>
  <c r="I751" i="2" s="1"/>
  <c r="O757" i="1"/>
  <c r="I752" i="2" s="1"/>
  <c r="E753" i="2"/>
  <c r="D753" i="2" s="1"/>
  <c r="C753" i="2" s="1"/>
  <c r="B753" i="2" s="1"/>
  <c r="O758" i="1"/>
  <c r="I753" i="2" s="1"/>
  <c r="O759" i="1"/>
  <c r="I754" i="2" s="1"/>
  <c r="E755" i="2"/>
  <c r="D755" i="2" s="1"/>
  <c r="C755" i="2" s="1"/>
  <c r="B755" i="2" s="1"/>
  <c r="O760" i="1"/>
  <c r="I755" i="2" s="1"/>
  <c r="E757" i="2"/>
  <c r="D757" i="2" s="1"/>
  <c r="C757" i="2" s="1"/>
  <c r="B757" i="2" s="1"/>
  <c r="O762" i="1"/>
  <c r="I757" i="2" s="1"/>
  <c r="E758" i="2"/>
  <c r="D758" i="2" s="1"/>
  <c r="C758" i="2" s="1"/>
  <c r="B758" i="2" s="1"/>
  <c r="O763" i="1"/>
  <c r="I758" i="2" s="1"/>
  <c r="E759" i="2"/>
  <c r="D759" i="2" s="1"/>
  <c r="C759" i="2" s="1"/>
  <c r="B759" i="2" s="1"/>
  <c r="O764" i="1"/>
  <c r="I759" i="2" s="1"/>
  <c r="E761" i="2"/>
  <c r="D761" i="2" s="1"/>
  <c r="C761" i="2" s="1"/>
  <c r="B761" i="2" s="1"/>
  <c r="O766" i="1"/>
  <c r="I761" i="2" s="1"/>
  <c r="O767" i="1"/>
  <c r="I762" i="2" s="1"/>
  <c r="O768" i="1"/>
  <c r="I763" i="2" s="1"/>
  <c r="E765" i="2"/>
  <c r="D765" i="2" s="1"/>
  <c r="C765" i="2" s="1"/>
  <c r="B765" i="2" s="1"/>
  <c r="O770" i="1"/>
  <c r="I765" i="2" s="1"/>
  <c r="E767" i="2"/>
  <c r="D767" i="2" s="1"/>
  <c r="C767" i="2" s="1"/>
  <c r="O772" i="1"/>
  <c r="I767" i="2" s="1"/>
  <c r="O773" i="1"/>
  <c r="I768" i="2" s="1"/>
  <c r="E771" i="2"/>
  <c r="D771" i="2" s="1"/>
  <c r="C771" i="2" s="1"/>
  <c r="B771" i="2" s="1"/>
  <c r="O776" i="1"/>
  <c r="I771" i="2" s="1"/>
  <c r="O777" i="1"/>
  <c r="I772" i="2" s="1"/>
  <c r="E774" i="2"/>
  <c r="D774" i="2" s="1"/>
  <c r="C774" i="2" s="1"/>
  <c r="B774" i="2" s="1"/>
  <c r="I774" i="2"/>
  <c r="E775" i="2"/>
  <c r="D775" i="2" s="1"/>
  <c r="C775" i="2" s="1"/>
  <c r="B775" i="2" s="1"/>
  <c r="O780" i="1"/>
  <c r="I775" i="2" s="1"/>
  <c r="E776" i="2"/>
  <c r="D776" i="2" s="1"/>
  <c r="C776" i="2" s="1"/>
  <c r="B776" i="2" s="1"/>
  <c r="O781" i="1"/>
  <c r="I776" i="2" s="1"/>
  <c r="E777" i="2"/>
  <c r="D777" i="2" s="1"/>
  <c r="C777" i="2" s="1"/>
  <c r="B777" i="2" s="1"/>
  <c r="O782" i="1"/>
  <c r="I777" i="2" s="1"/>
  <c r="E778" i="2"/>
  <c r="D778" i="2" s="1"/>
  <c r="C778" i="2" s="1"/>
  <c r="B778" i="2" s="1"/>
  <c r="O783" i="1"/>
  <c r="I778" i="2" s="1"/>
  <c r="E779" i="2"/>
  <c r="D779" i="2" s="1"/>
  <c r="C779" i="2" s="1"/>
  <c r="B779" i="2" s="1"/>
  <c r="O784" i="1"/>
  <c r="I779" i="2" s="1"/>
  <c r="E780" i="2"/>
  <c r="D780" i="2" s="1"/>
  <c r="C780" i="2" s="1"/>
  <c r="B780" i="2" s="1"/>
  <c r="O785" i="1"/>
  <c r="I780" i="2" s="1"/>
  <c r="O788" i="1"/>
  <c r="I783" i="2" s="1"/>
  <c r="E784" i="2"/>
  <c r="D784" i="2" s="1"/>
  <c r="C784" i="2" s="1"/>
  <c r="B784" i="2" s="1"/>
  <c r="L783" i="2" s="1"/>
  <c r="O789" i="1"/>
  <c r="I784" i="2" s="1"/>
  <c r="O790" i="1"/>
  <c r="I785" i="2" s="1"/>
  <c r="O791" i="1"/>
  <c r="I786" i="2" s="1"/>
  <c r="E787" i="2"/>
  <c r="D787" i="2" s="1"/>
  <c r="C787" i="2" s="1"/>
  <c r="B787" i="2" s="1"/>
  <c r="O792" i="1"/>
  <c r="I787" i="2" s="1"/>
  <c r="E788" i="2"/>
  <c r="D788" i="2" s="1"/>
  <c r="C788" i="2" s="1"/>
  <c r="B788" i="2" s="1"/>
  <c r="O793" i="1"/>
  <c r="I788" i="2" s="1"/>
  <c r="E789" i="2"/>
  <c r="D789" i="2" s="1"/>
  <c r="C789" i="2" s="1"/>
  <c r="B789" i="2" s="1"/>
  <c r="O794" i="1"/>
  <c r="I789" i="2" s="1"/>
  <c r="O795" i="1"/>
  <c r="I790" i="2" s="1"/>
  <c r="E791" i="2"/>
  <c r="D791" i="2" s="1"/>
  <c r="C791" i="2" s="1"/>
  <c r="B791" i="2" s="1"/>
  <c r="O796" i="1"/>
  <c r="I791" i="2" s="1"/>
  <c r="F721" i="2"/>
  <c r="E726" i="1"/>
  <c r="D726" i="1"/>
  <c r="C726" i="1"/>
  <c r="B726" i="1"/>
  <c r="R725" i="1"/>
  <c r="F720" i="2"/>
  <c r="R724" i="1"/>
  <c r="L719" i="2" s="1"/>
  <c r="F719" i="2"/>
  <c r="R723" i="1"/>
  <c r="L718" i="2" s="1"/>
  <c r="F718" i="2"/>
  <c r="R721" i="1"/>
  <c r="L716" i="2" s="1"/>
  <c r="F716" i="2"/>
  <c r="E721" i="1"/>
  <c r="D721" i="1"/>
  <c r="C721" i="1"/>
  <c r="B721" i="1"/>
  <c r="R720" i="1"/>
  <c r="L715" i="2" s="1"/>
  <c r="F715" i="2"/>
  <c r="R719" i="1"/>
  <c r="L714" i="2" s="1"/>
  <c r="F714" i="2"/>
  <c r="R718" i="1"/>
  <c r="L713" i="2" s="1"/>
  <c r="F713" i="2"/>
  <c r="E718" i="1"/>
  <c r="D718" i="1"/>
  <c r="C718" i="1"/>
  <c r="B718" i="1"/>
  <c r="R717" i="1"/>
  <c r="F712" i="2"/>
  <c r="R715" i="1"/>
  <c r="L710" i="2" s="1"/>
  <c r="F710" i="2"/>
  <c r="E715" i="1"/>
  <c r="D715" i="1"/>
  <c r="C715" i="1"/>
  <c r="B715" i="1"/>
  <c r="R714" i="1"/>
  <c r="F709" i="2"/>
  <c r="R713" i="1"/>
  <c r="L708" i="2" s="1"/>
  <c r="H708" i="2"/>
  <c r="G708" i="2" s="1"/>
  <c r="R712" i="1"/>
  <c r="L707" i="2" s="1"/>
  <c r="F707" i="2"/>
  <c r="E712" i="1"/>
  <c r="D712" i="1"/>
  <c r="C712" i="1"/>
  <c r="B712" i="1"/>
  <c r="R711" i="1"/>
  <c r="L706" i="2" s="1"/>
  <c r="F706" i="2"/>
  <c r="E711" i="1"/>
  <c r="D711" i="1"/>
  <c r="C711" i="1"/>
  <c r="B711" i="1"/>
  <c r="F705" i="2"/>
  <c r="R709" i="1"/>
  <c r="L704" i="2" s="1"/>
  <c r="F704" i="2"/>
  <c r="R707" i="1"/>
  <c r="L702" i="2" s="1"/>
  <c r="F702" i="2"/>
  <c r="E707" i="1"/>
  <c r="D707" i="1"/>
  <c r="C707" i="1"/>
  <c r="B707" i="1"/>
  <c r="R706" i="1"/>
  <c r="L701" i="2" s="1"/>
  <c r="O713" i="1" l="1"/>
  <c r="I708" i="2" s="1"/>
  <c r="E702" i="2"/>
  <c r="D702" i="2" s="1"/>
  <c r="C702" i="2" s="1"/>
  <c r="B702" i="2" s="1"/>
  <c r="O707" i="1"/>
  <c r="I702" i="2" s="1"/>
  <c r="O709" i="1"/>
  <c r="I704" i="2" s="1"/>
  <c r="O710" i="1"/>
  <c r="I705" i="2" s="1"/>
  <c r="E706" i="2"/>
  <c r="D706" i="2" s="1"/>
  <c r="C706" i="2" s="1"/>
  <c r="B706" i="2" s="1"/>
  <c r="O711" i="1"/>
  <c r="I706" i="2" s="1"/>
  <c r="E707" i="2"/>
  <c r="D707" i="2" s="1"/>
  <c r="C707" i="2" s="1"/>
  <c r="B707" i="2" s="1"/>
  <c r="O712" i="1"/>
  <c r="I707" i="2" s="1"/>
  <c r="O714" i="1"/>
  <c r="I709" i="2" s="1"/>
  <c r="E710" i="2"/>
  <c r="D710" i="2" s="1"/>
  <c r="C710" i="2" s="1"/>
  <c r="B710" i="2" s="1"/>
  <c r="L709" i="2" s="1"/>
  <c r="O715" i="1"/>
  <c r="I710" i="2" s="1"/>
  <c r="O717" i="1"/>
  <c r="I712" i="2" s="1"/>
  <c r="E713" i="2"/>
  <c r="D713" i="2" s="1"/>
  <c r="C713" i="2" s="1"/>
  <c r="B713" i="2" s="1"/>
  <c r="L712" i="2" s="1"/>
  <c r="O718" i="1"/>
  <c r="I713" i="2" s="1"/>
  <c r="O719" i="1"/>
  <c r="I714" i="2" s="1"/>
  <c r="O720" i="1"/>
  <c r="I715" i="2" s="1"/>
  <c r="E716" i="2"/>
  <c r="D716" i="2" s="1"/>
  <c r="C716" i="2" s="1"/>
  <c r="B716" i="2" s="1"/>
  <c r="O721" i="1"/>
  <c r="I716" i="2" s="1"/>
  <c r="O723" i="1"/>
  <c r="I718" i="2" s="1"/>
  <c r="O724" i="1"/>
  <c r="I719" i="2" s="1"/>
  <c r="O725" i="1"/>
  <c r="I720" i="2" s="1"/>
  <c r="E721" i="2"/>
  <c r="D721" i="2" s="1"/>
  <c r="C721" i="2" s="1"/>
  <c r="B721" i="2" s="1"/>
  <c r="L720" i="2" s="1"/>
  <c r="O726" i="1"/>
  <c r="I721" i="2" s="1"/>
  <c r="F701" i="2"/>
  <c r="E706" i="1"/>
  <c r="D706" i="1"/>
  <c r="C706" i="1"/>
  <c r="B706" i="1"/>
  <c r="R705" i="1"/>
  <c r="L700" i="2" s="1"/>
  <c r="H700" i="2"/>
  <c r="G700" i="2"/>
  <c r="F700" i="2"/>
  <c r="E705" i="1"/>
  <c r="D705" i="1"/>
  <c r="C705" i="1"/>
  <c r="B705" i="1"/>
  <c r="R702" i="1"/>
  <c r="F697" i="2"/>
  <c r="R701" i="1"/>
  <c r="L696" i="2" s="1"/>
  <c r="F696" i="2"/>
  <c r="E701" i="1"/>
  <c r="D701" i="1"/>
  <c r="C701" i="1"/>
  <c r="B701" i="1"/>
  <c r="R700" i="1"/>
  <c r="L695" i="2" s="1"/>
  <c r="F695" i="2"/>
  <c r="E700" i="1"/>
  <c r="D700" i="1"/>
  <c r="C700" i="1"/>
  <c r="B700" i="1"/>
  <c r="R699" i="1"/>
  <c r="L694" i="2" s="1"/>
  <c r="F694" i="2"/>
  <c r="E699" i="1"/>
  <c r="D699" i="1"/>
  <c r="C699" i="1"/>
  <c r="B699" i="1"/>
  <c r="R698" i="1"/>
  <c r="F693" i="2"/>
  <c r="R697" i="1"/>
  <c r="L692" i="2" s="1"/>
  <c r="F692" i="2"/>
  <c r="E697" i="1"/>
  <c r="D697" i="1"/>
  <c r="C697" i="1"/>
  <c r="B697" i="1"/>
  <c r="R696" i="1"/>
  <c r="L691" i="2" s="1"/>
  <c r="F691" i="2"/>
  <c r="E696" i="1"/>
  <c r="D696" i="1"/>
  <c r="C696" i="1"/>
  <c r="B696" i="1"/>
  <c r="R694" i="1"/>
  <c r="L689" i="2" s="1"/>
  <c r="F689" i="2"/>
  <c r="E694" i="1"/>
  <c r="D694" i="1"/>
  <c r="B694" i="1"/>
  <c r="B689" i="2" s="1"/>
  <c r="R693" i="1"/>
  <c r="L688" i="2" s="1"/>
  <c r="H688" i="2"/>
  <c r="G688" i="2"/>
  <c r="F688" i="2"/>
  <c r="E693" i="1"/>
  <c r="D693" i="1"/>
  <c r="C693" i="1"/>
  <c r="B693" i="1"/>
  <c r="R692" i="1"/>
  <c r="L687" i="2" s="1"/>
  <c r="F687" i="2"/>
  <c r="E692" i="1"/>
  <c r="D692" i="1"/>
  <c r="C692" i="1"/>
  <c r="B692" i="1"/>
  <c r="R691" i="1"/>
  <c r="F686" i="2"/>
  <c r="R687" i="1"/>
  <c r="L682" i="2" s="1"/>
  <c r="H682" i="2"/>
  <c r="G682" i="2"/>
  <c r="F682" i="2"/>
  <c r="E687" i="1"/>
  <c r="D687" i="1"/>
  <c r="C687" i="1"/>
  <c r="B687" i="1"/>
  <c r="R685" i="1"/>
  <c r="L680" i="2" s="1"/>
  <c r="F680" i="2"/>
  <c r="E685" i="1"/>
  <c r="D685" i="1"/>
  <c r="C685" i="1"/>
  <c r="B685" i="1"/>
  <c r="R684" i="1"/>
  <c r="L679" i="2" s="1"/>
  <c r="E680" i="2" l="1"/>
  <c r="D680" i="2" s="1"/>
  <c r="C680" i="2" s="1"/>
  <c r="B680" i="2" s="1"/>
  <c r="O685" i="1"/>
  <c r="I680" i="2" s="1"/>
  <c r="E682" i="2"/>
  <c r="D682" i="2" s="1"/>
  <c r="C682" i="2" s="1"/>
  <c r="B682" i="2" s="1"/>
  <c r="O687" i="1"/>
  <c r="I682" i="2" s="1"/>
  <c r="O691" i="1"/>
  <c r="I686" i="2" s="1"/>
  <c r="E687" i="2"/>
  <c r="D687" i="2" s="1"/>
  <c r="C687" i="2" s="1"/>
  <c r="B687" i="2" s="1"/>
  <c r="L686" i="2" s="1"/>
  <c r="O692" i="1"/>
  <c r="I687" i="2" s="1"/>
  <c r="E688" i="2"/>
  <c r="D688" i="2" s="1"/>
  <c r="C688" i="2" s="1"/>
  <c r="B688" i="2" s="1"/>
  <c r="O693" i="1"/>
  <c r="I688" i="2" s="1"/>
  <c r="E689" i="2"/>
  <c r="D689" i="2" s="1"/>
  <c r="O694" i="1"/>
  <c r="I689" i="2" s="1"/>
  <c r="E691" i="2"/>
  <c r="D691" i="2" s="1"/>
  <c r="C691" i="2" s="1"/>
  <c r="B691" i="2" s="1"/>
  <c r="O696" i="1"/>
  <c r="I691" i="2" s="1"/>
  <c r="E692" i="2"/>
  <c r="D692" i="2" s="1"/>
  <c r="C692" i="2" s="1"/>
  <c r="B692" i="2" s="1"/>
  <c r="O697" i="1"/>
  <c r="I692" i="2" s="1"/>
  <c r="O698" i="1"/>
  <c r="I693" i="2" s="1"/>
  <c r="E694" i="2"/>
  <c r="D694" i="2" s="1"/>
  <c r="C694" i="2" s="1"/>
  <c r="B694" i="2" s="1"/>
  <c r="L693" i="2" s="1"/>
  <c r="O699" i="1"/>
  <c r="I694" i="2" s="1"/>
  <c r="E695" i="2"/>
  <c r="D695" i="2" s="1"/>
  <c r="C695" i="2" s="1"/>
  <c r="B695" i="2" s="1"/>
  <c r="O700" i="1"/>
  <c r="I695" i="2" s="1"/>
  <c r="E696" i="2"/>
  <c r="D696" i="2" s="1"/>
  <c r="C696" i="2" s="1"/>
  <c r="B696" i="2" s="1"/>
  <c r="O701" i="1"/>
  <c r="I696" i="2" s="1"/>
  <c r="O702" i="1"/>
  <c r="I697" i="2" s="1"/>
  <c r="E700" i="2"/>
  <c r="D700" i="2" s="1"/>
  <c r="C700" i="2" s="1"/>
  <c r="B700" i="2" s="1"/>
  <c r="L697" i="2" s="1"/>
  <c r="O705" i="1"/>
  <c r="I700" i="2" s="1"/>
  <c r="E701" i="2"/>
  <c r="D701" i="2" s="1"/>
  <c r="C701" i="2" s="1"/>
  <c r="B701" i="2" s="1"/>
  <c r="O706" i="1"/>
  <c r="I701" i="2" s="1"/>
  <c r="F679" i="2"/>
  <c r="E684" i="1"/>
  <c r="D684" i="1"/>
  <c r="C684" i="1"/>
  <c r="B684" i="1"/>
  <c r="R683" i="1"/>
  <c r="L678" i="2" s="1"/>
  <c r="F678" i="2"/>
  <c r="R682" i="1"/>
  <c r="L677" i="2" s="1"/>
  <c r="F677" i="2"/>
  <c r="R681" i="1"/>
  <c r="L676" i="2" s="1"/>
  <c r="F676" i="2"/>
  <c r="E681" i="1"/>
  <c r="D681" i="1"/>
  <c r="C681" i="1"/>
  <c r="B681" i="1"/>
  <c r="R676" i="1"/>
  <c r="L671" i="2" s="1"/>
  <c r="F671" i="2"/>
  <c r="R675" i="1"/>
  <c r="L670" i="2" s="1"/>
  <c r="F670" i="2"/>
  <c r="R674" i="1"/>
  <c r="L669" i="2" s="1"/>
  <c r="F669" i="2"/>
  <c r="R672" i="1"/>
  <c r="L667" i="2" s="1"/>
  <c r="F667" i="2"/>
  <c r="E672" i="1"/>
  <c r="D672" i="1"/>
  <c r="C672" i="1"/>
  <c r="B672" i="1"/>
  <c r="L666" i="2"/>
  <c r="F666" i="2"/>
  <c r="R669" i="1"/>
  <c r="L664" i="2" s="1"/>
  <c r="F664" i="2"/>
  <c r="E669" i="1"/>
  <c r="D669" i="1"/>
  <c r="C669" i="1"/>
  <c r="B669" i="1"/>
  <c r="R668" i="1"/>
  <c r="L663" i="2" s="1"/>
  <c r="F663" i="2"/>
  <c r="E668" i="1"/>
  <c r="D668" i="1"/>
  <c r="C668" i="1"/>
  <c r="B668" i="1"/>
  <c r="R667" i="1"/>
  <c r="L662" i="2" s="1"/>
  <c r="F662" i="2"/>
  <c r="E667" i="1"/>
  <c r="D667" i="1"/>
  <c r="C667" i="1"/>
  <c r="B667" i="1"/>
  <c r="R666" i="1"/>
  <c r="E662" i="2" l="1"/>
  <c r="D662" i="2" s="1"/>
  <c r="C662" i="2" s="1"/>
  <c r="B662" i="2" s="1"/>
  <c r="L661" i="2" s="1"/>
  <c r="O667" i="1"/>
  <c r="I662" i="2" s="1"/>
  <c r="E663" i="2"/>
  <c r="D663" i="2" s="1"/>
  <c r="C663" i="2" s="1"/>
  <c r="B663" i="2" s="1"/>
  <c r="O668" i="1"/>
  <c r="I663" i="2" s="1"/>
  <c r="E664" i="2"/>
  <c r="D664" i="2" s="1"/>
  <c r="C664" i="2" s="1"/>
  <c r="B664" i="2" s="1"/>
  <c r="O669" i="1"/>
  <c r="I664" i="2" s="1"/>
  <c r="E666" i="2"/>
  <c r="D666" i="2" s="1"/>
  <c r="C666" i="2" s="1"/>
  <c r="B666" i="2" s="1"/>
  <c r="I666" i="2"/>
  <c r="E667" i="2"/>
  <c r="D667" i="2" s="1"/>
  <c r="C667" i="2" s="1"/>
  <c r="B667" i="2" s="1"/>
  <c r="O672" i="1"/>
  <c r="I667" i="2" s="1"/>
  <c r="O674" i="1"/>
  <c r="I669" i="2" s="1"/>
  <c r="O675" i="1"/>
  <c r="I670" i="2" s="1"/>
  <c r="O676" i="1"/>
  <c r="I671" i="2" s="1"/>
  <c r="E676" i="2"/>
  <c r="D676" i="2" s="1"/>
  <c r="C676" i="2" s="1"/>
  <c r="B676" i="2" s="1"/>
  <c r="O681" i="1"/>
  <c r="I676" i="2" s="1"/>
  <c r="O682" i="1"/>
  <c r="I677" i="2" s="1"/>
  <c r="O683" i="1"/>
  <c r="I678" i="2" s="1"/>
  <c r="E679" i="2"/>
  <c r="D679" i="2" s="1"/>
  <c r="C679" i="2" s="1"/>
  <c r="B679" i="2" s="1"/>
  <c r="O684" i="1"/>
  <c r="I679" i="2" s="1"/>
  <c r="F661" i="2"/>
  <c r="R665" i="1"/>
  <c r="L660" i="2" s="1"/>
  <c r="F660" i="2"/>
  <c r="E665" i="1"/>
  <c r="D665" i="1"/>
  <c r="C665" i="1"/>
  <c r="B665" i="1"/>
  <c r="R663" i="1"/>
  <c r="L658" i="2" s="1"/>
  <c r="F658" i="2"/>
  <c r="R662" i="1"/>
  <c r="L657" i="2" s="1"/>
  <c r="F657" i="2"/>
  <c r="E662" i="1"/>
  <c r="D662" i="1"/>
  <c r="C662" i="1"/>
  <c r="B662" i="1"/>
  <c r="R661" i="1"/>
  <c r="L656" i="2" s="1"/>
  <c r="F656" i="2"/>
  <c r="E661" i="1"/>
  <c r="D661" i="1"/>
  <c r="C661" i="1"/>
  <c r="B661" i="1"/>
  <c r="R660" i="1"/>
  <c r="L655" i="2" s="1"/>
  <c r="F655" i="2"/>
  <c r="E660" i="1"/>
  <c r="D660" i="1"/>
  <c r="C660" i="1"/>
  <c r="B660" i="1"/>
  <c r="R659" i="1"/>
  <c r="F654" i="2"/>
  <c r="R658" i="1"/>
  <c r="L653" i="2" s="1"/>
  <c r="F653" i="2"/>
  <c r="E658" i="1"/>
  <c r="D658" i="1"/>
  <c r="C658" i="1"/>
  <c r="B658" i="1"/>
  <c r="R657" i="1"/>
  <c r="L652" i="2" s="1"/>
  <c r="F652" i="2"/>
  <c r="E657" i="1"/>
  <c r="D657" i="1"/>
  <c r="C657" i="1"/>
  <c r="B657" i="1"/>
  <c r="R656" i="1"/>
  <c r="L651" i="2" s="1"/>
  <c r="F651" i="2"/>
  <c r="E656" i="1"/>
  <c r="D656" i="1"/>
  <c r="C656" i="1"/>
  <c r="B656" i="1"/>
  <c r="R655" i="1"/>
  <c r="L650" i="2" s="1"/>
  <c r="F650" i="2"/>
  <c r="E655" i="1"/>
  <c r="D655" i="1"/>
  <c r="C655" i="1"/>
  <c r="B655" i="1"/>
  <c r="R654" i="1"/>
  <c r="L649" i="2" s="1"/>
  <c r="F649" i="2"/>
  <c r="E654" i="1"/>
  <c r="D654" i="1"/>
  <c r="C654" i="1"/>
  <c r="B654" i="1"/>
  <c r="R653" i="1"/>
  <c r="L648" i="2" s="1"/>
  <c r="F648" i="2"/>
  <c r="E653" i="1"/>
  <c r="D653" i="1"/>
  <c r="C653" i="1"/>
  <c r="B653" i="1"/>
  <c r="R651" i="1"/>
  <c r="L646" i="2" s="1"/>
  <c r="F646" i="2"/>
  <c r="E651" i="1"/>
  <c r="D651" i="1"/>
  <c r="C651" i="1"/>
  <c r="B651" i="1"/>
  <c r="R650" i="1"/>
  <c r="L645" i="2" s="1"/>
  <c r="F645" i="2"/>
  <c r="E650" i="1"/>
  <c r="D650" i="1"/>
  <c r="C650" i="1"/>
  <c r="B650" i="1"/>
  <c r="R649" i="1"/>
  <c r="L644" i="2" s="1"/>
  <c r="F644" i="2"/>
  <c r="E649" i="1"/>
  <c r="D649" i="1"/>
  <c r="C649" i="1"/>
  <c r="B649" i="1"/>
  <c r="R648" i="1"/>
  <c r="L643" i="2" s="1"/>
  <c r="F643" i="2"/>
  <c r="E648" i="1"/>
  <c r="D648" i="1"/>
  <c r="C648" i="1"/>
  <c r="B648" i="1"/>
  <c r="R647" i="1"/>
  <c r="L642" i="2" s="1"/>
  <c r="F642" i="2"/>
  <c r="E647" i="1"/>
  <c r="D647" i="1"/>
  <c r="C647" i="1"/>
  <c r="B647" i="1"/>
  <c r="R646" i="1"/>
  <c r="L641" i="2" s="1"/>
  <c r="F641" i="2"/>
  <c r="E646" i="1"/>
  <c r="D646" i="1"/>
  <c r="C646" i="1"/>
  <c r="B646" i="1"/>
  <c r="R645" i="1"/>
  <c r="L640" i="2" s="1"/>
  <c r="F640" i="2"/>
  <c r="E645" i="1"/>
  <c r="D645" i="1"/>
  <c r="C645" i="1"/>
  <c r="B645" i="1"/>
  <c r="R644" i="1"/>
  <c r="L639" i="2" s="1"/>
  <c r="F639" i="2"/>
  <c r="E644" i="1"/>
  <c r="D644" i="1"/>
  <c r="C644" i="1"/>
  <c r="B644" i="1"/>
  <c r="R643" i="1"/>
  <c r="L638" i="2" s="1"/>
  <c r="F638" i="2"/>
  <c r="R640" i="1"/>
  <c r="L635" i="2" s="1"/>
  <c r="F635" i="2"/>
  <c r="E640" i="1"/>
  <c r="D640" i="1"/>
  <c r="C640" i="1"/>
  <c r="B640" i="1"/>
  <c r="R639" i="1"/>
  <c r="L634" i="2" s="1"/>
  <c r="F634" i="2"/>
  <c r="E639" i="1"/>
  <c r="D639" i="1"/>
  <c r="C639" i="1"/>
  <c r="B639" i="1"/>
  <c r="R638" i="1"/>
  <c r="L633" i="2" s="1"/>
  <c r="F633" i="2"/>
  <c r="E638" i="1"/>
  <c r="D638" i="1"/>
  <c r="C638" i="1"/>
  <c r="B638" i="1"/>
  <c r="R637" i="1"/>
  <c r="L632" i="2" s="1"/>
  <c r="F632" i="2"/>
  <c r="E637" i="1"/>
  <c r="D637" i="1"/>
  <c r="C637" i="1"/>
  <c r="B637" i="1"/>
  <c r="R636" i="1"/>
  <c r="L631" i="2" s="1"/>
  <c r="F631" i="2"/>
  <c r="E636" i="1"/>
  <c r="D636" i="1"/>
  <c r="C636" i="1"/>
  <c r="B636" i="1"/>
  <c r="R635" i="1"/>
  <c r="L630" i="2" s="1"/>
  <c r="F630" i="2"/>
  <c r="E635" i="1"/>
  <c r="D635" i="1"/>
  <c r="C635" i="1"/>
  <c r="B635" i="1"/>
  <c r="R634" i="1"/>
  <c r="L629" i="2" s="1"/>
  <c r="F629" i="2"/>
  <c r="E634" i="1"/>
  <c r="D634" i="1"/>
  <c r="C634" i="1"/>
  <c r="B634" i="1"/>
  <c r="R633" i="1"/>
  <c r="L628" i="2" s="1"/>
  <c r="H628" i="2"/>
  <c r="G628" i="2"/>
  <c r="F628" i="2"/>
  <c r="E633" i="1"/>
  <c r="D633" i="1"/>
  <c r="C633" i="1"/>
  <c r="B633" i="1"/>
  <c r="R632" i="1"/>
  <c r="L627" i="2" s="1"/>
  <c r="F627" i="2"/>
  <c r="E632" i="1"/>
  <c r="D632" i="1"/>
  <c r="C632" i="1"/>
  <c r="B632" i="1"/>
  <c r="R631" i="1"/>
  <c r="L626" i="2" s="1"/>
  <c r="H626" i="2"/>
  <c r="G626" i="2"/>
  <c r="F626" i="2"/>
  <c r="E631" i="1"/>
  <c r="D631" i="1"/>
  <c r="C631" i="1"/>
  <c r="B631" i="1"/>
  <c r="R630" i="1"/>
  <c r="L625" i="2" s="1"/>
  <c r="F625" i="2"/>
  <c r="E630" i="1"/>
  <c r="D630" i="1"/>
  <c r="C630" i="1"/>
  <c r="B630" i="1"/>
  <c r="R628" i="1"/>
  <c r="L623" i="2" s="1"/>
  <c r="F623" i="2"/>
  <c r="E628" i="1"/>
  <c r="D628" i="1"/>
  <c r="C628" i="1"/>
  <c r="B628" i="1"/>
  <c r="R627" i="1"/>
  <c r="L622" i="2" s="1"/>
  <c r="F622" i="2"/>
  <c r="E627" i="1"/>
  <c r="D627" i="1"/>
  <c r="C627" i="1"/>
  <c r="B627" i="1"/>
  <c r="R626" i="1"/>
  <c r="L621" i="2" s="1"/>
  <c r="H621" i="2"/>
  <c r="G621" i="2"/>
  <c r="F621" i="2"/>
  <c r="E626" i="1"/>
  <c r="D626" i="1"/>
  <c r="C626" i="1"/>
  <c r="B626" i="1"/>
  <c r="R625" i="1"/>
  <c r="L620" i="2" s="1"/>
  <c r="H620" i="2"/>
  <c r="G620" i="2"/>
  <c r="F620" i="2"/>
  <c r="E625" i="1"/>
  <c r="D625" i="1"/>
  <c r="C625" i="1"/>
  <c r="B625" i="1"/>
  <c r="R624" i="1"/>
  <c r="L619" i="2" s="1"/>
  <c r="F619" i="2"/>
  <c r="E624" i="1"/>
  <c r="D624" i="1"/>
  <c r="C624" i="1"/>
  <c r="B624" i="1"/>
  <c r="R623" i="1"/>
  <c r="L618" i="2" s="1"/>
  <c r="F618" i="2"/>
  <c r="E623" i="1"/>
  <c r="D623" i="1"/>
  <c r="C623" i="1"/>
  <c r="B623" i="1"/>
  <c r="R622" i="1"/>
  <c r="L617" i="2" s="1"/>
  <c r="F617" i="2"/>
  <c r="E622" i="1"/>
  <c r="D622" i="1"/>
  <c r="C622" i="1"/>
  <c r="B622" i="1"/>
  <c r="R621" i="1"/>
  <c r="L616" i="2" s="1"/>
  <c r="H616" i="2"/>
  <c r="G616" i="2"/>
  <c r="F616" i="2"/>
  <c r="E621" i="1"/>
  <c r="D621" i="1"/>
  <c r="C621" i="1"/>
  <c r="B621" i="1"/>
  <c r="R620" i="1"/>
  <c r="L615" i="2" s="1"/>
  <c r="F615" i="2"/>
  <c r="E620" i="1"/>
  <c r="D620" i="1"/>
  <c r="C620" i="1"/>
  <c r="B620" i="1"/>
  <c r="R619" i="1"/>
  <c r="L614" i="2" s="1"/>
  <c r="F614" i="2"/>
  <c r="E619" i="1"/>
  <c r="D619" i="1"/>
  <c r="C619" i="1"/>
  <c r="B619" i="1"/>
  <c r="R618" i="1"/>
  <c r="L613" i="2" s="1"/>
  <c r="F613" i="2"/>
  <c r="E618" i="1"/>
  <c r="D618" i="1"/>
  <c r="C618" i="1"/>
  <c r="B618" i="1"/>
  <c r="R617" i="1"/>
  <c r="L612" i="2" s="1"/>
  <c r="F612" i="2"/>
  <c r="R616" i="1"/>
  <c r="L611" i="2" s="1"/>
  <c r="F611" i="2"/>
  <c r="E616" i="1"/>
  <c r="D616" i="1"/>
  <c r="C616" i="1"/>
  <c r="B616" i="1"/>
  <c r="R615" i="1"/>
  <c r="L610" i="2" s="1"/>
  <c r="H610" i="2"/>
  <c r="F610" i="2"/>
  <c r="E615" i="1"/>
  <c r="D615" i="1"/>
  <c r="C615" i="1"/>
  <c r="B615" i="1"/>
  <c r="R614" i="1"/>
  <c r="L609" i="2" s="1"/>
  <c r="F609" i="2"/>
  <c r="R613" i="1"/>
  <c r="L608" i="2" s="1"/>
  <c r="F608" i="2"/>
  <c r="R612" i="1"/>
  <c r="L607" i="2" s="1"/>
  <c r="F607" i="2"/>
  <c r="E612" i="1"/>
  <c r="D612" i="1"/>
  <c r="C612" i="1"/>
  <c r="B612" i="1"/>
  <c r="R611" i="1"/>
  <c r="L606" i="2" s="1"/>
  <c r="H606" i="2"/>
  <c r="G606" i="2"/>
  <c r="F606" i="2"/>
  <c r="E611" i="1"/>
  <c r="D611" i="1"/>
  <c r="C611" i="1"/>
  <c r="B611" i="1"/>
  <c r="R610" i="1"/>
  <c r="L605" i="2" s="1"/>
  <c r="F605" i="2"/>
  <c r="E610" i="1"/>
  <c r="D610" i="1"/>
  <c r="C610" i="1"/>
  <c r="B610" i="1"/>
  <c r="R609" i="1"/>
  <c r="L604" i="2" s="1"/>
  <c r="H604" i="2"/>
  <c r="G604" i="2"/>
  <c r="F604" i="2"/>
  <c r="E609" i="1"/>
  <c r="D609" i="1"/>
  <c r="C609" i="1"/>
  <c r="B609" i="1"/>
  <c r="R608" i="1"/>
  <c r="L603" i="2" s="1"/>
  <c r="F603" i="2"/>
  <c r="E608" i="1"/>
  <c r="D608" i="1"/>
  <c r="C608" i="1"/>
  <c r="B608" i="1"/>
  <c r="R607" i="1"/>
  <c r="L602" i="2" s="1"/>
  <c r="F602" i="2"/>
  <c r="R606" i="1"/>
  <c r="L601" i="2" s="1"/>
  <c r="F601" i="2"/>
  <c r="E606" i="1"/>
  <c r="D606" i="1"/>
  <c r="C606" i="1"/>
  <c r="B606" i="1"/>
  <c r="R605" i="1"/>
  <c r="L600" i="2" s="1"/>
  <c r="H600" i="2"/>
  <c r="G600" i="2"/>
  <c r="F600" i="2"/>
  <c r="R604" i="1"/>
  <c r="L599" i="2" s="1"/>
  <c r="H599" i="2"/>
  <c r="G599" i="2"/>
  <c r="F599" i="2"/>
  <c r="R603" i="1"/>
  <c r="L598" i="2" s="1"/>
  <c r="F598" i="2"/>
  <c r="R602" i="1"/>
  <c r="L597" i="2" s="1"/>
  <c r="F597" i="2"/>
  <c r="E602" i="1"/>
  <c r="D602" i="1"/>
  <c r="C602" i="1"/>
  <c r="R601" i="1"/>
  <c r="L596" i="2" s="1"/>
  <c r="F596" i="2"/>
  <c r="E601" i="1"/>
  <c r="D601" i="1"/>
  <c r="C601" i="1"/>
  <c r="B601" i="1"/>
  <c r="R600" i="1"/>
  <c r="L595" i="2" s="1"/>
  <c r="F595" i="2"/>
  <c r="E600" i="1"/>
  <c r="D600" i="1"/>
  <c r="C600" i="1"/>
  <c r="B600" i="1"/>
  <c r="R599" i="1"/>
  <c r="E595" i="2" l="1"/>
  <c r="D595" i="2" s="1"/>
  <c r="C595" i="2" s="1"/>
  <c r="B595" i="2" s="1"/>
  <c r="L594" i="2" s="1"/>
  <c r="O600" i="1"/>
  <c r="I595" i="2" s="1"/>
  <c r="E596" i="2"/>
  <c r="D596" i="2" s="1"/>
  <c r="C596" i="2" s="1"/>
  <c r="B596" i="2" s="1"/>
  <c r="O601" i="1"/>
  <c r="I596" i="2" s="1"/>
  <c r="E597" i="2"/>
  <c r="D597" i="2" s="1"/>
  <c r="C597" i="2" s="1"/>
  <c r="O602" i="1"/>
  <c r="I597" i="2" s="1"/>
  <c r="O603" i="1"/>
  <c r="I598" i="2" s="1"/>
  <c r="O604" i="1"/>
  <c r="I599" i="2" s="1"/>
  <c r="O605" i="1"/>
  <c r="I600" i="2" s="1"/>
  <c r="E601" i="2"/>
  <c r="D601" i="2" s="1"/>
  <c r="C601" i="2" s="1"/>
  <c r="B601" i="2" s="1"/>
  <c r="O606" i="1"/>
  <c r="I601" i="2" s="1"/>
  <c r="O607" i="1"/>
  <c r="I602" i="2" s="1"/>
  <c r="E603" i="2"/>
  <c r="D603" i="2" s="1"/>
  <c r="C603" i="2" s="1"/>
  <c r="B603" i="2" s="1"/>
  <c r="O608" i="1"/>
  <c r="I603" i="2" s="1"/>
  <c r="E604" i="2"/>
  <c r="D604" i="2" s="1"/>
  <c r="C604" i="2" s="1"/>
  <c r="B604" i="2" s="1"/>
  <c r="O609" i="1"/>
  <c r="I604" i="2" s="1"/>
  <c r="E605" i="2"/>
  <c r="D605" i="2" s="1"/>
  <c r="C605" i="2" s="1"/>
  <c r="B605" i="2" s="1"/>
  <c r="O610" i="1"/>
  <c r="I605" i="2" s="1"/>
  <c r="E606" i="2"/>
  <c r="D606" i="2" s="1"/>
  <c r="C606" i="2" s="1"/>
  <c r="B606" i="2" s="1"/>
  <c r="O611" i="1"/>
  <c r="I606" i="2" s="1"/>
  <c r="E607" i="2"/>
  <c r="D607" i="2" s="1"/>
  <c r="C607" i="2" s="1"/>
  <c r="B607" i="2" s="1"/>
  <c r="O612" i="1"/>
  <c r="I607" i="2" s="1"/>
  <c r="O613" i="1"/>
  <c r="I608" i="2" s="1"/>
  <c r="O614" i="1"/>
  <c r="I609" i="2" s="1"/>
  <c r="E610" i="2"/>
  <c r="D610" i="2" s="1"/>
  <c r="C610" i="2" s="1"/>
  <c r="B610" i="2" s="1"/>
  <c r="O615" i="1"/>
  <c r="I610" i="2" s="1"/>
  <c r="E611" i="2"/>
  <c r="D611" i="2" s="1"/>
  <c r="C611" i="2" s="1"/>
  <c r="B611" i="2" s="1"/>
  <c r="O616" i="1"/>
  <c r="I611" i="2" s="1"/>
  <c r="O617" i="1"/>
  <c r="I612" i="2" s="1"/>
  <c r="E613" i="2"/>
  <c r="D613" i="2" s="1"/>
  <c r="C613" i="2" s="1"/>
  <c r="B613" i="2" s="1"/>
  <c r="O618" i="1"/>
  <c r="I613" i="2" s="1"/>
  <c r="E614" i="2"/>
  <c r="D614" i="2" s="1"/>
  <c r="C614" i="2" s="1"/>
  <c r="B614" i="2" s="1"/>
  <c r="O619" i="1"/>
  <c r="I614" i="2" s="1"/>
  <c r="E615" i="2"/>
  <c r="D615" i="2" s="1"/>
  <c r="C615" i="2" s="1"/>
  <c r="B615" i="2" s="1"/>
  <c r="O620" i="1"/>
  <c r="I615" i="2" s="1"/>
  <c r="E616" i="2"/>
  <c r="D616" i="2" s="1"/>
  <c r="C616" i="2" s="1"/>
  <c r="B616" i="2" s="1"/>
  <c r="O621" i="1"/>
  <c r="I616" i="2" s="1"/>
  <c r="E617" i="2"/>
  <c r="D617" i="2" s="1"/>
  <c r="C617" i="2" s="1"/>
  <c r="B617" i="2" s="1"/>
  <c r="O622" i="1"/>
  <c r="I617" i="2" s="1"/>
  <c r="E618" i="2"/>
  <c r="D618" i="2" s="1"/>
  <c r="C618" i="2" s="1"/>
  <c r="B618" i="2" s="1"/>
  <c r="O623" i="1"/>
  <c r="I618" i="2" s="1"/>
  <c r="E619" i="2"/>
  <c r="D619" i="2" s="1"/>
  <c r="C619" i="2" s="1"/>
  <c r="B619" i="2" s="1"/>
  <c r="O624" i="1"/>
  <c r="I619" i="2" s="1"/>
  <c r="E620" i="2"/>
  <c r="D620" i="2" s="1"/>
  <c r="C620" i="2" s="1"/>
  <c r="B620" i="2" s="1"/>
  <c r="O625" i="1"/>
  <c r="I620" i="2" s="1"/>
  <c r="E621" i="2"/>
  <c r="D621" i="2" s="1"/>
  <c r="C621" i="2" s="1"/>
  <c r="B621" i="2" s="1"/>
  <c r="O626" i="1"/>
  <c r="I621" i="2" s="1"/>
  <c r="E622" i="2"/>
  <c r="D622" i="2" s="1"/>
  <c r="C622" i="2" s="1"/>
  <c r="B622" i="2" s="1"/>
  <c r="O627" i="1"/>
  <c r="I622" i="2" s="1"/>
  <c r="E623" i="2"/>
  <c r="D623" i="2" s="1"/>
  <c r="C623" i="2" s="1"/>
  <c r="B623" i="2" s="1"/>
  <c r="O628" i="1"/>
  <c r="I623" i="2" s="1"/>
  <c r="E625" i="2"/>
  <c r="D625" i="2" s="1"/>
  <c r="C625" i="2" s="1"/>
  <c r="B625" i="2" s="1"/>
  <c r="O630" i="1"/>
  <c r="I625" i="2" s="1"/>
  <c r="E626" i="2"/>
  <c r="D626" i="2" s="1"/>
  <c r="C626" i="2" s="1"/>
  <c r="B626" i="2" s="1"/>
  <c r="O631" i="1"/>
  <c r="I626" i="2" s="1"/>
  <c r="E627" i="2"/>
  <c r="D627" i="2" s="1"/>
  <c r="C627" i="2" s="1"/>
  <c r="B627" i="2" s="1"/>
  <c r="O632" i="1"/>
  <c r="I627" i="2" s="1"/>
  <c r="E628" i="2"/>
  <c r="D628" i="2" s="1"/>
  <c r="C628" i="2" s="1"/>
  <c r="B628" i="2" s="1"/>
  <c r="O633" i="1"/>
  <c r="I628" i="2" s="1"/>
  <c r="E629" i="2"/>
  <c r="D629" i="2" s="1"/>
  <c r="C629" i="2" s="1"/>
  <c r="B629" i="2" s="1"/>
  <c r="O634" i="1"/>
  <c r="I629" i="2" s="1"/>
  <c r="E630" i="2"/>
  <c r="D630" i="2" s="1"/>
  <c r="C630" i="2" s="1"/>
  <c r="B630" i="2" s="1"/>
  <c r="O635" i="1"/>
  <c r="I630" i="2" s="1"/>
  <c r="E631" i="2"/>
  <c r="D631" i="2" s="1"/>
  <c r="C631" i="2" s="1"/>
  <c r="B631" i="2" s="1"/>
  <c r="O636" i="1"/>
  <c r="I631" i="2" s="1"/>
  <c r="E632" i="2"/>
  <c r="D632" i="2" s="1"/>
  <c r="C632" i="2" s="1"/>
  <c r="B632" i="2" s="1"/>
  <c r="O637" i="1"/>
  <c r="I632" i="2" s="1"/>
  <c r="E633" i="2"/>
  <c r="D633" i="2" s="1"/>
  <c r="C633" i="2" s="1"/>
  <c r="B633" i="2" s="1"/>
  <c r="O638" i="1"/>
  <c r="I633" i="2" s="1"/>
  <c r="E634" i="2"/>
  <c r="D634" i="2" s="1"/>
  <c r="C634" i="2" s="1"/>
  <c r="B634" i="2" s="1"/>
  <c r="O639" i="1"/>
  <c r="I634" i="2" s="1"/>
  <c r="E635" i="2"/>
  <c r="D635" i="2" s="1"/>
  <c r="C635" i="2" s="1"/>
  <c r="B635" i="2" s="1"/>
  <c r="O640" i="1"/>
  <c r="I635" i="2" s="1"/>
  <c r="O643" i="1"/>
  <c r="I638" i="2" s="1"/>
  <c r="E639" i="2"/>
  <c r="D639" i="2" s="1"/>
  <c r="C639" i="2" s="1"/>
  <c r="B639" i="2" s="1"/>
  <c r="O644" i="1"/>
  <c r="I639" i="2" s="1"/>
  <c r="E640" i="2"/>
  <c r="D640" i="2" s="1"/>
  <c r="C640" i="2" s="1"/>
  <c r="B640" i="2" s="1"/>
  <c r="O645" i="1"/>
  <c r="I640" i="2" s="1"/>
  <c r="E641" i="2"/>
  <c r="D641" i="2" s="1"/>
  <c r="C641" i="2" s="1"/>
  <c r="B641" i="2" s="1"/>
  <c r="O646" i="1"/>
  <c r="I641" i="2" s="1"/>
  <c r="E642" i="2"/>
  <c r="D642" i="2" s="1"/>
  <c r="C642" i="2" s="1"/>
  <c r="B642" i="2" s="1"/>
  <c r="O647" i="1"/>
  <c r="I642" i="2" s="1"/>
  <c r="E643" i="2"/>
  <c r="D643" i="2" s="1"/>
  <c r="C643" i="2" s="1"/>
  <c r="B643" i="2" s="1"/>
  <c r="O648" i="1"/>
  <c r="I643" i="2" s="1"/>
  <c r="E644" i="2"/>
  <c r="D644" i="2" s="1"/>
  <c r="C644" i="2" s="1"/>
  <c r="B644" i="2" s="1"/>
  <c r="O649" i="1"/>
  <c r="I644" i="2" s="1"/>
  <c r="E645" i="2"/>
  <c r="D645" i="2" s="1"/>
  <c r="C645" i="2" s="1"/>
  <c r="B645" i="2" s="1"/>
  <c r="O650" i="1"/>
  <c r="I645" i="2" s="1"/>
  <c r="E646" i="2"/>
  <c r="D646" i="2" s="1"/>
  <c r="C646" i="2" s="1"/>
  <c r="B646" i="2" s="1"/>
  <c r="O651" i="1"/>
  <c r="I646" i="2" s="1"/>
  <c r="E648" i="2"/>
  <c r="D648" i="2" s="1"/>
  <c r="C648" i="2" s="1"/>
  <c r="B648" i="2" s="1"/>
  <c r="O653" i="1"/>
  <c r="I648" i="2" s="1"/>
  <c r="E649" i="2"/>
  <c r="D649" i="2" s="1"/>
  <c r="C649" i="2" s="1"/>
  <c r="B649" i="2" s="1"/>
  <c r="O654" i="1"/>
  <c r="I649" i="2" s="1"/>
  <c r="E650" i="2"/>
  <c r="D650" i="2" s="1"/>
  <c r="C650" i="2" s="1"/>
  <c r="B650" i="2" s="1"/>
  <c r="O655" i="1"/>
  <c r="I650" i="2" s="1"/>
  <c r="E651" i="2"/>
  <c r="D651" i="2" s="1"/>
  <c r="C651" i="2" s="1"/>
  <c r="B651" i="2" s="1"/>
  <c r="O656" i="1"/>
  <c r="I651" i="2" s="1"/>
  <c r="E652" i="2"/>
  <c r="D652" i="2" s="1"/>
  <c r="C652" i="2" s="1"/>
  <c r="B652" i="2" s="1"/>
  <c r="O657" i="1"/>
  <c r="I652" i="2" s="1"/>
  <c r="E653" i="2"/>
  <c r="D653" i="2" s="1"/>
  <c r="C653" i="2" s="1"/>
  <c r="B653" i="2" s="1"/>
  <c r="O658" i="1"/>
  <c r="I653" i="2" s="1"/>
  <c r="O659" i="1"/>
  <c r="I654" i="2" s="1"/>
  <c r="E655" i="2"/>
  <c r="D655" i="2" s="1"/>
  <c r="C655" i="2" s="1"/>
  <c r="B655" i="2" s="1"/>
  <c r="L654" i="2" s="1"/>
  <c r="O660" i="1"/>
  <c r="I655" i="2" s="1"/>
  <c r="E656" i="2"/>
  <c r="D656" i="2" s="1"/>
  <c r="C656" i="2" s="1"/>
  <c r="B656" i="2" s="1"/>
  <c r="O661" i="1"/>
  <c r="I656" i="2" s="1"/>
  <c r="E657" i="2"/>
  <c r="D657" i="2" s="1"/>
  <c r="C657" i="2" s="1"/>
  <c r="B657" i="2" s="1"/>
  <c r="O662" i="1"/>
  <c r="I657" i="2" s="1"/>
  <c r="O663" i="1"/>
  <c r="I658" i="2" s="1"/>
  <c r="E660" i="2"/>
  <c r="D660" i="2" s="1"/>
  <c r="C660" i="2" s="1"/>
  <c r="B660" i="2" s="1"/>
  <c r="O665" i="1"/>
  <c r="I660" i="2" s="1"/>
  <c r="O666" i="1"/>
  <c r="I661" i="2" s="1"/>
  <c r="O599" i="1"/>
  <c r="I594" i="2" s="1"/>
  <c r="H594" i="2"/>
  <c r="R598" i="1"/>
  <c r="L593" i="2" s="1"/>
  <c r="F593" i="2"/>
  <c r="E598" i="1"/>
  <c r="D598" i="1"/>
  <c r="C598" i="1"/>
  <c r="B598" i="1"/>
  <c r="R597" i="1"/>
  <c r="L592" i="2" s="1"/>
  <c r="F592" i="2"/>
  <c r="E597" i="1"/>
  <c r="D597" i="1"/>
  <c r="C597" i="1"/>
  <c r="B597" i="1"/>
  <c r="R596" i="1"/>
  <c r="L591" i="2" s="1"/>
  <c r="F591" i="2"/>
  <c r="E596" i="1"/>
  <c r="D596" i="1"/>
  <c r="C596" i="1"/>
  <c r="B596" i="1"/>
  <c r="R595" i="1"/>
  <c r="L590" i="2" s="1"/>
  <c r="F590" i="2"/>
  <c r="E595" i="1"/>
  <c r="D595" i="1"/>
  <c r="C595" i="1"/>
  <c r="B595" i="1"/>
  <c r="R594" i="1"/>
  <c r="F589" i="2"/>
  <c r="R593" i="1"/>
  <c r="L588" i="2" s="1"/>
  <c r="F588" i="2"/>
  <c r="R589" i="1"/>
  <c r="F584" i="2"/>
  <c r="R588" i="1"/>
  <c r="L583" i="2" s="1"/>
  <c r="F583" i="2"/>
  <c r="E588" i="1"/>
  <c r="D588" i="1"/>
  <c r="C588" i="1"/>
  <c r="B588" i="1"/>
  <c r="R587" i="1"/>
  <c r="L582" i="2" s="1"/>
  <c r="F582" i="2"/>
  <c r="E587" i="1"/>
  <c r="D587" i="1"/>
  <c r="C587" i="1"/>
  <c r="B587" i="1"/>
  <c r="R586" i="1"/>
  <c r="L581" i="2" s="1"/>
  <c r="F581" i="2"/>
  <c r="E586" i="1"/>
  <c r="D586" i="1"/>
  <c r="C586" i="1"/>
  <c r="B586" i="1"/>
  <c r="R584" i="1"/>
  <c r="L579" i="2" s="1"/>
  <c r="F579" i="2"/>
  <c r="E584" i="1"/>
  <c r="D584" i="1"/>
  <c r="C584" i="1"/>
  <c r="B584" i="1"/>
  <c r="R583" i="1"/>
  <c r="L578" i="2" s="1"/>
  <c r="F578" i="2"/>
  <c r="R582" i="1"/>
  <c r="L577" i="2" s="1"/>
  <c r="F577" i="2"/>
  <c r="E582" i="1"/>
  <c r="D582" i="1"/>
  <c r="C582" i="1"/>
  <c r="B582" i="1"/>
  <c r="R581" i="1"/>
  <c r="L576" i="2" s="1"/>
  <c r="G594" i="2" l="1"/>
  <c r="E577" i="2"/>
  <c r="D577" i="2" s="1"/>
  <c r="C577" i="2" s="1"/>
  <c r="B577" i="2" s="1"/>
  <c r="O582" i="1"/>
  <c r="I577" i="2" s="1"/>
  <c r="O583" i="1"/>
  <c r="I578" i="2" s="1"/>
  <c r="E579" i="2"/>
  <c r="D579" i="2" s="1"/>
  <c r="C579" i="2" s="1"/>
  <c r="B579" i="2" s="1"/>
  <c r="O584" i="1"/>
  <c r="I579" i="2" s="1"/>
  <c r="E581" i="2"/>
  <c r="D581" i="2" s="1"/>
  <c r="C581" i="2" s="1"/>
  <c r="B581" i="2" s="1"/>
  <c r="O586" i="1"/>
  <c r="I581" i="2" s="1"/>
  <c r="E582" i="2"/>
  <c r="D582" i="2" s="1"/>
  <c r="C582" i="2" s="1"/>
  <c r="B582" i="2" s="1"/>
  <c r="O587" i="1"/>
  <c r="I582" i="2" s="1"/>
  <c r="E583" i="2"/>
  <c r="D583" i="2" s="1"/>
  <c r="C583" i="2" s="1"/>
  <c r="B583" i="2" s="1"/>
  <c r="O588" i="1"/>
  <c r="I583" i="2" s="1"/>
  <c r="O589" i="1"/>
  <c r="I584" i="2" s="1"/>
  <c r="L584" i="2"/>
  <c r="O593" i="1"/>
  <c r="I588" i="2" s="1"/>
  <c r="O594" i="1"/>
  <c r="I589" i="2" s="1"/>
  <c r="E590" i="2"/>
  <c r="D590" i="2" s="1"/>
  <c r="C590" i="2" s="1"/>
  <c r="B590" i="2" s="1"/>
  <c r="L589" i="2" s="1"/>
  <c r="O595" i="1"/>
  <c r="I590" i="2" s="1"/>
  <c r="E591" i="2"/>
  <c r="D591" i="2" s="1"/>
  <c r="C591" i="2" s="1"/>
  <c r="B591" i="2" s="1"/>
  <c r="O596" i="1"/>
  <c r="I591" i="2" s="1"/>
  <c r="E592" i="2"/>
  <c r="D592" i="2" s="1"/>
  <c r="C592" i="2" s="1"/>
  <c r="B592" i="2" s="1"/>
  <c r="O597" i="1"/>
  <c r="I592" i="2" s="1"/>
  <c r="E593" i="2"/>
  <c r="D593" i="2" s="1"/>
  <c r="C593" i="2" s="1"/>
  <c r="B593" i="2" s="1"/>
  <c r="O598" i="1"/>
  <c r="I593" i="2" s="1"/>
  <c r="F576" i="2"/>
  <c r="E581" i="1"/>
  <c r="D581" i="1"/>
  <c r="C581" i="1"/>
  <c r="B581" i="1"/>
  <c r="R580" i="1"/>
  <c r="L575" i="2" s="1"/>
  <c r="F575" i="2"/>
  <c r="E580" i="1"/>
  <c r="D580" i="1"/>
  <c r="C580" i="1"/>
  <c r="B580" i="1"/>
  <c r="R579" i="1"/>
  <c r="L574" i="2" s="1"/>
  <c r="F574" i="2"/>
  <c r="E579" i="1"/>
  <c r="D579" i="1"/>
  <c r="C579" i="1"/>
  <c r="B579" i="1"/>
  <c r="R577" i="1"/>
  <c r="L572" i="2" s="1"/>
  <c r="F572" i="2"/>
  <c r="E577" i="1"/>
  <c r="D577" i="1"/>
  <c r="C577" i="1"/>
  <c r="B577" i="1"/>
  <c r="R576" i="1"/>
  <c r="L571" i="2" s="1"/>
  <c r="F571" i="2"/>
  <c r="E576" i="1"/>
  <c r="D576" i="1"/>
  <c r="C576" i="1"/>
  <c r="B576" i="1"/>
  <c r="R575" i="1"/>
  <c r="L570" i="2" s="1"/>
  <c r="F570" i="2"/>
  <c r="E575" i="1"/>
  <c r="D575" i="1"/>
  <c r="C575" i="1"/>
  <c r="B575" i="1"/>
  <c r="R574" i="1"/>
  <c r="L569" i="2" s="1"/>
  <c r="F569" i="2"/>
  <c r="E574" i="1"/>
  <c r="D574" i="1"/>
  <c r="C574" i="1"/>
  <c r="B574" i="1"/>
  <c r="R573" i="1"/>
  <c r="L568" i="2" s="1"/>
  <c r="F568" i="2"/>
  <c r="E573" i="1"/>
  <c r="D573" i="1"/>
  <c r="C573" i="1"/>
  <c r="B573" i="1"/>
  <c r="R572" i="1"/>
  <c r="L567" i="2" s="1"/>
  <c r="F567" i="2"/>
  <c r="E572" i="1"/>
  <c r="D572" i="1"/>
  <c r="C572" i="1"/>
  <c r="B572" i="1"/>
  <c r="L566" i="2"/>
  <c r="F566" i="2"/>
  <c r="R570" i="1"/>
  <c r="L565" i="2" s="1"/>
  <c r="H565" i="2"/>
  <c r="F565" i="2"/>
  <c r="E570" i="1"/>
  <c r="D570" i="1"/>
  <c r="C570" i="1"/>
  <c r="B570" i="1"/>
  <c r="R569" i="1"/>
  <c r="L564" i="2" s="1"/>
  <c r="H564" i="2"/>
  <c r="F564" i="2"/>
  <c r="E569" i="1"/>
  <c r="D569" i="1"/>
  <c r="B569" i="1"/>
  <c r="B564" i="2" s="1"/>
  <c r="R568" i="1"/>
  <c r="L563" i="2" s="1"/>
  <c r="F563" i="2"/>
  <c r="E568" i="1"/>
  <c r="D568" i="1"/>
  <c r="C568" i="1"/>
  <c r="B568" i="1"/>
  <c r="R567" i="1"/>
  <c r="L562" i="2" s="1"/>
  <c r="F562" i="2"/>
  <c r="E567" i="1"/>
  <c r="D567" i="1"/>
  <c r="C567" i="1"/>
  <c r="B567" i="1"/>
  <c r="R566" i="1"/>
  <c r="L561" i="2" s="1"/>
  <c r="F561" i="2"/>
  <c r="E566" i="1"/>
  <c r="D566" i="1"/>
  <c r="C566" i="1"/>
  <c r="B566" i="1"/>
  <c r="R565" i="1"/>
  <c r="L560" i="2" s="1"/>
  <c r="H560" i="2"/>
  <c r="F560" i="2"/>
  <c r="E565" i="1"/>
  <c r="D565" i="1"/>
  <c r="C565" i="1"/>
  <c r="B565" i="1"/>
  <c r="R564" i="1"/>
  <c r="L559" i="2" s="1"/>
  <c r="H559" i="2"/>
  <c r="F559" i="2"/>
  <c r="E564" i="1"/>
  <c r="D564" i="1"/>
  <c r="C564" i="1"/>
  <c r="B564" i="1"/>
  <c r="R563" i="1"/>
  <c r="L558" i="2" s="1"/>
  <c r="H558" i="2"/>
  <c r="G558" i="2"/>
  <c r="F558" i="2"/>
  <c r="E563" i="1"/>
  <c r="D563" i="1"/>
  <c r="D558" i="2" s="1"/>
  <c r="C563" i="1"/>
  <c r="B563" i="1"/>
  <c r="R562" i="1"/>
  <c r="L557" i="2" s="1"/>
  <c r="F557" i="2"/>
  <c r="E562" i="1"/>
  <c r="D562" i="1"/>
  <c r="C562" i="1"/>
  <c r="B562" i="1"/>
  <c r="R561" i="1"/>
  <c r="L556" i="2" s="1"/>
  <c r="F556" i="2"/>
  <c r="E561" i="1"/>
  <c r="D561" i="1"/>
  <c r="C561" i="1"/>
  <c r="B561" i="1"/>
  <c r="R560" i="1"/>
  <c r="L555" i="2" s="1"/>
  <c r="E556" i="2" l="1"/>
  <c r="D556" i="2" s="1"/>
  <c r="C556" i="2" s="1"/>
  <c r="B556" i="2" s="1"/>
  <c r="O561" i="1"/>
  <c r="I556" i="2" s="1"/>
  <c r="E557" i="2"/>
  <c r="D557" i="2" s="1"/>
  <c r="C557" i="2" s="1"/>
  <c r="B557" i="2" s="1"/>
  <c r="O562" i="1"/>
  <c r="I557" i="2" s="1"/>
  <c r="C558" i="2"/>
  <c r="B558" i="2" s="1"/>
  <c r="E558" i="2"/>
  <c r="O563" i="1"/>
  <c r="I558" i="2" s="1"/>
  <c r="E559" i="2"/>
  <c r="D559" i="2" s="1"/>
  <c r="C559" i="2" s="1"/>
  <c r="B559" i="2" s="1"/>
  <c r="I559" i="2"/>
  <c r="E560" i="2"/>
  <c r="D560" i="2" s="1"/>
  <c r="C560" i="2" s="1"/>
  <c r="B560" i="2" s="1"/>
  <c r="O565" i="1"/>
  <c r="I560" i="2" s="1"/>
  <c r="E561" i="2"/>
  <c r="D561" i="2" s="1"/>
  <c r="C561" i="2" s="1"/>
  <c r="B561" i="2" s="1"/>
  <c r="O566" i="1"/>
  <c r="I561" i="2" s="1"/>
  <c r="E562" i="2"/>
  <c r="D562" i="2" s="1"/>
  <c r="C562" i="2" s="1"/>
  <c r="B562" i="2" s="1"/>
  <c r="O567" i="1"/>
  <c r="I562" i="2" s="1"/>
  <c r="E563" i="2"/>
  <c r="D563" i="2" s="1"/>
  <c r="C563" i="2" s="1"/>
  <c r="B563" i="2" s="1"/>
  <c r="O568" i="1"/>
  <c r="I563" i="2" s="1"/>
  <c r="E564" i="2"/>
  <c r="D564" i="2" s="1"/>
  <c r="O569" i="1"/>
  <c r="I564" i="2" s="1"/>
  <c r="E565" i="2"/>
  <c r="D565" i="2" s="1"/>
  <c r="C565" i="2" s="1"/>
  <c r="B565" i="2" s="1"/>
  <c r="O570" i="1"/>
  <c r="I565" i="2" s="1"/>
  <c r="E566" i="2"/>
  <c r="D566" i="2" s="1"/>
  <c r="C566" i="2" s="1"/>
  <c r="B566" i="2" s="1"/>
  <c r="I566" i="2"/>
  <c r="E567" i="2"/>
  <c r="D567" i="2" s="1"/>
  <c r="C567" i="2" s="1"/>
  <c r="B567" i="2" s="1"/>
  <c r="O572" i="1"/>
  <c r="I567" i="2" s="1"/>
  <c r="E568" i="2"/>
  <c r="D568" i="2" s="1"/>
  <c r="C568" i="2" s="1"/>
  <c r="B568" i="2" s="1"/>
  <c r="O573" i="1"/>
  <c r="I568" i="2" s="1"/>
  <c r="E569" i="2"/>
  <c r="D569" i="2" s="1"/>
  <c r="C569" i="2" s="1"/>
  <c r="B569" i="2" s="1"/>
  <c r="O574" i="1"/>
  <c r="I569" i="2" s="1"/>
  <c r="E570" i="2"/>
  <c r="D570" i="2" s="1"/>
  <c r="C570" i="2" s="1"/>
  <c r="B570" i="2" s="1"/>
  <c r="O575" i="1"/>
  <c r="I570" i="2" s="1"/>
  <c r="E571" i="2"/>
  <c r="D571" i="2" s="1"/>
  <c r="C571" i="2" s="1"/>
  <c r="B571" i="2" s="1"/>
  <c r="O576" i="1"/>
  <c r="I571" i="2" s="1"/>
  <c r="E572" i="2"/>
  <c r="D572" i="2" s="1"/>
  <c r="C572" i="2" s="1"/>
  <c r="B572" i="2" s="1"/>
  <c r="O577" i="1"/>
  <c r="I572" i="2" s="1"/>
  <c r="E574" i="2"/>
  <c r="D574" i="2" s="1"/>
  <c r="C574" i="2" s="1"/>
  <c r="B574" i="2" s="1"/>
  <c r="O579" i="1"/>
  <c r="I574" i="2" s="1"/>
  <c r="E575" i="2"/>
  <c r="D575" i="2" s="1"/>
  <c r="C575" i="2" s="1"/>
  <c r="B575" i="2" s="1"/>
  <c r="O580" i="1"/>
  <c r="I575" i="2" s="1"/>
  <c r="E576" i="2"/>
  <c r="D576" i="2" s="1"/>
  <c r="C576" i="2" s="1"/>
  <c r="B576" i="2" s="1"/>
  <c r="O581" i="1"/>
  <c r="I576" i="2" s="1"/>
  <c r="F555" i="2"/>
  <c r="R559" i="1"/>
  <c r="L554" i="2" s="1"/>
  <c r="F554" i="2"/>
  <c r="E559" i="1"/>
  <c r="D559" i="1"/>
  <c r="C559" i="1"/>
  <c r="B559" i="1"/>
  <c r="R558" i="1"/>
  <c r="L553" i="2" s="1"/>
  <c r="F553" i="2"/>
  <c r="E558" i="1"/>
  <c r="D558" i="1"/>
  <c r="C558" i="1"/>
  <c r="B558" i="1"/>
  <c r="R557" i="1"/>
  <c r="L552" i="2" s="1"/>
  <c r="F552" i="2"/>
  <c r="E557" i="1"/>
  <c r="D557" i="1"/>
  <c r="C557" i="1"/>
  <c r="B557" i="1"/>
  <c r="R556" i="1"/>
  <c r="L551" i="2" s="1"/>
  <c r="F551" i="2"/>
  <c r="E556" i="1"/>
  <c r="D556" i="1"/>
  <c r="C556" i="1"/>
  <c r="B556" i="1"/>
  <c r="R555" i="1"/>
  <c r="L550" i="2" s="1"/>
  <c r="F550" i="2"/>
  <c r="E555" i="1"/>
  <c r="D555" i="1"/>
  <c r="C555" i="1"/>
  <c r="B555" i="1"/>
  <c r="R554" i="1"/>
  <c r="L549" i="2" s="1"/>
  <c r="F549" i="2"/>
  <c r="E554" i="1"/>
  <c r="D554" i="1"/>
  <c r="C554" i="1"/>
  <c r="B554" i="1"/>
  <c r="R553" i="1"/>
  <c r="L548" i="2" s="1"/>
  <c r="F548" i="2"/>
  <c r="E553" i="1"/>
  <c r="D553" i="1"/>
  <c r="C553" i="1"/>
  <c r="B553" i="1"/>
  <c r="R551" i="1"/>
  <c r="L546" i="2" s="1"/>
  <c r="F546" i="2"/>
  <c r="E551" i="1"/>
  <c r="D551" i="1"/>
  <c r="C551" i="1"/>
  <c r="B551" i="1"/>
  <c r="R550" i="1"/>
  <c r="L545" i="2" s="1"/>
  <c r="F545" i="2"/>
  <c r="E550" i="1"/>
  <c r="D550" i="1"/>
  <c r="C550" i="1"/>
  <c r="B550" i="1"/>
  <c r="R549" i="1"/>
  <c r="L544" i="2" s="1"/>
  <c r="F544" i="2"/>
  <c r="E549" i="1"/>
  <c r="D549" i="1"/>
  <c r="C549" i="1"/>
  <c r="B549" i="1"/>
  <c r="R548" i="1"/>
  <c r="L543" i="2" s="1"/>
  <c r="F543" i="2"/>
  <c r="E548" i="1"/>
  <c r="D548" i="1"/>
  <c r="C548" i="1"/>
  <c r="B548" i="1"/>
  <c r="R547" i="1"/>
  <c r="L542" i="2" s="1"/>
  <c r="F542" i="2"/>
  <c r="E547" i="1"/>
  <c r="D547" i="1"/>
  <c r="C547" i="1"/>
  <c r="B547" i="1"/>
  <c r="R546" i="1"/>
  <c r="L541" i="2" s="1"/>
  <c r="F541" i="2"/>
  <c r="E546" i="1"/>
  <c r="D546" i="1"/>
  <c r="C546" i="1"/>
  <c r="B546" i="1"/>
  <c r="R545" i="1"/>
  <c r="L540" i="2" s="1"/>
  <c r="F540" i="2"/>
  <c r="E545" i="1"/>
  <c r="D545" i="1"/>
  <c r="C545" i="1"/>
  <c r="B545" i="1"/>
  <c r="R544" i="1"/>
  <c r="L539" i="2" s="1"/>
  <c r="F539" i="2"/>
  <c r="E544" i="1"/>
  <c r="D544" i="1"/>
  <c r="C544" i="1"/>
  <c r="B544" i="1"/>
  <c r="R543" i="1"/>
  <c r="L538" i="2" s="1"/>
  <c r="H538" i="2"/>
  <c r="G538" i="2"/>
  <c r="F538" i="2"/>
  <c r="E543" i="1"/>
  <c r="D543" i="1"/>
  <c r="C543" i="1"/>
  <c r="B543" i="1"/>
  <c r="R542" i="1"/>
  <c r="L537" i="2" s="1"/>
  <c r="F537" i="2"/>
  <c r="E542" i="1"/>
  <c r="D542" i="1"/>
  <c r="C542" i="1"/>
  <c r="B542" i="1"/>
  <c r="R541" i="1"/>
  <c r="L536" i="2" s="1"/>
  <c r="F536" i="2"/>
  <c r="E541" i="1"/>
  <c r="D541" i="1"/>
  <c r="C541" i="1"/>
  <c r="B541" i="1"/>
  <c r="R540" i="1"/>
  <c r="L535" i="2" s="1"/>
  <c r="F535" i="2"/>
  <c r="E540" i="1"/>
  <c r="D540" i="1"/>
  <c r="C540" i="1"/>
  <c r="B540" i="1"/>
  <c r="R539" i="1"/>
  <c r="L534" i="2" s="1"/>
  <c r="F534" i="2"/>
  <c r="E539" i="1"/>
  <c r="D539" i="1"/>
  <c r="C539" i="1"/>
  <c r="B539" i="1"/>
  <c r="R538" i="1"/>
  <c r="L533" i="2" s="1"/>
  <c r="F533" i="2"/>
  <c r="E538" i="1"/>
  <c r="D538" i="1"/>
  <c r="C538" i="1"/>
  <c r="B538" i="1"/>
  <c r="R537" i="1"/>
  <c r="L532" i="2" s="1"/>
  <c r="F532" i="2"/>
  <c r="E537" i="1"/>
  <c r="D537" i="1"/>
  <c r="C537" i="1"/>
  <c r="B537" i="1"/>
  <c r="R535" i="1"/>
  <c r="L530" i="2" s="1"/>
  <c r="F530" i="2"/>
  <c r="E535" i="1"/>
  <c r="D535" i="1"/>
  <c r="C535" i="1"/>
  <c r="C530" i="2" s="1"/>
  <c r="B535" i="1"/>
  <c r="R534" i="1"/>
  <c r="L529" i="2" s="1"/>
  <c r="F529" i="2"/>
  <c r="E534" i="1"/>
  <c r="D534" i="1"/>
  <c r="C534" i="1"/>
  <c r="B534" i="1"/>
  <c r="R533" i="1"/>
  <c r="L528" i="2" s="1"/>
  <c r="F528" i="2"/>
  <c r="E533" i="1"/>
  <c r="D533" i="1"/>
  <c r="C533" i="1"/>
  <c r="B533" i="1"/>
  <c r="R532" i="1"/>
  <c r="L527" i="2" s="1"/>
  <c r="F527" i="2"/>
  <c r="E532" i="1"/>
  <c r="D532" i="1"/>
  <c r="C532" i="1"/>
  <c r="B532" i="1"/>
  <c r="R530" i="1"/>
  <c r="L525" i="2" s="1"/>
  <c r="F525" i="2"/>
  <c r="R529" i="1"/>
  <c r="L524" i="2" s="1"/>
  <c r="F524" i="2"/>
  <c r="E529" i="1"/>
  <c r="B529" i="1"/>
  <c r="B524" i="2" s="1"/>
  <c r="R528" i="1"/>
  <c r="L523" i="2" s="1"/>
  <c r="F523" i="2"/>
  <c r="R527" i="1"/>
  <c r="L522" i="2" s="1"/>
  <c r="F522" i="2"/>
  <c r="R526" i="1"/>
  <c r="L521" i="2" s="1"/>
  <c r="F521" i="2"/>
  <c r="R523" i="1"/>
  <c r="L518" i="2" s="1"/>
  <c r="F518" i="2"/>
  <c r="R522" i="1"/>
  <c r="L517" i="2" s="1"/>
  <c r="F517" i="2"/>
  <c r="E522" i="1"/>
  <c r="D522" i="1"/>
  <c r="C522" i="1"/>
  <c r="B522" i="1"/>
  <c r="R521" i="1"/>
  <c r="L516" i="2" s="1"/>
  <c r="F516" i="2"/>
  <c r="E521" i="1"/>
  <c r="D521" i="1"/>
  <c r="C521" i="1"/>
  <c r="B521" i="1"/>
  <c r="R518" i="1"/>
  <c r="L513" i="2" s="1"/>
  <c r="F513" i="2"/>
  <c r="E518" i="1"/>
  <c r="D518" i="1"/>
  <c r="C518" i="1"/>
  <c r="B518" i="1"/>
  <c r="R517" i="1"/>
  <c r="F512" i="2"/>
  <c r="R516" i="1"/>
  <c r="L511" i="2" s="1"/>
  <c r="F511" i="2"/>
  <c r="L510" i="2"/>
  <c r="F510" i="2"/>
  <c r="E515" i="1"/>
  <c r="C515" i="1"/>
  <c r="C510" i="2" s="1"/>
  <c r="B515" i="1"/>
  <c r="R514" i="1"/>
  <c r="H509" i="2"/>
  <c r="F509" i="2"/>
  <c r="R513" i="1"/>
  <c r="L508" i="2" s="1"/>
  <c r="F508" i="2"/>
  <c r="R512" i="1"/>
  <c r="L507" i="2" s="1"/>
  <c r="F507" i="2"/>
  <c r="E512" i="1"/>
  <c r="D512" i="1"/>
  <c r="C512" i="1"/>
  <c r="B512" i="1"/>
  <c r="R511" i="1"/>
  <c r="L506" i="2" s="1"/>
  <c r="F506" i="2"/>
  <c r="E511" i="1"/>
  <c r="D511" i="1"/>
  <c r="C511" i="1"/>
  <c r="B511" i="1"/>
  <c r="R510" i="1"/>
  <c r="L505" i="2" s="1"/>
  <c r="F505" i="2"/>
  <c r="R509" i="1"/>
  <c r="L504" i="2" s="1"/>
  <c r="F504" i="2"/>
  <c r="E509" i="1"/>
  <c r="D509" i="1"/>
  <c r="C509" i="1"/>
  <c r="B509" i="1"/>
  <c r="R508" i="1"/>
  <c r="F503" i="2"/>
  <c r="E508" i="1"/>
  <c r="D508" i="1"/>
  <c r="C508" i="1"/>
  <c r="B508" i="1"/>
  <c r="R507" i="1"/>
  <c r="F502" i="2"/>
  <c r="R505" i="1"/>
  <c r="L500" i="2" s="1"/>
  <c r="H542" i="2" l="1"/>
  <c r="G542" i="2"/>
  <c r="L509" i="2"/>
  <c r="O507" i="1"/>
  <c r="I502" i="2" s="1"/>
  <c r="E503" i="2"/>
  <c r="D503" i="2" s="1"/>
  <c r="C503" i="2" s="1"/>
  <c r="B503" i="2" s="1"/>
  <c r="L502" i="2" s="1"/>
  <c r="O508" i="1"/>
  <c r="I503" i="2" s="1"/>
  <c r="E504" i="2"/>
  <c r="D504" i="2" s="1"/>
  <c r="C504" i="2" s="1"/>
  <c r="B504" i="2" s="1"/>
  <c r="L503" i="2" s="1"/>
  <c r="O509" i="1"/>
  <c r="I504" i="2" s="1"/>
  <c r="O510" i="1"/>
  <c r="I505" i="2" s="1"/>
  <c r="E506" i="2"/>
  <c r="D506" i="2" s="1"/>
  <c r="C506" i="2" s="1"/>
  <c r="B506" i="2" s="1"/>
  <c r="O511" i="1"/>
  <c r="I506" i="2" s="1"/>
  <c r="E507" i="2"/>
  <c r="D507" i="2" s="1"/>
  <c r="C507" i="2" s="1"/>
  <c r="B507" i="2" s="1"/>
  <c r="O512" i="1"/>
  <c r="I507" i="2" s="1"/>
  <c r="O513" i="1"/>
  <c r="I508" i="2" s="1"/>
  <c r="O514" i="1"/>
  <c r="I509" i="2" s="1"/>
  <c r="B510" i="2"/>
  <c r="E510" i="2"/>
  <c r="O515" i="1"/>
  <c r="I510" i="2" s="1"/>
  <c r="O516" i="1"/>
  <c r="I511" i="2" s="1"/>
  <c r="O517" i="1"/>
  <c r="I512" i="2" s="1"/>
  <c r="E513" i="2"/>
  <c r="D513" i="2" s="1"/>
  <c r="C513" i="2" s="1"/>
  <c r="B513" i="2" s="1"/>
  <c r="L512" i="2" s="1"/>
  <c r="O518" i="1"/>
  <c r="I513" i="2" s="1"/>
  <c r="E516" i="2"/>
  <c r="D516" i="2" s="1"/>
  <c r="C516" i="2" s="1"/>
  <c r="B516" i="2" s="1"/>
  <c r="O521" i="1"/>
  <c r="I516" i="2" s="1"/>
  <c r="E517" i="2"/>
  <c r="D517" i="2" s="1"/>
  <c r="C517" i="2" s="1"/>
  <c r="B517" i="2" s="1"/>
  <c r="O522" i="1"/>
  <c r="I517" i="2" s="1"/>
  <c r="O523" i="1"/>
  <c r="I518" i="2" s="1"/>
  <c r="O526" i="1"/>
  <c r="I521" i="2" s="1"/>
  <c r="O527" i="1"/>
  <c r="I522" i="2" s="1"/>
  <c r="O528" i="1"/>
  <c r="I523" i="2" s="1"/>
  <c r="E524" i="2"/>
  <c r="O529" i="1"/>
  <c r="I524" i="2" s="1"/>
  <c r="O530" i="1"/>
  <c r="I525" i="2" s="1"/>
  <c r="E527" i="2"/>
  <c r="D527" i="2" s="1"/>
  <c r="C527" i="2" s="1"/>
  <c r="B527" i="2" s="1"/>
  <c r="O532" i="1"/>
  <c r="I527" i="2" s="1"/>
  <c r="E528" i="2"/>
  <c r="D528" i="2" s="1"/>
  <c r="C528" i="2" s="1"/>
  <c r="B528" i="2" s="1"/>
  <c r="O533" i="1"/>
  <c r="I528" i="2" s="1"/>
  <c r="E529" i="2"/>
  <c r="D529" i="2" s="1"/>
  <c r="C529" i="2" s="1"/>
  <c r="B529" i="2" s="1"/>
  <c r="O534" i="1"/>
  <c r="I529" i="2" s="1"/>
  <c r="B530" i="2"/>
  <c r="E530" i="2"/>
  <c r="D530" i="2" s="1"/>
  <c r="O535" i="1"/>
  <c r="I530" i="2" s="1"/>
  <c r="E532" i="2"/>
  <c r="D532" i="2" s="1"/>
  <c r="C532" i="2" s="1"/>
  <c r="B532" i="2" s="1"/>
  <c r="O537" i="1"/>
  <c r="I532" i="2" s="1"/>
  <c r="E533" i="2"/>
  <c r="D533" i="2" s="1"/>
  <c r="C533" i="2" s="1"/>
  <c r="B533" i="2" s="1"/>
  <c r="O538" i="1"/>
  <c r="I533" i="2" s="1"/>
  <c r="E534" i="2"/>
  <c r="D534" i="2" s="1"/>
  <c r="C534" i="2" s="1"/>
  <c r="B534" i="2" s="1"/>
  <c r="O539" i="1"/>
  <c r="I534" i="2" s="1"/>
  <c r="E535" i="2"/>
  <c r="D535" i="2" s="1"/>
  <c r="C535" i="2" s="1"/>
  <c r="B535" i="2" s="1"/>
  <c r="O540" i="1"/>
  <c r="I535" i="2" s="1"/>
  <c r="E536" i="2"/>
  <c r="D536" i="2" s="1"/>
  <c r="C536" i="2" s="1"/>
  <c r="B536" i="2" s="1"/>
  <c r="O541" i="1"/>
  <c r="I536" i="2" s="1"/>
  <c r="E537" i="2"/>
  <c r="D537" i="2" s="1"/>
  <c r="C537" i="2" s="1"/>
  <c r="B537" i="2" s="1"/>
  <c r="O542" i="1"/>
  <c r="I537" i="2" s="1"/>
  <c r="E538" i="2"/>
  <c r="D538" i="2" s="1"/>
  <c r="C538" i="2" s="1"/>
  <c r="B538" i="2" s="1"/>
  <c r="O543" i="1"/>
  <c r="I538" i="2" s="1"/>
  <c r="E539" i="2"/>
  <c r="D539" i="2" s="1"/>
  <c r="C539" i="2" s="1"/>
  <c r="B539" i="2" s="1"/>
  <c r="O544" i="1"/>
  <c r="I539" i="2" s="1"/>
  <c r="E540" i="2"/>
  <c r="D540" i="2" s="1"/>
  <c r="C540" i="2" s="1"/>
  <c r="B540" i="2" s="1"/>
  <c r="O545" i="1"/>
  <c r="I540" i="2" s="1"/>
  <c r="E541" i="2"/>
  <c r="D541" i="2" s="1"/>
  <c r="C541" i="2" s="1"/>
  <c r="B541" i="2" s="1"/>
  <c r="O546" i="1"/>
  <c r="I541" i="2" s="1"/>
  <c r="E542" i="2"/>
  <c r="D542" i="2" s="1"/>
  <c r="C542" i="2" s="1"/>
  <c r="B542" i="2" s="1"/>
  <c r="O547" i="1"/>
  <c r="I542" i="2" s="1"/>
  <c r="E543" i="2"/>
  <c r="D543" i="2" s="1"/>
  <c r="C543" i="2" s="1"/>
  <c r="B543" i="2" s="1"/>
  <c r="O548" i="1"/>
  <c r="I543" i="2" s="1"/>
  <c r="E544" i="2"/>
  <c r="D544" i="2" s="1"/>
  <c r="C544" i="2" s="1"/>
  <c r="B544" i="2" s="1"/>
  <c r="O549" i="1"/>
  <c r="I544" i="2" s="1"/>
  <c r="E545" i="2"/>
  <c r="D545" i="2" s="1"/>
  <c r="C545" i="2" s="1"/>
  <c r="B545" i="2" s="1"/>
  <c r="O550" i="1"/>
  <c r="I545" i="2" s="1"/>
  <c r="E546" i="2"/>
  <c r="D546" i="2" s="1"/>
  <c r="C546" i="2" s="1"/>
  <c r="B546" i="2" s="1"/>
  <c r="O551" i="1"/>
  <c r="I546" i="2" s="1"/>
  <c r="E548" i="2"/>
  <c r="D548" i="2" s="1"/>
  <c r="C548" i="2" s="1"/>
  <c r="B548" i="2" s="1"/>
  <c r="O553" i="1"/>
  <c r="I548" i="2" s="1"/>
  <c r="E549" i="2"/>
  <c r="D549" i="2" s="1"/>
  <c r="C549" i="2" s="1"/>
  <c r="B549" i="2" s="1"/>
  <c r="O554" i="1"/>
  <c r="I549" i="2" s="1"/>
  <c r="E550" i="2"/>
  <c r="D550" i="2" s="1"/>
  <c r="C550" i="2" s="1"/>
  <c r="B550" i="2" s="1"/>
  <c r="O555" i="1"/>
  <c r="I550" i="2" s="1"/>
  <c r="E551" i="2"/>
  <c r="D551" i="2" s="1"/>
  <c r="C551" i="2" s="1"/>
  <c r="B551" i="2" s="1"/>
  <c r="O556" i="1"/>
  <c r="I551" i="2" s="1"/>
  <c r="E552" i="2"/>
  <c r="D552" i="2" s="1"/>
  <c r="C552" i="2" s="1"/>
  <c r="B552" i="2" s="1"/>
  <c r="O557" i="1"/>
  <c r="I552" i="2" s="1"/>
  <c r="E553" i="2"/>
  <c r="D553" i="2" s="1"/>
  <c r="C553" i="2" s="1"/>
  <c r="B553" i="2" s="1"/>
  <c r="O558" i="1"/>
  <c r="I553" i="2" s="1"/>
  <c r="E554" i="2"/>
  <c r="D554" i="2" s="1"/>
  <c r="C554" i="2" s="1"/>
  <c r="B554" i="2" s="1"/>
  <c r="O559" i="1"/>
  <c r="I554" i="2" s="1"/>
  <c r="O560" i="1"/>
  <c r="I555" i="2" s="1"/>
  <c r="F500" i="2"/>
  <c r="R500" i="1"/>
  <c r="L495" i="2" s="1"/>
  <c r="F495" i="2"/>
  <c r="R499" i="1"/>
  <c r="L494" i="2" s="1"/>
  <c r="F494" i="2"/>
  <c r="R494" i="1"/>
  <c r="L489" i="2" s="1"/>
  <c r="O499" i="1" l="1"/>
  <c r="I494" i="2" s="1"/>
  <c r="O500" i="1"/>
  <c r="I495" i="2" s="1"/>
  <c r="O505" i="1"/>
  <c r="I500" i="2" s="1"/>
  <c r="H489" i="2"/>
  <c r="G489" i="2"/>
  <c r="F489" i="2"/>
  <c r="R493" i="1"/>
  <c r="L488" i="2" s="1"/>
  <c r="F488" i="2"/>
  <c r="E493" i="1"/>
  <c r="D493" i="1"/>
  <c r="C493" i="1"/>
  <c r="B493" i="1"/>
  <c r="R491" i="1"/>
  <c r="L486" i="2" s="1"/>
  <c r="F486" i="2"/>
  <c r="E491" i="1"/>
  <c r="D491" i="1"/>
  <c r="C491" i="1"/>
  <c r="B491" i="1"/>
  <c r="R490" i="1"/>
  <c r="L485" i="2" s="1"/>
  <c r="F485" i="2"/>
  <c r="E490" i="1"/>
  <c r="D490" i="1"/>
  <c r="C490" i="1"/>
  <c r="B490" i="1"/>
  <c r="B485" i="2" s="1"/>
  <c r="R488" i="1"/>
  <c r="L483" i="2" s="1"/>
  <c r="E485" i="2" l="1"/>
  <c r="D485" i="2" s="1"/>
  <c r="C485" i="2" s="1"/>
  <c r="O490" i="1"/>
  <c r="I485" i="2" s="1"/>
  <c r="E486" i="2"/>
  <c r="D486" i="2" s="1"/>
  <c r="C486" i="2" s="1"/>
  <c r="B486" i="2" s="1"/>
  <c r="O491" i="1"/>
  <c r="I486" i="2" s="1"/>
  <c r="E488" i="2"/>
  <c r="D488" i="2" s="1"/>
  <c r="C488" i="2" s="1"/>
  <c r="B488" i="2" s="1"/>
  <c r="O493" i="1"/>
  <c r="I488" i="2" s="1"/>
  <c r="O494" i="1"/>
  <c r="I489" i="2" s="1"/>
  <c r="F483" i="2"/>
  <c r="R486" i="1"/>
  <c r="L481" i="2" s="1"/>
  <c r="F481" i="2"/>
  <c r="R485" i="1"/>
  <c r="L480" i="2" s="1"/>
  <c r="F480" i="2"/>
  <c r="R484" i="1"/>
  <c r="F479" i="2"/>
  <c r="E484" i="1"/>
  <c r="D484" i="1"/>
  <c r="R1026" i="1" l="1"/>
  <c r="L479" i="2"/>
  <c r="L1020" i="2" s="1"/>
  <c r="E479" i="2"/>
  <c r="D479" i="2" s="1"/>
  <c r="O484" i="1"/>
  <c r="I479" i="2" s="1"/>
  <c r="O485" i="1"/>
  <c r="I480" i="2" s="1"/>
  <c r="O486" i="1"/>
  <c r="I481" i="2" s="1"/>
  <c r="O488" i="1"/>
  <c r="I483" i="2" s="1"/>
  <c r="C484" i="1"/>
  <c r="R477" i="1"/>
  <c r="L474" i="2" s="1"/>
  <c r="H474" i="2"/>
  <c r="E477" i="1"/>
  <c r="C477" i="1"/>
  <c r="C474" i="2" s="1"/>
  <c r="B477" i="1"/>
  <c r="R476" i="1"/>
  <c r="L473" i="2" s="1"/>
  <c r="G473" i="2"/>
  <c r="E476" i="1"/>
  <c r="C476" i="1"/>
  <c r="B476" i="1"/>
  <c r="R475" i="1"/>
  <c r="E473" i="2" l="1"/>
  <c r="D473" i="2" s="1"/>
  <c r="C473" i="2" s="1"/>
  <c r="B473" i="2" s="1"/>
  <c r="L472" i="2" s="1"/>
  <c r="B474" i="2"/>
  <c r="E474" i="2"/>
  <c r="C479" i="2"/>
  <c r="R474" i="1"/>
  <c r="L471" i="2" s="1"/>
  <c r="G471" i="2" l="1"/>
  <c r="E474" i="1"/>
  <c r="D474" i="1"/>
  <c r="C474" i="1"/>
  <c r="B474" i="1"/>
  <c r="R473" i="1"/>
  <c r="R472" i="1"/>
  <c r="L469" i="2" s="1"/>
  <c r="R471" i="1"/>
  <c r="L468" i="2" s="1"/>
  <c r="E471" i="1"/>
  <c r="C471" i="1"/>
  <c r="B471" i="1"/>
  <c r="R469" i="1"/>
  <c r="L466" i="2" s="1"/>
  <c r="E469" i="1"/>
  <c r="C469" i="1"/>
  <c r="B469" i="1"/>
  <c r="R468" i="1"/>
  <c r="L465" i="2" s="1"/>
  <c r="H465" i="2"/>
  <c r="E468" i="1"/>
  <c r="C468" i="1"/>
  <c r="R467" i="1"/>
  <c r="L464" i="2" s="1"/>
  <c r="E465" i="2" l="1"/>
  <c r="D465" i="2" s="1"/>
  <c r="C465" i="2" s="1"/>
  <c r="B465" i="2" s="1"/>
  <c r="E466" i="2"/>
  <c r="D466" i="2" s="1"/>
  <c r="C466" i="2" s="1"/>
  <c r="B466" i="2" s="1"/>
  <c r="E468" i="2"/>
  <c r="D468" i="2" s="1"/>
  <c r="C468" i="2" s="1"/>
  <c r="B468" i="2" s="1"/>
  <c r="E471" i="2"/>
  <c r="D471" i="2" s="1"/>
  <c r="C471" i="2" s="1"/>
  <c r="B471" i="2" s="1"/>
  <c r="L470" i="2" s="1"/>
  <c r="E467" i="1"/>
  <c r="D467" i="1"/>
  <c r="C467" i="1"/>
  <c r="B467" i="1"/>
  <c r="Q466" i="1"/>
  <c r="K463" i="2" s="1"/>
  <c r="H463" i="2"/>
  <c r="E466" i="1"/>
  <c r="D466" i="1"/>
  <c r="C466" i="1"/>
  <c r="B466" i="1"/>
  <c r="R466" i="1" l="1"/>
  <c r="L463" i="2" s="1"/>
  <c r="E463" i="2"/>
  <c r="D463" i="2" s="1"/>
  <c r="C463" i="2" s="1"/>
  <c r="B463" i="2" s="1"/>
  <c r="E464" i="2"/>
  <c r="D464" i="2" s="1"/>
  <c r="C464" i="2" s="1"/>
  <c r="B464" i="2" s="1"/>
  <c r="H462" i="2"/>
  <c r="E465" i="1"/>
  <c r="C465" i="1"/>
  <c r="C462" i="2" s="1"/>
  <c r="B465" i="1"/>
  <c r="R464" i="1"/>
  <c r="L461" i="2" s="1"/>
  <c r="E464" i="1"/>
  <c r="D464" i="1"/>
  <c r="C464" i="1"/>
  <c r="B464" i="1"/>
  <c r="R463" i="1"/>
  <c r="L460" i="2" s="1"/>
  <c r="G460" i="2"/>
  <c r="E463" i="1"/>
  <c r="C463" i="1"/>
  <c r="C460" i="2" s="1"/>
  <c r="B463" i="1"/>
  <c r="R462" i="1"/>
  <c r="L459" i="2" s="1"/>
  <c r="E462" i="1"/>
  <c r="D462" i="1"/>
  <c r="C462" i="1"/>
  <c r="B462" i="1"/>
  <c r="K462" i="2" l="1"/>
  <c r="R465" i="1"/>
  <c r="L462" i="2" s="1"/>
  <c r="E459" i="2"/>
  <c r="D459" i="2" s="1"/>
  <c r="C459" i="2" s="1"/>
  <c r="B459" i="2" s="1"/>
  <c r="B460" i="2"/>
  <c r="E460" i="2"/>
  <c r="E461" i="2"/>
  <c r="D461" i="2" s="1"/>
  <c r="C461" i="2" s="1"/>
  <c r="B461" i="2" s="1"/>
  <c r="B462" i="2"/>
  <c r="E462" i="2"/>
  <c r="R461" i="1"/>
  <c r="L458" i="2" s="1"/>
  <c r="H458" i="2"/>
  <c r="E461" i="1"/>
  <c r="C461" i="1"/>
  <c r="B461" i="1"/>
  <c r="R460" i="1"/>
  <c r="L457" i="2" s="1"/>
  <c r="G457" i="2"/>
  <c r="H457" i="2"/>
  <c r="E460" i="1"/>
  <c r="C460" i="1"/>
  <c r="B460" i="1"/>
  <c r="R459" i="1"/>
  <c r="L456" i="2" s="1"/>
  <c r="E459" i="1"/>
  <c r="D459" i="1"/>
  <c r="C459" i="1"/>
  <c r="B459" i="1"/>
  <c r="R458" i="1"/>
  <c r="L455" i="2" s="1"/>
  <c r="E458" i="1"/>
  <c r="D458" i="1"/>
  <c r="C458" i="1"/>
  <c r="B458" i="1"/>
  <c r="R457" i="1"/>
  <c r="L454" i="2" s="1"/>
  <c r="E457" i="1"/>
  <c r="C457" i="1"/>
  <c r="B457" i="1"/>
  <c r="R456" i="1"/>
  <c r="L453" i="2" s="1"/>
  <c r="E456" i="1"/>
  <c r="D456" i="1"/>
  <c r="C456" i="1"/>
  <c r="B456" i="1"/>
  <c r="R455" i="1"/>
  <c r="L452" i="2" s="1"/>
  <c r="E455" i="1"/>
  <c r="D455" i="1"/>
  <c r="C455" i="1"/>
  <c r="B455" i="1"/>
  <c r="R454" i="1"/>
  <c r="L451" i="2" s="1"/>
  <c r="E454" i="1"/>
  <c r="D454" i="1"/>
  <c r="C454" i="1"/>
  <c r="B454" i="1"/>
  <c r="R453" i="1"/>
  <c r="L450" i="2" s="1"/>
  <c r="H450" i="2"/>
  <c r="E453" i="1"/>
  <c r="D453" i="1"/>
  <c r="C453" i="1"/>
  <c r="B453" i="1"/>
  <c r="R452" i="1"/>
  <c r="L449" i="2" s="1"/>
  <c r="E452" i="1"/>
  <c r="D452" i="1"/>
  <c r="C452" i="1"/>
  <c r="B452" i="1"/>
  <c r="R451" i="1"/>
  <c r="L448" i="2" s="1"/>
  <c r="H448" i="2"/>
  <c r="E451" i="1"/>
  <c r="D451" i="1"/>
  <c r="C451" i="1"/>
  <c r="B451" i="1"/>
  <c r="R450" i="1"/>
  <c r="L447" i="2" s="1"/>
  <c r="E450" i="1"/>
  <c r="D450" i="1"/>
  <c r="B450" i="1"/>
  <c r="B447" i="2" s="1"/>
  <c r="R449" i="1"/>
  <c r="L446" i="2" s="1"/>
  <c r="E449" i="1"/>
  <c r="B449" i="1"/>
  <c r="B446" i="2" s="1"/>
  <c r="R448" i="1"/>
  <c r="L445" i="2" s="1"/>
  <c r="E448" i="1"/>
  <c r="D448" i="1"/>
  <c r="C448" i="1"/>
  <c r="B448" i="1"/>
  <c r="R447" i="1"/>
  <c r="L444" i="2" s="1"/>
  <c r="E447" i="1"/>
  <c r="D447" i="1"/>
  <c r="C447" i="1"/>
  <c r="B447" i="1"/>
  <c r="K443" i="2"/>
  <c r="H443" i="2"/>
  <c r="Q445" i="1"/>
  <c r="K442" i="2" s="1"/>
  <c r="E445" i="1"/>
  <c r="D445" i="1"/>
  <c r="C445" i="1"/>
  <c r="B445" i="1"/>
  <c r="R444" i="1"/>
  <c r="L441" i="2" s="1"/>
  <c r="B444" i="1"/>
  <c r="B441" i="2" s="1"/>
  <c r="R443" i="1"/>
  <c r="L440" i="2" s="1"/>
  <c r="E443" i="1"/>
  <c r="D443" i="1"/>
  <c r="C443" i="1"/>
  <c r="B443" i="1"/>
  <c r="R442" i="1"/>
  <c r="L439" i="2" s="1"/>
  <c r="H439" i="2"/>
  <c r="E442" i="1"/>
  <c r="D442" i="1"/>
  <c r="C442" i="1"/>
  <c r="B442" i="1"/>
  <c r="R441" i="1"/>
  <c r="L438" i="2" s="1"/>
  <c r="E441" i="1"/>
  <c r="D441" i="1"/>
  <c r="C441" i="1"/>
  <c r="B441" i="1"/>
  <c r="K437" i="2"/>
  <c r="H437" i="2"/>
  <c r="E440" i="1"/>
  <c r="C440" i="1"/>
  <c r="B440" i="1"/>
  <c r="R439" i="1"/>
  <c r="L436" i="2" s="1"/>
  <c r="G436" i="2"/>
  <c r="H436" i="2"/>
  <c r="E439" i="1"/>
  <c r="C439" i="1"/>
  <c r="B439" i="1"/>
  <c r="R438" i="1"/>
  <c r="L435" i="2" s="1"/>
  <c r="H435" i="2"/>
  <c r="E438" i="1"/>
  <c r="C438" i="1"/>
  <c r="B438" i="1"/>
  <c r="R437" i="1"/>
  <c r="L434" i="2" s="1"/>
  <c r="E437" i="1"/>
  <c r="D437" i="1"/>
  <c r="C437" i="1"/>
  <c r="B437" i="1"/>
  <c r="R436" i="1"/>
  <c r="L433" i="2" s="1"/>
  <c r="E436" i="1"/>
  <c r="D436" i="1"/>
  <c r="C436" i="1"/>
  <c r="B436" i="1"/>
  <c r="R435" i="1"/>
  <c r="L432" i="2" s="1"/>
  <c r="R440" i="1" l="1"/>
  <c r="L437" i="2" s="1"/>
  <c r="R446" i="1"/>
  <c r="R445" i="1"/>
  <c r="L442" i="2" s="1"/>
  <c r="E433" i="2"/>
  <c r="D433" i="2" s="1"/>
  <c r="C433" i="2" s="1"/>
  <c r="B433" i="2" s="1"/>
  <c r="E434" i="2"/>
  <c r="D434" i="2" s="1"/>
  <c r="C434" i="2" s="1"/>
  <c r="B434" i="2" s="1"/>
  <c r="E435" i="2"/>
  <c r="D435" i="2" s="1"/>
  <c r="C435" i="2" s="1"/>
  <c r="B435" i="2" s="1"/>
  <c r="E436" i="2"/>
  <c r="D436" i="2" s="1"/>
  <c r="C436" i="2" s="1"/>
  <c r="B436" i="2" s="1"/>
  <c r="E437" i="2"/>
  <c r="D437" i="2" s="1"/>
  <c r="C437" i="2" s="1"/>
  <c r="B437" i="2" s="1"/>
  <c r="E438" i="2"/>
  <c r="D438" i="2" s="1"/>
  <c r="C438" i="2" s="1"/>
  <c r="B438" i="2" s="1"/>
  <c r="E439" i="2"/>
  <c r="D439" i="2" s="1"/>
  <c r="C439" i="2" s="1"/>
  <c r="B439" i="2" s="1"/>
  <c r="E440" i="2"/>
  <c r="D440" i="2" s="1"/>
  <c r="C440" i="2" s="1"/>
  <c r="B440" i="2" s="1"/>
  <c r="E442" i="2"/>
  <c r="D442" i="2" s="1"/>
  <c r="C442" i="2" s="1"/>
  <c r="B442" i="2" s="1"/>
  <c r="E444" i="2"/>
  <c r="D444" i="2" s="1"/>
  <c r="C444" i="2" s="1"/>
  <c r="B444" i="2" s="1"/>
  <c r="E445" i="2"/>
  <c r="D445" i="2" s="1"/>
  <c r="C445" i="2" s="1"/>
  <c r="B445" i="2" s="1"/>
  <c r="E446" i="2"/>
  <c r="E447" i="2"/>
  <c r="D447" i="2" s="1"/>
  <c r="E448" i="2"/>
  <c r="D448" i="2" s="1"/>
  <c r="C448" i="2" s="1"/>
  <c r="B448" i="2" s="1"/>
  <c r="E449" i="2"/>
  <c r="D449" i="2" s="1"/>
  <c r="C449" i="2" s="1"/>
  <c r="B449" i="2" s="1"/>
  <c r="E450" i="2"/>
  <c r="D450" i="2" s="1"/>
  <c r="C450" i="2" s="1"/>
  <c r="B450" i="2" s="1"/>
  <c r="E451" i="2"/>
  <c r="D451" i="2" s="1"/>
  <c r="C451" i="2" s="1"/>
  <c r="B451" i="2" s="1"/>
  <c r="E452" i="2"/>
  <c r="D452" i="2" s="1"/>
  <c r="C452" i="2" s="1"/>
  <c r="B452" i="2" s="1"/>
  <c r="E453" i="2"/>
  <c r="D453" i="2" s="1"/>
  <c r="C453" i="2" s="1"/>
  <c r="B453" i="2" s="1"/>
  <c r="E454" i="2"/>
  <c r="D454" i="2" s="1"/>
  <c r="C454" i="2" s="1"/>
  <c r="B454" i="2" s="1"/>
  <c r="E455" i="2"/>
  <c r="D455" i="2" s="1"/>
  <c r="C455" i="2" s="1"/>
  <c r="B455" i="2" s="1"/>
  <c r="E456" i="2"/>
  <c r="D456" i="2" s="1"/>
  <c r="C456" i="2" s="1"/>
  <c r="B456" i="2" s="1"/>
  <c r="E457" i="2"/>
  <c r="D457" i="2" s="1"/>
  <c r="C457" i="2" s="1"/>
  <c r="B457" i="2" s="1"/>
  <c r="E458" i="2"/>
  <c r="D458" i="2" s="1"/>
  <c r="C458" i="2" s="1"/>
  <c r="B458" i="2" s="1"/>
  <c r="E435" i="1"/>
  <c r="D435" i="1"/>
  <c r="C435" i="1"/>
  <c r="B435" i="1"/>
  <c r="R434" i="1"/>
  <c r="L431" i="2" s="1"/>
  <c r="H431" i="2"/>
  <c r="E434" i="1"/>
  <c r="C434" i="1"/>
  <c r="C431" i="2" s="1"/>
  <c r="B434" i="1"/>
  <c r="R433" i="1"/>
  <c r="L430" i="2" s="1"/>
  <c r="E433" i="1"/>
  <c r="D433" i="1"/>
  <c r="C433" i="1"/>
  <c r="B433" i="1"/>
  <c r="R432" i="1"/>
  <c r="L429" i="2" s="1"/>
  <c r="E432" i="1"/>
  <c r="D432" i="1"/>
  <c r="C432" i="1"/>
  <c r="B432" i="1"/>
  <c r="Q431" i="1"/>
  <c r="K428" i="2" s="1"/>
  <c r="E431" i="1"/>
  <c r="C431" i="1"/>
  <c r="C428" i="2" s="1"/>
  <c r="B431" i="1"/>
  <c r="R430" i="1"/>
  <c r="L427" i="2" s="1"/>
  <c r="E430" i="1"/>
  <c r="D430" i="1"/>
  <c r="C430" i="1"/>
  <c r="B430" i="1"/>
  <c r="R429" i="1"/>
  <c r="L426" i="2" s="1"/>
  <c r="E429" i="1"/>
  <c r="D429" i="1"/>
  <c r="C429" i="1"/>
  <c r="B429" i="1"/>
  <c r="R428" i="1"/>
  <c r="L425" i="2" s="1"/>
  <c r="E428" i="1"/>
  <c r="D428" i="1"/>
  <c r="C428" i="1"/>
  <c r="B428" i="1"/>
  <c r="R427" i="1"/>
  <c r="L424" i="2" s="1"/>
  <c r="E427" i="1"/>
  <c r="D427" i="1"/>
  <c r="C427" i="1"/>
  <c r="B427" i="1"/>
  <c r="R426" i="1"/>
  <c r="L423" i="2" s="1"/>
  <c r="H423" i="2"/>
  <c r="E426" i="1"/>
  <c r="C426" i="1"/>
  <c r="B426" i="1"/>
  <c r="R425" i="1"/>
  <c r="L422" i="2" s="1"/>
  <c r="E425" i="1"/>
  <c r="D425" i="1"/>
  <c r="C425" i="1"/>
  <c r="B425" i="1"/>
  <c r="R424" i="1"/>
  <c r="L421" i="2" s="1"/>
  <c r="E424" i="1"/>
  <c r="D424" i="1"/>
  <c r="C424" i="1"/>
  <c r="B424" i="1"/>
  <c r="R423" i="1"/>
  <c r="L420" i="2" s="1"/>
  <c r="E423" i="1"/>
  <c r="C423" i="1"/>
  <c r="B423" i="1"/>
  <c r="R422" i="1"/>
  <c r="L419" i="2" s="1"/>
  <c r="E422" i="1"/>
  <c r="D422" i="1"/>
  <c r="C422" i="1"/>
  <c r="B422" i="1"/>
  <c r="R421" i="1"/>
  <c r="L418" i="2" s="1"/>
  <c r="E421" i="1"/>
  <c r="D421" i="1"/>
  <c r="C421" i="1"/>
  <c r="B421" i="1"/>
  <c r="R420" i="1"/>
  <c r="L417" i="2" s="1"/>
  <c r="H417" i="2"/>
  <c r="E420" i="1"/>
  <c r="C420" i="1"/>
  <c r="C417" i="2" s="1"/>
  <c r="B420" i="1"/>
  <c r="R419" i="1"/>
  <c r="L416" i="2" s="1"/>
  <c r="H416" i="2"/>
  <c r="E419" i="1"/>
  <c r="C419" i="1"/>
  <c r="C416" i="2" s="1"/>
  <c r="B419" i="1"/>
  <c r="R418" i="1"/>
  <c r="L415" i="2" s="1"/>
  <c r="E418" i="1"/>
  <c r="D418" i="1"/>
  <c r="C418" i="1"/>
  <c r="B418" i="1"/>
  <c r="R417" i="1"/>
  <c r="L414" i="2" s="1"/>
  <c r="E417" i="1"/>
  <c r="C417" i="1"/>
  <c r="B417" i="1"/>
  <c r="R416" i="1"/>
  <c r="L413" i="2" s="1"/>
  <c r="H413" i="2"/>
  <c r="E416" i="1"/>
  <c r="C416" i="1"/>
  <c r="C413" i="2" s="1"/>
  <c r="B416" i="1"/>
  <c r="R415" i="1"/>
  <c r="L412" i="2" s="1"/>
  <c r="E415" i="1"/>
  <c r="D415" i="1"/>
  <c r="C415" i="1"/>
  <c r="B415" i="1"/>
  <c r="R414" i="1"/>
  <c r="L411" i="2" s="1"/>
  <c r="G411" i="2"/>
  <c r="H411" i="2"/>
  <c r="E414" i="1"/>
  <c r="E411" i="2" s="1"/>
  <c r="C414" i="1"/>
  <c r="C411" i="2" s="1"/>
  <c r="B414" i="1"/>
  <c r="B411" i="2" s="1"/>
  <c r="R413" i="1"/>
  <c r="L410" i="2" s="1"/>
  <c r="H410" i="2"/>
  <c r="E413" i="1"/>
  <c r="D413" i="1"/>
  <c r="C413" i="1"/>
  <c r="B413" i="1"/>
  <c r="R410" i="1"/>
  <c r="L407" i="2" s="1"/>
  <c r="H407" i="2"/>
  <c r="E410" i="1"/>
  <c r="C410" i="1"/>
  <c r="B410" i="1"/>
  <c r="R409" i="1"/>
  <c r="L406" i="2" s="1"/>
  <c r="E409" i="1"/>
  <c r="D409" i="1"/>
  <c r="C409" i="1"/>
  <c r="B409" i="1"/>
  <c r="R408" i="1"/>
  <c r="L405" i="2" s="1"/>
  <c r="G405" i="2"/>
  <c r="E408" i="1"/>
  <c r="C408" i="1"/>
  <c r="C405" i="2" s="1"/>
  <c r="B408" i="1"/>
  <c r="R407" i="1"/>
  <c r="L404" i="2" s="1"/>
  <c r="E407" i="1"/>
  <c r="D407" i="1"/>
  <c r="C407" i="1"/>
  <c r="B407" i="1"/>
  <c r="R406" i="1"/>
  <c r="L403" i="2" s="1"/>
  <c r="E406" i="1"/>
  <c r="D406" i="1"/>
  <c r="C406" i="1"/>
  <c r="B406" i="1"/>
  <c r="R405" i="1"/>
  <c r="L402" i="2" s="1"/>
  <c r="E405" i="1"/>
  <c r="D405" i="1"/>
  <c r="C405" i="1"/>
  <c r="B405" i="1"/>
  <c r="R404" i="1"/>
  <c r="L401" i="2" s="1"/>
  <c r="E404" i="1"/>
  <c r="D404" i="1"/>
  <c r="C404" i="1"/>
  <c r="B404" i="1"/>
  <c r="R403" i="1"/>
  <c r="L400" i="2" s="1"/>
  <c r="E403" i="1"/>
  <c r="D403" i="1"/>
  <c r="C403" i="1"/>
  <c r="B403" i="1"/>
  <c r="R402" i="1"/>
  <c r="L399" i="2" s="1"/>
  <c r="E402" i="1"/>
  <c r="D402" i="1"/>
  <c r="C402" i="1"/>
  <c r="R401" i="1"/>
  <c r="L398" i="2" s="1"/>
  <c r="E401" i="1"/>
  <c r="D401" i="1"/>
  <c r="C401" i="1"/>
  <c r="B401" i="1"/>
  <c r="R400" i="1"/>
  <c r="L397" i="2" s="1"/>
  <c r="E400" i="1"/>
  <c r="D400" i="1"/>
  <c r="C400" i="1"/>
  <c r="B400" i="1"/>
  <c r="R399" i="1"/>
  <c r="L396" i="2" s="1"/>
  <c r="E399" i="1"/>
  <c r="D399" i="1"/>
  <c r="C399" i="1"/>
  <c r="B399" i="1"/>
  <c r="R398" i="1"/>
  <c r="L395" i="2" s="1"/>
  <c r="E398" i="1"/>
  <c r="B398" i="1"/>
  <c r="B395" i="2" s="1"/>
  <c r="R397" i="1"/>
  <c r="L394" i="2" s="1"/>
  <c r="E397" i="1"/>
  <c r="D397" i="1"/>
  <c r="C397" i="1"/>
  <c r="B397" i="1"/>
  <c r="R396" i="1"/>
  <c r="L393" i="2" s="1"/>
  <c r="E396" i="1"/>
  <c r="D396" i="1"/>
  <c r="C396" i="1"/>
  <c r="B396" i="1"/>
  <c r="R395" i="1"/>
  <c r="L392" i="2" s="1"/>
  <c r="E395" i="1"/>
  <c r="D395" i="1"/>
  <c r="C395" i="1"/>
  <c r="B395" i="1"/>
  <c r="R394" i="1"/>
  <c r="L391" i="2" s="1"/>
  <c r="E394" i="1"/>
  <c r="D394" i="1"/>
  <c r="C394" i="1"/>
  <c r="B394" i="1"/>
  <c r="R393" i="1"/>
  <c r="L390" i="2" s="1"/>
  <c r="E393" i="1"/>
  <c r="D393" i="1"/>
  <c r="C393" i="1"/>
  <c r="B393" i="1"/>
  <c r="R392" i="1"/>
  <c r="L389" i="2" s="1"/>
  <c r="E392" i="1"/>
  <c r="D392" i="1"/>
  <c r="C392" i="1"/>
  <c r="B392" i="1"/>
  <c r="R391" i="1"/>
  <c r="L388" i="2" s="1"/>
  <c r="H388" i="2"/>
  <c r="E391" i="1"/>
  <c r="D391" i="1"/>
  <c r="C391" i="1"/>
  <c r="B391" i="1"/>
  <c r="R390" i="1"/>
  <c r="L387" i="2" s="1"/>
  <c r="L443" i="2" l="1"/>
  <c r="R431" i="1"/>
  <c r="L428" i="2" s="1"/>
  <c r="H405" i="2"/>
  <c r="E388" i="2"/>
  <c r="D388" i="2" s="1"/>
  <c r="C388" i="2" s="1"/>
  <c r="B388" i="2" s="1"/>
  <c r="E389" i="2"/>
  <c r="D389" i="2" s="1"/>
  <c r="C389" i="2" s="1"/>
  <c r="B389" i="2" s="1"/>
  <c r="E390" i="2"/>
  <c r="D390" i="2" s="1"/>
  <c r="C390" i="2" s="1"/>
  <c r="B390" i="2" s="1"/>
  <c r="E391" i="2"/>
  <c r="D391" i="2" s="1"/>
  <c r="C391" i="2" s="1"/>
  <c r="B391" i="2" s="1"/>
  <c r="E392" i="2"/>
  <c r="D392" i="2" s="1"/>
  <c r="C392" i="2" s="1"/>
  <c r="B392" i="2" s="1"/>
  <c r="E393" i="2"/>
  <c r="D393" i="2" s="1"/>
  <c r="C393" i="2" s="1"/>
  <c r="B393" i="2" s="1"/>
  <c r="E394" i="2"/>
  <c r="D394" i="2" s="1"/>
  <c r="C394" i="2" s="1"/>
  <c r="B394" i="2" s="1"/>
  <c r="E395" i="2"/>
  <c r="E396" i="2"/>
  <c r="D396" i="2" s="1"/>
  <c r="C396" i="2" s="1"/>
  <c r="B396" i="2" s="1"/>
  <c r="E397" i="2"/>
  <c r="D397" i="2" s="1"/>
  <c r="C397" i="2" s="1"/>
  <c r="B397" i="2" s="1"/>
  <c r="E398" i="2"/>
  <c r="D398" i="2" s="1"/>
  <c r="C398" i="2" s="1"/>
  <c r="B398" i="2" s="1"/>
  <c r="E399" i="2"/>
  <c r="D399" i="2" s="1"/>
  <c r="C399" i="2" s="1"/>
  <c r="B399" i="2" s="1"/>
  <c r="E400" i="2"/>
  <c r="D400" i="2" s="1"/>
  <c r="C400" i="2" s="1"/>
  <c r="B400" i="2" s="1"/>
  <c r="E401" i="2"/>
  <c r="D401" i="2" s="1"/>
  <c r="C401" i="2" s="1"/>
  <c r="B401" i="2" s="1"/>
  <c r="E402" i="2"/>
  <c r="D402" i="2" s="1"/>
  <c r="C402" i="2" s="1"/>
  <c r="B402" i="2" s="1"/>
  <c r="E403" i="2"/>
  <c r="D403" i="2" s="1"/>
  <c r="C403" i="2" s="1"/>
  <c r="B403" i="2" s="1"/>
  <c r="E404" i="2"/>
  <c r="D404" i="2" s="1"/>
  <c r="C404" i="2" s="1"/>
  <c r="B404" i="2" s="1"/>
  <c r="B405" i="2"/>
  <c r="E405" i="2"/>
  <c r="E406" i="2"/>
  <c r="D406" i="2" s="1"/>
  <c r="C406" i="2" s="1"/>
  <c r="B406" i="2" s="1"/>
  <c r="E407" i="2"/>
  <c r="D407" i="2" s="1"/>
  <c r="C407" i="2" s="1"/>
  <c r="B407" i="2" s="1"/>
  <c r="E410" i="2"/>
  <c r="D410" i="2" s="1"/>
  <c r="C410" i="2" s="1"/>
  <c r="B410" i="2" s="1"/>
  <c r="E412" i="2"/>
  <c r="D412" i="2" s="1"/>
  <c r="C412" i="2" s="1"/>
  <c r="B412" i="2" s="1"/>
  <c r="B413" i="2"/>
  <c r="E413" i="2"/>
  <c r="E414" i="2"/>
  <c r="D414" i="2" s="1"/>
  <c r="C414" i="2" s="1"/>
  <c r="B414" i="2" s="1"/>
  <c r="E415" i="2"/>
  <c r="D415" i="2" s="1"/>
  <c r="C415" i="2" s="1"/>
  <c r="B415" i="2" s="1"/>
  <c r="B416" i="2"/>
  <c r="E416" i="2"/>
  <c r="B417" i="2"/>
  <c r="E417" i="2"/>
  <c r="E418" i="2"/>
  <c r="D418" i="2" s="1"/>
  <c r="C418" i="2" s="1"/>
  <c r="B418" i="2" s="1"/>
  <c r="E419" i="2"/>
  <c r="D419" i="2" s="1"/>
  <c r="C419" i="2" s="1"/>
  <c r="B419" i="2" s="1"/>
  <c r="E420" i="2"/>
  <c r="D420" i="2" s="1"/>
  <c r="C420" i="2" s="1"/>
  <c r="B420" i="2" s="1"/>
  <c r="E421" i="2"/>
  <c r="D421" i="2" s="1"/>
  <c r="C421" i="2" s="1"/>
  <c r="B421" i="2" s="1"/>
  <c r="E422" i="2"/>
  <c r="D422" i="2" s="1"/>
  <c r="C422" i="2" s="1"/>
  <c r="B422" i="2" s="1"/>
  <c r="E423" i="2"/>
  <c r="D423" i="2" s="1"/>
  <c r="C423" i="2" s="1"/>
  <c r="B423" i="2" s="1"/>
  <c r="E424" i="2"/>
  <c r="D424" i="2" s="1"/>
  <c r="C424" i="2" s="1"/>
  <c r="B424" i="2" s="1"/>
  <c r="E425" i="2"/>
  <c r="D425" i="2" s="1"/>
  <c r="C425" i="2" s="1"/>
  <c r="B425" i="2" s="1"/>
  <c r="E426" i="2"/>
  <c r="D426" i="2" s="1"/>
  <c r="C426" i="2" s="1"/>
  <c r="B426" i="2" s="1"/>
  <c r="E427" i="2"/>
  <c r="D427" i="2" s="1"/>
  <c r="C427" i="2" s="1"/>
  <c r="B427" i="2" s="1"/>
  <c r="B428" i="2"/>
  <c r="E428" i="2"/>
  <c r="E429" i="2"/>
  <c r="D429" i="2" s="1"/>
  <c r="C429" i="2" s="1"/>
  <c r="B429" i="2" s="1"/>
  <c r="E430" i="2"/>
  <c r="D430" i="2" s="1"/>
  <c r="C430" i="2" s="1"/>
  <c r="B430" i="2" s="1"/>
  <c r="B431" i="2"/>
  <c r="E431" i="2"/>
  <c r="E432" i="2"/>
  <c r="D432" i="2" s="1"/>
  <c r="C432" i="2" s="1"/>
  <c r="B432" i="2" s="1"/>
  <c r="E390" i="1"/>
  <c r="E387" i="2" l="1"/>
  <c r="D390" i="1"/>
  <c r="D387" i="2" s="1"/>
  <c r="C390" i="1"/>
  <c r="B390" i="1"/>
  <c r="R389" i="1"/>
  <c r="R388" i="1"/>
  <c r="L385" i="2" s="1"/>
  <c r="E388" i="1"/>
  <c r="D388" i="1"/>
  <c r="C388" i="1"/>
  <c r="B388" i="1"/>
  <c r="R387" i="1"/>
  <c r="L384" i="2" s="1"/>
  <c r="E387" i="1"/>
  <c r="D387" i="1"/>
  <c r="C387" i="1"/>
  <c r="B387" i="1"/>
  <c r="R386" i="1"/>
  <c r="L383" i="2" s="1"/>
  <c r="H383" i="2"/>
  <c r="E386" i="1"/>
  <c r="C386" i="1"/>
  <c r="C383" i="2" s="1"/>
  <c r="B386" i="1"/>
  <c r="R385" i="1"/>
  <c r="L382" i="2" s="1"/>
  <c r="E385" i="1"/>
  <c r="D385" i="1"/>
  <c r="C385" i="1"/>
  <c r="B385" i="1"/>
  <c r="R384" i="1"/>
  <c r="L381" i="2" s="1"/>
  <c r="E384" i="1"/>
  <c r="C384" i="1"/>
  <c r="C381" i="2" s="1"/>
  <c r="B384" i="1"/>
  <c r="R383" i="1"/>
  <c r="L380" i="2" s="1"/>
  <c r="H380" i="2"/>
  <c r="E383" i="1"/>
  <c r="C383" i="1"/>
  <c r="C380" i="2" s="1"/>
  <c r="B383" i="1"/>
  <c r="R382" i="1"/>
  <c r="L379" i="2" s="1"/>
  <c r="H379" i="2"/>
  <c r="E382" i="1"/>
  <c r="E379" i="2" s="1"/>
  <c r="C382" i="1"/>
  <c r="C379" i="2" s="1"/>
  <c r="B382" i="1"/>
  <c r="B379" i="2" s="1"/>
  <c r="R381" i="1"/>
  <c r="L378" i="2" s="1"/>
  <c r="H378" i="2"/>
  <c r="E381" i="1"/>
  <c r="C381" i="1"/>
  <c r="C378" i="2" s="1"/>
  <c r="B381" i="1"/>
  <c r="R380" i="1"/>
  <c r="L377" i="2" s="1"/>
  <c r="E380" i="1"/>
  <c r="C380" i="1"/>
  <c r="C377" i="2" s="1"/>
  <c r="B380" i="1"/>
  <c r="R379" i="1"/>
  <c r="L376" i="2" s="1"/>
  <c r="E379" i="1"/>
  <c r="D379" i="1"/>
  <c r="C379" i="1"/>
  <c r="B379" i="1"/>
  <c r="R378" i="1"/>
  <c r="L375" i="2" s="1"/>
  <c r="E378" i="1"/>
  <c r="D378" i="1"/>
  <c r="C378" i="1"/>
  <c r="B378" i="1"/>
  <c r="R377" i="1"/>
  <c r="L374" i="2" s="1"/>
  <c r="E377" i="1"/>
  <c r="D377" i="1"/>
  <c r="C377" i="1"/>
  <c r="B377" i="1"/>
  <c r="R376" i="1"/>
  <c r="L373" i="2" s="1"/>
  <c r="H373" i="2"/>
  <c r="E376" i="1"/>
  <c r="D376" i="1"/>
  <c r="C376" i="1"/>
  <c r="B376" i="1"/>
  <c r="R375" i="1"/>
  <c r="L372" i="2" s="1"/>
  <c r="E375" i="1"/>
  <c r="D375" i="1"/>
  <c r="C375" i="1"/>
  <c r="B375" i="1"/>
  <c r="R374" i="1"/>
  <c r="L371" i="2" s="1"/>
  <c r="H371" i="2"/>
  <c r="E374" i="1"/>
  <c r="C374" i="1"/>
  <c r="C371" i="2" s="1"/>
  <c r="B374" i="1"/>
  <c r="H377" i="2" l="1"/>
  <c r="H386" i="2"/>
  <c r="B371" i="2"/>
  <c r="E371" i="2"/>
  <c r="E372" i="2"/>
  <c r="D372" i="2" s="1"/>
  <c r="C372" i="2" s="1"/>
  <c r="B372" i="2" s="1"/>
  <c r="E373" i="2"/>
  <c r="D373" i="2" s="1"/>
  <c r="C373" i="2" s="1"/>
  <c r="B373" i="2" s="1"/>
  <c r="E374" i="2"/>
  <c r="D374" i="2" s="1"/>
  <c r="C374" i="2" s="1"/>
  <c r="B374" i="2" s="1"/>
  <c r="E375" i="2"/>
  <c r="D375" i="2" s="1"/>
  <c r="C375" i="2" s="1"/>
  <c r="B375" i="2" s="1"/>
  <c r="E376" i="2"/>
  <c r="D376" i="2" s="1"/>
  <c r="C376" i="2" s="1"/>
  <c r="B376" i="2" s="1"/>
  <c r="B377" i="2"/>
  <c r="E377" i="2"/>
  <c r="B378" i="2"/>
  <c r="E378" i="2"/>
  <c r="B380" i="2"/>
  <c r="E380" i="2"/>
  <c r="B381" i="2"/>
  <c r="E381" i="2"/>
  <c r="E382" i="2"/>
  <c r="D382" i="2" s="1"/>
  <c r="C382" i="2" s="1"/>
  <c r="B382" i="2" s="1"/>
  <c r="B383" i="2"/>
  <c r="E383" i="2"/>
  <c r="E384" i="2"/>
  <c r="D384" i="2" s="1"/>
  <c r="C384" i="2" s="1"/>
  <c r="B384" i="2" s="1"/>
  <c r="E385" i="2"/>
  <c r="D385" i="2" s="1"/>
  <c r="C385" i="2" s="1"/>
  <c r="B385" i="2" s="1"/>
  <c r="C387" i="2"/>
  <c r="B387" i="2" s="1"/>
  <c r="L386" i="2" s="1"/>
  <c r="K370" i="2" l="1"/>
  <c r="R373" i="1"/>
  <c r="L370" i="2" s="1"/>
  <c r="G370" i="2"/>
  <c r="H370" i="2"/>
  <c r="E373" i="1"/>
  <c r="C373" i="1"/>
  <c r="C370" i="2" s="1"/>
  <c r="B373" i="1"/>
  <c r="R372" i="1"/>
  <c r="E372" i="1"/>
  <c r="D372" i="1"/>
  <c r="C372" i="1"/>
  <c r="B372" i="1"/>
  <c r="F363" i="2"/>
  <c r="E363" i="1"/>
  <c r="E363" i="2" s="1"/>
  <c r="D363" i="1"/>
  <c r="D363" i="2" s="1"/>
  <c r="C363" i="1"/>
  <c r="C363" i="2" s="1"/>
  <c r="F362" i="2"/>
  <c r="E362" i="1"/>
  <c r="E362" i="2" s="1"/>
  <c r="D362" i="1"/>
  <c r="D362" i="2" s="1"/>
  <c r="C362" i="1"/>
  <c r="C362" i="2" s="1"/>
  <c r="B362" i="1"/>
  <c r="F360" i="2"/>
  <c r="L369" i="2" l="1"/>
  <c r="L475" i="2" s="1"/>
  <c r="R479" i="1"/>
  <c r="F361" i="2"/>
  <c r="O360" i="1"/>
  <c r="I360" i="2" s="1"/>
  <c r="O361" i="1"/>
  <c r="B362" i="2"/>
  <c r="O362" i="1"/>
  <c r="O363" i="1"/>
  <c r="E369" i="2"/>
  <c r="D369" i="2" s="1"/>
  <c r="C369" i="2" s="1"/>
  <c r="B369" i="2" s="1"/>
  <c r="B370" i="2"/>
  <c r="E370" i="2"/>
  <c r="I363" i="2" l="1"/>
  <c r="R363" i="1"/>
  <c r="L363" i="2" s="1"/>
  <c r="I362" i="2"/>
  <c r="R362" i="1"/>
  <c r="L362" i="2" s="1"/>
  <c r="I361" i="2"/>
  <c r="R361" i="1"/>
  <c r="L361" i="2" s="1"/>
  <c r="R360" i="1"/>
  <c r="L360" i="2" s="1"/>
  <c r="F359" i="2"/>
  <c r="F357" i="2"/>
  <c r="E357" i="1"/>
  <c r="E357" i="2" s="1"/>
  <c r="D357" i="1"/>
  <c r="D357" i="2" s="1"/>
  <c r="C357" i="1"/>
  <c r="C357" i="2" s="1"/>
  <c r="B357" i="1"/>
  <c r="B357" i="2" s="1"/>
  <c r="F356" i="2"/>
  <c r="E356" i="1"/>
  <c r="E356" i="2" s="1"/>
  <c r="D356" i="1"/>
  <c r="D356" i="2" s="1"/>
  <c r="C356" i="1"/>
  <c r="C356" i="2" s="1"/>
  <c r="B356" i="1"/>
  <c r="F355" i="2"/>
  <c r="E355" i="1"/>
  <c r="E355" i="2" s="1"/>
  <c r="D355" i="1"/>
  <c r="D355" i="2" s="1"/>
  <c r="C355" i="1"/>
  <c r="C355" i="2" s="1"/>
  <c r="B355" i="1"/>
  <c r="F354" i="2"/>
  <c r="E354" i="1"/>
  <c r="E354" i="2" s="1"/>
  <c r="D354" i="1"/>
  <c r="D354" i="2" s="1"/>
  <c r="C354" i="1"/>
  <c r="C354" i="2" s="1"/>
  <c r="B354" i="1"/>
  <c r="F353" i="2"/>
  <c r="E353" i="1"/>
  <c r="E353" i="2" s="1"/>
  <c r="D353" i="1"/>
  <c r="D353" i="2" s="1"/>
  <c r="C353" i="1"/>
  <c r="C353" i="2" s="1"/>
  <c r="B353" i="1"/>
  <c r="F352" i="2"/>
  <c r="E352" i="1"/>
  <c r="E352" i="2" s="1"/>
  <c r="D352" i="1"/>
  <c r="D352" i="2" s="1"/>
  <c r="C352" i="1"/>
  <c r="C352" i="2" s="1"/>
  <c r="B352" i="1"/>
  <c r="F351" i="2"/>
  <c r="E351" i="1"/>
  <c r="E351" i="2" s="1"/>
  <c r="D351" i="1"/>
  <c r="D351" i="2" s="1"/>
  <c r="C351" i="1"/>
  <c r="C351" i="2" s="1"/>
  <c r="B351" i="1"/>
  <c r="F350" i="2"/>
  <c r="E350" i="1"/>
  <c r="E350" i="2" s="1"/>
  <c r="D350" i="1"/>
  <c r="D350" i="2" s="1"/>
  <c r="C350" i="1"/>
  <c r="C350" i="2" s="1"/>
  <c r="B350" i="1"/>
  <c r="F358" i="2" l="1"/>
  <c r="B350" i="2"/>
  <c r="O350" i="1"/>
  <c r="B351" i="2"/>
  <c r="O351" i="1"/>
  <c r="B352" i="2"/>
  <c r="O352" i="1"/>
  <c r="B353" i="2"/>
  <c r="O353" i="1"/>
  <c r="B354" i="2"/>
  <c r="O354" i="1"/>
  <c r="B355" i="2"/>
  <c r="O355" i="1"/>
  <c r="B356" i="2"/>
  <c r="O356" i="1"/>
  <c r="O357" i="1"/>
  <c r="I357" i="2" s="1"/>
  <c r="O358" i="1"/>
  <c r="O359" i="1"/>
  <c r="F349" i="2"/>
  <c r="F348" i="2"/>
  <c r="E348" i="1"/>
  <c r="E348" i="2" s="1"/>
  <c r="D348" i="1"/>
  <c r="D348" i="2" s="1"/>
  <c r="C348" i="1"/>
  <c r="C348" i="2" s="1"/>
  <c r="B348" i="1"/>
  <c r="F347" i="2"/>
  <c r="E347" i="1"/>
  <c r="E347" i="2" s="1"/>
  <c r="D347" i="2"/>
  <c r="C347" i="1"/>
  <c r="C347" i="2" s="1"/>
  <c r="B347" i="1"/>
  <c r="F346" i="2"/>
  <c r="E346" i="1"/>
  <c r="E346" i="2" s="1"/>
  <c r="D346" i="1"/>
  <c r="D346" i="2" s="1"/>
  <c r="C346" i="1"/>
  <c r="C346" i="2" s="1"/>
  <c r="B346" i="1"/>
  <c r="F344" i="2"/>
  <c r="E344" i="1"/>
  <c r="E344" i="2" s="1"/>
  <c r="D344" i="1"/>
  <c r="D344" i="2" s="1"/>
  <c r="C344" i="1"/>
  <c r="C344" i="2" s="1"/>
  <c r="B344" i="1"/>
  <c r="F343" i="2"/>
  <c r="E343" i="1"/>
  <c r="E343" i="2" s="1"/>
  <c r="D343" i="1"/>
  <c r="D343" i="2" s="1"/>
  <c r="C343" i="1"/>
  <c r="C343" i="2" s="1"/>
  <c r="B343" i="1"/>
  <c r="F342" i="2"/>
  <c r="F341" i="2"/>
  <c r="E341" i="1"/>
  <c r="E341" i="2" s="1"/>
  <c r="D341" i="1"/>
  <c r="D341" i="2" s="1"/>
  <c r="C341" i="1"/>
  <c r="C341" i="2" s="1"/>
  <c r="B341" i="1"/>
  <c r="F340" i="2"/>
  <c r="F339" i="2"/>
  <c r="E339" i="1"/>
  <c r="E339" i="2" s="1"/>
  <c r="C339" i="1"/>
  <c r="C339" i="2" s="1"/>
  <c r="B339" i="1"/>
  <c r="F338" i="2"/>
  <c r="E338" i="1"/>
  <c r="E338" i="2" s="1"/>
  <c r="D338" i="1"/>
  <c r="D338" i="2" s="1"/>
  <c r="C338" i="1"/>
  <c r="C338" i="2" s="1"/>
  <c r="B338" i="1"/>
  <c r="F336" i="2"/>
  <c r="E336" i="1"/>
  <c r="E336" i="2" s="1"/>
  <c r="C336" i="1"/>
  <c r="C336" i="2" s="1"/>
  <c r="B336" i="1"/>
  <c r="F334" i="2"/>
  <c r="E334" i="1"/>
  <c r="E334" i="2" s="1"/>
  <c r="D334" i="1"/>
  <c r="D334" i="2" s="1"/>
  <c r="C334" i="1"/>
  <c r="C334" i="2" s="1"/>
  <c r="B334" i="1"/>
  <c r="F333" i="2"/>
  <c r="E333" i="1"/>
  <c r="E333" i="2" s="1"/>
  <c r="D333" i="2"/>
  <c r="C333" i="1"/>
  <c r="C333" i="2" s="1"/>
  <c r="B333" i="1"/>
  <c r="F332" i="2"/>
  <c r="E332" i="1"/>
  <c r="E332" i="2" s="1"/>
  <c r="D332" i="1"/>
  <c r="D332" i="2" s="1"/>
  <c r="C332" i="1"/>
  <c r="C332" i="2" s="1"/>
  <c r="B332" i="1"/>
  <c r="F331" i="2"/>
  <c r="E331" i="1"/>
  <c r="E331" i="2" s="1"/>
  <c r="D331" i="1"/>
  <c r="D331" i="2" s="1"/>
  <c r="C331" i="1"/>
  <c r="C331" i="2" s="1"/>
  <c r="B331" i="1"/>
  <c r="F330" i="2"/>
  <c r="E330" i="1"/>
  <c r="E330" i="2" s="1"/>
  <c r="D330" i="1"/>
  <c r="D330" i="2" s="1"/>
  <c r="C330" i="1"/>
  <c r="C330" i="2" s="1"/>
  <c r="B330" i="1"/>
  <c r="F329" i="2"/>
  <c r="F328" i="2"/>
  <c r="E328" i="1"/>
  <c r="E328" i="2" s="1"/>
  <c r="D328" i="2"/>
  <c r="C328" i="1"/>
  <c r="C328" i="2" s="1"/>
  <c r="B328" i="1"/>
  <c r="F327" i="2"/>
  <c r="E327" i="1"/>
  <c r="E327" i="2" s="1"/>
  <c r="D327" i="1"/>
  <c r="D327" i="2" s="1"/>
  <c r="C327" i="1"/>
  <c r="C327" i="2" s="1"/>
  <c r="B327" i="1"/>
  <c r="F326" i="2"/>
  <c r="E326" i="1"/>
  <c r="E326" i="2" s="1"/>
  <c r="D326" i="1"/>
  <c r="D326" i="2" s="1"/>
  <c r="C326" i="1"/>
  <c r="C326" i="2" s="1"/>
  <c r="B326" i="1"/>
  <c r="F325" i="2"/>
  <c r="E325" i="1"/>
  <c r="E325" i="2" s="1"/>
  <c r="D325" i="1"/>
  <c r="D325" i="2" s="1"/>
  <c r="C325" i="1"/>
  <c r="C325" i="2" s="1"/>
  <c r="B325" i="1"/>
  <c r="F324" i="2"/>
  <c r="E324" i="1"/>
  <c r="E324" i="2" s="1"/>
  <c r="D324" i="1"/>
  <c r="D324" i="2" s="1"/>
  <c r="C324" i="1"/>
  <c r="C324" i="2" s="1"/>
  <c r="B324" i="1"/>
  <c r="I359" i="2" l="1"/>
  <c r="R359" i="1"/>
  <c r="L359" i="2" s="1"/>
  <c r="I358" i="2"/>
  <c r="R358" i="1"/>
  <c r="L358" i="2" s="1"/>
  <c r="I356" i="2"/>
  <c r="R356" i="1"/>
  <c r="L356" i="2" s="1"/>
  <c r="I355" i="2"/>
  <c r="R355" i="1"/>
  <c r="L355" i="2" s="1"/>
  <c r="I354" i="2"/>
  <c r="R354" i="1"/>
  <c r="L354" i="2" s="1"/>
  <c r="I353" i="2"/>
  <c r="R353" i="1"/>
  <c r="L353" i="2" s="1"/>
  <c r="I352" i="2"/>
  <c r="R352" i="1"/>
  <c r="L352" i="2" s="1"/>
  <c r="I351" i="2"/>
  <c r="R351" i="1"/>
  <c r="L351" i="2" s="1"/>
  <c r="I350" i="2"/>
  <c r="R350" i="1"/>
  <c r="L350" i="2" s="1"/>
  <c r="B324" i="2"/>
  <c r="O324" i="1"/>
  <c r="B325" i="2"/>
  <c r="O325" i="1"/>
  <c r="B326" i="2"/>
  <c r="O326" i="1"/>
  <c r="B327" i="2"/>
  <c r="O327" i="1"/>
  <c r="B328" i="2"/>
  <c r="O328" i="1"/>
  <c r="O329" i="1"/>
  <c r="B330" i="2"/>
  <c r="O330" i="1"/>
  <c r="B331" i="2"/>
  <c r="O331" i="1"/>
  <c r="B332" i="2"/>
  <c r="O332" i="1"/>
  <c r="B333" i="2"/>
  <c r="O333" i="1"/>
  <c r="B334" i="2"/>
  <c r="O334" i="1"/>
  <c r="B336" i="2"/>
  <c r="O336" i="1"/>
  <c r="B338" i="2"/>
  <c r="O338" i="1"/>
  <c r="B339" i="2"/>
  <c r="O339" i="1"/>
  <c r="O340" i="1"/>
  <c r="B341" i="2"/>
  <c r="O341" i="1"/>
  <c r="O342" i="1"/>
  <c r="I342" i="2" s="1"/>
  <c r="B343" i="2"/>
  <c r="O343" i="1"/>
  <c r="B344" i="2"/>
  <c r="O344" i="1"/>
  <c r="B346" i="2"/>
  <c r="O346" i="1"/>
  <c r="B347" i="2"/>
  <c r="O347" i="1"/>
  <c r="B348" i="2"/>
  <c r="O348" i="1"/>
  <c r="O349" i="1"/>
  <c r="R357" i="1"/>
  <c r="L357" i="2" s="1"/>
  <c r="F323" i="2"/>
  <c r="H322" i="2"/>
  <c r="F322" i="2"/>
  <c r="E322" i="1"/>
  <c r="E322" i="2" s="1"/>
  <c r="D322" i="1"/>
  <c r="D322" i="2" s="1"/>
  <c r="C322" i="1"/>
  <c r="C322" i="2" s="1"/>
  <c r="B322" i="1"/>
  <c r="F321" i="2"/>
  <c r="E321" i="1"/>
  <c r="E321" i="2" s="1"/>
  <c r="D321" i="1"/>
  <c r="D321" i="2" s="1"/>
  <c r="C321" i="1"/>
  <c r="C321" i="2" s="1"/>
  <c r="B321" i="1"/>
  <c r="F320" i="2"/>
  <c r="E320" i="1"/>
  <c r="E320" i="2" s="1"/>
  <c r="D320" i="1"/>
  <c r="D320" i="2" s="1"/>
  <c r="C320" i="1"/>
  <c r="C320" i="2" s="1"/>
  <c r="B320" i="1"/>
  <c r="F319" i="2"/>
  <c r="E319" i="1"/>
  <c r="E319" i="2" s="1"/>
  <c r="D319" i="1"/>
  <c r="D319" i="2" s="1"/>
  <c r="C319" i="1"/>
  <c r="C319" i="2" s="1"/>
  <c r="B319" i="1"/>
  <c r="H319" i="2" l="1"/>
  <c r="I349" i="2"/>
  <c r="R349" i="1"/>
  <c r="L349" i="2" s="1"/>
  <c r="I348" i="2"/>
  <c r="R348" i="1"/>
  <c r="L348" i="2" s="1"/>
  <c r="I347" i="2"/>
  <c r="R347" i="1"/>
  <c r="L347" i="2" s="1"/>
  <c r="I346" i="2"/>
  <c r="R346" i="1"/>
  <c r="L346" i="2" s="1"/>
  <c r="I344" i="2"/>
  <c r="R344" i="1"/>
  <c r="L344" i="2" s="1"/>
  <c r="I343" i="2"/>
  <c r="R343" i="1"/>
  <c r="L343" i="2" s="1"/>
  <c r="I341" i="2"/>
  <c r="R341" i="1"/>
  <c r="L341" i="2" s="1"/>
  <c r="I340" i="2"/>
  <c r="R340" i="1"/>
  <c r="L340" i="2" s="1"/>
  <c r="I339" i="2"/>
  <c r="R339" i="1"/>
  <c r="L339" i="2" s="1"/>
  <c r="I338" i="2"/>
  <c r="R338" i="1"/>
  <c r="L338" i="2" s="1"/>
  <c r="I336" i="2"/>
  <c r="R336" i="1"/>
  <c r="L336" i="2" s="1"/>
  <c r="I334" i="2"/>
  <c r="R334" i="1"/>
  <c r="L334" i="2" s="1"/>
  <c r="I333" i="2"/>
  <c r="R333" i="1"/>
  <c r="L333" i="2" s="1"/>
  <c r="I332" i="2"/>
  <c r="R332" i="1"/>
  <c r="L332" i="2" s="1"/>
  <c r="I331" i="2"/>
  <c r="R331" i="1"/>
  <c r="L331" i="2" s="1"/>
  <c r="I330" i="2"/>
  <c r="R330" i="1"/>
  <c r="L330" i="2" s="1"/>
  <c r="I329" i="2"/>
  <c r="R329" i="1"/>
  <c r="L329" i="2" s="1"/>
  <c r="I328" i="2"/>
  <c r="R328" i="1"/>
  <c r="L328" i="2" s="1"/>
  <c r="I327" i="2"/>
  <c r="R327" i="1"/>
  <c r="L327" i="2" s="1"/>
  <c r="I326" i="2"/>
  <c r="R326" i="1"/>
  <c r="L326" i="2" s="1"/>
  <c r="I325" i="2"/>
  <c r="R325" i="1"/>
  <c r="L325" i="2" s="1"/>
  <c r="I324" i="2"/>
  <c r="R324" i="1"/>
  <c r="L324" i="2" s="1"/>
  <c r="B319" i="2"/>
  <c r="O319" i="1"/>
  <c r="B320" i="2"/>
  <c r="O320" i="1"/>
  <c r="B321" i="2"/>
  <c r="O321" i="1"/>
  <c r="B322" i="2"/>
  <c r="O322" i="1"/>
  <c r="O323" i="1"/>
  <c r="I323" i="2" s="1"/>
  <c r="F318" i="2"/>
  <c r="E318" i="1"/>
  <c r="E318" i="2" s="1"/>
  <c r="D318" i="1"/>
  <c r="D318" i="2" s="1"/>
  <c r="C318" i="1"/>
  <c r="C318" i="2" s="1"/>
  <c r="B318" i="1"/>
  <c r="I322" i="2" l="1"/>
  <c r="R322" i="1"/>
  <c r="L322" i="2" s="1"/>
  <c r="I321" i="2"/>
  <c r="R321" i="1"/>
  <c r="L321" i="2" s="1"/>
  <c r="I320" i="2"/>
  <c r="R320" i="1"/>
  <c r="L320" i="2" s="1"/>
  <c r="I319" i="2"/>
  <c r="R319" i="1"/>
  <c r="L319" i="2" s="1"/>
  <c r="B318" i="2"/>
  <c r="O318" i="1"/>
  <c r="F317" i="2"/>
  <c r="E317" i="1"/>
  <c r="E317" i="2" s="1"/>
  <c r="D317" i="1"/>
  <c r="D317" i="2" s="1"/>
  <c r="C317" i="1"/>
  <c r="C317" i="2" s="1"/>
  <c r="B317" i="1"/>
  <c r="I318" i="2" l="1"/>
  <c r="R318" i="1"/>
  <c r="L318" i="2" s="1"/>
  <c r="B317" i="2"/>
  <c r="O317" i="1"/>
  <c r="F316" i="2"/>
  <c r="E316" i="1"/>
  <c r="E316" i="2" s="1"/>
  <c r="D316" i="1"/>
  <c r="D316" i="2" s="1"/>
  <c r="C316" i="1"/>
  <c r="C316" i="2" s="1"/>
  <c r="B316" i="1"/>
  <c r="F315" i="2"/>
  <c r="F314" i="2"/>
  <c r="E314" i="1"/>
  <c r="E314" i="2" s="1"/>
  <c r="D314" i="1"/>
  <c r="D314" i="2" s="1"/>
  <c r="C314" i="1"/>
  <c r="C314" i="2" s="1"/>
  <c r="B314" i="1"/>
  <c r="F313" i="2"/>
  <c r="F312" i="2"/>
  <c r="E312" i="1"/>
  <c r="E312" i="2" s="1"/>
  <c r="D312" i="1"/>
  <c r="D312" i="2" s="1"/>
  <c r="C312" i="1"/>
  <c r="C312" i="2" s="1"/>
  <c r="B312" i="1"/>
  <c r="F311" i="2"/>
  <c r="F310" i="2"/>
  <c r="E310" i="1"/>
  <c r="E310" i="2" s="1"/>
  <c r="D310" i="1"/>
  <c r="D310" i="2" s="1"/>
  <c r="C310" i="1"/>
  <c r="C310" i="2" s="1"/>
  <c r="B310" i="1"/>
  <c r="F309" i="2"/>
  <c r="E309" i="1"/>
  <c r="E309" i="2" s="1"/>
  <c r="D309" i="1"/>
  <c r="D309" i="2" s="1"/>
  <c r="C309" i="1"/>
  <c r="C309" i="2" s="1"/>
  <c r="B309" i="1"/>
  <c r="F308" i="2"/>
  <c r="E308" i="1"/>
  <c r="E308" i="2" s="1"/>
  <c r="D308" i="1"/>
  <c r="D308" i="2" s="1"/>
  <c r="C308" i="1"/>
  <c r="C308" i="2" s="1"/>
  <c r="B308" i="1"/>
  <c r="F307" i="2"/>
  <c r="E307" i="1"/>
  <c r="E307" i="2" s="1"/>
  <c r="D307" i="1"/>
  <c r="D307" i="2" s="1"/>
  <c r="C307" i="1"/>
  <c r="C307" i="2" s="1"/>
  <c r="B307" i="1"/>
  <c r="F306" i="2"/>
  <c r="E306" i="1"/>
  <c r="E306" i="2" s="1"/>
  <c r="D306" i="1"/>
  <c r="D306" i="2" s="1"/>
  <c r="C306" i="1"/>
  <c r="C306" i="2" s="1"/>
  <c r="B306" i="1"/>
  <c r="F305" i="2"/>
  <c r="E305" i="1"/>
  <c r="E305" i="2" s="1"/>
  <c r="D305" i="1"/>
  <c r="D305" i="2" s="1"/>
  <c r="C305" i="1"/>
  <c r="C305" i="2" s="1"/>
  <c r="B305" i="1"/>
  <c r="F304" i="2"/>
  <c r="E304" i="1"/>
  <c r="E304" i="2" s="1"/>
  <c r="D304" i="1"/>
  <c r="D304" i="2" s="1"/>
  <c r="C304" i="1"/>
  <c r="C304" i="2" s="1"/>
  <c r="B304" i="1"/>
  <c r="F303" i="2"/>
  <c r="E303" i="1"/>
  <c r="E303" i="2" s="1"/>
  <c r="D303" i="1"/>
  <c r="D303" i="2" s="1"/>
  <c r="C303" i="1"/>
  <c r="C303" i="2" s="1"/>
  <c r="B303" i="1"/>
  <c r="F301" i="2"/>
  <c r="E301" i="1"/>
  <c r="E301" i="2" s="1"/>
  <c r="D301" i="1"/>
  <c r="D301" i="2" s="1"/>
  <c r="C301" i="1"/>
  <c r="C301" i="2" s="1"/>
  <c r="B301" i="1"/>
  <c r="F300" i="2"/>
  <c r="E300" i="1"/>
  <c r="E300" i="2" s="1"/>
  <c r="D300" i="1"/>
  <c r="D300" i="2" s="1"/>
  <c r="C300" i="1"/>
  <c r="C300" i="2" s="1"/>
  <c r="B300" i="1"/>
  <c r="F299" i="2"/>
  <c r="E299" i="1"/>
  <c r="E299" i="2" s="1"/>
  <c r="D299" i="1"/>
  <c r="D299" i="2" s="1"/>
  <c r="C299" i="1"/>
  <c r="C299" i="2" s="1"/>
  <c r="B299" i="1"/>
  <c r="F298" i="2"/>
  <c r="E298" i="1"/>
  <c r="E298" i="2" s="1"/>
  <c r="D298" i="1"/>
  <c r="D298" i="2" s="1"/>
  <c r="C298" i="1"/>
  <c r="C298" i="2" s="1"/>
  <c r="B298" i="1"/>
  <c r="F297" i="2"/>
  <c r="E297" i="1"/>
  <c r="E297" i="2" s="1"/>
  <c r="D297" i="1"/>
  <c r="D297" i="2" s="1"/>
  <c r="C297" i="1"/>
  <c r="C297" i="2" s="1"/>
  <c r="B297" i="1"/>
  <c r="F296" i="2"/>
  <c r="E296" i="1"/>
  <c r="E296" i="2" s="1"/>
  <c r="D296" i="1"/>
  <c r="D296" i="2" s="1"/>
  <c r="C296" i="1"/>
  <c r="C296" i="2" s="1"/>
  <c r="B296" i="1"/>
  <c r="F295" i="2"/>
  <c r="E295" i="1"/>
  <c r="E295" i="2" s="1"/>
  <c r="D295" i="1"/>
  <c r="D295" i="2" s="1"/>
  <c r="C295" i="1"/>
  <c r="C295" i="2" s="1"/>
  <c r="B295" i="1"/>
  <c r="F294" i="2"/>
  <c r="E294" i="1"/>
  <c r="E294" i="2" s="1"/>
  <c r="D294" i="1"/>
  <c r="D294" i="2" s="1"/>
  <c r="C294" i="1"/>
  <c r="C294" i="2" s="1"/>
  <c r="B294" i="1"/>
  <c r="F293" i="2"/>
  <c r="E293" i="1"/>
  <c r="E293" i="2" s="1"/>
  <c r="D293" i="1"/>
  <c r="D293" i="2" s="1"/>
  <c r="C293" i="1"/>
  <c r="C293" i="2" s="1"/>
  <c r="B293" i="1"/>
  <c r="F291" i="2"/>
  <c r="E291" i="1"/>
  <c r="E291" i="2" s="1"/>
  <c r="D291" i="1"/>
  <c r="D291" i="2" s="1"/>
  <c r="C291" i="1"/>
  <c r="C291" i="2" s="1"/>
  <c r="B291" i="1"/>
  <c r="F290" i="2"/>
  <c r="E290" i="1"/>
  <c r="E290" i="2" s="1"/>
  <c r="D290" i="1"/>
  <c r="D290" i="2" s="1"/>
  <c r="C290" i="1"/>
  <c r="C290" i="2" s="1"/>
  <c r="B290" i="1"/>
  <c r="I317" i="2" l="1"/>
  <c r="R317" i="1"/>
  <c r="L317" i="2" s="1"/>
  <c r="B290" i="2"/>
  <c r="O290" i="1"/>
  <c r="B291" i="2"/>
  <c r="O291" i="1"/>
  <c r="B293" i="2"/>
  <c r="O293" i="1"/>
  <c r="B294" i="2"/>
  <c r="O294" i="1"/>
  <c r="B295" i="2"/>
  <c r="O295" i="1"/>
  <c r="B296" i="2"/>
  <c r="O296" i="1"/>
  <c r="B297" i="2"/>
  <c r="O297" i="1"/>
  <c r="B298" i="2"/>
  <c r="O298" i="1"/>
  <c r="B299" i="2"/>
  <c r="O299" i="1"/>
  <c r="B300" i="2"/>
  <c r="O300" i="1"/>
  <c r="B301" i="2"/>
  <c r="O301" i="1"/>
  <c r="B303" i="2"/>
  <c r="O303" i="1"/>
  <c r="B304" i="2"/>
  <c r="O304" i="1"/>
  <c r="B305" i="2"/>
  <c r="O305" i="1"/>
  <c r="B306" i="2"/>
  <c r="O306" i="1"/>
  <c r="B307" i="2"/>
  <c r="O307" i="1"/>
  <c r="B308" i="2"/>
  <c r="O308" i="1"/>
  <c r="B309" i="2"/>
  <c r="O309" i="1"/>
  <c r="B310" i="2"/>
  <c r="O310" i="1"/>
  <c r="O311" i="1"/>
  <c r="B312" i="2"/>
  <c r="O312" i="1"/>
  <c r="O313" i="1"/>
  <c r="B314" i="2"/>
  <c r="O314" i="1"/>
  <c r="O315" i="1"/>
  <c r="B316" i="2"/>
  <c r="O316" i="1"/>
  <c r="F289" i="2"/>
  <c r="I316" i="2" l="1"/>
  <c r="R316" i="1"/>
  <c r="L316" i="2" s="1"/>
  <c r="I315" i="2"/>
  <c r="R315" i="1"/>
  <c r="L315" i="2" s="1"/>
  <c r="I314" i="2"/>
  <c r="R314" i="1"/>
  <c r="L314" i="2" s="1"/>
  <c r="I313" i="2"/>
  <c r="R313" i="1"/>
  <c r="L313" i="2" s="1"/>
  <c r="I312" i="2"/>
  <c r="R312" i="1"/>
  <c r="L312" i="2" s="1"/>
  <c r="I311" i="2"/>
  <c r="R311" i="1"/>
  <c r="L311" i="2" s="1"/>
  <c r="I310" i="2"/>
  <c r="R310" i="1"/>
  <c r="L310" i="2" s="1"/>
  <c r="I309" i="2"/>
  <c r="R309" i="1"/>
  <c r="L309" i="2" s="1"/>
  <c r="I308" i="2"/>
  <c r="R308" i="1"/>
  <c r="L308" i="2" s="1"/>
  <c r="I307" i="2"/>
  <c r="R307" i="1"/>
  <c r="L307" i="2" s="1"/>
  <c r="I306" i="2"/>
  <c r="R306" i="1"/>
  <c r="L306" i="2" s="1"/>
  <c r="I305" i="2"/>
  <c r="R305" i="1"/>
  <c r="L305" i="2" s="1"/>
  <c r="I304" i="2"/>
  <c r="R304" i="1"/>
  <c r="L304" i="2" s="1"/>
  <c r="I303" i="2"/>
  <c r="R303" i="1"/>
  <c r="L303" i="2" s="1"/>
  <c r="I301" i="2"/>
  <c r="R301" i="1"/>
  <c r="L301" i="2" s="1"/>
  <c r="I300" i="2"/>
  <c r="R300" i="1"/>
  <c r="L300" i="2" s="1"/>
  <c r="I299" i="2"/>
  <c r="R299" i="1"/>
  <c r="L299" i="2" s="1"/>
  <c r="I298" i="2"/>
  <c r="R298" i="1"/>
  <c r="L298" i="2" s="1"/>
  <c r="I297" i="2"/>
  <c r="R297" i="1"/>
  <c r="L297" i="2" s="1"/>
  <c r="I296" i="2"/>
  <c r="R296" i="1"/>
  <c r="L296" i="2" s="1"/>
  <c r="I295" i="2"/>
  <c r="R295" i="1"/>
  <c r="L295" i="2" s="1"/>
  <c r="I294" i="2"/>
  <c r="R294" i="1"/>
  <c r="L294" i="2" s="1"/>
  <c r="I293" i="2"/>
  <c r="R293" i="1"/>
  <c r="L293" i="2" s="1"/>
  <c r="I291" i="2"/>
  <c r="R291" i="1"/>
  <c r="L291" i="2" s="1"/>
  <c r="I290" i="2"/>
  <c r="R290" i="1"/>
  <c r="L290" i="2" s="1"/>
  <c r="O289" i="1"/>
  <c r="F288" i="2"/>
  <c r="F287" i="2"/>
  <c r="E287" i="1"/>
  <c r="E287" i="2" s="1"/>
  <c r="D287" i="1"/>
  <c r="D287" i="2" s="1"/>
  <c r="C287" i="1"/>
  <c r="C287" i="2" s="1"/>
  <c r="B287" i="1"/>
  <c r="F286" i="2"/>
  <c r="E286" i="1"/>
  <c r="E286" i="2" s="1"/>
  <c r="D286" i="1"/>
  <c r="D286" i="2" s="1"/>
  <c r="C286" i="1"/>
  <c r="C286" i="2" s="1"/>
  <c r="B286" i="1"/>
  <c r="F284" i="2"/>
  <c r="F283" i="2"/>
  <c r="E283" i="1"/>
  <c r="E283" i="2" s="1"/>
  <c r="D283" i="1"/>
  <c r="D283" i="2" s="1"/>
  <c r="C283" i="1"/>
  <c r="C283" i="2" s="1"/>
  <c r="B283" i="1"/>
  <c r="F282" i="2"/>
  <c r="E282" i="1"/>
  <c r="E282" i="2" s="1"/>
  <c r="D282" i="1"/>
  <c r="D282" i="2" s="1"/>
  <c r="C282" i="1"/>
  <c r="C282" i="2" s="1"/>
  <c r="B282" i="1"/>
  <c r="F281" i="2"/>
  <c r="E281" i="1"/>
  <c r="E281" i="2" s="1"/>
  <c r="D281" i="1"/>
  <c r="D281" i="2" s="1"/>
  <c r="C281" i="1"/>
  <c r="C281" i="2" s="1"/>
  <c r="B281" i="1"/>
  <c r="F280" i="2"/>
  <c r="E280" i="1"/>
  <c r="E280" i="2" s="1"/>
  <c r="D280" i="1"/>
  <c r="D280" i="2" s="1"/>
  <c r="C280" i="1"/>
  <c r="C280" i="2" s="1"/>
  <c r="B280" i="1"/>
  <c r="I289" i="2" l="1"/>
  <c r="R289" i="1"/>
  <c r="L289" i="2" s="1"/>
  <c r="B280" i="2"/>
  <c r="O280" i="1"/>
  <c r="B281" i="2"/>
  <c r="O281" i="1"/>
  <c r="B282" i="2"/>
  <c r="O282" i="1"/>
  <c r="B283" i="2"/>
  <c r="O283" i="1"/>
  <c r="O284" i="1"/>
  <c r="B286" i="2"/>
  <c r="O286" i="1"/>
  <c r="B287" i="2"/>
  <c r="O287" i="1"/>
  <c r="O288" i="1"/>
  <c r="I288" i="2" l="1"/>
  <c r="R288" i="1"/>
  <c r="L288" i="2" s="1"/>
  <c r="I287" i="2"/>
  <c r="R287" i="1"/>
  <c r="L287" i="2" s="1"/>
  <c r="I286" i="2"/>
  <c r="R286" i="1"/>
  <c r="L286" i="2" s="1"/>
  <c r="I284" i="2"/>
  <c r="R284" i="1"/>
  <c r="L284" i="2" s="1"/>
  <c r="I283" i="2"/>
  <c r="R283" i="1"/>
  <c r="L283" i="2" s="1"/>
  <c r="I282" i="2"/>
  <c r="R282" i="1"/>
  <c r="L282" i="2" s="1"/>
  <c r="I281" i="2"/>
  <c r="R281" i="1"/>
  <c r="L281" i="2" s="1"/>
  <c r="I280" i="2"/>
  <c r="R280" i="1"/>
  <c r="L280" i="2" s="1"/>
  <c r="F279" i="2"/>
  <c r="F278" i="2"/>
  <c r="E278" i="1"/>
  <c r="E278" i="2" s="1"/>
  <c r="D278" i="1"/>
  <c r="D278" i="2" s="1"/>
  <c r="C278" i="1"/>
  <c r="C278" i="2" s="1"/>
  <c r="B278" i="1"/>
  <c r="F277" i="2"/>
  <c r="E277" i="1"/>
  <c r="E277" i="2" s="1"/>
  <c r="C277" i="1"/>
  <c r="C277" i="2" s="1"/>
  <c r="B277" i="1"/>
  <c r="H276" i="2"/>
  <c r="G276" i="2"/>
  <c r="F276" i="2"/>
  <c r="E276" i="1"/>
  <c r="E276" i="2" s="1"/>
  <c r="C276" i="1"/>
  <c r="C276" i="2" s="1"/>
  <c r="B276" i="1"/>
  <c r="F274" i="2"/>
  <c r="E274" i="1"/>
  <c r="E274" i="2" s="1"/>
  <c r="C274" i="1"/>
  <c r="C274" i="2" s="1"/>
  <c r="B274" i="1"/>
  <c r="F273" i="2"/>
  <c r="E273" i="1"/>
  <c r="E273" i="2" s="1"/>
  <c r="D273" i="1"/>
  <c r="D273" i="2" s="1"/>
  <c r="C273" i="1"/>
  <c r="C273" i="2" s="1"/>
  <c r="B273" i="1"/>
  <c r="F272" i="2"/>
  <c r="E272" i="1"/>
  <c r="E272" i="2" s="1"/>
  <c r="D272" i="1"/>
  <c r="D272" i="2" s="1"/>
  <c r="C272" i="1"/>
  <c r="C272" i="2" s="1"/>
  <c r="B272" i="1"/>
  <c r="F271" i="2"/>
  <c r="G269" i="2"/>
  <c r="F269" i="2"/>
  <c r="E269" i="1"/>
  <c r="E269" i="2" s="1"/>
  <c r="C269" i="1"/>
  <c r="C269" i="2" s="1"/>
  <c r="B269" i="1"/>
  <c r="F268" i="2"/>
  <c r="E268" i="1"/>
  <c r="E268" i="2" s="1"/>
  <c r="D268" i="1"/>
  <c r="D268" i="2" s="1"/>
  <c r="C268" i="1"/>
  <c r="C268" i="2" s="1"/>
  <c r="B268" i="1"/>
  <c r="F267" i="2"/>
  <c r="E267" i="1"/>
  <c r="E267" i="2" s="1"/>
  <c r="D267" i="1"/>
  <c r="D267" i="2" s="1"/>
  <c r="C267" i="1"/>
  <c r="C267" i="2" s="1"/>
  <c r="B267" i="1"/>
  <c r="F266" i="2"/>
  <c r="E266" i="1"/>
  <c r="E266" i="2" s="1"/>
  <c r="D266" i="1"/>
  <c r="D266" i="2" s="1"/>
  <c r="C266" i="1"/>
  <c r="C266" i="2" s="1"/>
  <c r="F265" i="2"/>
  <c r="E265" i="1"/>
  <c r="E265" i="2" s="1"/>
  <c r="D265" i="1"/>
  <c r="D265" i="2" s="1"/>
  <c r="C265" i="1"/>
  <c r="C265" i="2" s="1"/>
  <c r="B265" i="1"/>
  <c r="F264" i="2"/>
  <c r="E264" i="1"/>
  <c r="E264" i="2" s="1"/>
  <c r="D264" i="1"/>
  <c r="D264" i="2" s="1"/>
  <c r="C264" i="1"/>
  <c r="C264" i="2" s="1"/>
  <c r="B264" i="1"/>
  <c r="F262" i="2"/>
  <c r="E262" i="1"/>
  <c r="E262" i="2" s="1"/>
  <c r="D262" i="1"/>
  <c r="D262" i="2" s="1"/>
  <c r="C262" i="1"/>
  <c r="C262" i="2" s="1"/>
  <c r="B262" i="1"/>
  <c r="F261" i="2"/>
  <c r="E261" i="1"/>
  <c r="E261" i="2" s="1"/>
  <c r="D261" i="1"/>
  <c r="D261" i="2" s="1"/>
  <c r="C261" i="1"/>
  <c r="C261" i="2" s="1"/>
  <c r="B261" i="1"/>
  <c r="B261" i="2" l="1"/>
  <c r="O261" i="1"/>
  <c r="B262" i="2"/>
  <c r="O262" i="1"/>
  <c r="B264" i="2"/>
  <c r="O264" i="1"/>
  <c r="B265" i="2"/>
  <c r="O265" i="1"/>
  <c r="B266" i="2"/>
  <c r="O266" i="1"/>
  <c r="B267" i="2"/>
  <c r="O267" i="1"/>
  <c r="B268" i="2"/>
  <c r="O268" i="1"/>
  <c r="B269" i="2"/>
  <c r="O269" i="1"/>
  <c r="O271" i="1"/>
  <c r="B272" i="2"/>
  <c r="O272" i="1"/>
  <c r="B273" i="2"/>
  <c r="O273" i="1"/>
  <c r="B274" i="2"/>
  <c r="O274" i="1"/>
  <c r="B276" i="2"/>
  <c r="O276" i="1"/>
  <c r="B277" i="2"/>
  <c r="O277" i="1"/>
  <c r="B278" i="2"/>
  <c r="O278" i="1"/>
  <c r="O279" i="1"/>
  <c r="F259" i="2"/>
  <c r="E259" i="2"/>
  <c r="D259" i="2"/>
  <c r="C259" i="2"/>
  <c r="F258" i="2"/>
  <c r="E258" i="1"/>
  <c r="E258" i="2" s="1"/>
  <c r="D258" i="1"/>
  <c r="D258" i="2" s="1"/>
  <c r="C258" i="1"/>
  <c r="C258" i="2" s="1"/>
  <c r="B258" i="1"/>
  <c r="F257" i="2"/>
  <c r="E257" i="1"/>
  <c r="E257" i="2" s="1"/>
  <c r="D257" i="1"/>
  <c r="D257" i="2" s="1"/>
  <c r="C257" i="1"/>
  <c r="C257" i="2" s="1"/>
  <c r="B257" i="1"/>
  <c r="F256" i="2"/>
  <c r="E256" i="1"/>
  <c r="E256" i="2" s="1"/>
  <c r="D256" i="1"/>
  <c r="D256" i="2" s="1"/>
  <c r="C256" i="1"/>
  <c r="C256" i="2" s="1"/>
  <c r="B256" i="1"/>
  <c r="F255" i="2"/>
  <c r="F254" i="2"/>
  <c r="E254" i="1"/>
  <c r="E254" i="2" s="1"/>
  <c r="C254" i="1"/>
  <c r="C254" i="2" s="1"/>
  <c r="B254" i="1"/>
  <c r="F253" i="2"/>
  <c r="E253" i="1"/>
  <c r="E253" i="2" s="1"/>
  <c r="D253" i="1"/>
  <c r="D253" i="2" s="1"/>
  <c r="C253" i="1"/>
  <c r="C253" i="2" s="1"/>
  <c r="B253" i="1"/>
  <c r="F252" i="2"/>
  <c r="E252" i="1"/>
  <c r="E252" i="2" s="1"/>
  <c r="D252" i="1"/>
  <c r="D252" i="2" s="1"/>
  <c r="C252" i="1"/>
  <c r="C252" i="2" s="1"/>
  <c r="B252" i="1"/>
  <c r="F251" i="2"/>
  <c r="F249" i="2"/>
  <c r="E249" i="1"/>
  <c r="E249" i="2" s="1"/>
  <c r="D249" i="1"/>
  <c r="D249" i="2" s="1"/>
  <c r="C249" i="1"/>
  <c r="C249" i="2" s="1"/>
  <c r="B249" i="1"/>
  <c r="F248" i="2"/>
  <c r="E248" i="1"/>
  <c r="E248" i="2" s="1"/>
  <c r="D248" i="1"/>
  <c r="D248" i="2" s="1"/>
  <c r="C248" i="1"/>
  <c r="C248" i="2" s="1"/>
  <c r="B248" i="1"/>
  <c r="F247" i="2"/>
  <c r="E247" i="1"/>
  <c r="E247" i="2" s="1"/>
  <c r="D247" i="1"/>
  <c r="D247" i="2" s="1"/>
  <c r="C247" i="1"/>
  <c r="C247" i="2" s="1"/>
  <c r="B247" i="1"/>
  <c r="F246" i="2"/>
  <c r="E246" i="1"/>
  <c r="E246" i="2" s="1"/>
  <c r="D246" i="1"/>
  <c r="D246" i="2" s="1"/>
  <c r="C246" i="1"/>
  <c r="C246" i="2" s="1"/>
  <c r="B246" i="1"/>
  <c r="B246" i="2" s="1"/>
  <c r="F245" i="2"/>
  <c r="F244" i="2"/>
  <c r="E244" i="1"/>
  <c r="E244" i="2" s="1"/>
  <c r="D244" i="1"/>
  <c r="D244" i="2" s="1"/>
  <c r="C244" i="1"/>
  <c r="C244" i="2" s="1"/>
  <c r="B244" i="1"/>
  <c r="F243" i="2"/>
  <c r="E243" i="1"/>
  <c r="E243" i="2" s="1"/>
  <c r="D243" i="2"/>
  <c r="C243" i="1"/>
  <c r="C243" i="2" s="1"/>
  <c r="B243" i="1"/>
  <c r="F242" i="2"/>
  <c r="E242" i="1"/>
  <c r="E242" i="2" s="1"/>
  <c r="D242" i="1"/>
  <c r="D242" i="2" s="1"/>
  <c r="C242" i="1"/>
  <c r="C242" i="2" s="1"/>
  <c r="B242" i="1"/>
  <c r="F241" i="2"/>
  <c r="E241" i="1"/>
  <c r="E241" i="2" s="1"/>
  <c r="D241" i="1"/>
  <c r="D241" i="2" s="1"/>
  <c r="C241" i="1"/>
  <c r="C241" i="2" s="1"/>
  <c r="B241" i="1"/>
  <c r="F240" i="2"/>
  <c r="E240" i="1"/>
  <c r="E240" i="2" s="1"/>
  <c r="D240" i="1"/>
  <c r="D240" i="2" s="1"/>
  <c r="C240" i="1"/>
  <c r="C240" i="2" s="1"/>
  <c r="B240" i="1"/>
  <c r="F239" i="2"/>
  <c r="E239" i="1"/>
  <c r="E239" i="2" s="1"/>
  <c r="D239" i="1"/>
  <c r="D239" i="2" s="1"/>
  <c r="C239" i="1"/>
  <c r="C239" i="2" s="1"/>
  <c r="B239" i="1"/>
  <c r="F238" i="2"/>
  <c r="E238" i="1"/>
  <c r="E238" i="2" s="1"/>
  <c r="D238" i="1"/>
  <c r="D238" i="2" s="1"/>
  <c r="C238" i="1"/>
  <c r="C238" i="2" s="1"/>
  <c r="B238" i="1"/>
  <c r="H254" i="2" l="1"/>
  <c r="I279" i="2"/>
  <c r="R279" i="1"/>
  <c r="L279" i="2" s="1"/>
  <c r="I278" i="2"/>
  <c r="R278" i="1"/>
  <c r="L278" i="2" s="1"/>
  <c r="I277" i="2"/>
  <c r="R277" i="1"/>
  <c r="L277" i="2" s="1"/>
  <c r="I276" i="2"/>
  <c r="R276" i="1"/>
  <c r="L276" i="2" s="1"/>
  <c r="I274" i="2"/>
  <c r="R274" i="1"/>
  <c r="L274" i="2" s="1"/>
  <c r="I273" i="2"/>
  <c r="R273" i="1"/>
  <c r="L273" i="2" s="1"/>
  <c r="I272" i="2"/>
  <c r="R272" i="1"/>
  <c r="L272" i="2" s="1"/>
  <c r="I271" i="2"/>
  <c r="R271" i="1"/>
  <c r="L271" i="2" s="1"/>
  <c r="I269" i="2"/>
  <c r="R269" i="1"/>
  <c r="L269" i="2" s="1"/>
  <c r="I268" i="2"/>
  <c r="R268" i="1"/>
  <c r="L268" i="2" s="1"/>
  <c r="I267" i="2"/>
  <c r="R267" i="1"/>
  <c r="L267" i="2" s="1"/>
  <c r="I266" i="2"/>
  <c r="R266" i="1"/>
  <c r="L266" i="2" s="1"/>
  <c r="I265" i="2"/>
  <c r="R265" i="1"/>
  <c r="L265" i="2" s="1"/>
  <c r="I264" i="2"/>
  <c r="R264" i="1"/>
  <c r="L264" i="2" s="1"/>
  <c r="I262" i="2"/>
  <c r="R262" i="1"/>
  <c r="L262" i="2" s="1"/>
  <c r="I261" i="2"/>
  <c r="R261" i="1"/>
  <c r="L261" i="2" s="1"/>
  <c r="B238" i="2"/>
  <c r="O238" i="1"/>
  <c r="B239" i="2"/>
  <c r="O239" i="1"/>
  <c r="B240" i="2"/>
  <c r="O240" i="1"/>
  <c r="B241" i="2"/>
  <c r="O241" i="1"/>
  <c r="B242" i="2"/>
  <c r="O242" i="1"/>
  <c r="B243" i="2"/>
  <c r="O243" i="1"/>
  <c r="B244" i="2"/>
  <c r="O244" i="1"/>
  <c r="O245" i="1"/>
  <c r="O246" i="1"/>
  <c r="B247" i="2"/>
  <c r="O247" i="1"/>
  <c r="B248" i="2"/>
  <c r="O248" i="1"/>
  <c r="B249" i="2"/>
  <c r="O249" i="1"/>
  <c r="O251" i="1"/>
  <c r="B252" i="2"/>
  <c r="O252" i="1"/>
  <c r="B253" i="2"/>
  <c r="O253" i="1"/>
  <c r="B254" i="2"/>
  <c r="O254" i="1"/>
  <c r="O255" i="1"/>
  <c r="B256" i="2"/>
  <c r="O256" i="1"/>
  <c r="B257" i="2"/>
  <c r="O257" i="1"/>
  <c r="B258" i="2"/>
  <c r="O258" i="1"/>
  <c r="B259" i="2"/>
  <c r="F237" i="2"/>
  <c r="E237" i="1"/>
  <c r="E237" i="2" s="1"/>
  <c r="D237" i="1"/>
  <c r="D237" i="2" s="1"/>
  <c r="C237" i="1"/>
  <c r="C237" i="2" s="1"/>
  <c r="B237" i="1"/>
  <c r="F236" i="2"/>
  <c r="F235" i="2"/>
  <c r="F234" i="2"/>
  <c r="E234" i="1"/>
  <c r="E234" i="2" s="1"/>
  <c r="D234" i="1"/>
  <c r="D234" i="2" s="1"/>
  <c r="C234" i="1"/>
  <c r="C234" i="2" s="1"/>
  <c r="B234" i="1"/>
  <c r="F233" i="2"/>
  <c r="E233" i="1"/>
  <c r="E233" i="2" s="1"/>
  <c r="D233" i="1"/>
  <c r="D233" i="2" s="1"/>
  <c r="C233" i="1"/>
  <c r="C233" i="2" s="1"/>
  <c r="B233" i="1"/>
  <c r="F232" i="2"/>
  <c r="E232" i="1"/>
  <c r="E232" i="2" s="1"/>
  <c r="D232" i="1"/>
  <c r="D232" i="2" s="1"/>
  <c r="C232" i="1"/>
  <c r="C232" i="2" s="1"/>
  <c r="B232" i="1"/>
  <c r="F231" i="2"/>
  <c r="E231" i="1"/>
  <c r="E231" i="2" s="1"/>
  <c r="D231" i="1"/>
  <c r="D231" i="2" s="1"/>
  <c r="C231" i="1"/>
  <c r="C231" i="2" s="1"/>
  <c r="B231" i="1"/>
  <c r="F229" i="2"/>
  <c r="E229" i="1"/>
  <c r="E229" i="2" s="1"/>
  <c r="D229" i="1"/>
  <c r="D229" i="2" s="1"/>
  <c r="C229" i="1"/>
  <c r="C229" i="2" s="1"/>
  <c r="B229" i="1"/>
  <c r="F228" i="2"/>
  <c r="E228" i="1"/>
  <c r="E228" i="2" s="1"/>
  <c r="D228" i="1"/>
  <c r="D228" i="2" s="1"/>
  <c r="C228" i="1"/>
  <c r="C228" i="2" s="1"/>
  <c r="B228" i="1"/>
  <c r="F227" i="2"/>
  <c r="E227" i="1"/>
  <c r="E227" i="2" s="1"/>
  <c r="D227" i="1"/>
  <c r="D227" i="2" s="1"/>
  <c r="C227" i="1"/>
  <c r="C227" i="2" s="1"/>
  <c r="B227" i="1"/>
  <c r="F226" i="2"/>
  <c r="E226" i="1"/>
  <c r="E226" i="2" s="1"/>
  <c r="D226" i="1"/>
  <c r="D226" i="2" s="1"/>
  <c r="C226" i="1"/>
  <c r="C226" i="2" s="1"/>
  <c r="B226" i="1"/>
  <c r="F225" i="2"/>
  <c r="E225" i="1"/>
  <c r="E225" i="2" s="1"/>
  <c r="D225" i="1"/>
  <c r="D225" i="2" s="1"/>
  <c r="C225" i="1"/>
  <c r="C225" i="2" s="1"/>
  <c r="B225" i="1"/>
  <c r="F224" i="2"/>
  <c r="E224" i="1"/>
  <c r="E224" i="2" s="1"/>
  <c r="D224" i="1"/>
  <c r="D224" i="2" s="1"/>
  <c r="C224" i="1"/>
  <c r="C224" i="2" s="1"/>
  <c r="B224" i="1"/>
  <c r="F223" i="2"/>
  <c r="E223" i="1"/>
  <c r="E223" i="2" s="1"/>
  <c r="D223" i="1"/>
  <c r="D223" i="2" s="1"/>
  <c r="C223" i="1"/>
  <c r="C223" i="2" s="1"/>
  <c r="B223" i="1"/>
  <c r="F222" i="2"/>
  <c r="E222" i="1"/>
  <c r="E222" i="2" s="1"/>
  <c r="D222" i="1"/>
  <c r="D222" i="2" s="1"/>
  <c r="C222" i="1"/>
  <c r="C222" i="2" s="1"/>
  <c r="B222" i="1"/>
  <c r="F221" i="2"/>
  <c r="E221" i="1"/>
  <c r="E221" i="2" s="1"/>
  <c r="D221" i="1"/>
  <c r="D221" i="2" s="1"/>
  <c r="C221" i="1"/>
  <c r="C221" i="2" s="1"/>
  <c r="B221" i="1"/>
  <c r="F220" i="2"/>
  <c r="E220" i="1"/>
  <c r="E220" i="2" s="1"/>
  <c r="D220" i="2"/>
  <c r="C220" i="1"/>
  <c r="C220" i="2" s="1"/>
  <c r="B220" i="1"/>
  <c r="F219" i="2"/>
  <c r="E219" i="1"/>
  <c r="E219" i="2" s="1"/>
  <c r="D219" i="1"/>
  <c r="D219" i="2" s="1"/>
  <c r="C219" i="1"/>
  <c r="C219" i="2" s="1"/>
  <c r="B219" i="1"/>
  <c r="F218" i="2"/>
  <c r="E218" i="1"/>
  <c r="E218" i="2" s="1"/>
  <c r="C218" i="1"/>
  <c r="C218" i="2" s="1"/>
  <c r="B218" i="1"/>
  <c r="F217" i="2"/>
  <c r="E217" i="1"/>
  <c r="E217" i="2" s="1"/>
  <c r="C217" i="1"/>
  <c r="C217" i="2" s="1"/>
  <c r="B217" i="1"/>
  <c r="F216" i="2"/>
  <c r="E216" i="1"/>
  <c r="E216" i="2" s="1"/>
  <c r="D216" i="1"/>
  <c r="D216" i="2" s="1"/>
  <c r="C216" i="1"/>
  <c r="C216" i="2" s="1"/>
  <c r="B216" i="1"/>
  <c r="F215" i="2"/>
  <c r="E215" i="1"/>
  <c r="E215" i="2" s="1"/>
  <c r="D215" i="1"/>
  <c r="D215" i="2" s="1"/>
  <c r="C215" i="1"/>
  <c r="C215" i="2" s="1"/>
  <c r="B215" i="1"/>
  <c r="F214" i="2"/>
  <c r="E214" i="1"/>
  <c r="E214" i="2" s="1"/>
  <c r="D214" i="1"/>
  <c r="D214" i="2" s="1"/>
  <c r="C214" i="1"/>
  <c r="C214" i="2" s="1"/>
  <c r="B214" i="1"/>
  <c r="I259" i="2" l="1"/>
  <c r="L259" i="2"/>
  <c r="I258" i="2"/>
  <c r="R258" i="1"/>
  <c r="L258" i="2" s="1"/>
  <c r="I257" i="2"/>
  <c r="R257" i="1"/>
  <c r="L257" i="2" s="1"/>
  <c r="I256" i="2"/>
  <c r="R256" i="1"/>
  <c r="L256" i="2" s="1"/>
  <c r="I255" i="2"/>
  <c r="R255" i="1"/>
  <c r="L255" i="2" s="1"/>
  <c r="I254" i="2"/>
  <c r="R254" i="1"/>
  <c r="L254" i="2" s="1"/>
  <c r="I253" i="2"/>
  <c r="R253" i="1"/>
  <c r="L253" i="2" s="1"/>
  <c r="I252" i="2"/>
  <c r="R252" i="1"/>
  <c r="L252" i="2" s="1"/>
  <c r="I251" i="2"/>
  <c r="R251" i="1"/>
  <c r="L251" i="2" s="1"/>
  <c r="I249" i="2"/>
  <c r="R249" i="1"/>
  <c r="L249" i="2" s="1"/>
  <c r="I248" i="2"/>
  <c r="R248" i="1"/>
  <c r="L248" i="2" s="1"/>
  <c r="I247" i="2"/>
  <c r="R247" i="1"/>
  <c r="L247" i="2" s="1"/>
  <c r="I246" i="2"/>
  <c r="R246" i="1"/>
  <c r="L246" i="2" s="1"/>
  <c r="I245" i="2"/>
  <c r="R245" i="1"/>
  <c r="L245" i="2" s="1"/>
  <c r="I244" i="2"/>
  <c r="R244" i="1"/>
  <c r="L244" i="2" s="1"/>
  <c r="I243" i="2"/>
  <c r="R243" i="1"/>
  <c r="L243" i="2" s="1"/>
  <c r="I242" i="2"/>
  <c r="R242" i="1"/>
  <c r="L242" i="2" s="1"/>
  <c r="I241" i="2"/>
  <c r="R241" i="1"/>
  <c r="L241" i="2" s="1"/>
  <c r="I240" i="2"/>
  <c r="R240" i="1"/>
  <c r="L240" i="2" s="1"/>
  <c r="I239" i="2"/>
  <c r="R239" i="1"/>
  <c r="L239" i="2" s="1"/>
  <c r="I238" i="2"/>
  <c r="R238" i="1"/>
  <c r="L238" i="2" s="1"/>
  <c r="B214" i="2"/>
  <c r="O214" i="1"/>
  <c r="B215" i="2"/>
  <c r="O215" i="1"/>
  <c r="B216" i="2"/>
  <c r="O216" i="1"/>
  <c r="B217" i="2"/>
  <c r="O217" i="1"/>
  <c r="B218" i="2"/>
  <c r="O218" i="1"/>
  <c r="B219" i="2"/>
  <c r="O219" i="1"/>
  <c r="B220" i="2"/>
  <c r="O220" i="1"/>
  <c r="B221" i="2"/>
  <c r="O221" i="1"/>
  <c r="B222" i="2"/>
  <c r="O222" i="1"/>
  <c r="B223" i="2"/>
  <c r="O223" i="1"/>
  <c r="B224" i="2"/>
  <c r="O224" i="1"/>
  <c r="B225" i="2"/>
  <c r="O225" i="1"/>
  <c r="B226" i="2"/>
  <c r="O226" i="1"/>
  <c r="B227" i="2"/>
  <c r="O227" i="1"/>
  <c r="B228" i="2"/>
  <c r="O228" i="1"/>
  <c r="B229" i="2"/>
  <c r="O229" i="1"/>
  <c r="B231" i="2"/>
  <c r="O231" i="1"/>
  <c r="B232" i="2"/>
  <c r="O232" i="1"/>
  <c r="B233" i="2"/>
  <c r="O233" i="1"/>
  <c r="B234" i="2"/>
  <c r="O234" i="1"/>
  <c r="O235" i="1"/>
  <c r="O236" i="1"/>
  <c r="B237" i="2"/>
  <c r="O237" i="1"/>
  <c r="F213" i="2"/>
  <c r="F212" i="2"/>
  <c r="E212" i="1"/>
  <c r="E212" i="2" s="1"/>
  <c r="D212" i="1"/>
  <c r="D212" i="2" s="1"/>
  <c r="C212" i="1"/>
  <c r="C212" i="2" s="1"/>
  <c r="B212" i="1"/>
  <c r="I237" i="2" l="1"/>
  <c r="R237" i="1"/>
  <c r="L237" i="2" s="1"/>
  <c r="I236" i="2"/>
  <c r="R236" i="1"/>
  <c r="L236" i="2" s="1"/>
  <c r="I235" i="2"/>
  <c r="R235" i="1"/>
  <c r="L235" i="2" s="1"/>
  <c r="I234" i="2"/>
  <c r="R234" i="1"/>
  <c r="L234" i="2" s="1"/>
  <c r="I233" i="2"/>
  <c r="R233" i="1"/>
  <c r="L233" i="2" s="1"/>
  <c r="I232" i="2"/>
  <c r="R232" i="1"/>
  <c r="L232" i="2" s="1"/>
  <c r="I231" i="2"/>
  <c r="R231" i="1"/>
  <c r="L231" i="2" s="1"/>
  <c r="I229" i="2"/>
  <c r="R229" i="1"/>
  <c r="L229" i="2" s="1"/>
  <c r="I228" i="2"/>
  <c r="R228" i="1"/>
  <c r="L228" i="2" s="1"/>
  <c r="I227" i="2"/>
  <c r="R227" i="1"/>
  <c r="L227" i="2" s="1"/>
  <c r="I226" i="2"/>
  <c r="R226" i="1"/>
  <c r="L226" i="2" s="1"/>
  <c r="I225" i="2"/>
  <c r="R225" i="1"/>
  <c r="L225" i="2" s="1"/>
  <c r="I224" i="2"/>
  <c r="R224" i="1"/>
  <c r="L224" i="2" s="1"/>
  <c r="I223" i="2"/>
  <c r="R223" i="1"/>
  <c r="L223" i="2" s="1"/>
  <c r="I222" i="2"/>
  <c r="R222" i="1"/>
  <c r="L222" i="2" s="1"/>
  <c r="I221" i="2"/>
  <c r="R221" i="1"/>
  <c r="L221" i="2" s="1"/>
  <c r="I220" i="2"/>
  <c r="R220" i="1"/>
  <c r="L220" i="2" s="1"/>
  <c r="I219" i="2"/>
  <c r="R219" i="1"/>
  <c r="L219" i="2" s="1"/>
  <c r="I218" i="2"/>
  <c r="R218" i="1"/>
  <c r="L218" i="2" s="1"/>
  <c r="I217" i="2"/>
  <c r="R217" i="1"/>
  <c r="L217" i="2" s="1"/>
  <c r="I216" i="2"/>
  <c r="R216" i="1"/>
  <c r="L216" i="2" s="1"/>
  <c r="I215" i="2"/>
  <c r="R215" i="1"/>
  <c r="L215" i="2" s="1"/>
  <c r="I214" i="2"/>
  <c r="R214" i="1"/>
  <c r="L214" i="2" s="1"/>
  <c r="B212" i="2"/>
  <c r="O212" i="1"/>
  <c r="O213" i="1"/>
  <c r="F211" i="2"/>
  <c r="E211" i="1"/>
  <c r="E211" i="2" s="1"/>
  <c r="D211" i="1"/>
  <c r="D211" i="2" s="1"/>
  <c r="C211" i="1"/>
  <c r="C211" i="2" s="1"/>
  <c r="B211" i="1"/>
  <c r="F210" i="2"/>
  <c r="E210" i="1"/>
  <c r="E210" i="2" s="1"/>
  <c r="D210" i="1"/>
  <c r="D210" i="2" s="1"/>
  <c r="C210" i="1"/>
  <c r="C210" i="2" s="1"/>
  <c r="B210" i="1"/>
  <c r="G209" i="2"/>
  <c r="F209" i="2"/>
  <c r="E209" i="1"/>
  <c r="E209" i="2" s="1"/>
  <c r="C209" i="1"/>
  <c r="C209" i="2" s="1"/>
  <c r="B209" i="1"/>
  <c r="F208" i="2"/>
  <c r="E208" i="1"/>
  <c r="E208" i="2" s="1"/>
  <c r="D208" i="2"/>
  <c r="C208" i="1"/>
  <c r="C208" i="2" s="1"/>
  <c r="B208" i="1"/>
  <c r="F207" i="2"/>
  <c r="E207" i="1"/>
  <c r="E207" i="2" s="1"/>
  <c r="C207" i="1"/>
  <c r="C207" i="2" s="1"/>
  <c r="B207" i="1"/>
  <c r="F206" i="2"/>
  <c r="E206" i="1"/>
  <c r="E206" i="2" s="1"/>
  <c r="D206" i="1"/>
  <c r="D206" i="2" s="1"/>
  <c r="C206" i="1"/>
  <c r="C206" i="2" s="1"/>
  <c r="B206" i="1"/>
  <c r="F204" i="2"/>
  <c r="E204" i="1"/>
  <c r="E204" i="2" s="1"/>
  <c r="D204" i="1"/>
  <c r="D204" i="2" s="1"/>
  <c r="C204" i="1"/>
  <c r="C204" i="2" s="1"/>
  <c r="B204" i="1"/>
  <c r="H203" i="2"/>
  <c r="F203" i="2"/>
  <c r="E203" i="1"/>
  <c r="E203" i="2" s="1"/>
  <c r="D203" i="2"/>
  <c r="C203" i="1"/>
  <c r="C203" i="2" s="1"/>
  <c r="B203" i="1"/>
  <c r="F201" i="2"/>
  <c r="E201" i="1"/>
  <c r="E201" i="2" s="1"/>
  <c r="C201" i="1"/>
  <c r="C201" i="2" s="1"/>
  <c r="B201" i="1"/>
  <c r="F200" i="2"/>
  <c r="E200" i="1"/>
  <c r="E200" i="2" s="1"/>
  <c r="D200" i="1"/>
  <c r="D200" i="2" s="1"/>
  <c r="C200" i="1"/>
  <c r="C200" i="2" s="1"/>
  <c r="B200" i="1"/>
  <c r="F199" i="2"/>
  <c r="E199" i="1"/>
  <c r="E199" i="2" s="1"/>
  <c r="D199" i="1"/>
  <c r="D199" i="2" s="1"/>
  <c r="C199" i="1"/>
  <c r="C199" i="2" s="1"/>
  <c r="B199" i="1"/>
  <c r="F198" i="2"/>
  <c r="E198" i="1"/>
  <c r="E198" i="2" s="1"/>
  <c r="D198" i="1"/>
  <c r="D198" i="2" s="1"/>
  <c r="C198" i="1"/>
  <c r="C198" i="2" s="1"/>
  <c r="B198" i="1"/>
  <c r="F197" i="2"/>
  <c r="E197" i="1"/>
  <c r="E197" i="2" s="1"/>
  <c r="C197" i="1"/>
  <c r="C197" i="2" s="1"/>
  <c r="B197" i="1"/>
  <c r="F196" i="2"/>
  <c r="E196" i="1"/>
  <c r="E196" i="2" s="1"/>
  <c r="D196" i="1"/>
  <c r="D196" i="2" s="1"/>
  <c r="C196" i="1"/>
  <c r="C196" i="2" s="1"/>
  <c r="B196" i="1"/>
  <c r="F195" i="2"/>
  <c r="E195" i="1"/>
  <c r="E195" i="2" s="1"/>
  <c r="D195" i="1"/>
  <c r="D195" i="2" s="1"/>
  <c r="C195" i="1"/>
  <c r="C195" i="2" s="1"/>
  <c r="B195" i="1"/>
  <c r="F194" i="2"/>
  <c r="E194" i="1"/>
  <c r="E194" i="2" s="1"/>
  <c r="D194" i="1"/>
  <c r="D194" i="2" s="1"/>
  <c r="C194" i="1"/>
  <c r="C194" i="2" s="1"/>
  <c r="B194" i="1"/>
  <c r="F193" i="2"/>
  <c r="F192" i="2"/>
  <c r="E192" i="1"/>
  <c r="E192" i="2" s="1"/>
  <c r="D192" i="1"/>
  <c r="D192" i="2" s="1"/>
  <c r="C192" i="1"/>
  <c r="C192" i="2" s="1"/>
  <c r="B192" i="1"/>
  <c r="F191" i="2"/>
  <c r="E191" i="1"/>
  <c r="E191" i="2" s="1"/>
  <c r="D191" i="1"/>
  <c r="D191" i="2" s="1"/>
  <c r="C191" i="1"/>
  <c r="C191" i="2" s="1"/>
  <c r="B191" i="1"/>
  <c r="F190" i="2"/>
  <c r="F189" i="2"/>
  <c r="F188" i="2"/>
  <c r="E188" i="1"/>
  <c r="E188" i="2" s="1"/>
  <c r="D188" i="1"/>
  <c r="D188" i="2" s="1"/>
  <c r="C188" i="1"/>
  <c r="C188" i="2" s="1"/>
  <c r="B188" i="1"/>
  <c r="H209" i="2" l="1"/>
  <c r="I213" i="2"/>
  <c r="R213" i="1"/>
  <c r="L213" i="2" s="1"/>
  <c r="I212" i="2"/>
  <c r="R212" i="1"/>
  <c r="L212" i="2" s="1"/>
  <c r="B188" i="2"/>
  <c r="O188" i="1"/>
  <c r="O189" i="1"/>
  <c r="O190" i="1"/>
  <c r="B191" i="2"/>
  <c r="O191" i="1"/>
  <c r="B192" i="2"/>
  <c r="O192" i="1"/>
  <c r="O193" i="1"/>
  <c r="B194" i="2"/>
  <c r="O194" i="1"/>
  <c r="B195" i="2"/>
  <c r="O195" i="1"/>
  <c r="B196" i="2"/>
  <c r="O196" i="1"/>
  <c r="B197" i="2"/>
  <c r="O197" i="1"/>
  <c r="B198" i="2"/>
  <c r="O198" i="1"/>
  <c r="B199" i="2"/>
  <c r="O199" i="1"/>
  <c r="B200" i="2"/>
  <c r="O200" i="1"/>
  <c r="B201" i="2"/>
  <c r="O201" i="1"/>
  <c r="B203" i="2"/>
  <c r="O203" i="1"/>
  <c r="B204" i="2"/>
  <c r="O204" i="1"/>
  <c r="B206" i="2"/>
  <c r="O206" i="1"/>
  <c r="B207" i="2"/>
  <c r="O207" i="1"/>
  <c r="B208" i="2"/>
  <c r="O208" i="1"/>
  <c r="B209" i="2"/>
  <c r="O209" i="1"/>
  <c r="B210" i="2"/>
  <c r="O210" i="1"/>
  <c r="B211" i="2"/>
  <c r="O211" i="1"/>
  <c r="I211" i="2" l="1"/>
  <c r="R211" i="1"/>
  <c r="L211" i="2" s="1"/>
  <c r="I210" i="2"/>
  <c r="R210" i="1"/>
  <c r="L210" i="2" s="1"/>
  <c r="I209" i="2"/>
  <c r="R209" i="1"/>
  <c r="L209" i="2" s="1"/>
  <c r="I208" i="2"/>
  <c r="R208" i="1"/>
  <c r="L208" i="2" s="1"/>
  <c r="I207" i="2"/>
  <c r="R207" i="1"/>
  <c r="L207" i="2" s="1"/>
  <c r="I206" i="2"/>
  <c r="R206" i="1"/>
  <c r="L206" i="2" s="1"/>
  <c r="I204" i="2"/>
  <c r="R204" i="1"/>
  <c r="L204" i="2" s="1"/>
  <c r="I203" i="2"/>
  <c r="R203" i="1"/>
  <c r="L203" i="2" s="1"/>
  <c r="I201" i="2"/>
  <c r="R201" i="1"/>
  <c r="L201" i="2" s="1"/>
  <c r="I200" i="2"/>
  <c r="R200" i="1"/>
  <c r="L200" i="2" s="1"/>
  <c r="I199" i="2"/>
  <c r="R199" i="1"/>
  <c r="L199" i="2" s="1"/>
  <c r="I198" i="2"/>
  <c r="R198" i="1"/>
  <c r="L198" i="2" s="1"/>
  <c r="I197" i="2"/>
  <c r="R197" i="1"/>
  <c r="L197" i="2" s="1"/>
  <c r="I196" i="2"/>
  <c r="R196" i="1"/>
  <c r="L196" i="2" s="1"/>
  <c r="I195" i="2"/>
  <c r="R195" i="1"/>
  <c r="L195" i="2" s="1"/>
  <c r="I194" i="2"/>
  <c r="R194" i="1"/>
  <c r="L194" i="2" s="1"/>
  <c r="I193" i="2"/>
  <c r="R193" i="1"/>
  <c r="L193" i="2" s="1"/>
  <c r="I192" i="2"/>
  <c r="R192" i="1"/>
  <c r="L192" i="2" s="1"/>
  <c r="I191" i="2"/>
  <c r="R191" i="1"/>
  <c r="L191" i="2" s="1"/>
  <c r="I190" i="2"/>
  <c r="R190" i="1"/>
  <c r="L190" i="2" s="1"/>
  <c r="I189" i="2"/>
  <c r="R189" i="1"/>
  <c r="L189" i="2" s="1"/>
  <c r="I188" i="2"/>
  <c r="R188" i="1"/>
  <c r="L188" i="2" s="1"/>
  <c r="F187" i="2"/>
  <c r="E187" i="1"/>
  <c r="E187" i="2" s="1"/>
  <c r="D187" i="1"/>
  <c r="D187" i="2" s="1"/>
  <c r="C187" i="1"/>
  <c r="C187" i="2" s="1"/>
  <c r="B187" i="1"/>
  <c r="F186" i="2"/>
  <c r="F185" i="2"/>
  <c r="F184" i="2"/>
  <c r="E184" i="1"/>
  <c r="E184" i="2" s="1"/>
  <c r="D184" i="1"/>
  <c r="D184" i="2" s="1"/>
  <c r="C184" i="1"/>
  <c r="C184" i="2" s="1"/>
  <c r="B184" i="1"/>
  <c r="F183" i="2"/>
  <c r="E183" i="1"/>
  <c r="E183" i="2" s="1"/>
  <c r="D183" i="1"/>
  <c r="D183" i="2" s="1"/>
  <c r="C183" i="1"/>
  <c r="C183" i="2" s="1"/>
  <c r="B183" i="1"/>
  <c r="F182" i="2"/>
  <c r="E182" i="1"/>
  <c r="E182" i="2" s="1"/>
  <c r="D182" i="1"/>
  <c r="D182" i="2" s="1"/>
  <c r="C182" i="1"/>
  <c r="C182" i="2" s="1"/>
  <c r="B182" i="1"/>
  <c r="F181" i="2"/>
  <c r="E181" i="1"/>
  <c r="E181" i="2" s="1"/>
  <c r="D181" i="1"/>
  <c r="D181" i="2" s="1"/>
  <c r="C181" i="1"/>
  <c r="C181" i="2" s="1"/>
  <c r="B181" i="1"/>
  <c r="F179" i="2"/>
  <c r="E179" i="1"/>
  <c r="E179" i="2" s="1"/>
  <c r="D179" i="1"/>
  <c r="D179" i="2" s="1"/>
  <c r="C179" i="1"/>
  <c r="C179" i="2" s="1"/>
  <c r="B179" i="1"/>
  <c r="F178" i="2"/>
  <c r="E178" i="1"/>
  <c r="E178" i="2" s="1"/>
  <c r="D178" i="1"/>
  <c r="D178" i="2" s="1"/>
  <c r="C178" i="1"/>
  <c r="C178" i="2" s="1"/>
  <c r="B178" i="1"/>
  <c r="F177" i="2"/>
  <c r="E177" i="1"/>
  <c r="E177" i="2" s="1"/>
  <c r="D177" i="1"/>
  <c r="D177" i="2" s="1"/>
  <c r="C177" i="1"/>
  <c r="C177" i="2" s="1"/>
  <c r="B177" i="1"/>
  <c r="F176" i="2"/>
  <c r="E176" i="1"/>
  <c r="E176" i="2" s="1"/>
  <c r="D176" i="1"/>
  <c r="D176" i="2" s="1"/>
  <c r="C176" i="1"/>
  <c r="C176" i="2" s="1"/>
  <c r="B176" i="1"/>
  <c r="F175" i="2"/>
  <c r="E175" i="1"/>
  <c r="E175" i="2" s="1"/>
  <c r="D175" i="1"/>
  <c r="D175" i="2" s="1"/>
  <c r="C175" i="1"/>
  <c r="C175" i="2" s="1"/>
  <c r="B175" i="1"/>
  <c r="F174" i="2"/>
  <c r="E174" i="1"/>
  <c r="E174" i="2" s="1"/>
  <c r="D174" i="1"/>
  <c r="D174" i="2" s="1"/>
  <c r="C174" i="1"/>
  <c r="C174" i="2" s="1"/>
  <c r="B174" i="1"/>
  <c r="F173" i="2"/>
  <c r="E173" i="1"/>
  <c r="E173" i="2" s="1"/>
  <c r="D173" i="1"/>
  <c r="D173" i="2" s="1"/>
  <c r="C173" i="1"/>
  <c r="C173" i="2" s="1"/>
  <c r="B173" i="1"/>
  <c r="F172" i="2"/>
  <c r="E172" i="1"/>
  <c r="E172" i="2" s="1"/>
  <c r="D172" i="1"/>
  <c r="D172" i="2" s="1"/>
  <c r="C172" i="1"/>
  <c r="C172" i="2" s="1"/>
  <c r="B172" i="1"/>
  <c r="F171" i="2"/>
  <c r="E171" i="1"/>
  <c r="E171" i="2" s="1"/>
  <c r="D171" i="1"/>
  <c r="D171" i="2" s="1"/>
  <c r="C171" i="1"/>
  <c r="C171" i="2" s="1"/>
  <c r="B171" i="1"/>
  <c r="F170" i="2"/>
  <c r="E170" i="1"/>
  <c r="E170" i="2" s="1"/>
  <c r="D170" i="1"/>
  <c r="D170" i="2" s="1"/>
  <c r="C170" i="1"/>
  <c r="C170" i="2" s="1"/>
  <c r="B170" i="1"/>
  <c r="F169" i="2"/>
  <c r="E169" i="1"/>
  <c r="E169" i="2" s="1"/>
  <c r="D169" i="1"/>
  <c r="D169" i="2" s="1"/>
  <c r="C169" i="1"/>
  <c r="C169" i="2" s="1"/>
  <c r="B169" i="1"/>
  <c r="F168" i="2"/>
  <c r="E168" i="1"/>
  <c r="E168" i="2" s="1"/>
  <c r="D168" i="1"/>
  <c r="D168" i="2" s="1"/>
  <c r="C168" i="1"/>
  <c r="C168" i="2" s="1"/>
  <c r="B168" i="1"/>
  <c r="F167" i="2"/>
  <c r="E167" i="1"/>
  <c r="E167" i="2" s="1"/>
  <c r="D167" i="1"/>
  <c r="D167" i="2" s="1"/>
  <c r="C167" i="1"/>
  <c r="C167" i="2" s="1"/>
  <c r="B167" i="1"/>
  <c r="F166" i="2"/>
  <c r="E166" i="1"/>
  <c r="E166" i="2" s="1"/>
  <c r="D166" i="1"/>
  <c r="D166" i="2" s="1"/>
  <c r="C166" i="1"/>
  <c r="C166" i="2" s="1"/>
  <c r="B166" i="1"/>
  <c r="F165" i="2"/>
  <c r="E165" i="1"/>
  <c r="E165" i="2" s="1"/>
  <c r="D165" i="1"/>
  <c r="D165" i="2" s="1"/>
  <c r="C165" i="1"/>
  <c r="C165" i="2" s="1"/>
  <c r="B165" i="1"/>
  <c r="F164" i="2"/>
  <c r="E164" i="1"/>
  <c r="E164" i="2" s="1"/>
  <c r="D164" i="1"/>
  <c r="D164" i="2" s="1"/>
  <c r="C164" i="1"/>
  <c r="C164" i="2" s="1"/>
  <c r="B164" i="1"/>
  <c r="B164" i="2" l="1"/>
  <c r="O164" i="1"/>
  <c r="B165" i="2"/>
  <c r="O165" i="1"/>
  <c r="B166" i="2"/>
  <c r="O166" i="1"/>
  <c r="B167" i="2"/>
  <c r="O167" i="1"/>
  <c r="B168" i="2"/>
  <c r="O168" i="1"/>
  <c r="B169" i="2"/>
  <c r="O169" i="1"/>
  <c r="B170" i="2"/>
  <c r="O170" i="1"/>
  <c r="B171" i="2"/>
  <c r="O171" i="1"/>
  <c r="B172" i="2"/>
  <c r="O172" i="1"/>
  <c r="B173" i="2"/>
  <c r="O173" i="1"/>
  <c r="B174" i="2"/>
  <c r="O174" i="1"/>
  <c r="B175" i="2"/>
  <c r="O175" i="1"/>
  <c r="B176" i="2"/>
  <c r="O176" i="1"/>
  <c r="B177" i="2"/>
  <c r="B178" i="2"/>
  <c r="O178" i="1"/>
  <c r="B179" i="2"/>
  <c r="O179" i="1"/>
  <c r="B181" i="2"/>
  <c r="O181" i="1"/>
  <c r="B182" i="2"/>
  <c r="O182" i="1"/>
  <c r="B183" i="2"/>
  <c r="O183" i="1"/>
  <c r="B184" i="2"/>
  <c r="O184" i="1"/>
  <c r="O185" i="1"/>
  <c r="O186" i="1"/>
  <c r="B187" i="2"/>
  <c r="O187" i="1"/>
  <c r="I187" i="2" l="1"/>
  <c r="R187" i="1"/>
  <c r="L187" i="2" s="1"/>
  <c r="I186" i="2"/>
  <c r="R186" i="1"/>
  <c r="L186" i="2" s="1"/>
  <c r="I185" i="2"/>
  <c r="R185" i="1"/>
  <c r="L185" i="2" s="1"/>
  <c r="I184" i="2"/>
  <c r="R184" i="1"/>
  <c r="L184" i="2" s="1"/>
  <c r="I183" i="2"/>
  <c r="R183" i="1"/>
  <c r="L183" i="2" s="1"/>
  <c r="I182" i="2"/>
  <c r="R182" i="1"/>
  <c r="L182" i="2" s="1"/>
  <c r="I181" i="2"/>
  <c r="R181" i="1"/>
  <c r="L181" i="2" s="1"/>
  <c r="I179" i="2"/>
  <c r="R179" i="1"/>
  <c r="L179" i="2" s="1"/>
  <c r="I178" i="2"/>
  <c r="R178" i="1"/>
  <c r="L178" i="2" s="1"/>
  <c r="I177" i="2"/>
  <c r="R177" i="1"/>
  <c r="L177" i="2" s="1"/>
  <c r="I176" i="2"/>
  <c r="R176" i="1"/>
  <c r="L176" i="2" s="1"/>
  <c r="I175" i="2"/>
  <c r="R175" i="1"/>
  <c r="L175" i="2" s="1"/>
  <c r="I174" i="2"/>
  <c r="R174" i="1"/>
  <c r="L174" i="2" s="1"/>
  <c r="I173" i="2"/>
  <c r="R173" i="1"/>
  <c r="L173" i="2" s="1"/>
  <c r="I172" i="2"/>
  <c r="R172" i="1"/>
  <c r="L172" i="2" s="1"/>
  <c r="I171" i="2"/>
  <c r="R171" i="1"/>
  <c r="L171" i="2" s="1"/>
  <c r="I170" i="2"/>
  <c r="R170" i="1"/>
  <c r="L170" i="2" s="1"/>
  <c r="I169" i="2"/>
  <c r="R169" i="1"/>
  <c r="L169" i="2" s="1"/>
  <c r="I168" i="2"/>
  <c r="R168" i="1"/>
  <c r="L168" i="2" s="1"/>
  <c r="I167" i="2"/>
  <c r="R167" i="1"/>
  <c r="L167" i="2" s="1"/>
  <c r="I166" i="2"/>
  <c r="R166" i="1"/>
  <c r="L166" i="2" s="1"/>
  <c r="I165" i="2"/>
  <c r="R165" i="1"/>
  <c r="L165" i="2" s="1"/>
  <c r="I164" i="2"/>
  <c r="R164" i="1"/>
  <c r="L164" i="2" s="1"/>
  <c r="F163" i="2"/>
  <c r="E163" i="1"/>
  <c r="E163" i="2" s="1"/>
  <c r="D163" i="2"/>
  <c r="C163" i="1"/>
  <c r="C163" i="2" s="1"/>
  <c r="B163" i="1"/>
  <c r="F161" i="2"/>
  <c r="E161" i="1"/>
  <c r="E161" i="2" s="1"/>
  <c r="D161" i="1"/>
  <c r="D161" i="2" s="1"/>
  <c r="C161" i="1"/>
  <c r="C161" i="2" s="1"/>
  <c r="B161" i="1"/>
  <c r="F160" i="2"/>
  <c r="E160" i="1"/>
  <c r="E160" i="2" s="1"/>
  <c r="D160" i="1"/>
  <c r="D160" i="2" s="1"/>
  <c r="C160" i="1"/>
  <c r="C160" i="2" s="1"/>
  <c r="B160" i="1"/>
  <c r="F159" i="2"/>
  <c r="E159" i="1"/>
  <c r="E159" i="2" s="1"/>
  <c r="D159" i="1"/>
  <c r="D159" i="2" s="1"/>
  <c r="C159" i="1"/>
  <c r="C159" i="2" s="1"/>
  <c r="B159" i="1"/>
  <c r="F158" i="2"/>
  <c r="E158" i="1"/>
  <c r="E158" i="2" s="1"/>
  <c r="D158" i="2"/>
  <c r="C158" i="1"/>
  <c r="C158" i="2" s="1"/>
  <c r="B158" i="1"/>
  <c r="F157" i="2"/>
  <c r="E157" i="1"/>
  <c r="E157" i="2" s="1"/>
  <c r="D157" i="2"/>
  <c r="C157" i="1"/>
  <c r="C157" i="2" s="1"/>
  <c r="B157" i="1"/>
  <c r="F156" i="2"/>
  <c r="E156" i="1"/>
  <c r="E156" i="2" s="1"/>
  <c r="D156" i="1"/>
  <c r="D156" i="2" s="1"/>
  <c r="C156" i="1"/>
  <c r="C156" i="2" s="1"/>
  <c r="B156" i="1"/>
  <c r="F155" i="2"/>
  <c r="E155" i="1"/>
  <c r="E155" i="2" s="1"/>
  <c r="D155" i="1"/>
  <c r="D155" i="2" s="1"/>
  <c r="C155" i="1"/>
  <c r="C155" i="2" s="1"/>
  <c r="B155" i="1"/>
  <c r="F154" i="2"/>
  <c r="E154" i="1"/>
  <c r="E154" i="2" s="1"/>
  <c r="D154" i="1"/>
  <c r="D154" i="2" s="1"/>
  <c r="C154" i="1"/>
  <c r="C154" i="2" s="1"/>
  <c r="B154" i="1"/>
  <c r="F153" i="2"/>
  <c r="E153" i="1"/>
  <c r="E153" i="2" s="1"/>
  <c r="C153" i="1"/>
  <c r="C153" i="2" s="1"/>
  <c r="B153" i="1"/>
  <c r="B153" i="2" l="1"/>
  <c r="O153" i="1"/>
  <c r="B154" i="2"/>
  <c r="O154" i="1"/>
  <c r="B155" i="2"/>
  <c r="O155" i="1"/>
  <c r="B156" i="2"/>
  <c r="O156" i="1"/>
  <c r="B157" i="2"/>
  <c r="O157" i="1"/>
  <c r="B158" i="2"/>
  <c r="O158" i="1"/>
  <c r="B159" i="2"/>
  <c r="O159" i="1"/>
  <c r="B160" i="2"/>
  <c r="O160" i="1"/>
  <c r="B161" i="2"/>
  <c r="O161" i="1"/>
  <c r="B163" i="2"/>
  <c r="O163" i="1"/>
  <c r="F152" i="2"/>
  <c r="F151" i="2"/>
  <c r="E151" i="1"/>
  <c r="E151" i="2" s="1"/>
  <c r="D151" i="1"/>
  <c r="D151" i="2" s="1"/>
  <c r="C151" i="1"/>
  <c r="C151" i="2" s="1"/>
  <c r="B151" i="1"/>
  <c r="F150" i="2"/>
  <c r="E150" i="1"/>
  <c r="E150" i="2" s="1"/>
  <c r="D150" i="1"/>
  <c r="D150" i="2" s="1"/>
  <c r="C150" i="1"/>
  <c r="C150" i="2" s="1"/>
  <c r="B150" i="1"/>
  <c r="F149" i="2"/>
  <c r="E149" i="1"/>
  <c r="E149" i="2" s="1"/>
  <c r="C149" i="1"/>
  <c r="C149" i="2" s="1"/>
  <c r="B149" i="1"/>
  <c r="F148" i="2"/>
  <c r="E148" i="1"/>
  <c r="E148" i="2" s="1"/>
  <c r="D148" i="1"/>
  <c r="D148" i="2" s="1"/>
  <c r="C148" i="1"/>
  <c r="C148" i="2" s="1"/>
  <c r="B148" i="1"/>
  <c r="F147" i="2"/>
  <c r="E147" i="1"/>
  <c r="E147" i="2" s="1"/>
  <c r="C147" i="1"/>
  <c r="C147" i="2" s="1"/>
  <c r="B147" i="1"/>
  <c r="F146" i="2"/>
  <c r="E146" i="1"/>
  <c r="E146" i="2" s="1"/>
  <c r="D146" i="1"/>
  <c r="D146" i="2" s="1"/>
  <c r="C146" i="1"/>
  <c r="C146" i="2" s="1"/>
  <c r="B146" i="1"/>
  <c r="F145" i="2"/>
  <c r="E145" i="1"/>
  <c r="E145" i="2" s="1"/>
  <c r="D145" i="1"/>
  <c r="D145" i="2" s="1"/>
  <c r="C145" i="1"/>
  <c r="C145" i="2" s="1"/>
  <c r="B145" i="1"/>
  <c r="F144" i="2"/>
  <c r="E144" i="1"/>
  <c r="E144" i="2" s="1"/>
  <c r="D144" i="1"/>
  <c r="D144" i="2" s="1"/>
  <c r="C144" i="1"/>
  <c r="C144" i="2" s="1"/>
  <c r="B144" i="1"/>
  <c r="F143" i="2"/>
  <c r="E143" i="1"/>
  <c r="E143" i="2" s="1"/>
  <c r="D143" i="1"/>
  <c r="D143" i="2" s="1"/>
  <c r="C143" i="1"/>
  <c r="C143" i="2" s="1"/>
  <c r="B143" i="1"/>
  <c r="F142" i="2"/>
  <c r="E142" i="1"/>
  <c r="E142" i="2" s="1"/>
  <c r="D142" i="1"/>
  <c r="D142" i="2" s="1"/>
  <c r="C142" i="1"/>
  <c r="C142" i="2" s="1"/>
  <c r="B142" i="1"/>
  <c r="F141" i="2"/>
  <c r="E141" i="1"/>
  <c r="E141" i="2" s="1"/>
  <c r="D141" i="1"/>
  <c r="D141" i="2" s="1"/>
  <c r="C141" i="1"/>
  <c r="C141" i="2" s="1"/>
  <c r="B141" i="1"/>
  <c r="H140" i="2"/>
  <c r="F140" i="2"/>
  <c r="E140" i="1"/>
  <c r="E140" i="2" s="1"/>
  <c r="D140" i="1"/>
  <c r="D140" i="2" s="1"/>
  <c r="C140" i="1"/>
  <c r="C140" i="2" s="1"/>
  <c r="B140" i="1"/>
  <c r="F139" i="2"/>
  <c r="E139" i="1"/>
  <c r="E139" i="2" s="1"/>
  <c r="D139" i="1"/>
  <c r="D139" i="2" s="1"/>
  <c r="C139" i="1"/>
  <c r="C139" i="2" s="1"/>
  <c r="B139" i="1"/>
  <c r="F138" i="2"/>
  <c r="E138" i="1"/>
  <c r="E138" i="2" s="1"/>
  <c r="D138" i="1"/>
  <c r="D138" i="2" s="1"/>
  <c r="C138" i="1"/>
  <c r="C138" i="2" s="1"/>
  <c r="B138" i="1"/>
  <c r="F137" i="2"/>
  <c r="E137" i="1"/>
  <c r="E137" i="2" s="1"/>
  <c r="D137" i="1"/>
  <c r="D137" i="2" s="1"/>
  <c r="C137" i="1"/>
  <c r="C137" i="2" s="1"/>
  <c r="B137" i="1"/>
  <c r="F136" i="2"/>
  <c r="E136" i="1"/>
  <c r="E136" i="2" s="1"/>
  <c r="D136" i="1"/>
  <c r="D136" i="2" s="1"/>
  <c r="C136" i="1"/>
  <c r="C136" i="2" s="1"/>
  <c r="B136" i="1"/>
  <c r="F135" i="2"/>
  <c r="E135" i="1"/>
  <c r="E135" i="2" s="1"/>
  <c r="D135" i="1"/>
  <c r="D135" i="2" s="1"/>
  <c r="C135" i="1"/>
  <c r="C135" i="2" s="1"/>
  <c r="B135" i="1"/>
  <c r="I163" i="2" l="1"/>
  <c r="R163" i="1"/>
  <c r="L163" i="2" s="1"/>
  <c r="I161" i="2"/>
  <c r="R161" i="1"/>
  <c r="I160" i="2"/>
  <c r="R160" i="1"/>
  <c r="L160" i="2" s="1"/>
  <c r="I159" i="2"/>
  <c r="R159" i="1"/>
  <c r="L159" i="2" s="1"/>
  <c r="I158" i="2"/>
  <c r="R158" i="1"/>
  <c r="L158" i="2" s="1"/>
  <c r="I157" i="2"/>
  <c r="R157" i="1"/>
  <c r="L157" i="2" s="1"/>
  <c r="I156" i="2"/>
  <c r="R156" i="1"/>
  <c r="L156" i="2" s="1"/>
  <c r="I155" i="2"/>
  <c r="R155" i="1"/>
  <c r="L155" i="2" s="1"/>
  <c r="I154" i="2"/>
  <c r="R154" i="1"/>
  <c r="L154" i="2" s="1"/>
  <c r="I153" i="2"/>
  <c r="R153" i="1"/>
  <c r="L153" i="2" s="1"/>
  <c r="B135" i="2"/>
  <c r="O135" i="1"/>
  <c r="B136" i="2"/>
  <c r="O136" i="1"/>
  <c r="B137" i="2"/>
  <c r="O137" i="1"/>
  <c r="B138" i="2"/>
  <c r="O138" i="1"/>
  <c r="B139" i="2"/>
  <c r="O139" i="1"/>
  <c r="B140" i="2"/>
  <c r="O140" i="1"/>
  <c r="B141" i="2"/>
  <c r="O141" i="1"/>
  <c r="B142" i="2"/>
  <c r="O142" i="1"/>
  <c r="B143" i="2"/>
  <c r="O143" i="1"/>
  <c r="B144" i="2"/>
  <c r="O144" i="1"/>
  <c r="B145" i="2"/>
  <c r="O145" i="1"/>
  <c r="B146" i="2"/>
  <c r="O146" i="1"/>
  <c r="B147" i="2"/>
  <c r="O147" i="1"/>
  <c r="B148" i="2"/>
  <c r="O148" i="1"/>
  <c r="B149" i="2"/>
  <c r="O149" i="1"/>
  <c r="B150" i="2"/>
  <c r="O150" i="1"/>
  <c r="B151" i="2"/>
  <c r="O151" i="1"/>
  <c r="O152" i="1"/>
  <c r="L161" i="2"/>
  <c r="F134" i="2"/>
  <c r="F133" i="2"/>
  <c r="E133" i="1"/>
  <c r="E133" i="2" s="1"/>
  <c r="C133" i="1"/>
  <c r="C133" i="2" s="1"/>
  <c r="B133" i="1"/>
  <c r="F132" i="2"/>
  <c r="E132" i="1"/>
  <c r="E132" i="2" s="1"/>
  <c r="D132" i="2"/>
  <c r="C132" i="1"/>
  <c r="C132" i="2" s="1"/>
  <c r="B132" i="1"/>
  <c r="F131" i="2"/>
  <c r="E131" i="1"/>
  <c r="E131" i="2" s="1"/>
  <c r="D131" i="1"/>
  <c r="D131" i="2" s="1"/>
  <c r="C131" i="1"/>
  <c r="C131" i="2" s="1"/>
  <c r="B131" i="1"/>
  <c r="F130" i="2"/>
  <c r="E130" i="1"/>
  <c r="E130" i="2" s="1"/>
  <c r="D130" i="1"/>
  <c r="D130" i="2" s="1"/>
  <c r="C130" i="1"/>
  <c r="C130" i="2" s="1"/>
  <c r="B130" i="1"/>
  <c r="F129" i="2"/>
  <c r="E129" i="1"/>
  <c r="E129" i="2" s="1"/>
  <c r="C129" i="1"/>
  <c r="C129" i="2" s="1"/>
  <c r="B129" i="1"/>
  <c r="F128" i="2"/>
  <c r="E128" i="1"/>
  <c r="E128" i="2" s="1"/>
  <c r="C128" i="1"/>
  <c r="C128" i="2" s="1"/>
  <c r="B128" i="1"/>
  <c r="F127" i="2"/>
  <c r="E127" i="1"/>
  <c r="E127" i="2" s="1"/>
  <c r="D127" i="1"/>
  <c r="D127" i="2" s="1"/>
  <c r="C127" i="1"/>
  <c r="C127" i="2" s="1"/>
  <c r="B127" i="1"/>
  <c r="F126" i="2"/>
  <c r="E126" i="1"/>
  <c r="E126" i="2" s="1"/>
  <c r="D126" i="1"/>
  <c r="D126" i="2" s="1"/>
  <c r="C126" i="1"/>
  <c r="C126" i="2" s="1"/>
  <c r="B126" i="1"/>
  <c r="F125" i="2"/>
  <c r="E125" i="1"/>
  <c r="E125" i="2" s="1"/>
  <c r="D125" i="1"/>
  <c r="D125" i="2" s="1"/>
  <c r="C125" i="1"/>
  <c r="C125" i="2" s="1"/>
  <c r="B125" i="1"/>
  <c r="H124" i="2"/>
  <c r="F124" i="2"/>
  <c r="E124" i="1"/>
  <c r="E124" i="2" s="1"/>
  <c r="C124" i="1"/>
  <c r="C124" i="2" s="1"/>
  <c r="B124" i="1"/>
  <c r="F123" i="2"/>
  <c r="E123" i="1"/>
  <c r="E123" i="2" s="1"/>
  <c r="D123" i="1"/>
  <c r="D123" i="2" s="1"/>
  <c r="C123" i="1"/>
  <c r="C123" i="2" s="1"/>
  <c r="B123" i="1"/>
  <c r="F122" i="2"/>
  <c r="E122" i="1"/>
  <c r="E122" i="2" s="1"/>
  <c r="D122" i="1"/>
  <c r="D122" i="2" s="1"/>
  <c r="C122" i="1"/>
  <c r="C122" i="2" s="1"/>
  <c r="B122" i="1"/>
  <c r="F121" i="2"/>
  <c r="E121" i="1"/>
  <c r="E121" i="2" s="1"/>
  <c r="D121" i="1"/>
  <c r="D121" i="2" s="1"/>
  <c r="C121" i="1"/>
  <c r="C121" i="2" s="1"/>
  <c r="B121" i="1"/>
  <c r="H120" i="2"/>
  <c r="F120" i="2"/>
  <c r="E120" i="1"/>
  <c r="E120" i="2" s="1"/>
  <c r="D120" i="1"/>
  <c r="D120" i="2" s="1"/>
  <c r="C120" i="1"/>
  <c r="C120" i="2" s="1"/>
  <c r="B120" i="1"/>
  <c r="F119" i="2"/>
  <c r="E119" i="1"/>
  <c r="E119" i="2" s="1"/>
  <c r="D119" i="1"/>
  <c r="D119" i="2" s="1"/>
  <c r="C119" i="1"/>
  <c r="C119" i="2" s="1"/>
  <c r="B119" i="1"/>
  <c r="F118" i="2"/>
  <c r="E118" i="1"/>
  <c r="E118" i="2" s="1"/>
  <c r="D118" i="2"/>
  <c r="C118" i="1"/>
  <c r="C118" i="2" s="1"/>
  <c r="B118" i="1"/>
  <c r="F117" i="2"/>
  <c r="E117" i="1"/>
  <c r="E117" i="2" s="1"/>
  <c r="D117" i="1"/>
  <c r="D117" i="2" s="1"/>
  <c r="C117" i="1"/>
  <c r="C117" i="2" s="1"/>
  <c r="B117" i="1"/>
  <c r="I152" i="2" l="1"/>
  <c r="R152" i="1"/>
  <c r="L152" i="2" s="1"/>
  <c r="I151" i="2"/>
  <c r="R151" i="1"/>
  <c r="L151" i="2" s="1"/>
  <c r="I150" i="2"/>
  <c r="R150" i="1"/>
  <c r="L150" i="2" s="1"/>
  <c r="I149" i="2"/>
  <c r="R149" i="1"/>
  <c r="L149" i="2" s="1"/>
  <c r="I148" i="2"/>
  <c r="R148" i="1"/>
  <c r="L148" i="2" s="1"/>
  <c r="I147" i="2"/>
  <c r="R147" i="1"/>
  <c r="L147" i="2" s="1"/>
  <c r="I146" i="2"/>
  <c r="R146" i="1"/>
  <c r="L146" i="2" s="1"/>
  <c r="I145" i="2"/>
  <c r="R145" i="1"/>
  <c r="L145" i="2" s="1"/>
  <c r="I144" i="2"/>
  <c r="R144" i="1"/>
  <c r="L144" i="2" s="1"/>
  <c r="I143" i="2"/>
  <c r="R143" i="1"/>
  <c r="L143" i="2" s="1"/>
  <c r="I142" i="2"/>
  <c r="R142" i="1"/>
  <c r="L142" i="2" s="1"/>
  <c r="I141" i="2"/>
  <c r="R141" i="1"/>
  <c r="L141" i="2" s="1"/>
  <c r="I140" i="2"/>
  <c r="R140" i="1"/>
  <c r="L140" i="2" s="1"/>
  <c r="I139" i="2"/>
  <c r="R139" i="1"/>
  <c r="L139" i="2" s="1"/>
  <c r="I138" i="2"/>
  <c r="R138" i="1"/>
  <c r="L138" i="2" s="1"/>
  <c r="I137" i="2"/>
  <c r="R137" i="1"/>
  <c r="L137" i="2" s="1"/>
  <c r="I136" i="2"/>
  <c r="R136" i="1"/>
  <c r="L136" i="2" s="1"/>
  <c r="I135" i="2"/>
  <c r="R135" i="1"/>
  <c r="L135" i="2" s="1"/>
  <c r="B117" i="2"/>
  <c r="O117" i="1"/>
  <c r="B118" i="2"/>
  <c r="O118" i="1"/>
  <c r="B119" i="2"/>
  <c r="O119" i="1"/>
  <c r="B120" i="2"/>
  <c r="O120" i="1"/>
  <c r="B121" i="2"/>
  <c r="O121" i="1"/>
  <c r="B122" i="2"/>
  <c r="O122" i="1"/>
  <c r="B123" i="2"/>
  <c r="O123" i="1"/>
  <c r="B124" i="2"/>
  <c r="O124" i="1"/>
  <c r="I124" i="2" s="1"/>
  <c r="B125" i="2"/>
  <c r="O125" i="1"/>
  <c r="B126" i="2"/>
  <c r="O126" i="1"/>
  <c r="B127" i="2"/>
  <c r="O127" i="1"/>
  <c r="B128" i="2"/>
  <c r="O128" i="1"/>
  <c r="I128" i="2" s="1"/>
  <c r="B129" i="2"/>
  <c r="O129" i="1"/>
  <c r="B130" i="2"/>
  <c r="O130" i="1"/>
  <c r="B131" i="2"/>
  <c r="O131" i="1"/>
  <c r="B132" i="2"/>
  <c r="O132" i="1"/>
  <c r="B133" i="2"/>
  <c r="O133" i="1"/>
  <c r="O134" i="1"/>
  <c r="F116" i="2"/>
  <c r="E116" i="1"/>
  <c r="E116" i="2" s="1"/>
  <c r="D116" i="1"/>
  <c r="D116" i="2" s="1"/>
  <c r="C116" i="1"/>
  <c r="C116" i="2" s="1"/>
  <c r="B116" i="1"/>
  <c r="G115" i="2"/>
  <c r="F115" i="2"/>
  <c r="E115" i="1"/>
  <c r="E115" i="2" s="1"/>
  <c r="C115" i="1"/>
  <c r="C115" i="2" s="1"/>
  <c r="B115" i="1"/>
  <c r="F114" i="2"/>
  <c r="E114" i="1"/>
  <c r="E114" i="2" s="1"/>
  <c r="D114" i="1"/>
  <c r="D114" i="2" s="1"/>
  <c r="C114" i="1"/>
  <c r="C114" i="2" s="1"/>
  <c r="B114" i="1"/>
  <c r="F113" i="2"/>
  <c r="E113" i="1"/>
  <c r="E113" i="2" s="1"/>
  <c r="D113" i="1"/>
  <c r="D113" i="2" s="1"/>
  <c r="C113" i="1"/>
  <c r="C113" i="2" s="1"/>
  <c r="B113" i="1"/>
  <c r="F112" i="2"/>
  <c r="E112" i="1"/>
  <c r="E112" i="2" s="1"/>
  <c r="D112" i="1"/>
  <c r="D112" i="2" s="1"/>
  <c r="C112" i="1"/>
  <c r="C112" i="2" s="1"/>
  <c r="B112" i="1"/>
  <c r="R128" i="1" l="1"/>
  <c r="L128" i="2" s="1"/>
  <c r="R124" i="1"/>
  <c r="L124" i="2" s="1"/>
  <c r="I134" i="2"/>
  <c r="R134" i="1"/>
  <c r="L134" i="2" s="1"/>
  <c r="I133" i="2"/>
  <c r="R133" i="1"/>
  <c r="L133" i="2" s="1"/>
  <c r="I132" i="2"/>
  <c r="R132" i="1"/>
  <c r="L132" i="2" s="1"/>
  <c r="I131" i="2"/>
  <c r="R131" i="1"/>
  <c r="L131" i="2" s="1"/>
  <c r="I130" i="2"/>
  <c r="R130" i="1"/>
  <c r="L130" i="2" s="1"/>
  <c r="I129" i="2"/>
  <c r="R129" i="1"/>
  <c r="L129" i="2" s="1"/>
  <c r="I127" i="2"/>
  <c r="R127" i="1"/>
  <c r="L127" i="2" s="1"/>
  <c r="I126" i="2"/>
  <c r="R126" i="1"/>
  <c r="L126" i="2" s="1"/>
  <c r="I125" i="2"/>
  <c r="R125" i="1"/>
  <c r="L125" i="2" s="1"/>
  <c r="I123" i="2"/>
  <c r="R123" i="1"/>
  <c r="L123" i="2" s="1"/>
  <c r="I122" i="2"/>
  <c r="R122" i="1"/>
  <c r="L122" i="2" s="1"/>
  <c r="I121" i="2"/>
  <c r="R121" i="1"/>
  <c r="L121" i="2" s="1"/>
  <c r="I120" i="2"/>
  <c r="R120" i="1"/>
  <c r="L120" i="2" s="1"/>
  <c r="I119" i="2"/>
  <c r="R119" i="1"/>
  <c r="L119" i="2" s="1"/>
  <c r="I118" i="2"/>
  <c r="R118" i="1"/>
  <c r="L118" i="2" s="1"/>
  <c r="I117" i="2"/>
  <c r="R117" i="1"/>
  <c r="L117" i="2" s="1"/>
  <c r="B112" i="2"/>
  <c r="O112" i="1"/>
  <c r="B113" i="2"/>
  <c r="O113" i="1"/>
  <c r="B114" i="2"/>
  <c r="O114" i="1"/>
  <c r="B115" i="2"/>
  <c r="B116" i="2"/>
  <c r="O116" i="1"/>
  <c r="F111" i="2"/>
  <c r="F110" i="2"/>
  <c r="E110" i="1"/>
  <c r="E110" i="2" s="1"/>
  <c r="D110" i="1"/>
  <c r="D110" i="2" s="1"/>
  <c r="C110" i="1"/>
  <c r="C110" i="2" s="1"/>
  <c r="B110" i="1"/>
  <c r="F109" i="2"/>
  <c r="E109" i="1"/>
  <c r="E109" i="2" s="1"/>
  <c r="D109" i="2"/>
  <c r="C109" i="1"/>
  <c r="C109" i="2" s="1"/>
  <c r="B109" i="1"/>
  <c r="F108" i="2"/>
  <c r="E108" i="1"/>
  <c r="E108" i="2" s="1"/>
  <c r="D108" i="1"/>
  <c r="D108" i="2" s="1"/>
  <c r="C108" i="1"/>
  <c r="C108" i="2" s="1"/>
  <c r="B108" i="1"/>
  <c r="F107" i="2"/>
  <c r="E107" i="1"/>
  <c r="E107" i="2" s="1"/>
  <c r="D107" i="1"/>
  <c r="D107" i="2" s="1"/>
  <c r="C107" i="1"/>
  <c r="C107" i="2" s="1"/>
  <c r="B107" i="1"/>
  <c r="F106" i="2"/>
  <c r="E106" i="1"/>
  <c r="E106" i="2" s="1"/>
  <c r="C106" i="1"/>
  <c r="C106" i="2" s="1"/>
  <c r="B106" i="1"/>
  <c r="F105" i="2"/>
  <c r="E105" i="1"/>
  <c r="E105" i="2" s="1"/>
  <c r="C105" i="1"/>
  <c r="C105" i="2" s="1"/>
  <c r="B105" i="1"/>
  <c r="F104" i="2"/>
  <c r="E104" i="1"/>
  <c r="E104" i="2" s="1"/>
  <c r="D104" i="2"/>
  <c r="C104" i="1"/>
  <c r="C104" i="2" s="1"/>
  <c r="B104" i="1"/>
  <c r="F103" i="2"/>
  <c r="E103" i="1"/>
  <c r="E103" i="2" s="1"/>
  <c r="C103" i="1"/>
  <c r="C103" i="2" s="1"/>
  <c r="B103" i="1"/>
  <c r="F102" i="2"/>
  <c r="E102" i="1"/>
  <c r="E102" i="2" s="1"/>
  <c r="D102" i="2"/>
  <c r="C102" i="1"/>
  <c r="C102" i="2" s="1"/>
  <c r="B102" i="1"/>
  <c r="F101" i="2"/>
  <c r="E101" i="1"/>
  <c r="E101" i="2" s="1"/>
  <c r="D101" i="2"/>
  <c r="C101" i="1"/>
  <c r="C101" i="2" s="1"/>
  <c r="B101" i="1"/>
  <c r="I116" i="2" l="1"/>
  <c r="R116" i="1"/>
  <c r="L116" i="2" s="1"/>
  <c r="I115" i="2"/>
  <c r="R115" i="1"/>
  <c r="L115" i="2" s="1"/>
  <c r="I114" i="2"/>
  <c r="R114" i="1"/>
  <c r="L114" i="2" s="1"/>
  <c r="I113" i="2"/>
  <c r="R113" i="1"/>
  <c r="L113" i="2" s="1"/>
  <c r="I112" i="2"/>
  <c r="R112" i="1"/>
  <c r="L112" i="2" s="1"/>
  <c r="B101" i="2"/>
  <c r="O101" i="1"/>
  <c r="B102" i="2"/>
  <c r="O102" i="1"/>
  <c r="B103" i="2"/>
  <c r="O103" i="1"/>
  <c r="B104" i="2"/>
  <c r="O104" i="1"/>
  <c r="B105" i="2"/>
  <c r="O105" i="1"/>
  <c r="B106" i="2"/>
  <c r="O106" i="1"/>
  <c r="B107" i="2"/>
  <c r="O107" i="1"/>
  <c r="B108" i="2"/>
  <c r="O108" i="1"/>
  <c r="B109" i="2"/>
  <c r="O109" i="1"/>
  <c r="B110" i="2"/>
  <c r="O110" i="1"/>
  <c r="O111" i="1"/>
  <c r="F100" i="2"/>
  <c r="E100" i="1"/>
  <c r="E100" i="2" s="1"/>
  <c r="D100" i="1"/>
  <c r="D100" i="2" s="1"/>
  <c r="C100" i="1"/>
  <c r="C100" i="2" s="1"/>
  <c r="B100" i="1"/>
  <c r="F99" i="2"/>
  <c r="F98" i="2"/>
  <c r="E98" i="1"/>
  <c r="E98" i="2" s="1"/>
  <c r="D98" i="1"/>
  <c r="D98" i="2" s="1"/>
  <c r="C98" i="1"/>
  <c r="C98" i="2" s="1"/>
  <c r="B98" i="1"/>
  <c r="F97" i="2"/>
  <c r="E97" i="1"/>
  <c r="E97" i="2" s="1"/>
  <c r="D97" i="1"/>
  <c r="D97" i="2" s="1"/>
  <c r="C97" i="1"/>
  <c r="C97" i="2" s="1"/>
  <c r="B97" i="1"/>
  <c r="F96" i="2"/>
  <c r="E96" i="1"/>
  <c r="E96" i="2" s="1"/>
  <c r="D96" i="2"/>
  <c r="C96" i="1"/>
  <c r="C96" i="2" s="1"/>
  <c r="B96" i="1"/>
  <c r="F95" i="2"/>
  <c r="E95" i="1"/>
  <c r="E95" i="2" s="1"/>
  <c r="D95" i="1"/>
  <c r="D95" i="2" s="1"/>
  <c r="C95" i="1"/>
  <c r="C95" i="2" s="1"/>
  <c r="B95" i="1"/>
  <c r="F94" i="2"/>
  <c r="E94" i="1"/>
  <c r="E94" i="2" s="1"/>
  <c r="D94" i="1"/>
  <c r="D94" i="2" s="1"/>
  <c r="C94" i="1"/>
  <c r="C94" i="2" s="1"/>
  <c r="B94" i="1"/>
  <c r="G93" i="2"/>
  <c r="H93" i="2"/>
  <c r="F93" i="2"/>
  <c r="E93" i="1"/>
  <c r="E93" i="2" s="1"/>
  <c r="C93" i="1"/>
  <c r="C93" i="2" s="1"/>
  <c r="B93" i="1"/>
  <c r="F92" i="2"/>
  <c r="E92" i="1"/>
  <c r="E92" i="2" s="1"/>
  <c r="D92" i="1"/>
  <c r="D92" i="2" s="1"/>
  <c r="C92" i="1"/>
  <c r="C92" i="2" s="1"/>
  <c r="B92" i="1"/>
  <c r="F91" i="2"/>
  <c r="E91" i="1"/>
  <c r="E91" i="2" s="1"/>
  <c r="D91" i="2"/>
  <c r="C91" i="1"/>
  <c r="C91" i="2" s="1"/>
  <c r="B91" i="1"/>
  <c r="G90" i="2"/>
  <c r="H90" i="2"/>
  <c r="F90" i="2"/>
  <c r="E90" i="1"/>
  <c r="E90" i="2" s="1"/>
  <c r="C90" i="1"/>
  <c r="C90" i="2" s="1"/>
  <c r="B90" i="1"/>
  <c r="G89" i="2"/>
  <c r="H89" i="2"/>
  <c r="F89" i="2"/>
  <c r="E89" i="1"/>
  <c r="E89" i="2" s="1"/>
  <c r="C89" i="1"/>
  <c r="C89" i="2" s="1"/>
  <c r="B89" i="1"/>
  <c r="H88" i="2"/>
  <c r="F88" i="2"/>
  <c r="E88" i="1"/>
  <c r="E88" i="2" s="1"/>
  <c r="C88" i="1"/>
  <c r="C88" i="2" s="1"/>
  <c r="B88" i="1"/>
  <c r="H87" i="2"/>
  <c r="F87" i="2"/>
  <c r="E87" i="1"/>
  <c r="E87" i="2" s="1"/>
  <c r="C87" i="1"/>
  <c r="C87" i="2" s="1"/>
  <c r="B87" i="1"/>
  <c r="F86" i="2"/>
  <c r="E86" i="1"/>
  <c r="E86" i="2" s="1"/>
  <c r="C86" i="1"/>
  <c r="C86" i="2" s="1"/>
  <c r="B86" i="1"/>
  <c r="F85" i="2"/>
  <c r="E85" i="1"/>
  <c r="E85" i="2" s="1"/>
  <c r="D85" i="1"/>
  <c r="D85" i="2" s="1"/>
  <c r="C85" i="1"/>
  <c r="C85" i="2" s="1"/>
  <c r="B85" i="1"/>
  <c r="F84" i="2"/>
  <c r="E84" i="1"/>
  <c r="E84" i="2" s="1"/>
  <c r="D84" i="1"/>
  <c r="D84" i="2" s="1"/>
  <c r="C84" i="1"/>
  <c r="C84" i="2" s="1"/>
  <c r="B84" i="1"/>
  <c r="F83" i="2"/>
  <c r="E83" i="1"/>
  <c r="E83" i="2" s="1"/>
  <c r="D83" i="1"/>
  <c r="D83" i="2" s="1"/>
  <c r="C83" i="1"/>
  <c r="C83" i="2" s="1"/>
  <c r="B83" i="1"/>
  <c r="F82" i="2"/>
  <c r="E82" i="1"/>
  <c r="E82" i="2" s="1"/>
  <c r="D82" i="1"/>
  <c r="D82" i="2" s="1"/>
  <c r="C82" i="1"/>
  <c r="C82" i="2" s="1"/>
  <c r="B82" i="1"/>
  <c r="F81" i="2"/>
  <c r="E81" i="1"/>
  <c r="E81" i="2" s="1"/>
  <c r="C81" i="1"/>
  <c r="C81" i="2" s="1"/>
  <c r="B81" i="1"/>
  <c r="F80" i="2"/>
  <c r="E80" i="1"/>
  <c r="E80" i="2" s="1"/>
  <c r="D80" i="1"/>
  <c r="D80" i="2" s="1"/>
  <c r="C80" i="1"/>
  <c r="C80" i="2" s="1"/>
  <c r="B80" i="1"/>
  <c r="H79" i="2"/>
  <c r="F79" i="2"/>
  <c r="E79" i="1"/>
  <c r="E79" i="2" s="1"/>
  <c r="D79" i="1"/>
  <c r="D79" i="2" s="1"/>
  <c r="C79" i="1"/>
  <c r="C79" i="2" s="1"/>
  <c r="B79" i="1"/>
  <c r="F78" i="2"/>
  <c r="E78" i="1"/>
  <c r="E78" i="2" s="1"/>
  <c r="D78" i="1"/>
  <c r="D78" i="2" s="1"/>
  <c r="C78" i="1"/>
  <c r="C78" i="2" s="1"/>
  <c r="B78" i="1"/>
  <c r="H77" i="2"/>
  <c r="F77" i="2"/>
  <c r="E77" i="1"/>
  <c r="E77" i="2" s="1"/>
  <c r="D77" i="1"/>
  <c r="D77" i="2" s="1"/>
  <c r="C77" i="1"/>
  <c r="C77" i="2" s="1"/>
  <c r="B77" i="1"/>
  <c r="H76" i="2"/>
  <c r="F76" i="2"/>
  <c r="E76" i="1"/>
  <c r="E76" i="2" s="1"/>
  <c r="D76" i="1"/>
  <c r="D76" i="2" s="1"/>
  <c r="C76" i="1"/>
  <c r="C76" i="2" s="1"/>
  <c r="B76" i="1"/>
  <c r="F75" i="2"/>
  <c r="F74" i="2"/>
  <c r="E74" i="1"/>
  <c r="E74" i="2" s="1"/>
  <c r="D74" i="1"/>
  <c r="D74" i="2" s="1"/>
  <c r="C74" i="1"/>
  <c r="C74" i="2" s="1"/>
  <c r="B74" i="1"/>
  <c r="F73" i="2"/>
  <c r="E73" i="1"/>
  <c r="E73" i="2" s="1"/>
  <c r="D73" i="2"/>
  <c r="C73" i="1"/>
  <c r="C73" i="2" s="1"/>
  <c r="B73" i="1"/>
  <c r="F72" i="2"/>
  <c r="E72" i="1"/>
  <c r="E72" i="2" s="1"/>
  <c r="D72" i="1"/>
  <c r="D72" i="2" s="1"/>
  <c r="C72" i="1"/>
  <c r="C72" i="2" s="1"/>
  <c r="B72" i="1"/>
  <c r="H71" i="2"/>
  <c r="F71" i="2"/>
  <c r="E71" i="1"/>
  <c r="E71" i="2" s="1"/>
  <c r="D71" i="2"/>
  <c r="C71" i="1"/>
  <c r="C71" i="2" s="1"/>
  <c r="B71" i="1"/>
  <c r="G70" i="2"/>
  <c r="F70" i="2"/>
  <c r="E70" i="1"/>
  <c r="E70" i="2" s="1"/>
  <c r="C70" i="1"/>
  <c r="C70" i="2" s="1"/>
  <c r="B70" i="1"/>
  <c r="F69" i="2"/>
  <c r="E69" i="1"/>
  <c r="E69" i="2" s="1"/>
  <c r="C69" i="1"/>
  <c r="C69" i="2" s="1"/>
  <c r="B69" i="1"/>
  <c r="F68" i="2"/>
  <c r="E68" i="1"/>
  <c r="E68" i="2" s="1"/>
  <c r="C68" i="1"/>
  <c r="C68" i="2" s="1"/>
  <c r="B68" i="1"/>
  <c r="G67" i="2"/>
  <c r="H67" i="2"/>
  <c r="F67" i="2"/>
  <c r="E67" i="1"/>
  <c r="E67" i="2" s="1"/>
  <c r="C67" i="1"/>
  <c r="C67" i="2" s="1"/>
  <c r="G66" i="2"/>
  <c r="H66" i="2"/>
  <c r="F66" i="2"/>
  <c r="E66" i="1"/>
  <c r="E66" i="2" s="1"/>
  <c r="C66" i="1"/>
  <c r="C66" i="2" s="1"/>
  <c r="B66" i="1"/>
  <c r="H65" i="2"/>
  <c r="G65" i="2"/>
  <c r="F65" i="2"/>
  <c r="E65" i="1"/>
  <c r="E65" i="2" s="1"/>
  <c r="C65" i="1"/>
  <c r="C65" i="2" s="1"/>
  <c r="B65" i="1"/>
  <c r="F64" i="2"/>
  <c r="E64" i="1"/>
  <c r="E64" i="2" s="1"/>
  <c r="D64" i="1"/>
  <c r="D64" i="2" s="1"/>
  <c r="C64" i="1"/>
  <c r="C64" i="2" s="1"/>
  <c r="B64" i="1"/>
  <c r="F63" i="2"/>
  <c r="E63" i="1"/>
  <c r="E63" i="2" s="1"/>
  <c r="D63" i="2"/>
  <c r="C63" i="1"/>
  <c r="C63" i="2" s="1"/>
  <c r="B63" i="1"/>
  <c r="H63" i="2" l="1"/>
  <c r="H68" i="2"/>
  <c r="H70" i="2"/>
  <c r="I111" i="2"/>
  <c r="R111" i="1"/>
  <c r="L111" i="2" s="1"/>
  <c r="I110" i="2"/>
  <c r="R110" i="1"/>
  <c r="L110" i="2" s="1"/>
  <c r="I109" i="2"/>
  <c r="R109" i="1"/>
  <c r="L109" i="2" s="1"/>
  <c r="I108" i="2"/>
  <c r="R108" i="1"/>
  <c r="L108" i="2" s="1"/>
  <c r="I107" i="2"/>
  <c r="R107" i="1"/>
  <c r="L107" i="2" s="1"/>
  <c r="I106" i="2"/>
  <c r="R106" i="1"/>
  <c r="L106" i="2" s="1"/>
  <c r="I105" i="2"/>
  <c r="R105" i="1"/>
  <c r="L105" i="2" s="1"/>
  <c r="I104" i="2"/>
  <c r="R104" i="1"/>
  <c r="L104" i="2" s="1"/>
  <c r="I103" i="2"/>
  <c r="R103" i="1"/>
  <c r="L103" i="2" s="1"/>
  <c r="I102" i="2"/>
  <c r="R102" i="1"/>
  <c r="L102" i="2" s="1"/>
  <c r="I101" i="2"/>
  <c r="R101" i="1"/>
  <c r="L101" i="2" s="1"/>
  <c r="B63" i="2"/>
  <c r="O63" i="1"/>
  <c r="B64" i="2"/>
  <c r="O64" i="1"/>
  <c r="B65" i="2"/>
  <c r="O65" i="1"/>
  <c r="I65" i="2" s="1"/>
  <c r="B66" i="2"/>
  <c r="O66" i="1"/>
  <c r="B67" i="2"/>
  <c r="O67" i="1"/>
  <c r="B68" i="2"/>
  <c r="O68" i="1"/>
  <c r="I68" i="2" s="1"/>
  <c r="B69" i="2"/>
  <c r="O69" i="1"/>
  <c r="B70" i="2"/>
  <c r="O70" i="1"/>
  <c r="B71" i="2"/>
  <c r="O71" i="1"/>
  <c r="B72" i="2"/>
  <c r="O72" i="1"/>
  <c r="B73" i="2"/>
  <c r="O73" i="1"/>
  <c r="B74" i="2"/>
  <c r="O74" i="1"/>
  <c r="O75" i="1"/>
  <c r="B76" i="2"/>
  <c r="O76" i="1"/>
  <c r="B77" i="2"/>
  <c r="O77" i="1"/>
  <c r="B78" i="2"/>
  <c r="O78" i="1"/>
  <c r="B79" i="2"/>
  <c r="O79" i="1"/>
  <c r="B80" i="2"/>
  <c r="O80" i="1"/>
  <c r="B81" i="2"/>
  <c r="O81" i="1"/>
  <c r="B82" i="2"/>
  <c r="O82" i="1"/>
  <c r="B83" i="2"/>
  <c r="O83" i="1"/>
  <c r="B84" i="2"/>
  <c r="O84" i="1"/>
  <c r="B85" i="2"/>
  <c r="O85" i="1"/>
  <c r="B86" i="2"/>
  <c r="O86" i="1"/>
  <c r="B87" i="2"/>
  <c r="O87" i="1"/>
  <c r="B88" i="2"/>
  <c r="O88" i="1"/>
  <c r="B89" i="2"/>
  <c r="O89" i="1"/>
  <c r="B90" i="2"/>
  <c r="O90" i="1"/>
  <c r="I90" i="2" s="1"/>
  <c r="B91" i="2"/>
  <c r="O91" i="1"/>
  <c r="B92" i="2"/>
  <c r="O92" i="1"/>
  <c r="B93" i="2"/>
  <c r="O93" i="1"/>
  <c r="B94" i="2"/>
  <c r="O94" i="1"/>
  <c r="B95" i="2"/>
  <c r="O95" i="1"/>
  <c r="B96" i="2"/>
  <c r="O96" i="1"/>
  <c r="B97" i="2"/>
  <c r="O97" i="1"/>
  <c r="B98" i="2"/>
  <c r="O98" i="1"/>
  <c r="O99" i="1"/>
  <c r="B100" i="2"/>
  <c r="O100" i="1"/>
  <c r="F62" i="2"/>
  <c r="H61" i="2"/>
  <c r="F61" i="2"/>
  <c r="E61" i="1"/>
  <c r="E61" i="2" s="1"/>
  <c r="D61" i="1"/>
  <c r="D61" i="2" s="1"/>
  <c r="C61" i="1"/>
  <c r="C61" i="2" s="1"/>
  <c r="B61" i="1"/>
  <c r="F59" i="2"/>
  <c r="E59" i="1"/>
  <c r="E59" i="2" s="1"/>
  <c r="D59" i="1"/>
  <c r="D59" i="2" s="1"/>
  <c r="C59" i="1"/>
  <c r="C59" i="2" s="1"/>
  <c r="B59" i="1"/>
  <c r="F58" i="2"/>
  <c r="E58" i="1"/>
  <c r="E58" i="2" s="1"/>
  <c r="D58" i="1"/>
  <c r="D58" i="2" s="1"/>
  <c r="C58" i="1"/>
  <c r="C58" i="2" s="1"/>
  <c r="B58" i="1"/>
  <c r="F57" i="2"/>
  <c r="E57" i="1"/>
  <c r="E57" i="2" s="1"/>
  <c r="D57" i="2"/>
  <c r="C57" i="1"/>
  <c r="C57" i="2" s="1"/>
  <c r="B57" i="1"/>
  <c r="F56" i="2"/>
  <c r="E56" i="1"/>
  <c r="E56" i="2" s="1"/>
  <c r="D56" i="1"/>
  <c r="D56" i="2" s="1"/>
  <c r="C56" i="1"/>
  <c r="C56" i="2" s="1"/>
  <c r="B56" i="1"/>
  <c r="F55" i="2"/>
  <c r="E55" i="1"/>
  <c r="E55" i="2" s="1"/>
  <c r="D55" i="1"/>
  <c r="D55" i="2" s="1"/>
  <c r="C55" i="1"/>
  <c r="C55" i="2" s="1"/>
  <c r="B55" i="1"/>
  <c r="F54" i="2"/>
  <c r="E54" i="1"/>
  <c r="E54" i="2" s="1"/>
  <c r="D54" i="1"/>
  <c r="D54" i="2" s="1"/>
  <c r="C54" i="1"/>
  <c r="C54" i="2" s="1"/>
  <c r="B54" i="1"/>
  <c r="F53" i="2"/>
  <c r="E53" i="1"/>
  <c r="E53" i="2" s="1"/>
  <c r="D53" i="1"/>
  <c r="D53" i="2" s="1"/>
  <c r="C53" i="1"/>
  <c r="C53" i="2" s="1"/>
  <c r="B53" i="1"/>
  <c r="F52" i="2"/>
  <c r="E52" i="1"/>
  <c r="E52" i="2" s="1"/>
  <c r="D52" i="1"/>
  <c r="D52" i="2" s="1"/>
  <c r="C52" i="1"/>
  <c r="C52" i="2" s="1"/>
  <c r="B52" i="1"/>
  <c r="F51" i="2"/>
  <c r="E51" i="1"/>
  <c r="E51" i="2" s="1"/>
  <c r="D51" i="2"/>
  <c r="C51" i="1"/>
  <c r="C51" i="2" s="1"/>
  <c r="B51" i="1"/>
  <c r="F50" i="2"/>
  <c r="E50" i="1"/>
  <c r="E50" i="2" s="1"/>
  <c r="C50" i="1"/>
  <c r="C50" i="2" s="1"/>
  <c r="B50" i="1"/>
  <c r="F49" i="2"/>
  <c r="E49" i="1"/>
  <c r="E49" i="2" s="1"/>
  <c r="C49" i="1"/>
  <c r="C49" i="2" s="1"/>
  <c r="B49" i="1"/>
  <c r="H48" i="2"/>
  <c r="G48" i="2"/>
  <c r="F48" i="2"/>
  <c r="E48" i="1"/>
  <c r="E48" i="2" s="1"/>
  <c r="C48" i="1"/>
  <c r="C48" i="2" s="1"/>
  <c r="B48" i="1"/>
  <c r="H47" i="2"/>
  <c r="F47" i="2"/>
  <c r="E47" i="1"/>
  <c r="E47" i="2" s="1"/>
  <c r="C47" i="1"/>
  <c r="C47" i="2" s="1"/>
  <c r="B47" i="1"/>
  <c r="G46" i="2"/>
  <c r="F46" i="2"/>
  <c r="E46" i="1"/>
  <c r="E46" i="2" s="1"/>
  <c r="C46" i="1"/>
  <c r="C46" i="2" s="1"/>
  <c r="B46" i="1"/>
  <c r="G45" i="2"/>
  <c r="H45" i="2"/>
  <c r="F45" i="2"/>
  <c r="E45" i="1"/>
  <c r="E45" i="2" s="1"/>
  <c r="C45" i="1"/>
  <c r="C45" i="2" s="1"/>
  <c r="B45" i="1"/>
  <c r="G44" i="2"/>
  <c r="H44" i="2"/>
  <c r="F44" i="2"/>
  <c r="E44" i="1"/>
  <c r="E44" i="2" s="1"/>
  <c r="C44" i="1"/>
  <c r="C44" i="2" s="1"/>
  <c r="B44" i="1"/>
  <c r="G43" i="2"/>
  <c r="H43" i="2"/>
  <c r="F43" i="2"/>
  <c r="E43" i="1"/>
  <c r="E43" i="2" s="1"/>
  <c r="C43" i="1"/>
  <c r="C43" i="2" s="1"/>
  <c r="B43" i="1"/>
  <c r="H42" i="2"/>
  <c r="G42" i="2"/>
  <c r="F42" i="2"/>
  <c r="E42" i="1"/>
  <c r="E42" i="2" s="1"/>
  <c r="C42" i="2"/>
  <c r="B42" i="1"/>
  <c r="F41" i="2"/>
  <c r="E41" i="1"/>
  <c r="E41" i="2" s="1"/>
  <c r="C41" i="1"/>
  <c r="C41" i="2" s="1"/>
  <c r="B41" i="1"/>
  <c r="F40" i="2"/>
  <c r="E40" i="1"/>
  <c r="E40" i="2" s="1"/>
  <c r="C40" i="1"/>
  <c r="C40" i="2" s="1"/>
  <c r="B40" i="1"/>
  <c r="F39" i="2"/>
  <c r="E39" i="1"/>
  <c r="E39" i="2" s="1"/>
  <c r="D39" i="1"/>
  <c r="D39" i="2" s="1"/>
  <c r="C39" i="1"/>
  <c r="C39" i="2" s="1"/>
  <c r="B39" i="1"/>
  <c r="F38" i="2"/>
  <c r="E38" i="1"/>
  <c r="E38" i="2" s="1"/>
  <c r="D38" i="1"/>
  <c r="D38" i="2" s="1"/>
  <c r="C38" i="1"/>
  <c r="C38" i="2" s="1"/>
  <c r="B38" i="1"/>
  <c r="F37" i="2"/>
  <c r="E37" i="1"/>
  <c r="E37" i="2" s="1"/>
  <c r="D37" i="1"/>
  <c r="D37" i="2" s="1"/>
  <c r="C37" i="1"/>
  <c r="C37" i="2" s="1"/>
  <c r="B37" i="1"/>
  <c r="F36" i="2"/>
  <c r="E36" i="1"/>
  <c r="E36" i="2" s="1"/>
  <c r="D36" i="1"/>
  <c r="D36" i="2" s="1"/>
  <c r="C36" i="1"/>
  <c r="C36" i="2" s="1"/>
  <c r="B36" i="1"/>
  <c r="F35" i="2"/>
  <c r="E35" i="1"/>
  <c r="E35" i="2" s="1"/>
  <c r="D35" i="1"/>
  <c r="D35" i="2" s="1"/>
  <c r="C35" i="1"/>
  <c r="C35" i="2" s="1"/>
  <c r="B35" i="1"/>
  <c r="F34" i="2"/>
  <c r="E34" i="1"/>
  <c r="E34" i="2" s="1"/>
  <c r="D34" i="1"/>
  <c r="D34" i="2" s="1"/>
  <c r="C34" i="1"/>
  <c r="C34" i="2" s="1"/>
  <c r="B34" i="1"/>
  <c r="F33" i="2"/>
  <c r="E33" i="1"/>
  <c r="E33" i="2" s="1"/>
  <c r="D33" i="1"/>
  <c r="D33" i="2" s="1"/>
  <c r="C33" i="1"/>
  <c r="C33" i="2" s="1"/>
  <c r="B33" i="1"/>
  <c r="F32" i="2"/>
  <c r="E32" i="1"/>
  <c r="E32" i="2" s="1"/>
  <c r="D32" i="1"/>
  <c r="D32" i="2" s="1"/>
  <c r="C32" i="1"/>
  <c r="C32" i="2" s="1"/>
  <c r="B32" i="1"/>
  <c r="F31" i="2"/>
  <c r="E31" i="1"/>
  <c r="E31" i="2" s="1"/>
  <c r="D31" i="1"/>
  <c r="D31" i="2" s="1"/>
  <c r="C31" i="1"/>
  <c r="C31" i="2" s="1"/>
  <c r="B31" i="1"/>
  <c r="F30" i="2"/>
  <c r="E30" i="1"/>
  <c r="E30" i="2" s="1"/>
  <c r="D30" i="1"/>
  <c r="D30" i="2" s="1"/>
  <c r="C30" i="1"/>
  <c r="C30" i="2" s="1"/>
  <c r="B30" i="1"/>
  <c r="F29" i="2"/>
  <c r="E29" i="1"/>
  <c r="E29" i="2" s="1"/>
  <c r="C29" i="1"/>
  <c r="C29" i="2" s="1"/>
  <c r="B29" i="1"/>
  <c r="F28" i="2"/>
  <c r="E28" i="1"/>
  <c r="E28" i="2" s="1"/>
  <c r="D28" i="1"/>
  <c r="D28" i="2" s="1"/>
  <c r="C28" i="1"/>
  <c r="C28" i="2" s="1"/>
  <c r="B28" i="1"/>
  <c r="F27" i="2"/>
  <c r="E27" i="1"/>
  <c r="E27" i="2" s="1"/>
  <c r="D27" i="1"/>
  <c r="D27" i="2" s="1"/>
  <c r="C27" i="1"/>
  <c r="C27" i="2" s="1"/>
  <c r="B27" i="1"/>
  <c r="H26" i="2"/>
  <c r="F26" i="2"/>
  <c r="E26" i="1"/>
  <c r="E26" i="2" s="1"/>
  <c r="D26" i="2"/>
  <c r="C26" i="1"/>
  <c r="C26" i="2" s="1"/>
  <c r="B26" i="1"/>
  <c r="H25" i="2"/>
  <c r="F25" i="2"/>
  <c r="E25" i="1"/>
  <c r="E25" i="2" s="1"/>
  <c r="D25" i="2"/>
  <c r="C25" i="1"/>
  <c r="C25" i="2" s="1"/>
  <c r="B25" i="1"/>
  <c r="H24" i="2"/>
  <c r="F24" i="2"/>
  <c r="E24" i="1"/>
  <c r="E24" i="2" s="1"/>
  <c r="D24" i="2"/>
  <c r="C24" i="1"/>
  <c r="C24" i="2" s="1"/>
  <c r="B24" i="1"/>
  <c r="H23" i="2"/>
  <c r="F23" i="2"/>
  <c r="E23" i="1"/>
  <c r="E23" i="2" s="1"/>
  <c r="C23" i="1"/>
  <c r="C23" i="2" s="1"/>
  <c r="B23" i="1"/>
  <c r="H22" i="2"/>
  <c r="F22" i="2"/>
  <c r="E22" i="1"/>
  <c r="E22" i="2" s="1"/>
  <c r="C22" i="1"/>
  <c r="C22" i="2" s="1"/>
  <c r="B22" i="1"/>
  <c r="F21" i="2"/>
  <c r="E21" i="1"/>
  <c r="E21" i="2" s="1"/>
  <c r="C21" i="1"/>
  <c r="C21" i="2" s="1"/>
  <c r="B21" i="1"/>
  <c r="F20" i="2"/>
  <c r="E20" i="1"/>
  <c r="E20" i="2" s="1"/>
  <c r="D20" i="1"/>
  <c r="D20" i="2" s="1"/>
  <c r="C20" i="1"/>
  <c r="C20" i="2" s="1"/>
  <c r="B20" i="1"/>
  <c r="F19" i="2"/>
  <c r="E19" i="1"/>
  <c r="E19" i="2" s="1"/>
  <c r="D19" i="1"/>
  <c r="D19" i="2" s="1"/>
  <c r="C19" i="1"/>
  <c r="C19" i="2" s="1"/>
  <c r="B19" i="1"/>
  <c r="F18" i="2"/>
  <c r="E18" i="1"/>
  <c r="E18" i="2" s="1"/>
  <c r="D18" i="1"/>
  <c r="D18" i="2" s="1"/>
  <c r="C18" i="1"/>
  <c r="C18" i="2" s="1"/>
  <c r="B18" i="1"/>
  <c r="F17" i="2"/>
  <c r="E17" i="1"/>
  <c r="E17" i="2" s="1"/>
  <c r="D17" i="1"/>
  <c r="D17" i="2" s="1"/>
  <c r="C17" i="1"/>
  <c r="C17" i="2" s="1"/>
  <c r="B17" i="1"/>
  <c r="F16" i="2"/>
  <c r="E16" i="1"/>
  <c r="E16" i="2" s="1"/>
  <c r="D16" i="1"/>
  <c r="D16" i="2" s="1"/>
  <c r="C16" i="1"/>
  <c r="C16" i="2" s="1"/>
  <c r="B16" i="1"/>
  <c r="F15" i="2"/>
  <c r="E15" i="1"/>
  <c r="E15" i="2" s="1"/>
  <c r="C15" i="1"/>
  <c r="C15" i="2" s="1"/>
  <c r="B15" i="1"/>
  <c r="F14" i="2"/>
  <c r="E14" i="1"/>
  <c r="E14" i="2" s="1"/>
  <c r="D14" i="1"/>
  <c r="D14" i="2" s="1"/>
  <c r="C14" i="1"/>
  <c r="C14" i="2" s="1"/>
  <c r="B14" i="1"/>
  <c r="F13" i="2"/>
  <c r="E13" i="1"/>
  <c r="E13" i="2" s="1"/>
  <c r="D13" i="1"/>
  <c r="D13" i="2" s="1"/>
  <c r="C13" i="1"/>
  <c r="C13" i="2" s="1"/>
  <c r="B13" i="1"/>
  <c r="F12" i="2"/>
  <c r="E12" i="1"/>
  <c r="E12" i="2" s="1"/>
  <c r="D12" i="1"/>
  <c r="D12" i="2" s="1"/>
  <c r="C12" i="1"/>
  <c r="C12" i="2" s="1"/>
  <c r="B12" i="1"/>
  <c r="F11" i="2"/>
  <c r="F10" i="2"/>
  <c r="E10" i="1"/>
  <c r="E10" i="2" s="1"/>
  <c r="D10" i="1"/>
  <c r="D10" i="2" s="1"/>
  <c r="C10" i="1"/>
  <c r="C10" i="2" s="1"/>
  <c r="B10" i="1"/>
  <c r="F9" i="2"/>
  <c r="E9" i="1"/>
  <c r="E9" i="2" s="1"/>
  <c r="C9" i="1"/>
  <c r="C9" i="2" s="1"/>
  <c r="B9" i="1"/>
  <c r="F8" i="2"/>
  <c r="E8" i="1"/>
  <c r="E8" i="2" s="1"/>
  <c r="C8" i="1"/>
  <c r="C8" i="2" s="1"/>
  <c r="B8" i="1"/>
  <c r="R65" i="1" l="1"/>
  <c r="L65" i="2" s="1"/>
  <c r="R90" i="1"/>
  <c r="L90" i="2" s="1"/>
  <c r="R68" i="1"/>
  <c r="L68" i="2" s="1"/>
  <c r="G47" i="2"/>
  <c r="H8" i="2"/>
  <c r="H40" i="2"/>
  <c r="H46" i="2"/>
  <c r="I100" i="2"/>
  <c r="R100" i="1"/>
  <c r="L100" i="2" s="1"/>
  <c r="I99" i="2"/>
  <c r="R99" i="1"/>
  <c r="L99" i="2" s="1"/>
  <c r="I98" i="2"/>
  <c r="R98" i="1"/>
  <c r="L98" i="2" s="1"/>
  <c r="I97" i="2"/>
  <c r="R97" i="1"/>
  <c r="L97" i="2" s="1"/>
  <c r="I96" i="2"/>
  <c r="R96" i="1"/>
  <c r="L96" i="2" s="1"/>
  <c r="I95" i="2"/>
  <c r="R95" i="1"/>
  <c r="L95" i="2" s="1"/>
  <c r="I94" i="2"/>
  <c r="R94" i="1"/>
  <c r="L94" i="2" s="1"/>
  <c r="I93" i="2"/>
  <c r="R93" i="1"/>
  <c r="L93" i="2" s="1"/>
  <c r="I92" i="2"/>
  <c r="R92" i="1"/>
  <c r="L92" i="2" s="1"/>
  <c r="I91" i="2"/>
  <c r="R91" i="1"/>
  <c r="L91" i="2" s="1"/>
  <c r="I89" i="2"/>
  <c r="R89" i="1"/>
  <c r="L89" i="2" s="1"/>
  <c r="I88" i="2"/>
  <c r="R88" i="1"/>
  <c r="L88" i="2" s="1"/>
  <c r="I87" i="2"/>
  <c r="R87" i="1"/>
  <c r="L87" i="2" s="1"/>
  <c r="I86" i="2"/>
  <c r="R86" i="1"/>
  <c r="L86" i="2" s="1"/>
  <c r="I85" i="2"/>
  <c r="R85" i="1"/>
  <c r="L85" i="2" s="1"/>
  <c r="I84" i="2"/>
  <c r="R84" i="1"/>
  <c r="L84" i="2" s="1"/>
  <c r="I83" i="2"/>
  <c r="R83" i="1"/>
  <c r="L83" i="2" s="1"/>
  <c r="I82" i="2"/>
  <c r="R82" i="1"/>
  <c r="L82" i="2" s="1"/>
  <c r="I81" i="2"/>
  <c r="R81" i="1"/>
  <c r="L81" i="2" s="1"/>
  <c r="I80" i="2"/>
  <c r="R80" i="1"/>
  <c r="L80" i="2" s="1"/>
  <c r="I79" i="2"/>
  <c r="R79" i="1"/>
  <c r="L79" i="2" s="1"/>
  <c r="I78" i="2"/>
  <c r="R78" i="1"/>
  <c r="L78" i="2" s="1"/>
  <c r="I77" i="2"/>
  <c r="R77" i="1"/>
  <c r="L77" i="2" s="1"/>
  <c r="I76" i="2"/>
  <c r="R76" i="1"/>
  <c r="L76" i="2" s="1"/>
  <c r="I75" i="2"/>
  <c r="R75" i="1"/>
  <c r="L75" i="2" s="1"/>
  <c r="I74" i="2"/>
  <c r="R74" i="1"/>
  <c r="L74" i="2" s="1"/>
  <c r="I73" i="2"/>
  <c r="R73" i="1"/>
  <c r="L73" i="2" s="1"/>
  <c r="I72" i="2"/>
  <c r="R72" i="1"/>
  <c r="L72" i="2" s="1"/>
  <c r="I71" i="2"/>
  <c r="R71" i="1"/>
  <c r="L71" i="2" s="1"/>
  <c r="I70" i="2"/>
  <c r="R70" i="1"/>
  <c r="L70" i="2" s="1"/>
  <c r="I69" i="2"/>
  <c r="R69" i="1"/>
  <c r="L69" i="2" s="1"/>
  <c r="I67" i="2"/>
  <c r="R67" i="1"/>
  <c r="L67" i="2" s="1"/>
  <c r="I66" i="2"/>
  <c r="R66" i="1"/>
  <c r="L66" i="2" s="1"/>
  <c r="I64" i="2"/>
  <c r="R64" i="1"/>
  <c r="L64" i="2" s="1"/>
  <c r="I63" i="2"/>
  <c r="R63" i="1"/>
  <c r="L63" i="2" s="1"/>
  <c r="B8" i="2"/>
  <c r="O8" i="1"/>
  <c r="B9" i="2"/>
  <c r="O9" i="1"/>
  <c r="B10" i="2"/>
  <c r="O10" i="1"/>
  <c r="O11" i="1"/>
  <c r="B12" i="2"/>
  <c r="O12" i="1"/>
  <c r="B13" i="2"/>
  <c r="O13" i="1"/>
  <c r="B14" i="2"/>
  <c r="O14" i="1"/>
  <c r="B15" i="2"/>
  <c r="O15" i="1"/>
  <c r="B16" i="2"/>
  <c r="O16" i="1"/>
  <c r="B17" i="2"/>
  <c r="O17" i="1"/>
  <c r="B18" i="2"/>
  <c r="O18" i="1"/>
  <c r="B19" i="2"/>
  <c r="O19" i="1"/>
  <c r="B20" i="2"/>
  <c r="O20" i="1"/>
  <c r="B21" i="2"/>
  <c r="O21" i="1"/>
  <c r="B22" i="2"/>
  <c r="O22" i="1"/>
  <c r="B23" i="2"/>
  <c r="O23" i="1"/>
  <c r="I23" i="2" s="1"/>
  <c r="B24" i="2"/>
  <c r="O24" i="1"/>
  <c r="B25" i="2"/>
  <c r="O25" i="1"/>
  <c r="B26" i="2"/>
  <c r="O26" i="1"/>
  <c r="B27" i="2"/>
  <c r="O27" i="1"/>
  <c r="B28" i="2"/>
  <c r="O28" i="1"/>
  <c r="B29" i="2"/>
  <c r="O29" i="1"/>
  <c r="B30" i="2"/>
  <c r="O30" i="1"/>
  <c r="B31" i="2"/>
  <c r="B32" i="2"/>
  <c r="O32" i="1"/>
  <c r="B33" i="2"/>
  <c r="O33" i="1"/>
  <c r="B34" i="2"/>
  <c r="O34" i="1"/>
  <c r="B35" i="2"/>
  <c r="O35" i="1"/>
  <c r="B36" i="2"/>
  <c r="O36" i="1"/>
  <c r="B37" i="2"/>
  <c r="O37" i="1"/>
  <c r="B38" i="2"/>
  <c r="O38" i="1"/>
  <c r="B39" i="2"/>
  <c r="O39" i="1"/>
  <c r="B40" i="2"/>
  <c r="O40" i="1"/>
  <c r="B41" i="2"/>
  <c r="O41" i="1"/>
  <c r="B42" i="2"/>
  <c r="O42" i="1"/>
  <c r="B43" i="2"/>
  <c r="O43" i="1"/>
  <c r="B44" i="2"/>
  <c r="O44" i="1"/>
  <c r="B45" i="2"/>
  <c r="B46" i="2"/>
  <c r="O46" i="1"/>
  <c r="B47" i="2"/>
  <c r="O47" i="1"/>
  <c r="B48" i="2"/>
  <c r="O48" i="1"/>
  <c r="B49" i="2"/>
  <c r="O49" i="1"/>
  <c r="B50" i="2"/>
  <c r="O50" i="1"/>
  <c r="B51" i="2"/>
  <c r="O51" i="1"/>
  <c r="B52" i="2"/>
  <c r="O52" i="1"/>
  <c r="B53" i="2"/>
  <c r="O53" i="1"/>
  <c r="B54" i="2"/>
  <c r="O54" i="1"/>
  <c r="B55" i="2"/>
  <c r="O55" i="1"/>
  <c r="B56" i="2"/>
  <c r="O56" i="1"/>
  <c r="B57" i="2"/>
  <c r="O57" i="1"/>
  <c r="B58" i="2"/>
  <c r="O58" i="1"/>
  <c r="B59" i="2"/>
  <c r="O59" i="1"/>
  <c r="B61" i="2"/>
  <c r="O61" i="1"/>
  <c r="O62" i="1"/>
  <c r="F7" i="2"/>
  <c r="E7" i="1"/>
  <c r="E7" i="2" s="1"/>
  <c r="C7" i="1"/>
  <c r="C7" i="2" s="1"/>
  <c r="B7" i="1"/>
  <c r="R23" i="1" l="1"/>
  <c r="L23" i="2" s="1"/>
  <c r="I62" i="2"/>
  <c r="R62" i="1"/>
  <c r="L62" i="2" s="1"/>
  <c r="I61" i="2"/>
  <c r="R61" i="1"/>
  <c r="L61" i="2" s="1"/>
  <c r="I59" i="2"/>
  <c r="R59" i="1"/>
  <c r="L59" i="2" s="1"/>
  <c r="I58" i="2"/>
  <c r="R58" i="1"/>
  <c r="L58" i="2" s="1"/>
  <c r="I57" i="2"/>
  <c r="R57" i="1"/>
  <c r="L57" i="2" s="1"/>
  <c r="I56" i="2"/>
  <c r="R56" i="1"/>
  <c r="L56" i="2" s="1"/>
  <c r="I55" i="2"/>
  <c r="R55" i="1"/>
  <c r="L55" i="2" s="1"/>
  <c r="I54" i="2"/>
  <c r="R54" i="1"/>
  <c r="L54" i="2" s="1"/>
  <c r="I53" i="2"/>
  <c r="R53" i="1"/>
  <c r="L53" i="2" s="1"/>
  <c r="I52" i="2"/>
  <c r="R52" i="1"/>
  <c r="L52" i="2" s="1"/>
  <c r="I51" i="2"/>
  <c r="R51" i="1"/>
  <c r="L51" i="2" s="1"/>
  <c r="I50" i="2"/>
  <c r="R50" i="1"/>
  <c r="L50" i="2" s="1"/>
  <c r="I49" i="2"/>
  <c r="R49" i="1"/>
  <c r="L49" i="2" s="1"/>
  <c r="I48" i="2"/>
  <c r="R48" i="1"/>
  <c r="L48" i="2" s="1"/>
  <c r="I47" i="2"/>
  <c r="R47" i="1"/>
  <c r="L47" i="2" s="1"/>
  <c r="I46" i="2"/>
  <c r="R46" i="1"/>
  <c r="L46" i="2" s="1"/>
  <c r="I45" i="2"/>
  <c r="R45" i="1"/>
  <c r="L45" i="2" s="1"/>
  <c r="I44" i="2"/>
  <c r="R44" i="1"/>
  <c r="L44" i="2" s="1"/>
  <c r="I43" i="2"/>
  <c r="R43" i="1"/>
  <c r="L43" i="2" s="1"/>
  <c r="I42" i="2"/>
  <c r="R42" i="1"/>
  <c r="L42" i="2" s="1"/>
  <c r="I41" i="2"/>
  <c r="R41" i="1"/>
  <c r="L41" i="2" s="1"/>
  <c r="I40" i="2"/>
  <c r="R40" i="1"/>
  <c r="L40" i="2" s="1"/>
  <c r="I39" i="2"/>
  <c r="R39" i="1"/>
  <c r="L39" i="2" s="1"/>
  <c r="I38" i="2"/>
  <c r="R38" i="1"/>
  <c r="L38" i="2" s="1"/>
  <c r="I37" i="2"/>
  <c r="R37" i="1"/>
  <c r="L37" i="2" s="1"/>
  <c r="I36" i="2"/>
  <c r="R36" i="1"/>
  <c r="L36" i="2" s="1"/>
  <c r="I35" i="2"/>
  <c r="R35" i="1"/>
  <c r="L35" i="2" s="1"/>
  <c r="I34" i="2"/>
  <c r="R34" i="1"/>
  <c r="L34" i="2" s="1"/>
  <c r="I33" i="2"/>
  <c r="R33" i="1"/>
  <c r="L33" i="2" s="1"/>
  <c r="I32" i="2"/>
  <c r="R32" i="1"/>
  <c r="L32" i="2" s="1"/>
  <c r="I31" i="2"/>
  <c r="R31" i="1"/>
  <c r="L31" i="2" s="1"/>
  <c r="I30" i="2"/>
  <c r="R30" i="1"/>
  <c r="L30" i="2" s="1"/>
  <c r="I29" i="2"/>
  <c r="R29" i="1"/>
  <c r="L29" i="2" s="1"/>
  <c r="I28" i="2"/>
  <c r="R28" i="1"/>
  <c r="L28" i="2" s="1"/>
  <c r="I27" i="2"/>
  <c r="R27" i="1"/>
  <c r="L27" i="2" s="1"/>
  <c r="I26" i="2"/>
  <c r="R26" i="1"/>
  <c r="L26" i="2" s="1"/>
  <c r="I25" i="2"/>
  <c r="R25" i="1"/>
  <c r="L25" i="2" s="1"/>
  <c r="I24" i="2"/>
  <c r="R24" i="1"/>
  <c r="L24" i="2" s="1"/>
  <c r="I22" i="2"/>
  <c r="R22" i="1"/>
  <c r="L22" i="2" s="1"/>
  <c r="I21" i="2"/>
  <c r="R21" i="1"/>
  <c r="L21" i="2" s="1"/>
  <c r="I20" i="2"/>
  <c r="R20" i="1"/>
  <c r="L20" i="2" s="1"/>
  <c r="I19" i="2"/>
  <c r="R19" i="1"/>
  <c r="L19" i="2" s="1"/>
  <c r="I18" i="2"/>
  <c r="R18" i="1"/>
  <c r="L18" i="2" s="1"/>
  <c r="I17" i="2"/>
  <c r="R17" i="1"/>
  <c r="L17" i="2" s="1"/>
  <c r="I16" i="2"/>
  <c r="R16" i="1"/>
  <c r="L16" i="2" s="1"/>
  <c r="I15" i="2"/>
  <c r="R15" i="1"/>
  <c r="L15" i="2" s="1"/>
  <c r="I14" i="2"/>
  <c r="R14" i="1"/>
  <c r="L14" i="2" s="1"/>
  <c r="I13" i="2"/>
  <c r="R13" i="1"/>
  <c r="L13" i="2" s="1"/>
  <c r="I12" i="2"/>
  <c r="R12" i="1"/>
  <c r="L12" i="2" s="1"/>
  <c r="I11" i="2"/>
  <c r="R11" i="1"/>
  <c r="L11" i="2" s="1"/>
  <c r="I10" i="2"/>
  <c r="R10" i="1"/>
  <c r="L10" i="2" s="1"/>
  <c r="I9" i="2"/>
  <c r="R9" i="1"/>
  <c r="L9" i="2" s="1"/>
  <c r="I8" i="2"/>
  <c r="R8" i="1"/>
  <c r="L8" i="2" s="1"/>
  <c r="B7" i="2"/>
  <c r="I7" i="2" l="1"/>
  <c r="R7" i="1"/>
  <c r="L7" i="2" l="1"/>
  <c r="L364" i="2" s="1"/>
  <c r="R366" i="1"/>
  <c r="R1707" i="1"/>
  <c r="L1699" i="2" s="1"/>
  <c r="L1700" i="2" s="1"/>
  <c r="R1681" i="1"/>
  <c r="L1674" i="2" s="1"/>
  <c r="L1675" i="2" s="1"/>
  <c r="O1191" i="1"/>
  <c r="I1185" i="2" s="1"/>
  <c r="L1582" i="2"/>
  <c r="R1691" i="1"/>
  <c r="L1683" i="2" s="1"/>
  <c r="L1684" i="2" s="1"/>
  <c r="R1683" i="1"/>
  <c r="R1692" i="1" l="1"/>
  <c r="N1673" i="2"/>
  <c r="R1708" i="1"/>
  <c r="R1191" i="1"/>
  <c r="R1591" i="1" s="1"/>
  <c r="R1711" i="1" l="1"/>
  <c r="L1185" i="2"/>
  <c r="L1584" i="2" s="1"/>
  <c r="L1703" i="2" l="1"/>
  <c r="F467" i="2" l="1"/>
  <c r="O470" i="1"/>
  <c r="I467" i="2" s="1"/>
  <c r="F473" i="2" l="1"/>
  <c r="O476" i="1"/>
  <c r="I473" i="2" s="1"/>
  <c r="F474" i="2"/>
  <c r="O477" i="1"/>
  <c r="I474" i="2" s="1"/>
  <c r="F472" i="2" l="1"/>
  <c r="O475" i="1"/>
  <c r="I472" i="2" s="1"/>
  <c r="F471" i="2" l="1"/>
  <c r="O474" i="1"/>
  <c r="I471" i="2" s="1"/>
  <c r="F468" i="2"/>
  <c r="O471" i="1"/>
  <c r="I468" i="2" s="1"/>
  <c r="F465" i="2"/>
  <c r="O468" i="1"/>
  <c r="I465" i="2" s="1"/>
  <c r="F470" i="2"/>
  <c r="O473" i="1"/>
  <c r="I470" i="2" s="1"/>
  <c r="F466" i="2"/>
  <c r="O469" i="1"/>
  <c r="I466" i="2" s="1"/>
  <c r="F469" i="2"/>
  <c r="O472" i="1"/>
  <c r="I469" i="2" s="1"/>
  <c r="F463" i="2" l="1"/>
  <c r="O466" i="1"/>
  <c r="I463" i="2" s="1"/>
  <c r="F464" i="2"/>
  <c r="O467" i="1"/>
  <c r="I464" i="2" s="1"/>
  <c r="F462" i="2" l="1"/>
  <c r="O465" i="1"/>
  <c r="I462" i="2" s="1"/>
  <c r="F459" i="2"/>
  <c r="O462" i="1"/>
  <c r="I459" i="2" s="1"/>
  <c r="F460" i="2"/>
  <c r="O463" i="1"/>
  <c r="I460" i="2" s="1"/>
  <c r="F461" i="2"/>
  <c r="O464" i="1"/>
  <c r="I461" i="2" s="1"/>
  <c r="F441" i="2" l="1"/>
  <c r="O444" i="1"/>
  <c r="I441" i="2" s="1"/>
  <c r="F457" i="2"/>
  <c r="O460" i="1"/>
  <c r="I457" i="2" s="1"/>
  <c r="F455" i="2"/>
  <c r="O458" i="1"/>
  <c r="I455" i="2" s="1"/>
  <c r="F453" i="2"/>
  <c r="O456" i="1"/>
  <c r="I453" i="2" s="1"/>
  <c r="F451" i="2"/>
  <c r="O454" i="1"/>
  <c r="I451" i="2" s="1"/>
  <c r="F449" i="2"/>
  <c r="O452" i="1"/>
  <c r="I449" i="2" s="1"/>
  <c r="F447" i="2"/>
  <c r="O450" i="1"/>
  <c r="I447" i="2" s="1"/>
  <c r="F445" i="2"/>
  <c r="O448" i="1"/>
  <c r="I445" i="2" s="1"/>
  <c r="F443" i="2"/>
  <c r="O446" i="1"/>
  <c r="I443" i="2" s="1"/>
  <c r="F440" i="2"/>
  <c r="O443" i="1"/>
  <c r="I440" i="2" s="1"/>
  <c r="F438" i="2"/>
  <c r="O441" i="1"/>
  <c r="I438" i="2" s="1"/>
  <c r="F436" i="2"/>
  <c r="O439" i="1"/>
  <c r="I436" i="2" s="1"/>
  <c r="F434" i="2"/>
  <c r="O437" i="1"/>
  <c r="I434" i="2" s="1"/>
  <c r="F442" i="2"/>
  <c r="O445" i="1"/>
  <c r="I442" i="2" s="1"/>
  <c r="F458" i="2"/>
  <c r="O461" i="1"/>
  <c r="I458" i="2" s="1"/>
  <c r="F456" i="2"/>
  <c r="O459" i="1"/>
  <c r="I456" i="2" s="1"/>
  <c r="F454" i="2"/>
  <c r="O457" i="1"/>
  <c r="I454" i="2" s="1"/>
  <c r="F452" i="2"/>
  <c r="O455" i="1"/>
  <c r="I452" i="2" s="1"/>
  <c r="F450" i="2"/>
  <c r="O453" i="1"/>
  <c r="I450" i="2" s="1"/>
  <c r="F448" i="2"/>
  <c r="O451" i="1"/>
  <c r="I448" i="2" s="1"/>
  <c r="F446" i="2"/>
  <c r="O449" i="1"/>
  <c r="I446" i="2" s="1"/>
  <c r="F444" i="2"/>
  <c r="O447" i="1"/>
  <c r="I444" i="2" s="1"/>
  <c r="F439" i="2"/>
  <c r="O442" i="1"/>
  <c r="I439" i="2" s="1"/>
  <c r="F437" i="2"/>
  <c r="O440" i="1"/>
  <c r="I437" i="2" s="1"/>
  <c r="F435" i="2"/>
  <c r="O438" i="1"/>
  <c r="I435" i="2" s="1"/>
  <c r="F433" i="2"/>
  <c r="O436" i="1"/>
  <c r="I433" i="2" s="1"/>
  <c r="F431" i="2" l="1"/>
  <c r="O434" i="1"/>
  <c r="I431" i="2" s="1"/>
  <c r="F426" i="2"/>
  <c r="O429" i="1"/>
  <c r="I426" i="2" s="1"/>
  <c r="F424" i="2"/>
  <c r="O427" i="1"/>
  <c r="I424" i="2" s="1"/>
  <c r="F422" i="2"/>
  <c r="O425" i="1"/>
  <c r="I422" i="2" s="1"/>
  <c r="F420" i="2"/>
  <c r="O423" i="1"/>
  <c r="I420" i="2" s="1"/>
  <c r="F418" i="2"/>
  <c r="O421" i="1"/>
  <c r="I418" i="2" s="1"/>
  <c r="F415" i="2"/>
  <c r="O418" i="1"/>
  <c r="I415" i="2" s="1"/>
  <c r="F413" i="2"/>
  <c r="O416" i="1"/>
  <c r="I413" i="2" s="1"/>
  <c r="F407" i="2"/>
  <c r="O410" i="1"/>
  <c r="I407" i="2" s="1"/>
  <c r="F405" i="2"/>
  <c r="O408" i="1"/>
  <c r="I405" i="2" s="1"/>
  <c r="F429" i="2"/>
  <c r="O432" i="1"/>
  <c r="I429" i="2" s="1"/>
  <c r="F416" i="2"/>
  <c r="O419" i="1"/>
  <c r="I416" i="2" s="1"/>
  <c r="F411" i="2"/>
  <c r="O414" i="1"/>
  <c r="I411" i="2" s="1"/>
  <c r="F403" i="2"/>
  <c r="O406" i="1"/>
  <c r="I403" i="2" s="1"/>
  <c r="F401" i="2"/>
  <c r="O404" i="1"/>
  <c r="I401" i="2" s="1"/>
  <c r="F399" i="2"/>
  <c r="O402" i="1"/>
  <c r="I399" i="2" s="1"/>
  <c r="F397" i="2"/>
  <c r="O400" i="1"/>
  <c r="I397" i="2" s="1"/>
  <c r="F395" i="2"/>
  <c r="O398" i="1"/>
  <c r="I395" i="2" s="1"/>
  <c r="F393" i="2"/>
  <c r="O396" i="1"/>
  <c r="I393" i="2" s="1"/>
  <c r="F391" i="2"/>
  <c r="O394" i="1"/>
  <c r="I391" i="2" s="1"/>
  <c r="F389" i="2"/>
  <c r="O392" i="1"/>
  <c r="I389" i="2" s="1"/>
  <c r="F432" i="2"/>
  <c r="O435" i="1"/>
  <c r="I432" i="2" s="1"/>
  <c r="F427" i="2"/>
  <c r="O430" i="1"/>
  <c r="I427" i="2" s="1"/>
  <c r="F425" i="2"/>
  <c r="O428" i="1"/>
  <c r="I425" i="2" s="1"/>
  <c r="F423" i="2"/>
  <c r="O426" i="1"/>
  <c r="I423" i="2" s="1"/>
  <c r="F421" i="2"/>
  <c r="O424" i="1"/>
  <c r="I421" i="2" s="1"/>
  <c r="F419" i="2"/>
  <c r="O422" i="1"/>
  <c r="I419" i="2" s="1"/>
  <c r="F417" i="2"/>
  <c r="O420" i="1"/>
  <c r="I417" i="2" s="1"/>
  <c r="F414" i="2"/>
  <c r="O417" i="1"/>
  <c r="I414" i="2" s="1"/>
  <c r="F410" i="2"/>
  <c r="O413" i="1"/>
  <c r="I410" i="2" s="1"/>
  <c r="F406" i="2"/>
  <c r="O409" i="1"/>
  <c r="I406" i="2" s="1"/>
  <c r="F430" i="2"/>
  <c r="O433" i="1"/>
  <c r="I430" i="2" s="1"/>
  <c r="F428" i="2"/>
  <c r="O431" i="1"/>
  <c r="I428" i="2" s="1"/>
  <c r="F412" i="2"/>
  <c r="O415" i="1"/>
  <c r="I412" i="2" s="1"/>
  <c r="F404" i="2"/>
  <c r="O407" i="1"/>
  <c r="I404" i="2" s="1"/>
  <c r="F402" i="2"/>
  <c r="O405" i="1"/>
  <c r="I402" i="2" s="1"/>
  <c r="F400" i="2"/>
  <c r="O403" i="1"/>
  <c r="I400" i="2" s="1"/>
  <c r="F398" i="2"/>
  <c r="O401" i="1"/>
  <c r="I398" i="2" s="1"/>
  <c r="F396" i="2"/>
  <c r="O399" i="1"/>
  <c r="I396" i="2" s="1"/>
  <c r="F394" i="2"/>
  <c r="O397" i="1"/>
  <c r="I394" i="2" s="1"/>
  <c r="F392" i="2"/>
  <c r="O395" i="1"/>
  <c r="I392" i="2" s="1"/>
  <c r="F390" i="2"/>
  <c r="O393" i="1"/>
  <c r="I390" i="2" s="1"/>
  <c r="F388" i="2"/>
  <c r="O391" i="1"/>
  <c r="I388" i="2" s="1"/>
  <c r="F387" i="2" l="1"/>
  <c r="O390" i="1"/>
  <c r="I387" i="2" s="1"/>
  <c r="F386" i="2" l="1"/>
  <c r="O389" i="1"/>
  <c r="I386" i="2" s="1"/>
  <c r="F382" i="2"/>
  <c r="O385" i="1"/>
  <c r="I382" i="2" s="1"/>
  <c r="F379" i="2"/>
  <c r="O382" i="1"/>
  <c r="I379" i="2" s="1"/>
  <c r="F377" i="2"/>
  <c r="O380" i="1"/>
  <c r="I377" i="2" s="1"/>
  <c r="F385" i="2"/>
  <c r="O388" i="1"/>
  <c r="I385" i="2" s="1"/>
  <c r="F383" i="2"/>
  <c r="O386" i="1"/>
  <c r="I383" i="2" s="1"/>
  <c r="F380" i="2"/>
  <c r="O383" i="1"/>
  <c r="I380" i="2" s="1"/>
  <c r="F378" i="2"/>
  <c r="O381" i="1"/>
  <c r="I378" i="2" s="1"/>
  <c r="F375" i="2"/>
  <c r="O378" i="1"/>
  <c r="I375" i="2" s="1"/>
  <c r="F373" i="2"/>
  <c r="O376" i="1"/>
  <c r="I373" i="2" s="1"/>
  <c r="F371" i="2"/>
  <c r="O374" i="1"/>
  <c r="I371" i="2" s="1"/>
  <c r="F381" i="2"/>
  <c r="O384" i="1"/>
  <c r="I381" i="2" s="1"/>
  <c r="F384" i="2"/>
  <c r="O387" i="1"/>
  <c r="I384" i="2" s="1"/>
  <c r="F376" i="2"/>
  <c r="O379" i="1"/>
  <c r="I376" i="2" s="1"/>
  <c r="F374" i="2"/>
  <c r="O377" i="1"/>
  <c r="I374" i="2" s="1"/>
  <c r="F372" i="2"/>
  <c r="O375" i="1"/>
  <c r="I372" i="2" s="1"/>
  <c r="F369" i="2" l="1"/>
  <c r="O372" i="1"/>
  <c r="I369" i="2" s="1"/>
  <c r="F370" i="2"/>
  <c r="O373" i="1"/>
  <c r="I37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GUDANG</author>
    <author>Windows User</author>
    <author>PC</author>
  </authors>
  <commentList>
    <comment ref="B29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GUDANG:</t>
        </r>
        <r>
          <rPr>
            <sz val="9"/>
            <color indexed="81"/>
            <rFont val="Tahoma"/>
            <family val="2"/>
          </rPr>
          <t xml:space="preserve">
Masuk 4 Pcs Ex Project
</t>
        </r>
      </text>
    </comment>
    <comment ref="B32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GUDANG:</t>
        </r>
        <r>
          <rPr>
            <sz val="9"/>
            <color indexed="81"/>
            <rFont val="Tahoma"/>
            <family val="2"/>
          </rPr>
          <t xml:space="preserve">
Masuk 3Pcs Ex Project</t>
        </r>
      </text>
    </comment>
    <comment ref="B55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GUDANG:</t>
        </r>
        <r>
          <rPr>
            <sz val="9"/>
            <color indexed="81"/>
            <rFont val="Tahoma"/>
            <family val="2"/>
          </rPr>
          <t xml:space="preserve">
masuk 4 pcs dari project yg di jadikan stock</t>
        </r>
      </text>
    </comment>
    <comment ref="B57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GUDANG:</t>
        </r>
        <r>
          <rPr>
            <sz val="9"/>
            <color indexed="81"/>
            <rFont val="Tahoma"/>
            <family val="2"/>
          </rPr>
          <t xml:space="preserve">
1 Pcs masuk Dari Sisa Project  DI Jadikan Stok</t>
        </r>
      </text>
    </comment>
    <comment ref="B58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GUDANG:</t>
        </r>
        <r>
          <rPr>
            <sz val="9"/>
            <color indexed="81"/>
            <rFont val="Tahoma"/>
            <family val="2"/>
          </rPr>
          <t xml:space="preserve">
masuk 3 pcs dari project yg di jadikan stock</t>
        </r>
      </text>
    </comment>
    <comment ref="B59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GUDANG:</t>
        </r>
        <r>
          <rPr>
            <sz val="9"/>
            <color indexed="81"/>
            <rFont val="Tahoma"/>
            <family val="2"/>
          </rPr>
          <t xml:space="preserve">
masuk 3 pcs dari project yg di jadikan stock</t>
        </r>
      </text>
    </comment>
    <comment ref="Q703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EPD sudah Include dengan EJSS 8-3.5-250</t>
        </r>
      </text>
    </comment>
    <comment ref="Q769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Sudah Include dengan EPD 3,5-300
</t>
        </r>
      </text>
    </comment>
    <comment ref="B81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GUDANG:</t>
        </r>
        <r>
          <rPr>
            <sz val="9"/>
            <color indexed="81"/>
            <rFont val="Tahoma"/>
            <family val="2"/>
          </rPr>
          <t xml:space="preserve">
masuk 4 pcs dari sisa project yg di jadikan stok</t>
        </r>
      </text>
    </comment>
    <comment ref="B82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GUDANG:</t>
        </r>
        <r>
          <rPr>
            <sz val="9"/>
            <color indexed="81"/>
            <rFont val="Tahoma"/>
            <family val="2"/>
          </rPr>
          <t xml:space="preserve">
Ex Project masuk Tanggal 30/05/23
</t>
        </r>
      </text>
    </comment>
    <comment ref="B85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GUDANG:</t>
        </r>
        <r>
          <rPr>
            <sz val="9"/>
            <color indexed="81"/>
            <rFont val="Tahoma"/>
            <family val="2"/>
          </rPr>
          <t xml:space="preserve">
locating ring Bikin,di Jadikan Stock</t>
        </r>
      </text>
    </comment>
    <comment ref="C884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penawaran PB 
</t>
        </r>
      </text>
    </comment>
    <comment ref="B990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GUDANG:</t>
        </r>
        <r>
          <rPr>
            <sz val="9"/>
            <color indexed="81"/>
            <rFont val="Tahoma"/>
            <family val="2"/>
          </rPr>
          <t xml:space="preserve">
sisa project di jadikan stok</t>
        </r>
      </text>
    </comment>
    <comment ref="B1252" authorId="2" shapeId="0" xr:uid="{00000000-0006-0000-0000-00000E000000}">
      <text>
        <r>
          <rPr>
            <b/>
            <sz val="10"/>
            <color indexed="81"/>
            <rFont val="Tahoma"/>
            <family val="2"/>
          </rPr>
          <t>PC:</t>
        </r>
        <r>
          <rPr>
            <sz val="10"/>
            <color indexed="81"/>
            <rFont val="Tahoma"/>
            <family val="2"/>
          </rPr>
          <t xml:space="preserve">
HARGA INCLUDE HOMGE ECMC 4343</t>
        </r>
      </text>
    </comment>
    <comment ref="C1439" authorId="2" shapeId="0" xr:uid="{00000000-0006-0000-0000-00000F000000}">
      <text>
        <r>
          <rPr>
            <b/>
            <sz val="10"/>
            <color indexed="81"/>
            <rFont val="Tahoma"/>
            <family val="2"/>
          </rPr>
          <t>PC:</t>
        </r>
        <r>
          <rPr>
            <sz val="10"/>
            <color indexed="81"/>
            <rFont val="Tahoma"/>
            <family val="2"/>
          </rPr>
          <t xml:space="preserve">
HARGA INCLUDE</t>
        </r>
      </text>
    </comment>
    <comment ref="C1537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Free dari pembelian Holder 
Moldino SDNW120520TR JP4120</t>
        </r>
      </text>
    </comment>
  </commentList>
</comments>
</file>

<file path=xl/sharedStrings.xml><?xml version="1.0" encoding="utf-8"?>
<sst xmlns="http://schemas.openxmlformats.org/spreadsheetml/2006/main" count="3661" uniqueCount="1226">
  <si>
    <t>DATA STOCK BAHAN PEMBANTU</t>
  </si>
  <si>
    <t>Mur &amp; Baut</t>
  </si>
  <si>
    <t>No</t>
  </si>
  <si>
    <t>Nama Barang</t>
  </si>
  <si>
    <t>Bahan</t>
  </si>
  <si>
    <t>Perusahaan</t>
  </si>
  <si>
    <t>Berat Kg</t>
  </si>
  <si>
    <t>Minggu 1</t>
  </si>
  <si>
    <t>Minggu 2</t>
  </si>
  <si>
    <t>Minggu 3</t>
  </si>
  <si>
    <t>Minggu 4</t>
  </si>
  <si>
    <t>Actual</t>
  </si>
  <si>
    <t>Harga Satuan</t>
  </si>
  <si>
    <t>Total Harga</t>
  </si>
  <si>
    <t>Masuk</t>
  </si>
  <si>
    <t>keluar</t>
  </si>
  <si>
    <t>ACCESSORIES MOLD</t>
  </si>
  <si>
    <t>DATA STOCK TOOL</t>
  </si>
  <si>
    <t>Barang lain-lain</t>
  </si>
  <si>
    <t>DATA STOCK BARANG JADI</t>
  </si>
  <si>
    <t>DATA BARANG CUSTOMER</t>
  </si>
  <si>
    <t>total</t>
  </si>
  <si>
    <t>Total</t>
  </si>
  <si>
    <t>Grand Total</t>
  </si>
  <si>
    <t>DATA STOCK BAHAN BAKU</t>
  </si>
  <si>
    <t>JF</t>
  </si>
  <si>
    <t>M 5 X 20 (kembang)</t>
  </si>
  <si>
    <t>Ejector Pin</t>
  </si>
  <si>
    <t>Guide Bush</t>
  </si>
  <si>
    <t>Stepped Ejector Pin</t>
  </si>
  <si>
    <t>SEPD-4-2.5-200-60</t>
  </si>
  <si>
    <t>Guide Pin</t>
  </si>
  <si>
    <t>SPWS-20-145</t>
  </si>
  <si>
    <t>Tanam</t>
  </si>
  <si>
    <t xml:space="preserve">Baut L M 5 X 12 </t>
  </si>
  <si>
    <t>Spring</t>
  </si>
  <si>
    <t>CSF 60-100</t>
  </si>
  <si>
    <t>Locating Ring</t>
  </si>
  <si>
    <t>SPWS-20-170</t>
  </si>
  <si>
    <t>CSF 18-35</t>
  </si>
  <si>
    <t>EPC-12-200</t>
  </si>
  <si>
    <t xml:space="preserve">BNC YIDA </t>
  </si>
  <si>
    <t>GBWS-25-60</t>
  </si>
  <si>
    <t>Stripper Bolt</t>
  </si>
  <si>
    <t>MSBB 16-30</t>
  </si>
  <si>
    <t>Ejector Sleeve</t>
  </si>
  <si>
    <t>SEJS 10-9-6-100-40</t>
  </si>
  <si>
    <t>EPD-6-150</t>
  </si>
  <si>
    <t xml:space="preserve">Guide Bush </t>
  </si>
  <si>
    <t>EPD-8-150</t>
  </si>
  <si>
    <t>Grace M6</t>
  </si>
  <si>
    <t>Ring M4</t>
  </si>
  <si>
    <t>REAMER MAYKESTAG</t>
  </si>
  <si>
    <t>Ø16 HSS (3080)</t>
  </si>
  <si>
    <t>Air Jet Valve</t>
  </si>
  <si>
    <t>Ball Plunger</t>
  </si>
  <si>
    <t>YP-10</t>
  </si>
  <si>
    <t>LPK</t>
  </si>
  <si>
    <t>Snap Ring S-7</t>
  </si>
  <si>
    <t>Baut L M 4 x 8</t>
  </si>
  <si>
    <t>Anti karat</t>
  </si>
  <si>
    <t>PROLIX</t>
  </si>
  <si>
    <t>BAUT Insert OSG</t>
  </si>
  <si>
    <t>FS25656P-EDP7808107</t>
  </si>
  <si>
    <t>Sprue Bush</t>
  </si>
  <si>
    <t>TAP MATIC - LPS</t>
  </si>
  <si>
    <t>GPA-25-350</t>
  </si>
  <si>
    <t>SPWS-25-200</t>
  </si>
  <si>
    <t>16x110</t>
  </si>
  <si>
    <t>EPC-2,5-100</t>
  </si>
  <si>
    <t>EPD-4-250</t>
  </si>
  <si>
    <t>SEPD 4-2-250-80</t>
  </si>
  <si>
    <t>EJS 6-4-150</t>
  </si>
  <si>
    <t>Taper Lock Pin</t>
  </si>
  <si>
    <t>GTPNV-30</t>
  </si>
  <si>
    <t>GBET 16-20</t>
  </si>
  <si>
    <t>CSF 35-70</t>
  </si>
  <si>
    <t>CSF 35-80</t>
  </si>
  <si>
    <t>CSF 60-90</t>
  </si>
  <si>
    <t>Coil Spring</t>
  </si>
  <si>
    <t>CSF 10-25</t>
  </si>
  <si>
    <t>Vent Hole</t>
  </si>
  <si>
    <t>GVFA 14</t>
  </si>
  <si>
    <t>EPC-2,5-200</t>
  </si>
  <si>
    <t>COUNTER SHOOT</t>
  </si>
  <si>
    <t>PROGRESSIVE 7 BIT</t>
  </si>
  <si>
    <t>JFL</t>
  </si>
  <si>
    <t>GBET 20-25</t>
  </si>
  <si>
    <t>Dowel Pin</t>
  </si>
  <si>
    <t>DPND-3-10</t>
  </si>
  <si>
    <t>Coupler</t>
  </si>
  <si>
    <t>F120-SF3</t>
  </si>
  <si>
    <t>Putra Alam</t>
  </si>
  <si>
    <t>Magnet</t>
  </si>
  <si>
    <t>MGN 13</t>
  </si>
  <si>
    <t>MSBB 13-20</t>
  </si>
  <si>
    <t>MSBB 16-35</t>
  </si>
  <si>
    <t>SPWS-20-160</t>
  </si>
  <si>
    <t>YP-6</t>
  </si>
  <si>
    <t>DPTM-10-40</t>
  </si>
  <si>
    <t>M 10 X 85</t>
  </si>
  <si>
    <t>EPC-7-150</t>
  </si>
  <si>
    <t>EPD-7-150</t>
  </si>
  <si>
    <t>BNC CTX</t>
  </si>
  <si>
    <t>Ø4x100</t>
  </si>
  <si>
    <t>END MILL HANITA</t>
  </si>
  <si>
    <t>Stang Tap 1/2"</t>
  </si>
  <si>
    <t>FMRS2516 L125</t>
  </si>
  <si>
    <t>FMRS2516 L200 HRD-L</t>
  </si>
  <si>
    <t>FMRS2516 L150 HRD-M</t>
  </si>
  <si>
    <t>FMRS2520 L200 HRD-L</t>
  </si>
  <si>
    <t>FMRS3021 L200 HRD-L2</t>
  </si>
  <si>
    <t>Stang Tap 3/4"</t>
  </si>
  <si>
    <t>EHSE 3-150-P1-N70</t>
  </si>
  <si>
    <t>Misumi</t>
  </si>
  <si>
    <t>GBET 16-15</t>
  </si>
  <si>
    <t>CS5015060T</t>
  </si>
  <si>
    <t>BAUT Insert Mitsubishi</t>
  </si>
  <si>
    <t>EPD-6-200</t>
  </si>
  <si>
    <t>EPD-5-500</t>
  </si>
  <si>
    <t>EPD-6-500</t>
  </si>
  <si>
    <t>EPD-5.5-100</t>
  </si>
  <si>
    <t>Kawan Lama</t>
  </si>
  <si>
    <t>M 6 X 35 Stainles</t>
  </si>
  <si>
    <t>M 6 X 25 Stainles</t>
  </si>
  <si>
    <t>END MILL ZCC.CT</t>
  </si>
  <si>
    <t>END MILL OSG</t>
  </si>
  <si>
    <t>MSBB 16-20</t>
  </si>
  <si>
    <t>EPD-10-200</t>
  </si>
  <si>
    <t>SBC 20-40-30-2-120-11</t>
  </si>
  <si>
    <t>M 4 X 16 Stainless</t>
  </si>
  <si>
    <t xml:space="preserve">Form / Check sheet </t>
  </si>
  <si>
    <t>Tempat Penyimpanan :</t>
  </si>
  <si>
    <t>DATA STOCK OPNAME TOOLS</t>
  </si>
  <si>
    <t>GUDANG</t>
  </si>
  <si>
    <t>Tanggal Pengecekan :</t>
  </si>
  <si>
    <t>PT COPPAL UTAMA IND MFG</t>
  </si>
  <si>
    <t>BUANA ARTA</t>
  </si>
  <si>
    <t>BNC STS</t>
  </si>
  <si>
    <t>Ø0.4 AC-BLN-R0.2 X 1.5</t>
  </si>
  <si>
    <t>SINERGI MK</t>
  </si>
  <si>
    <t>Ø0.5 AC-BLN-R0.25 X 2</t>
  </si>
  <si>
    <t>Ø1 AC-BLN-R0.5 X 6</t>
  </si>
  <si>
    <t>Ø1 AC-BLN-R0.5 X 10</t>
  </si>
  <si>
    <t>Ø2 AC-BLN-R1 X 12</t>
  </si>
  <si>
    <t>Ø2 AC-BLN-R1 X 16</t>
  </si>
  <si>
    <t>Ø3 AC-BLN-R1.5 X 16</t>
  </si>
  <si>
    <t>Ø6 AC-BMM-R3</t>
  </si>
  <si>
    <t>Ø8 AC-BMM-R4</t>
  </si>
  <si>
    <t>Ø10 AC-BMM-R5</t>
  </si>
  <si>
    <t>Ø12 AC-BMM-R6</t>
  </si>
  <si>
    <t>END MILL STS</t>
  </si>
  <si>
    <t>M 3 X 50</t>
  </si>
  <si>
    <t>TAP MESIN GUHRING</t>
  </si>
  <si>
    <t>M 6 X 35</t>
  </si>
  <si>
    <t>Ø4 AC-BLN-R2 X 25</t>
  </si>
  <si>
    <t>BNC OECM</t>
  </si>
  <si>
    <t>END MILL GUHRING</t>
  </si>
  <si>
    <t>Ø6-R1</t>
  </si>
  <si>
    <t>END MILL HAIMER</t>
  </si>
  <si>
    <t xml:space="preserve">END MILL HITACHI </t>
  </si>
  <si>
    <t>END MILL MITSUBISHI</t>
  </si>
  <si>
    <t>INSERT MITSUBISHI</t>
  </si>
  <si>
    <t xml:space="preserve">Ring Per M16 </t>
  </si>
  <si>
    <t xml:space="preserve">Baut L M 16 X 60 </t>
  </si>
  <si>
    <t>CSF 22-70</t>
  </si>
  <si>
    <t>Ø4 AC-BLN-R2 X 30</t>
  </si>
  <si>
    <t>Adapter Joint</t>
  </si>
  <si>
    <t>JEFS 22</t>
  </si>
  <si>
    <t>Date Mark Pin</t>
  </si>
  <si>
    <t>DMPP-12BL</t>
  </si>
  <si>
    <t>TPGH 110304L-FS HTi10</t>
  </si>
  <si>
    <t>GBWS-30-50</t>
  </si>
  <si>
    <t>Ball Bearing NTN</t>
  </si>
  <si>
    <t>6306 LLUC3/2AS</t>
  </si>
  <si>
    <t>EPD 1.5-100</t>
  </si>
  <si>
    <t>EPC-3-350</t>
  </si>
  <si>
    <t>EPC-3.5-300</t>
  </si>
  <si>
    <t>EPC-2-200</t>
  </si>
  <si>
    <t>EJS 6-5-3.5-200</t>
  </si>
  <si>
    <t>Ø1 AC-BLN-R0.5 X 3</t>
  </si>
  <si>
    <t>EPD-11-100</t>
  </si>
  <si>
    <t>GBWS-25-50</t>
  </si>
  <si>
    <t>EPD-12-250</t>
  </si>
  <si>
    <t>FTGA 03508</t>
  </si>
  <si>
    <t>NNMU200708ZEN-MV15TF</t>
  </si>
  <si>
    <t>M 8 X 30 Stainless</t>
  </si>
  <si>
    <t>M 8 X 70 Stainless</t>
  </si>
  <si>
    <t>M 8 X 40 Stainless</t>
  </si>
  <si>
    <t>BAUT Insert Tungaloy</t>
  </si>
  <si>
    <t>GBA-30-50</t>
  </si>
  <si>
    <t>EJS-16-12-150</t>
  </si>
  <si>
    <t>Ø2 AC-BLN-R1 X 20</t>
  </si>
  <si>
    <t>Ø3 AC-BLN-R1.5 X 20</t>
  </si>
  <si>
    <t>Ø3 AC-BLN-R1.5 X 30</t>
  </si>
  <si>
    <t>Ø4 AC-BMM-R2-ST</t>
  </si>
  <si>
    <t>SPWS-20-190</t>
  </si>
  <si>
    <t>JABAKU</t>
  </si>
  <si>
    <t>CSF 12-50</t>
  </si>
  <si>
    <t>MSBB 16-45</t>
  </si>
  <si>
    <t>EPD-5-150</t>
  </si>
  <si>
    <t>SEPD-4-1,5-150-70</t>
  </si>
  <si>
    <t>Baut L M 10 x 40</t>
  </si>
  <si>
    <t>MSBB 12-55</t>
  </si>
  <si>
    <t>EPD 1.5-150</t>
  </si>
  <si>
    <t>EPD-5-200</t>
  </si>
  <si>
    <t>EPD-3-200</t>
  </si>
  <si>
    <t>Breindo</t>
  </si>
  <si>
    <t>Citra Trinindo</t>
  </si>
  <si>
    <t>DMPP-08-YR</t>
  </si>
  <si>
    <t>EHSE 3-200-1-N80</t>
  </si>
  <si>
    <t>Ø4 AC-ELN 4x25</t>
  </si>
  <si>
    <t>Ejector Blade</t>
  </si>
  <si>
    <t>ERF-3-160-P1.5-W1.5-N75</t>
  </si>
  <si>
    <t xml:space="preserve">BAUT Insert </t>
  </si>
  <si>
    <t>7801175/M2X3,3/TO6</t>
  </si>
  <si>
    <t xml:space="preserve">BAUT Insert Ceratizit </t>
  </si>
  <si>
    <t>782114/M4.5X10.5/T20</t>
  </si>
  <si>
    <t>7883203/M3.0X7.3/T08</t>
  </si>
  <si>
    <t>BAUT Insert Korloy</t>
  </si>
  <si>
    <t>COUNTER BOR MAYKESTAG</t>
  </si>
  <si>
    <t>Counter Shank</t>
  </si>
  <si>
    <t>Yakin Maju</t>
  </si>
  <si>
    <t>Agave</t>
  </si>
  <si>
    <t>DRILL MAYKESTAG</t>
  </si>
  <si>
    <t>M30</t>
  </si>
  <si>
    <t>Insert Tungaloy</t>
  </si>
  <si>
    <t>INSERT CERATIZIT</t>
  </si>
  <si>
    <t>RDHX 0501MOSN GM43+</t>
  </si>
  <si>
    <t xml:space="preserve">RPHX 1605MOFN-27P </t>
  </si>
  <si>
    <t>RDHX 0802MOFN H216T</t>
  </si>
  <si>
    <t>RDHX 0501MOSN GM43T</t>
  </si>
  <si>
    <t>RPHX 10T3MOSN SR226T</t>
  </si>
  <si>
    <t>APKT 1003PDSR-29 SR226T</t>
  </si>
  <si>
    <t>INSERT COROKEY</t>
  </si>
  <si>
    <t>CNMG 120404-PM</t>
  </si>
  <si>
    <t>INSERT DIJET</t>
  </si>
  <si>
    <t xml:space="preserve">CNMG 190616 </t>
  </si>
  <si>
    <t>INSERT KORLOY</t>
  </si>
  <si>
    <t/>
  </si>
  <si>
    <t>RDKW0803MOE PC3500</t>
  </si>
  <si>
    <t>TNMG 160404-MA VE 6020</t>
  </si>
  <si>
    <t>TECHNO CARBIDE</t>
  </si>
  <si>
    <t>RPMT10T3MOE-JS VF15TF</t>
  </si>
  <si>
    <t>ONMU0507ANEN-MJ AH3135</t>
  </si>
  <si>
    <t>RNMU1307ZNER-MJ AH3135</t>
  </si>
  <si>
    <t>INSERT ZCC-CT</t>
  </si>
  <si>
    <t>APKT 160408 PM-YBC 301</t>
  </si>
  <si>
    <t>REAMER</t>
  </si>
  <si>
    <t>Reamer BECK</t>
  </si>
  <si>
    <t>REAMER F.P,IZAR</t>
  </si>
  <si>
    <t xml:space="preserve">Reamer GUHRING </t>
  </si>
  <si>
    <t>REAMER WG</t>
  </si>
  <si>
    <t>TAP MESIN</t>
  </si>
  <si>
    <t>Nipple / Plugs</t>
  </si>
  <si>
    <t>Side Lock</t>
  </si>
  <si>
    <t>MSBB 16-25</t>
  </si>
  <si>
    <t>DPTM-5-15 / MSTP-5-15</t>
  </si>
  <si>
    <t>CSF 30-70 / SWF 30-70</t>
  </si>
  <si>
    <t>EPD 1.3-100</t>
  </si>
  <si>
    <t>M6x1</t>
  </si>
  <si>
    <t>CUIM</t>
  </si>
  <si>
    <t>Snap Ring S 40</t>
  </si>
  <si>
    <t>Ø6-3AEMM 6</t>
  </si>
  <si>
    <t>Ø8-3AEMM 8</t>
  </si>
  <si>
    <t>Ø10-3AEMM 10</t>
  </si>
  <si>
    <t>Ø12-3AEMM 12</t>
  </si>
  <si>
    <t>Obeng WRENCH 1P-10D</t>
  </si>
  <si>
    <t>JTW2-65</t>
  </si>
  <si>
    <t>Taper Screw Plug</t>
  </si>
  <si>
    <t>BFPT 12-100</t>
  </si>
  <si>
    <t>Quick Fitting</t>
  </si>
  <si>
    <t>QFT-03-12</t>
  </si>
  <si>
    <t>MSBB 12-35</t>
  </si>
  <si>
    <t>Comindo</t>
  </si>
  <si>
    <t>M 3 x 15</t>
  </si>
  <si>
    <t xml:space="preserve">EXL N04M020C20.0R02 </t>
  </si>
  <si>
    <t>Screw Plugs</t>
  </si>
  <si>
    <t>QPWA 020 (Kuning)</t>
  </si>
  <si>
    <t>EPD-4.8-200</t>
  </si>
  <si>
    <t>EPD-3.5-250</t>
  </si>
  <si>
    <t>Ring M24</t>
  </si>
  <si>
    <t>7883204/M2.5X5/T08</t>
  </si>
  <si>
    <t>PRO MECHANIC</t>
  </si>
  <si>
    <t>SBC 20-40-30-3-150-19</t>
  </si>
  <si>
    <t>EPD-14-100</t>
  </si>
  <si>
    <t>QTA-130-75</t>
  </si>
  <si>
    <t>Spot Drill COBALT/MEGAFOR 195</t>
  </si>
  <si>
    <t>M8x1.25</t>
  </si>
  <si>
    <t>6208ZZ/2Asu1</t>
  </si>
  <si>
    <t>Afat Bearing</t>
  </si>
  <si>
    <t>Snap Ring Dia 80 (Penahan Dalam)</t>
  </si>
  <si>
    <t>M 16 X 65</t>
  </si>
  <si>
    <t>EPC-10-500</t>
  </si>
  <si>
    <t>M 10 X 210</t>
  </si>
  <si>
    <t>ARANSA</t>
  </si>
  <si>
    <t>BREINDO</t>
  </si>
  <si>
    <t>ARDANI</t>
  </si>
  <si>
    <t>Baut Penhead M6x10</t>
  </si>
  <si>
    <t>EPD-4-300</t>
  </si>
  <si>
    <t>EPD-6.5-100</t>
  </si>
  <si>
    <t>EPD-9-150</t>
  </si>
  <si>
    <t>M 8 X 12</t>
  </si>
  <si>
    <t>BOSCH,DEWALT</t>
  </si>
  <si>
    <t>DMPP-10 MT</t>
  </si>
  <si>
    <t>Kabel NYYHY</t>
  </si>
  <si>
    <t>2x0.75</t>
  </si>
  <si>
    <t>Burner Tip 25</t>
  </si>
  <si>
    <t>Burner Tip 18</t>
  </si>
  <si>
    <t>DMPP-10YR</t>
  </si>
  <si>
    <t>EPD-5.5-250</t>
  </si>
  <si>
    <t>BNC BFL</t>
  </si>
  <si>
    <t>Ø20x150</t>
  </si>
  <si>
    <t>GPA-25-170</t>
  </si>
  <si>
    <t>CSL 14-30</t>
  </si>
  <si>
    <t>MANDIRI TEKNIK</t>
  </si>
  <si>
    <t>Laporan Bulan :</t>
  </si>
  <si>
    <t>CSL 8-25</t>
  </si>
  <si>
    <t>EPD-4,5-200</t>
  </si>
  <si>
    <t>KARYA AGUNG</t>
  </si>
  <si>
    <t>Jaya Teknik</t>
  </si>
  <si>
    <t>Sampurna Teknik</t>
  </si>
  <si>
    <t>HIT</t>
  </si>
  <si>
    <t>Hand Tap TRIANGLE</t>
  </si>
  <si>
    <t>1/2"-14 NPT</t>
  </si>
  <si>
    <t>ENMU-100412ZER-PH JC8118</t>
  </si>
  <si>
    <t>BNM-120-SS DH108</t>
  </si>
  <si>
    <t>BNM-120 KT9 11119-Z5523</t>
  </si>
  <si>
    <t>BNM-160-SS DH108</t>
  </si>
  <si>
    <t>BNM-160 KT9 11119-Z5345</t>
  </si>
  <si>
    <t>RNM-120-R05 JC8015</t>
  </si>
  <si>
    <t>RNM-120-R10 JC8015</t>
  </si>
  <si>
    <t>RNM-160-R10 JC8015</t>
  </si>
  <si>
    <t>RNM-160-R20 JC8015</t>
  </si>
  <si>
    <t>M6 x 1</t>
  </si>
  <si>
    <t>M5 x 0.8</t>
  </si>
  <si>
    <t>TLP-25</t>
  </si>
  <si>
    <t>EPD-7.5-100</t>
  </si>
  <si>
    <t>EPC-3-300</t>
  </si>
  <si>
    <t>Sinar Terang</t>
  </si>
  <si>
    <t>Cooling Joint Plug</t>
  </si>
  <si>
    <t>JEFL11(AR 14-33)</t>
  </si>
  <si>
    <t>Jaya Mandiri</t>
  </si>
  <si>
    <t>AOMT 123620 PEER-MVP20RT</t>
  </si>
  <si>
    <t>AOMT 123608 PEER-HVP 15TF</t>
  </si>
  <si>
    <t>CNMG 120404</t>
  </si>
  <si>
    <t>INSERT OSG</t>
  </si>
  <si>
    <t>SDMT 09T308SR-GM XP2040</t>
  </si>
  <si>
    <t>ZDKT 11T320SR-GM XP3035</t>
  </si>
  <si>
    <t>free</t>
  </si>
  <si>
    <t>Ø4 BMM R2-ST</t>
  </si>
  <si>
    <t>BNC STS (ELECTRODA)</t>
  </si>
  <si>
    <t>Ø6 BMM R3</t>
  </si>
  <si>
    <t>Ø8 BMM R4</t>
  </si>
  <si>
    <t>Ø3 EMM 3ST</t>
  </si>
  <si>
    <t>Ø4 EMM 4ST</t>
  </si>
  <si>
    <t>Ø6 RER 6xR0.5</t>
  </si>
  <si>
    <t>Ø6 RER 6xR1</t>
  </si>
  <si>
    <t>Ø10 RER 10xR1</t>
  </si>
  <si>
    <t>EPD 1.2-150</t>
  </si>
  <si>
    <t xml:space="preserve"> </t>
  </si>
  <si>
    <t>DNMG 150404 MAVP 15TF</t>
  </si>
  <si>
    <t>Hand Tap NPT YAMAWA,WG</t>
  </si>
  <si>
    <t>1/8-27</t>
  </si>
  <si>
    <t>1/4-18</t>
  </si>
  <si>
    <t>Center Drill Yamawa</t>
  </si>
  <si>
    <t>SPMT 060205-PD PC3500</t>
  </si>
  <si>
    <t>SPMT 11T308-PD PC5300</t>
  </si>
  <si>
    <t>XOMT 060204-PD PC5300</t>
  </si>
  <si>
    <t>XOMT 11T306-PD PC5300</t>
  </si>
  <si>
    <t>DEKSAFINDO</t>
  </si>
  <si>
    <t>BAUT Insert DIJET (Screw)</t>
  </si>
  <si>
    <t>TSW2567H F15</t>
  </si>
  <si>
    <t>GBST-20-30</t>
  </si>
  <si>
    <t>AJV 16</t>
  </si>
  <si>
    <t>Obeng DIJET (SCREW DRIVER)</t>
  </si>
  <si>
    <t>A-08</t>
  </si>
  <si>
    <t>M 8 X 75</t>
  </si>
  <si>
    <t xml:space="preserve">Baut L M 12 x 45 </t>
  </si>
  <si>
    <t>SPWS-20-135</t>
  </si>
  <si>
    <t>GBET 13-10</t>
  </si>
  <si>
    <t>SEPD-3-1,5-100-50</t>
  </si>
  <si>
    <t>M14 x 2</t>
  </si>
  <si>
    <t>Baffle Board</t>
  </si>
  <si>
    <t>BFPT 12-85</t>
  </si>
  <si>
    <t>BNC CTX,BFL</t>
  </si>
  <si>
    <t>EPC-12-450</t>
  </si>
  <si>
    <t>CCMT 060204 UE6020</t>
  </si>
  <si>
    <t>M8 x 1.25</t>
  </si>
  <si>
    <t>TAP MESIN NACHI,YAMAWA</t>
  </si>
  <si>
    <t>M10 x 1.5</t>
  </si>
  <si>
    <t>HIROMINDO,AGNI</t>
  </si>
  <si>
    <t>M 12 X 180</t>
  </si>
  <si>
    <t>Hand Tap YAMAWA,TOTEM</t>
  </si>
  <si>
    <t>M24 x 3</t>
  </si>
  <si>
    <t>LNMX 0405 R4-MJ AH3135</t>
  </si>
  <si>
    <t>AOMT 123608 PEER-MVP15TF</t>
  </si>
  <si>
    <t>M3 x 0.5</t>
  </si>
  <si>
    <t>BREINDO,AGAVE</t>
  </si>
  <si>
    <t>M4 x 0.7</t>
  </si>
  <si>
    <t>pd rahayu</t>
  </si>
  <si>
    <t>Snap Ring S-6</t>
  </si>
  <si>
    <t>Snap Ring S-4</t>
  </si>
  <si>
    <t>AGAVE</t>
  </si>
  <si>
    <t>Baut Button Bolt M 6 x 20</t>
  </si>
  <si>
    <t>Baut Button Bolt M 4 x 10</t>
  </si>
  <si>
    <t>HASIL</t>
  </si>
  <si>
    <t>205 x 13 x 31.75 38-A80-LVBE</t>
  </si>
  <si>
    <t>Mur M 12 (LOCKNUT)</t>
  </si>
  <si>
    <t>END MILL (RGH) YG</t>
  </si>
  <si>
    <t>EPD-2.5-300</t>
  </si>
  <si>
    <t>3HP / 3PA-NBR-Brass</t>
  </si>
  <si>
    <t>Putra Alam,RADIANT</t>
  </si>
  <si>
    <t>EPC-1-100</t>
  </si>
  <si>
    <t>Hand Tap YAMAWA,WG</t>
  </si>
  <si>
    <t>M12 x 1.75</t>
  </si>
  <si>
    <t>sumber air</t>
  </si>
  <si>
    <t>Agung Jaya Teknik</t>
  </si>
  <si>
    <t>LONG TAPER DRILL GUHRING</t>
  </si>
  <si>
    <t>EPC-2-250</t>
  </si>
  <si>
    <t>AJV 12</t>
  </si>
  <si>
    <t>CSF/SWF 10-25</t>
  </si>
  <si>
    <t>TAP MESIN YAMAWA,IWS,YG1</t>
  </si>
  <si>
    <t>TAP MESIN YAMAWA,YG1</t>
  </si>
  <si>
    <t>TAP MESIN  YAMAWA,YG1</t>
  </si>
  <si>
    <t>Drill Nachi HSS</t>
  </si>
  <si>
    <t>Ø4.5</t>
  </si>
  <si>
    <t>Agave,JABAKU</t>
  </si>
  <si>
    <t>HIROMINDO/JMT/AGNI</t>
  </si>
  <si>
    <t>JAYA TEKNIK</t>
  </si>
  <si>
    <t>END MILL YG1</t>
  </si>
  <si>
    <t>Ø20 4EMM20</t>
  </si>
  <si>
    <t>Hand Reamer YG1</t>
  </si>
  <si>
    <t>EPD-3.3-150</t>
  </si>
  <si>
    <t>CSL 10-25</t>
  </si>
  <si>
    <t>SAINGAN</t>
  </si>
  <si>
    <t>Ø10</t>
  </si>
  <si>
    <t>FSW3509H</t>
  </si>
  <si>
    <t>FSW4013H</t>
  </si>
  <si>
    <t>BREINDO,AGAVE,JABAKU</t>
  </si>
  <si>
    <t>SPOT DRILL OSG,MAGAFOR</t>
  </si>
  <si>
    <t>TLP-13</t>
  </si>
  <si>
    <t>TLP-16</t>
  </si>
  <si>
    <t>EPD 1-200</t>
  </si>
  <si>
    <t>Mur M 10 (LOCKNUT)</t>
  </si>
  <si>
    <t>DPTM-12-50</t>
  </si>
  <si>
    <t>REAMER SOMTA</t>
  </si>
  <si>
    <t>EPC-1,5 -250</t>
  </si>
  <si>
    <t>EPD-4,5-150</t>
  </si>
  <si>
    <t>BREINDO.AGAVE</t>
  </si>
  <si>
    <t>BNC  OSG (3106641)</t>
  </si>
  <si>
    <t xml:space="preserve">Ø10-100WXL-EBD R5x18 </t>
  </si>
  <si>
    <t>BNC HITACHI (R1x16)</t>
  </si>
  <si>
    <t>Ø16-80</t>
  </si>
  <si>
    <t>BNC OSG (3122116) (R1x16x6)</t>
  </si>
  <si>
    <t xml:space="preserve">Ø2-60 WXL-LN-EBD </t>
  </si>
  <si>
    <t>BNC OSG (3124130) (R2x30x6)</t>
  </si>
  <si>
    <t xml:space="preserve">Ø4-80 WXL-LN-EBD </t>
  </si>
  <si>
    <t>BNC OSG (3124135) (R2x35x6)</t>
  </si>
  <si>
    <t>R1x2Tx4Dx50 YDS10B2A04050</t>
  </si>
  <si>
    <t>2.5 x 60° x 8</t>
  </si>
  <si>
    <t xml:space="preserve">Center Drill MAGAFOR 195 </t>
  </si>
  <si>
    <t>Ø6x11x6.6</t>
  </si>
  <si>
    <t>Drill HSS</t>
  </si>
  <si>
    <t>Drill Tivoly Twist HSS</t>
  </si>
  <si>
    <t>END MILL  OSG (3131403) 0.4x1.5</t>
  </si>
  <si>
    <t xml:space="preserve">Ø0.4-45 WXL-LN-EDS </t>
  </si>
  <si>
    <t>END MILL  OSG (3131515) 0.5x15</t>
  </si>
  <si>
    <t xml:space="preserve">Ø0.5-50 WXL-LN-EDS </t>
  </si>
  <si>
    <t>Ø10-73 F2004NNH1000CDA</t>
  </si>
  <si>
    <t>Ø12-85 F2004NNH1200CDA</t>
  </si>
  <si>
    <t>Ø16-93 F2004NNH1600CDA</t>
  </si>
  <si>
    <t>Ø4 F2004NNH0400CDA</t>
  </si>
  <si>
    <t>Ø6-58 F2004NNH0600CDA</t>
  </si>
  <si>
    <t>Ø8-65 F2004NNH0800CDA</t>
  </si>
  <si>
    <t>Ø5-70 TAPER</t>
  </si>
  <si>
    <t>END MILL IZAR HSS</t>
  </si>
  <si>
    <t>Ø1.8-50 MS4XLD0180N120</t>
  </si>
  <si>
    <t>Ø3 AE-VMS 855830</t>
  </si>
  <si>
    <t>Ø4 AE-VMS 855840</t>
  </si>
  <si>
    <t>END MILL OSG (3172008)</t>
  </si>
  <si>
    <t xml:space="preserve">Ø1-45 WXL-LN-EMS 1x8 </t>
  </si>
  <si>
    <t>END MILL OSG (3173012)</t>
  </si>
  <si>
    <t xml:space="preserve">Ø2-45 WXL-LN-EMS 2x12 </t>
  </si>
  <si>
    <t>END MILL OSG (3173016)</t>
  </si>
  <si>
    <t xml:space="preserve">Ø2-50 WXL-LN-EMS 2x16 </t>
  </si>
  <si>
    <t>END MILL OSG (3174020)</t>
  </si>
  <si>
    <t xml:space="preserve">Ø3-65  WXL-LN-EMS 3x25 </t>
  </si>
  <si>
    <t xml:space="preserve">Ø4-70 WXL-LN-EMS 4x25 (3175025) </t>
  </si>
  <si>
    <t>END MILL OSG (100-34-10)</t>
  </si>
  <si>
    <t>Ø10-100 GS EML</t>
  </si>
  <si>
    <t>Ø12 (12x12x26x83)</t>
  </si>
  <si>
    <t>Ø16 (16x16x32x92)</t>
  </si>
  <si>
    <t>Ø20 (20x20x38x104)</t>
  </si>
  <si>
    <t>Ø20 (20x20x75x141)</t>
  </si>
  <si>
    <t xml:space="preserve">Ø8(R0.2)x8x9(18)x60 </t>
  </si>
  <si>
    <t>Ø9x10x25x80</t>
  </si>
  <si>
    <t>END MILL YG1 HSS</t>
  </si>
  <si>
    <t>End Mill WG HSS</t>
  </si>
  <si>
    <t>Hand Tap YG1,YAMAWA</t>
  </si>
  <si>
    <t>Hand Tap YAMAWA.YG1</t>
  </si>
  <si>
    <t>Hand Tap YAMAWA,YG1</t>
  </si>
  <si>
    <t>Hand Tap Yamawa,Osborn,YG1</t>
  </si>
  <si>
    <t>Hand Tap YG1</t>
  </si>
  <si>
    <t>M16 x 2</t>
  </si>
  <si>
    <t>M20 x 2.5</t>
  </si>
  <si>
    <t>Hand Tap YAMAWA</t>
  </si>
  <si>
    <t>M22 x 1.5</t>
  </si>
  <si>
    <t>Hand Tap BSW</t>
  </si>
  <si>
    <t>3/4"</t>
  </si>
  <si>
    <t>3/4"-14</t>
  </si>
  <si>
    <t>Hand Tap NPT YAMAWA,YG1</t>
  </si>
  <si>
    <t>3/8"-18</t>
  </si>
  <si>
    <t>Hand Tap PS</t>
  </si>
  <si>
    <t>1" (G)</t>
  </si>
  <si>
    <t>Hand Tap BSPF</t>
  </si>
  <si>
    <t>1 1/2" (G)</t>
  </si>
  <si>
    <t>2" (G)</t>
  </si>
  <si>
    <t>Holder KORLOY</t>
  </si>
  <si>
    <t>INSERT CERATIZIT (CTCP230)</t>
  </si>
  <si>
    <t xml:space="preserve">RPNX 1605M8SN-M50 </t>
  </si>
  <si>
    <t>INSERT CERATIZIT (SR226+)</t>
  </si>
  <si>
    <t xml:space="preserve">RPNX 10T3MOSN-29 </t>
  </si>
  <si>
    <t>INSERT CERATIZIT (H216T)</t>
  </si>
  <si>
    <t xml:space="preserve">RPHX 10T3MOFN-27P </t>
  </si>
  <si>
    <t>INSERT CERATIZIT (CTP1235)</t>
  </si>
  <si>
    <t xml:space="preserve">XOLT 120410SR-M50 </t>
  </si>
  <si>
    <t xml:space="preserve">XOLX 120410SR-M50 </t>
  </si>
  <si>
    <t>INSERT KORLOY (PC5300)</t>
  </si>
  <si>
    <t xml:space="preserve">TNMX 2710 AZNR-NM </t>
  </si>
  <si>
    <t>INSERT KORLOY (PC3500)</t>
  </si>
  <si>
    <t xml:space="preserve">RDKT10T3MO-MM </t>
  </si>
  <si>
    <t>INSERT KORLOY (PC3545)</t>
  </si>
  <si>
    <t xml:space="preserve">APMT 0602PDSR-MM </t>
  </si>
  <si>
    <t>DNMG 150408-GJ VP15TF</t>
  </si>
  <si>
    <t>ZDKT11T308SR-GR XP2040</t>
  </si>
  <si>
    <t xml:space="preserve">ONGU0507ANEN-W AH3135 </t>
  </si>
  <si>
    <t>LNMX 0405ZER-HJ AH3135</t>
  </si>
  <si>
    <t>Ø15</t>
  </si>
  <si>
    <t>Reamer YG1</t>
  </si>
  <si>
    <t>Reamer YG1,SOMTA</t>
  </si>
  <si>
    <t>M5x0.8 HSSE (0014160390)</t>
  </si>
  <si>
    <t>M6x1 HSSE (0014348900)</t>
  </si>
  <si>
    <t>TAP MESIN YAMAWA,WIDIA</t>
  </si>
  <si>
    <t>M10 x 1.25</t>
  </si>
  <si>
    <t>TAP MESIN YG1 T2809362</t>
  </si>
  <si>
    <t>TAP MESIN  OSG</t>
  </si>
  <si>
    <t>M20 x 1.5</t>
  </si>
  <si>
    <t>TAP MESIN YAMAWA</t>
  </si>
  <si>
    <t>M12 x 1.5</t>
  </si>
  <si>
    <t>TAP MESIN OSG (NPT8327673)</t>
  </si>
  <si>
    <t>TAP A-TPT 2.5 PG 1/4-18</t>
  </si>
  <si>
    <t>TAP MESIN OSG (NPT8327674)</t>
  </si>
  <si>
    <t xml:space="preserve">TAP A-TPT 2.5 PG 3/8-18 </t>
  </si>
  <si>
    <t>PT-1/4"-19</t>
  </si>
  <si>
    <t>PT-3/8"-19</t>
  </si>
  <si>
    <t>ER8WB0600LN-30-R1.0-ATH</t>
  </si>
  <si>
    <t>PRIMA TIGON</t>
  </si>
  <si>
    <t>END MILL MOLDINO (6xR1x30)</t>
  </si>
  <si>
    <t>END MILL MOLDINO (10xR1x50)</t>
  </si>
  <si>
    <t>ER8WB1000LN-50-R1.0-ATH</t>
  </si>
  <si>
    <t>END MILL MOLDINO (12xR1x60)</t>
  </si>
  <si>
    <t>ER8WB1200LN-60-R1.0-ATH</t>
  </si>
  <si>
    <t>BNC MOLDINO (R1.5x20)</t>
  </si>
  <si>
    <t>BNC MOLDINO (R1.5x25)</t>
  </si>
  <si>
    <t xml:space="preserve">Ø3 EPDBE2030-25-ATH </t>
  </si>
  <si>
    <t>BNC MOLDINO (R1.5x30)</t>
  </si>
  <si>
    <t xml:space="preserve">Ø3 EPDBE2030-30-ATH </t>
  </si>
  <si>
    <t>BNC MOLDINO (R2x25)</t>
  </si>
  <si>
    <t xml:space="preserve">Ø4 EPDBE2040-25-ATH </t>
  </si>
  <si>
    <t>BNC MOLDINO (R2x45)</t>
  </si>
  <si>
    <t xml:space="preserve">Ø4 EPDBE2040-45-ATH </t>
  </si>
  <si>
    <t>SEPD-3-1.2-250-80</t>
  </si>
  <si>
    <t>EPD 1.3-150</t>
  </si>
  <si>
    <t>Ø3 (2F-R1.5-Ø3-100-45°)</t>
  </si>
  <si>
    <t>BNC MOLDINO (R2x35)</t>
  </si>
  <si>
    <t xml:space="preserve">Ø4 EPDBE2040-35-ATH </t>
  </si>
  <si>
    <t>BNC MOLDINO (R3x30)</t>
  </si>
  <si>
    <t xml:space="preserve">Ø6 EPDBE2060-30-ATH </t>
  </si>
  <si>
    <t>BNC MOLDINO (R3x50)</t>
  </si>
  <si>
    <t xml:space="preserve">Ø6 EPDBE2060-50-ATH </t>
  </si>
  <si>
    <t xml:space="preserve">Ø4 EPDBPE2040-30-09-ATH </t>
  </si>
  <si>
    <t xml:space="preserve">Ø6 EPDBPE2060-70-09-ATH </t>
  </si>
  <si>
    <t xml:space="preserve">Ø3 EPDBPE2030-30-09-ATH </t>
  </si>
  <si>
    <t xml:space="preserve">END MILL MOLDINO </t>
  </si>
  <si>
    <t>ETRP4030-20-0908-TH</t>
  </si>
  <si>
    <t>ETRP4030-30-0908-TH</t>
  </si>
  <si>
    <t>ETRP4030-40-0908-TH</t>
  </si>
  <si>
    <t>ETRP4030-60-0908-TH</t>
  </si>
  <si>
    <t>ETMP4060-67-15-TH</t>
  </si>
  <si>
    <t>HGOS4120-PN</t>
  </si>
  <si>
    <t>PRIMATIGON</t>
  </si>
  <si>
    <t>INSERT MOLDINO</t>
  </si>
  <si>
    <t>EDMT070220R-TJP4120</t>
  </si>
  <si>
    <t xml:space="preserve">Ø6 EPDBPE2060-50-09-ATH </t>
  </si>
  <si>
    <t>BNC MOLDINO (R1.5X30X09</t>
  </si>
  <si>
    <t>END MILL MOLDINO (10xR2)</t>
  </si>
  <si>
    <t xml:space="preserve">ETMP4100-20-TH-P </t>
  </si>
  <si>
    <t>BNC MOLDINO (R2x30x0.9)</t>
  </si>
  <si>
    <t>END MILL MOLDINO (6xR1x40)</t>
  </si>
  <si>
    <t>ER8WB0600LN-40-R1.0-ATH</t>
  </si>
  <si>
    <t>ENMU0603ER-C JP4120</t>
  </si>
  <si>
    <t>EJS-8-5.5-150</t>
  </si>
  <si>
    <t>STOP DISC SHRINK FIT HAIMER</t>
  </si>
  <si>
    <t>Ø3-Ø5 (80.152.03)</t>
  </si>
  <si>
    <t>Ø6-Ø12 (80.152.06)</t>
  </si>
  <si>
    <t>Ø14-Ø16 (80.152.14)</t>
  </si>
  <si>
    <t>Ø18-Ø20 (80.152.18)</t>
  </si>
  <si>
    <t>Ø25-Ø32 (80.152.25)</t>
  </si>
  <si>
    <t>ETRP4025-30-0905-TH</t>
  </si>
  <si>
    <t>ETM4060-15-TH</t>
  </si>
  <si>
    <t>ETRP4025-40-0905-TH</t>
  </si>
  <si>
    <t>BAUT Insert Sandvick</t>
  </si>
  <si>
    <t>5513 020-57</t>
  </si>
  <si>
    <t>BAUT Insert Walter</t>
  </si>
  <si>
    <t>FS 390</t>
  </si>
  <si>
    <t>FS 1457</t>
  </si>
  <si>
    <t>FS 391</t>
  </si>
  <si>
    <t>FS 920</t>
  </si>
  <si>
    <t>FREE</t>
  </si>
  <si>
    <t>EPD-6.5-150</t>
  </si>
  <si>
    <t>DMPP-05MT</t>
  </si>
  <si>
    <t>Guide Pin Top</t>
  </si>
  <si>
    <t>GPEB 16-80</t>
  </si>
  <si>
    <t>Angular Pin</t>
  </si>
  <si>
    <t>APZ-12-90-N20</t>
  </si>
  <si>
    <t>SEPD-3-2-150-40</t>
  </si>
  <si>
    <t>BNC MOLDINO (R3x70x0.9)</t>
  </si>
  <si>
    <t xml:space="preserve">INSERT KORLOY </t>
  </si>
  <si>
    <t>APMT 11T3PDFR-MA H01</t>
  </si>
  <si>
    <t>TPS 25-1</t>
  </si>
  <si>
    <t>BNC MOLDINO (R1x50x0.9°)</t>
  </si>
  <si>
    <t>Ø2 EPDBPE2020-50-09-ATH</t>
  </si>
  <si>
    <t>BNC MOLDINO (R1x70x0.9°)</t>
  </si>
  <si>
    <t>Ø2 EPDBPE2020-70-09-ATH</t>
  </si>
  <si>
    <t>BNC MOLDINO (R2x50x0.9°)</t>
  </si>
  <si>
    <t>BNC MOLDINO (R3x50X0.9°)</t>
  </si>
  <si>
    <t>2.5 x 60° x 7.7</t>
  </si>
  <si>
    <t>Ø3.3-LT150-LF75</t>
  </si>
  <si>
    <t>Ø3 AC-ELN 3x20</t>
  </si>
  <si>
    <t>Ø8 AC-4HFR-8</t>
  </si>
  <si>
    <t>Ø12 AC-4HFR-12</t>
  </si>
  <si>
    <t>EPC-5.5-150</t>
  </si>
  <si>
    <t>EPC-6.5-100</t>
  </si>
  <si>
    <t>M18 x 2.5</t>
  </si>
  <si>
    <t>Ø9.5</t>
  </si>
  <si>
    <t>ZERO SETTER HOLEX</t>
  </si>
  <si>
    <t>359085-50</t>
  </si>
  <si>
    <t>GTS</t>
  </si>
  <si>
    <t>DPND-3-15</t>
  </si>
  <si>
    <t>ETRP4025-60-0905-TH</t>
  </si>
  <si>
    <t>Ø8x15x9.0</t>
  </si>
  <si>
    <t>Ø10x18.0x11.0</t>
  </si>
  <si>
    <t>13.4-90°</t>
  </si>
  <si>
    <t>20.5-90°</t>
  </si>
  <si>
    <t>25-90°</t>
  </si>
  <si>
    <t>Ø1</t>
  </si>
  <si>
    <t>Ø1.5</t>
  </si>
  <si>
    <t>Ø1.8</t>
  </si>
  <si>
    <t>Ø2.5</t>
  </si>
  <si>
    <t>Ø2.7</t>
  </si>
  <si>
    <t>Ø2.8</t>
  </si>
  <si>
    <t>Ø3x305</t>
  </si>
  <si>
    <t>Ø3</t>
  </si>
  <si>
    <t>Ø3-LT150-LF75</t>
  </si>
  <si>
    <t>Ø3.1</t>
  </si>
  <si>
    <t>Ø3.2</t>
  </si>
  <si>
    <t>Ø3.3</t>
  </si>
  <si>
    <t>Ø3.4</t>
  </si>
  <si>
    <t>Ø3.5</t>
  </si>
  <si>
    <t>Ø3.8</t>
  </si>
  <si>
    <t>Ø3.9</t>
  </si>
  <si>
    <t>Ø4</t>
  </si>
  <si>
    <t>Ø4.1</t>
  </si>
  <si>
    <t>Ø4.2</t>
  </si>
  <si>
    <t>Ø4.6</t>
  </si>
  <si>
    <t>Ø4.7</t>
  </si>
  <si>
    <t>Ø4.8</t>
  </si>
  <si>
    <t>Ø5</t>
  </si>
  <si>
    <t>Ø5.1</t>
  </si>
  <si>
    <t>Ø5.2</t>
  </si>
  <si>
    <t>Ø5.5</t>
  </si>
  <si>
    <t>Ø5.7</t>
  </si>
  <si>
    <t>Ø5.8</t>
  </si>
  <si>
    <t>Ø6</t>
  </si>
  <si>
    <t>Ø6.1</t>
  </si>
  <si>
    <t>Ø6.2</t>
  </si>
  <si>
    <t>Ø6.4</t>
  </si>
  <si>
    <t>Ø6.5</t>
  </si>
  <si>
    <t>Ø6.6</t>
  </si>
  <si>
    <t>Ø6.7</t>
  </si>
  <si>
    <t>Ø6.8</t>
  </si>
  <si>
    <t>Ø6.9</t>
  </si>
  <si>
    <t>Ø7</t>
  </si>
  <si>
    <t>Ø7.2</t>
  </si>
  <si>
    <t>Ø7.3</t>
  </si>
  <si>
    <t>Ø7.4</t>
  </si>
  <si>
    <t>Ø7.5</t>
  </si>
  <si>
    <t>Ø7.7</t>
  </si>
  <si>
    <t>Ø7.8</t>
  </si>
  <si>
    <t>Ø8</t>
  </si>
  <si>
    <t>Ø8.1</t>
  </si>
  <si>
    <t>Ø8.2</t>
  </si>
  <si>
    <t>Ø8.5</t>
  </si>
  <si>
    <t>Ø8.6</t>
  </si>
  <si>
    <t>Ø8.7</t>
  </si>
  <si>
    <t>Ø8.8</t>
  </si>
  <si>
    <t>Ø9</t>
  </si>
  <si>
    <t>Ø9.6</t>
  </si>
  <si>
    <t>Ø9.8</t>
  </si>
  <si>
    <t>Ø10.1</t>
  </si>
  <si>
    <t>Ø10.2</t>
  </si>
  <si>
    <t>Ø10.5</t>
  </si>
  <si>
    <t>Ø11</t>
  </si>
  <si>
    <t>Ø11.5</t>
  </si>
  <si>
    <t>Ø11.8</t>
  </si>
  <si>
    <t>Ø12</t>
  </si>
  <si>
    <t>Ø12.1</t>
  </si>
  <si>
    <t>Ø12.2</t>
  </si>
  <si>
    <t>Ø12.5</t>
  </si>
  <si>
    <t>Ø13</t>
  </si>
  <si>
    <t>Ø13.5</t>
  </si>
  <si>
    <t>Ø13.8</t>
  </si>
  <si>
    <t>Ø14</t>
  </si>
  <si>
    <t>Ø14.5</t>
  </si>
  <si>
    <t>Ø15.5</t>
  </si>
  <si>
    <t>Ø1.9</t>
  </si>
  <si>
    <t>Ø2</t>
  </si>
  <si>
    <t>Ø2.1</t>
  </si>
  <si>
    <t>Ø2.9</t>
  </si>
  <si>
    <t>Ø14 x LT210 x LF120</t>
  </si>
  <si>
    <t>Ø6 x LT200 x LF100</t>
  </si>
  <si>
    <t>Ø7 x LT200 x LF100</t>
  </si>
  <si>
    <t>Ø8 x LT200 x LF100</t>
  </si>
  <si>
    <t>Ø8 x LT300 x LF150</t>
  </si>
  <si>
    <t>Ø10 x LT250 x LF120</t>
  </si>
  <si>
    <t>Ø6 x LT300 x LF150</t>
  </si>
  <si>
    <t>Ø7 x LT300 x LF150</t>
  </si>
  <si>
    <t>Ø10.5 x LT300 x LF150</t>
  </si>
  <si>
    <t>Ø1.5 LENGTH FLUTE 25</t>
  </si>
  <si>
    <t>Ø3.5 LENGTH FLUTE 70</t>
  </si>
  <si>
    <t>Ø4 x LT175 x LF120</t>
  </si>
  <si>
    <t>Ø13 x LT375 x LF260</t>
  </si>
  <si>
    <t>Ø3.1 DIN340 11403310310</t>
  </si>
  <si>
    <t>Ø4.0 DIN340 11403310400</t>
  </si>
  <si>
    <t>Ø16 x 92</t>
  </si>
  <si>
    <t>Ø6 x 55 (EMR LURUS)</t>
  </si>
  <si>
    <t xml:space="preserve">Ø3x20 WXL-LN-EMS </t>
  </si>
  <si>
    <t>Ø0.3 AC-ELN-0.3x1</t>
  </si>
  <si>
    <t>Ø0.4 AC-ELN-0.4x1.5</t>
  </si>
  <si>
    <t>Ø0.5 AC-ELN-0.5x2</t>
  </si>
  <si>
    <t>Ø1 AC-ELN-1x4</t>
  </si>
  <si>
    <t>Ø1 AC-ELN-1x10</t>
  </si>
  <si>
    <t>Ø1 AC-3HFR 1</t>
  </si>
  <si>
    <t>Ø2 AC-ELN 2x12</t>
  </si>
  <si>
    <t>Ø2 AC-ELN 2x16</t>
  </si>
  <si>
    <t>Ø2 AC-ELN 2x20</t>
  </si>
  <si>
    <t>Ø2 AC-4HFL-2</t>
  </si>
  <si>
    <t>Ø3 AC-ELN 3x16</t>
  </si>
  <si>
    <t>Ø3 AC-ELN 3x30</t>
  </si>
  <si>
    <t>Ø4 AC-4RHFR-4xR0.5</t>
  </si>
  <si>
    <t>Ø4 AC-ELN 4x30</t>
  </si>
  <si>
    <t>Ø6 AC-4RHFR-6 R1</t>
  </si>
  <si>
    <t>Ø10 AC-4HFL-10</t>
  </si>
  <si>
    <t>Ø10 AC-4HFR-10</t>
  </si>
  <si>
    <t>Ø10 R1 AC-4RHFR</t>
  </si>
  <si>
    <t>Ø12  AC-4HFL</t>
  </si>
  <si>
    <t>Ø8x8x25x70 EM818080</t>
  </si>
  <si>
    <t>Ø11x12x30x90 E2412110K</t>
  </si>
  <si>
    <t>Ø13x12x35x95 E2412130</t>
  </si>
  <si>
    <t>Ø16x16x40x105 E2412160</t>
  </si>
  <si>
    <t>Ø21x20x45x115 E2412210</t>
  </si>
  <si>
    <t>Ø25x25x50x125 E2412250</t>
  </si>
  <si>
    <t>Ø30x25x55x125 E2412300</t>
  </si>
  <si>
    <t>Ø6 (R0.5)</t>
  </si>
  <si>
    <t>Ø3.5 K115300350</t>
  </si>
  <si>
    <t>Holder TUNGALOY</t>
  </si>
  <si>
    <t>EXL N04M032C32.0R04</t>
  </si>
  <si>
    <t>INSERT ISCAR</t>
  </si>
  <si>
    <t>CCMT09T308</t>
  </si>
  <si>
    <t>INSERT KYOCERA</t>
  </si>
  <si>
    <t>CCMT09T304</t>
  </si>
  <si>
    <t>TPGH 110304L</t>
  </si>
  <si>
    <t>TPGX 090204HTi10</t>
  </si>
  <si>
    <t>DCMT070204 NX 3035</t>
  </si>
  <si>
    <t>SPCG53ZNX2525</t>
  </si>
  <si>
    <t>SPCG53ZHTI05T</t>
  </si>
  <si>
    <t>Insert Sandvick</t>
  </si>
  <si>
    <t>880-0403 05H-C-GR</t>
  </si>
  <si>
    <t>880-0403 05H-C-LM</t>
  </si>
  <si>
    <t>880-0403 W07H-P-GR</t>
  </si>
  <si>
    <t>880-0403 W07H-P-LM</t>
  </si>
  <si>
    <t>INSERT SANDVICK</t>
  </si>
  <si>
    <t>CNMG 120408-PM</t>
  </si>
  <si>
    <t>880-0503W05H-P-GM4344</t>
  </si>
  <si>
    <t>880-050305H-C-GM1044</t>
  </si>
  <si>
    <t>Insert Turning Tungaloy</t>
  </si>
  <si>
    <t xml:space="preserve">SDKR42ZSR-MJT3130 </t>
  </si>
  <si>
    <t>SPKN 1203EDTR-YBC301</t>
  </si>
  <si>
    <t>Ø16-400-500</t>
  </si>
  <si>
    <t>Ø20-400-500</t>
  </si>
  <si>
    <t>Mata Deburring</t>
  </si>
  <si>
    <t>Pahat Bohler</t>
  </si>
  <si>
    <t>HSS 1/2 x 6" Bohler</t>
  </si>
  <si>
    <t>HSS 5/8 x 6" Bohler</t>
  </si>
  <si>
    <t>Pahat Widia Kanan</t>
  </si>
  <si>
    <t>Pahat Widia Kiri</t>
  </si>
  <si>
    <t>-</t>
  </si>
  <si>
    <t>Ø2X12X11X49</t>
  </si>
  <si>
    <t>Ø6 H7</t>
  </si>
  <si>
    <t>Ø10 030510 DIN212A HSS</t>
  </si>
  <si>
    <t>Reamer Mesin Izar</t>
  </si>
  <si>
    <t>Ø2.5 x 14 x 57, HSSE5%CO DIN212D ref. 2060</t>
  </si>
  <si>
    <t>Reamer Mesin IZAR</t>
  </si>
  <si>
    <t>Ø17 x 54 x 175 HSSE5%CO DIN212D ref. 2060</t>
  </si>
  <si>
    <t>Ø18 x 56 x 182 HSSE5%CO DIN212D ref. 2060</t>
  </si>
  <si>
    <t xml:space="preserve">Ø2 K210100200 </t>
  </si>
  <si>
    <t>Ø3x3x15x61</t>
  </si>
  <si>
    <t xml:space="preserve">Ø8x8x33x17 K210100800 </t>
  </si>
  <si>
    <t>Ø8-90°</t>
  </si>
  <si>
    <t>Ø6-90°</t>
  </si>
  <si>
    <t>Ø10-90°</t>
  </si>
  <si>
    <t>3-25-000246</t>
  </si>
  <si>
    <t>AA PLASTIK</t>
  </si>
  <si>
    <t>DMPP-04-YR</t>
  </si>
  <si>
    <t>Obeng MITSUBISHI HITACHI</t>
  </si>
  <si>
    <t>SIMTAPE 0.10</t>
  </si>
  <si>
    <t>POLISH MILL MOLDINO</t>
  </si>
  <si>
    <t>ASPVM1010 R-2-M6</t>
  </si>
  <si>
    <t>APST-20-150</t>
  </si>
  <si>
    <t>PULL STUD BT40 HURCO</t>
  </si>
  <si>
    <t>ASMM0711R-2(MODULAR)</t>
  </si>
  <si>
    <t>EPD-2.2-100</t>
  </si>
  <si>
    <t>Ø16 AC-4EMM16</t>
  </si>
  <si>
    <t>Hand Tap WG,YAMAWA</t>
  </si>
  <si>
    <t>BIT KUNCI TORSY SLOCKY</t>
  </si>
  <si>
    <t>TX-6</t>
  </si>
  <si>
    <t>TAIWAN MACHINERY TOOLS</t>
  </si>
  <si>
    <t>TX-8</t>
  </si>
  <si>
    <t>TX-10</t>
  </si>
  <si>
    <t>Ø16 3AEMM16</t>
  </si>
  <si>
    <t>Ø6 OT-4HFR6</t>
  </si>
  <si>
    <t>Ø20 OT-4EMM20</t>
  </si>
  <si>
    <t>Obeng TIP07F</t>
  </si>
  <si>
    <t>Pin Split Ø3.2 x 25</t>
  </si>
  <si>
    <t>Ø2-55 EPDBE2020-16-ATH</t>
  </si>
  <si>
    <t>Ø2 EPDBPE2020-30-09-ATH</t>
  </si>
  <si>
    <t>Ø3 EPDBE2030-20-ATH</t>
  </si>
  <si>
    <t>END MILL MOLDINO Ø6xR1.5</t>
  </si>
  <si>
    <t>Ø6x26x93 K210100600</t>
  </si>
  <si>
    <t>SP/ER5HS1200R-R1.0-W-PN</t>
  </si>
  <si>
    <t>Ø0.4 CRN-CUBLN R0.2X2</t>
  </si>
  <si>
    <t>Ø0.6 CRN-CUBLN R0.3X4</t>
  </si>
  <si>
    <t>Ø1 CRN-CUBLN R0.5X10</t>
  </si>
  <si>
    <t>Ø2 CRN-CUBLN R1X20</t>
  </si>
  <si>
    <t>Ø4 CRN-CUBLN R2X30</t>
  </si>
  <si>
    <t>Ø4 CRN-CUBMM R2</t>
  </si>
  <si>
    <t>Ø8 CRN-CUBMM R4</t>
  </si>
  <si>
    <t>Ø1 CRN-CUELN 1x10</t>
  </si>
  <si>
    <t>Ø2 CRN-CUELN 2x20</t>
  </si>
  <si>
    <t>Ø4 3AEMM 4</t>
  </si>
  <si>
    <t xml:space="preserve">END MILL YG  </t>
  </si>
  <si>
    <t>END MILL YG (G8A37080)</t>
  </si>
  <si>
    <t>EndMill YG HSS</t>
  </si>
  <si>
    <t>END MILL YG</t>
  </si>
  <si>
    <t xml:space="preserve">Ø4 EPDBPE2040-50-09 ATH </t>
  </si>
  <si>
    <t>DPTM-8-25</t>
  </si>
  <si>
    <t>TAP MESIN YAMAWA&amp;YG1</t>
  </si>
  <si>
    <t>BNC MOLDINO (R1.5X35X0.9)</t>
  </si>
  <si>
    <t xml:space="preserve">Ø3 EPDBPE2030-35-09-ATH </t>
  </si>
  <si>
    <r>
      <t>BNC MOLDINO (R1x30x0.9</t>
    </r>
    <r>
      <rPr>
        <sz val="10"/>
        <rFont val="Calibri"/>
        <family val="2"/>
      </rPr>
      <t>°</t>
    </r>
    <r>
      <rPr>
        <sz val="10"/>
        <rFont val="Times New Roman"/>
        <family val="1"/>
      </rPr>
      <t>)</t>
    </r>
  </si>
  <si>
    <t>BNC MOLDINO (R1.5X50X0.9)</t>
  </si>
  <si>
    <t xml:space="preserve">Ø3 EPDBPE2030-50-09-ATH </t>
  </si>
  <si>
    <t xml:space="preserve">Ø3 EPDBPE2030-70-09-ATH </t>
  </si>
  <si>
    <t>END MILL MOLDINO(6XR1.5X42)</t>
  </si>
  <si>
    <t>ETMLN 4060-42-15-TH</t>
  </si>
  <si>
    <t>END MILL MOLDINO(10XR2X50)</t>
  </si>
  <si>
    <t>ETMLN 4100-50-20-TH</t>
  </si>
  <si>
    <t>END MILL MOLDINO(10XR2X70)</t>
  </si>
  <si>
    <t>ETMLN 4100-70-20-TH</t>
  </si>
  <si>
    <t>M8 x 1</t>
  </si>
  <si>
    <t>Ø16 4EMM16</t>
  </si>
  <si>
    <t>Ø6 3RAEMM-OD 6XR0.5</t>
  </si>
  <si>
    <t>Ø10-3RAEMM-OD 10XR0.5</t>
  </si>
  <si>
    <t>Cat Avian Biru 732,733</t>
  </si>
  <si>
    <t>Jaya teknik</t>
  </si>
  <si>
    <t>Ø8.5-200-100</t>
  </si>
  <si>
    <t>BNC MOLDINO (R1.5X70X0.9)</t>
  </si>
  <si>
    <t>TW15S Korloy</t>
  </si>
  <si>
    <t>FRMS3021 L150 HRD-M2</t>
  </si>
  <si>
    <t>END MILL MOLDINO</t>
  </si>
  <si>
    <t>EDT-1.0-15-TH Ø4.6</t>
  </si>
  <si>
    <t>EDT-1.25-20-TH Ø6.2</t>
  </si>
  <si>
    <t>EDT-1.5-25-TH Ø7.5</t>
  </si>
  <si>
    <t>EDT-1.75-30-TH Ø9</t>
  </si>
  <si>
    <t>SDNW120520TR JP4120</t>
  </si>
  <si>
    <t>ZDFG16N-ST ATH80D</t>
  </si>
  <si>
    <t>RADIUS MILL MOLDINO</t>
  </si>
  <si>
    <r>
      <t xml:space="preserve">TR4F4050 BM-4 </t>
    </r>
    <r>
      <rPr>
        <sz val="10"/>
        <rFont val="Calibri"/>
        <family val="2"/>
      </rPr>
      <t>Ø</t>
    </r>
    <r>
      <rPr>
        <sz val="10"/>
        <rFont val="Times New Roman"/>
        <family val="1"/>
      </rPr>
      <t>50</t>
    </r>
  </si>
  <si>
    <t>INTERNUSA</t>
  </si>
  <si>
    <r>
      <t xml:space="preserve">TR4F4032S32-2 </t>
    </r>
    <r>
      <rPr>
        <sz val="10"/>
        <rFont val="Calibri"/>
        <family val="2"/>
      </rPr>
      <t>Ø</t>
    </r>
    <r>
      <rPr>
        <sz val="10"/>
        <rFont val="Times New Roman"/>
        <family val="1"/>
      </rPr>
      <t>32</t>
    </r>
  </si>
  <si>
    <t>EJS 12-8-200</t>
  </si>
  <si>
    <t>BNC MOLDINO (R1x30x0.9°)</t>
  </si>
  <si>
    <t>Jaya Metal</t>
  </si>
  <si>
    <t>Ø3 OT-ELN 3x30</t>
  </si>
  <si>
    <t>Ø10 OT-4HFR-10</t>
  </si>
  <si>
    <t>Ø12 OT-4HFR-12</t>
  </si>
  <si>
    <t>KUNCI CHUCK SHOWA</t>
  </si>
  <si>
    <t>45-48</t>
  </si>
  <si>
    <t>BAUT Insert Moldino</t>
  </si>
  <si>
    <t>240-140</t>
  </si>
  <si>
    <t>M 5 X 25</t>
  </si>
  <si>
    <t>Baut L M 6 x 25</t>
  </si>
  <si>
    <t xml:space="preserve">Baut L M 10 x 20 </t>
  </si>
  <si>
    <t>Baut Segi 6  M 6 X 20</t>
  </si>
  <si>
    <t>DPND-8-40</t>
  </si>
  <si>
    <t>SLS</t>
  </si>
  <si>
    <t>4T-32204</t>
  </si>
  <si>
    <t>Ball Bearing Transfer</t>
  </si>
  <si>
    <t>Ball Bearing THK</t>
  </si>
  <si>
    <t>Ø6  OT-4RHFR-6 R0.5</t>
  </si>
  <si>
    <t>250-141</t>
  </si>
  <si>
    <t>Ø3 OT-BLN-R1.5 X 16</t>
  </si>
  <si>
    <t>Baut L M 10 x 30</t>
  </si>
  <si>
    <t>Ø10 OT-4RHFR-10XR1</t>
  </si>
  <si>
    <t>SP/ER5HS1000R-R1.0-W-PN</t>
  </si>
  <si>
    <t>Grease Niple</t>
  </si>
  <si>
    <t>GPA-6</t>
  </si>
  <si>
    <t>PAT</t>
  </si>
  <si>
    <t>4T-32004</t>
  </si>
  <si>
    <t>Handle Roda Leveling</t>
  </si>
  <si>
    <t>KNS Handle WA100</t>
  </si>
  <si>
    <t>DPTM / MSTP-8-15</t>
  </si>
  <si>
    <t>DPTM-10-15</t>
  </si>
  <si>
    <t>EBD 4-1-3-200-60</t>
  </si>
  <si>
    <t>Agung Teknik</t>
  </si>
  <si>
    <t>Serafindo</t>
  </si>
  <si>
    <t>Tekad Makmur</t>
  </si>
  <si>
    <t>M 5 X 30 Stainles</t>
  </si>
  <si>
    <t>Baut L M 4 X 25</t>
  </si>
  <si>
    <t>Ø4 OT-BMM R2-ST</t>
  </si>
  <si>
    <t>ETM4100-20-TH</t>
  </si>
  <si>
    <t>ETRP4020-15-0905-TH</t>
  </si>
  <si>
    <t>ETRP4020-20-0905-TH</t>
  </si>
  <si>
    <t>ETR4010-5-02-TH</t>
  </si>
  <si>
    <t>ETRP4015-20-0903-TH</t>
  </si>
  <si>
    <t>BNC MOLDINO</t>
  </si>
  <si>
    <t>EPDBPE2015-10-04-ATH</t>
  </si>
  <si>
    <t>EPDBPE2015-20-14-ATH</t>
  </si>
  <si>
    <t>S/ER5HS0600R-R0.5-W-PN</t>
  </si>
  <si>
    <t>ETR4030-10-08-TH</t>
  </si>
  <si>
    <t>ETRP4015-10-0903-TH</t>
  </si>
  <si>
    <t>ETRP4010-2.5-0902-TH</t>
  </si>
  <si>
    <t xml:space="preserve">BNC MOLDINO </t>
  </si>
  <si>
    <t>EPDSE2010-7-ATH</t>
  </si>
  <si>
    <t>EPDSE2007-8-ATH</t>
  </si>
  <si>
    <t>EPDSE2007-4-ATH</t>
  </si>
  <si>
    <t>EPD-5-350</t>
  </si>
  <si>
    <t>M 3 x 6 Stainless</t>
  </si>
  <si>
    <t>Ø CRN-CUBLN R1.5X25</t>
  </si>
  <si>
    <t>Ø16 OT-4EMM16</t>
  </si>
  <si>
    <t>DIAL TEST INDICATOR KAFER</t>
  </si>
  <si>
    <t>K46</t>
  </si>
  <si>
    <t>DIAL TEST INDICATOR MITUTOYO</t>
  </si>
  <si>
    <t>Drill Nachi/SAS HSS</t>
  </si>
  <si>
    <t>HOMGE ECMC 4343 ELECTRO</t>
  </si>
  <si>
    <t>CONTROLLER</t>
  </si>
  <si>
    <t>JAYA METAL</t>
  </si>
  <si>
    <t>PULL STUD BT30-45G</t>
  </si>
  <si>
    <t>ECMC CONTROLLER</t>
  </si>
  <si>
    <t>ECMC REMOTE CONTROLLER</t>
  </si>
  <si>
    <t>ZDFG120-SC PN08M</t>
  </si>
  <si>
    <t>ZDFG160-SC PN08M</t>
  </si>
  <si>
    <t>Holder MOLDINO</t>
  </si>
  <si>
    <t>ABPF12S12WL</t>
  </si>
  <si>
    <t>ABPF12S12W</t>
  </si>
  <si>
    <t>ABPF16S16WL80</t>
  </si>
  <si>
    <t>Ø2 OT-BLN-R1 X 12</t>
  </si>
  <si>
    <t>KAWAN LAMA</t>
  </si>
  <si>
    <t>CSPB-4</t>
  </si>
  <si>
    <t>JMT</t>
  </si>
  <si>
    <t>seal tape</t>
  </si>
  <si>
    <t>Ø0.5 OT-BLN-R0.25 X 2</t>
  </si>
  <si>
    <t>Ø6 OT-4RHFR-6 R1</t>
  </si>
  <si>
    <t>QTA-020-50</t>
  </si>
  <si>
    <t>GBWS-20-30</t>
  </si>
  <si>
    <t>Gergaji  Besi mesin</t>
  </si>
  <si>
    <t>EBERLE MX-42</t>
  </si>
  <si>
    <t>EBERLE MX-55</t>
  </si>
  <si>
    <t>USAHA TEKNIK</t>
  </si>
  <si>
    <t>SERAFINDO</t>
  </si>
  <si>
    <t>Ø3 OT-4HELN 3x20</t>
  </si>
  <si>
    <t>Ø0.6 OT-ELN-0.6x4</t>
  </si>
  <si>
    <t>Ø2 OT-4HELN 2x16</t>
  </si>
  <si>
    <t>Ø1 OT-4HELN-1x10</t>
  </si>
  <si>
    <t>Ø1 OT-4HELN-1x6</t>
  </si>
  <si>
    <t>Ø1,5-OT-4HELN-1,5X12</t>
  </si>
  <si>
    <t>Ø8 OT-4HFR-8</t>
  </si>
  <si>
    <t>Ø2 OT-4HELN 2x12</t>
  </si>
  <si>
    <t>DPTM-13-50</t>
  </si>
  <si>
    <t>LRS 120-100-15</t>
  </si>
  <si>
    <t>CSF 14-30</t>
  </si>
  <si>
    <t>Mur M 16 (LOCK NUT)</t>
  </si>
  <si>
    <t>M 6 X 130</t>
  </si>
  <si>
    <t xml:space="preserve">M 5 X 12 </t>
  </si>
  <si>
    <t>Ø4 OT-4HELN 4x25</t>
  </si>
  <si>
    <t>Ø3 OT-4HELN 3x16</t>
  </si>
  <si>
    <t>EJSS-20-16-150</t>
  </si>
  <si>
    <t>M 16 X 150</t>
  </si>
  <si>
    <t xml:space="preserve">Agung Teknik </t>
  </si>
  <si>
    <t xml:space="preserve">Jaya Teknik </t>
  </si>
  <si>
    <r>
      <t>ER5HS10-PN</t>
    </r>
    <r>
      <rPr>
        <sz val="8"/>
        <rFont val="Calibri"/>
        <family val="2"/>
      </rPr>
      <t>Ø</t>
    </r>
    <r>
      <rPr>
        <sz val="8"/>
        <rFont val="Times New Roman"/>
        <family val="1"/>
      </rPr>
      <t>10xR1x30x35</t>
    </r>
  </si>
  <si>
    <r>
      <t xml:space="preserve">ER5HS12-PN </t>
    </r>
    <r>
      <rPr>
        <sz val="8"/>
        <rFont val="Calibri"/>
        <family val="2"/>
      </rPr>
      <t>Ø</t>
    </r>
    <r>
      <rPr>
        <sz val="8"/>
        <rFont val="Times New Roman"/>
        <family val="1"/>
      </rPr>
      <t>12xR1x36x42</t>
    </r>
  </si>
  <si>
    <t>INSERT KORLOY (ALUMUNIUM)</t>
  </si>
  <si>
    <t>RDCT10T3MO-MA</t>
  </si>
  <si>
    <t>EPDBE2004-1-ATH</t>
  </si>
  <si>
    <t>EPDBE2006-1-ATH</t>
  </si>
  <si>
    <t>EPDBE2010-2-ATH</t>
  </si>
  <si>
    <t>ETR4010-10-02-TH</t>
  </si>
  <si>
    <t>ETR4010-15-02-TH</t>
  </si>
  <si>
    <t>HGFB2020-TH</t>
  </si>
  <si>
    <t>Stopper Bolt</t>
  </si>
  <si>
    <t>SBO-16-20-45</t>
  </si>
  <si>
    <t>GBST-20-15</t>
  </si>
  <si>
    <t>M5 x 0.5</t>
  </si>
  <si>
    <t>TOKO PEDIA</t>
  </si>
  <si>
    <t>Counter shank MAYKESTAG</t>
  </si>
  <si>
    <t>ER5HS12-PN Ø12xR1x36x42</t>
  </si>
  <si>
    <t>SPWS-20-105</t>
  </si>
  <si>
    <t>CSF 50-100</t>
  </si>
  <si>
    <t>SPWS-20-130</t>
  </si>
  <si>
    <t>CSF 14-35</t>
  </si>
  <si>
    <t>CSF 40-90</t>
  </si>
  <si>
    <t>CSF 60-150</t>
  </si>
  <si>
    <t>CSF 20-125</t>
  </si>
  <si>
    <t>EJSS 8-3.5-250</t>
  </si>
  <si>
    <t>EPC-12-300</t>
  </si>
  <si>
    <t>GBWS 16-50</t>
  </si>
  <si>
    <t>CWR 26-30</t>
  </si>
  <si>
    <t>SPWS-16-110</t>
  </si>
  <si>
    <t>6202- ZZ C3</t>
  </si>
  <si>
    <t>4T-32203R</t>
  </si>
  <si>
    <t>Ring Matahari</t>
  </si>
  <si>
    <t>AW01</t>
  </si>
  <si>
    <t>AW03</t>
  </si>
  <si>
    <t>AW04</t>
  </si>
  <si>
    <t>Nut</t>
  </si>
  <si>
    <t>AN01</t>
  </si>
  <si>
    <t>AN03</t>
  </si>
  <si>
    <t>AN04</t>
  </si>
  <si>
    <t>Multi Rantai mas</t>
  </si>
  <si>
    <t>Paralel Keys</t>
  </si>
  <si>
    <t>KES-5-20</t>
  </si>
  <si>
    <t>KEG-5-20</t>
  </si>
  <si>
    <t>EPD-3.5-350</t>
  </si>
  <si>
    <t>EPD-3.5-300</t>
  </si>
  <si>
    <t>Ø4 OT-4HELN 4x30</t>
  </si>
  <si>
    <t>EJS 6-2.5-200</t>
  </si>
  <si>
    <t>EPD-2.5-250</t>
  </si>
  <si>
    <t xml:space="preserve">Sky Teknik </t>
  </si>
  <si>
    <t>Toko Pedia</t>
  </si>
  <si>
    <t>Ø16</t>
  </si>
  <si>
    <t>ZDFG12N-ST ATH80D</t>
  </si>
  <si>
    <t>TLZ1600-11139-Z5073-JC7550</t>
  </si>
  <si>
    <t>TLZ1650-11139-Z5073-JC7550</t>
  </si>
  <si>
    <t>CSF 25-60</t>
  </si>
  <si>
    <t>SEPD 2.5-1-150-50</t>
  </si>
  <si>
    <t>CSF 20-35</t>
  </si>
  <si>
    <t>CSF 30-75</t>
  </si>
  <si>
    <t>SPWS-16-90</t>
  </si>
  <si>
    <t>Baut Segi 6  M 16 x 40</t>
  </si>
  <si>
    <t>SHRINK FIT SKO</t>
  </si>
  <si>
    <t>BTD-30-4-80</t>
  </si>
  <si>
    <t>ONE TOUCH FITTING</t>
  </si>
  <si>
    <t>MEPL10-02</t>
  </si>
  <si>
    <t>MEPL10-03</t>
  </si>
  <si>
    <t>Long Niple (JOINT PLUG)</t>
  </si>
  <si>
    <t>JOINT PLUG</t>
  </si>
  <si>
    <t>JTW2-60</t>
  </si>
  <si>
    <t xml:space="preserve">Ø4x19x75 K210100400 </t>
  </si>
  <si>
    <t>CSF 50-90</t>
  </si>
  <si>
    <t>CSF 12-25</t>
  </si>
  <si>
    <t>SPWS-16-135</t>
  </si>
  <si>
    <t>Guide Pin Top A</t>
  </si>
  <si>
    <t>MERP8TH-20-300</t>
  </si>
  <si>
    <t>DPTM-10-55</t>
  </si>
  <si>
    <t>Ø3 OT-BLN-R1.5 X 30</t>
  </si>
  <si>
    <t>Ø0.4 OT-ELN-0.4x1.5</t>
  </si>
  <si>
    <t>Ø4 OT-4RHFR-4xR0.5</t>
  </si>
  <si>
    <t>CSF/SWF 10-35</t>
  </si>
  <si>
    <t>EJS 12-8-150-N50</t>
  </si>
  <si>
    <t>Guide Pin Top B</t>
  </si>
  <si>
    <t>GPEB/EGH 25-100</t>
  </si>
  <si>
    <t>QTA 120-125</t>
  </si>
  <si>
    <t>EPD-4.7-350</t>
  </si>
  <si>
    <t>MPHT040210ZEL-r1-TH308</t>
  </si>
  <si>
    <t>Mur M6 (LOCKNUT)</t>
  </si>
  <si>
    <t>Mur M8 (LOCKNUT)</t>
  </si>
  <si>
    <t>GAGANG DEBURING</t>
  </si>
  <si>
    <t xml:space="preserve">BEARING </t>
  </si>
  <si>
    <t>HK1012</t>
  </si>
  <si>
    <t>S606ZZ</t>
  </si>
  <si>
    <t>JST12/QPWA020</t>
  </si>
  <si>
    <t>Screw Plugs MISSUMI</t>
  </si>
  <si>
    <t>CSF 16-45</t>
  </si>
  <si>
    <t>CSF 50-70</t>
  </si>
  <si>
    <t>CWR 31-40</t>
  </si>
  <si>
    <t>Baut L M 4 x 5</t>
  </si>
  <si>
    <t>SPWS-20-125</t>
  </si>
  <si>
    <r>
      <t xml:space="preserve">ER5HS06-PN </t>
    </r>
    <r>
      <rPr>
        <sz val="8"/>
        <rFont val="Calibri"/>
        <family val="2"/>
      </rPr>
      <t>Ø6XR0.5X18X21</t>
    </r>
  </si>
  <si>
    <t>EBD 6-0.7-5-150-70</t>
  </si>
  <si>
    <t>SBO-20-30-48</t>
  </si>
  <si>
    <t>EPN-2.5-150</t>
  </si>
  <si>
    <t>Ø4 OT-BLN-R2 X 25</t>
  </si>
  <si>
    <t>CENTER MOLDINO</t>
  </si>
  <si>
    <t>DN2HC0600</t>
  </si>
  <si>
    <t>TAP MESIN TANOI</t>
  </si>
  <si>
    <t>M6x1  (2.5 P)</t>
  </si>
  <si>
    <t>M6x1  (5 P)</t>
  </si>
  <si>
    <t>PO-LOCK</t>
  </si>
  <si>
    <t>PN-20</t>
  </si>
  <si>
    <t>DMPP-08-YM</t>
  </si>
  <si>
    <t>YP-8</t>
  </si>
  <si>
    <t>PULLER BOLT</t>
  </si>
  <si>
    <t>PB-20-180</t>
  </si>
  <si>
    <t>EPH-3-200</t>
  </si>
  <si>
    <t>EPHJ-4-200</t>
  </si>
  <si>
    <t>DMPP-04MT</t>
  </si>
  <si>
    <t>EPH-2.5-200</t>
  </si>
  <si>
    <t>ER5HS06-PN Ø6XR0.5X18X21</t>
  </si>
  <si>
    <t>Sisa November</t>
  </si>
  <si>
    <t>EPDBE2010-10-ATH</t>
  </si>
  <si>
    <t>EPDBE2020-16-ATH</t>
  </si>
  <si>
    <t>EPDBE2020-20-ATH</t>
  </si>
  <si>
    <t>CSF 40-150</t>
  </si>
  <si>
    <t>EPD-15-100</t>
  </si>
  <si>
    <t>CSF 12-20</t>
  </si>
  <si>
    <t>CSF 40-80</t>
  </si>
  <si>
    <t>ETR4010-7.5-02-TH</t>
  </si>
  <si>
    <t>END MILL MOLDINO (1XR0.2X7.5)</t>
  </si>
  <si>
    <t>ETR4015-15-03-TH</t>
  </si>
  <si>
    <t>END MILL MOLDINO (1.5XR0.3X15)</t>
  </si>
  <si>
    <t>ETR4020-15-05-TH</t>
  </si>
  <si>
    <t>END MILL MOLDINO (2XR0.5X15)</t>
  </si>
  <si>
    <t>ETR4020-20-05-TH</t>
  </si>
  <si>
    <t>END MILL MOLDINO (2XR0.5X20)</t>
  </si>
  <si>
    <t>ETR4030-20-08-TH</t>
  </si>
  <si>
    <t>ETR4015-10-03-TH</t>
  </si>
  <si>
    <t>ETRP4015-15-0903-TH</t>
  </si>
  <si>
    <t>PBA-20-210</t>
  </si>
  <si>
    <t>SBO-20-45-58</t>
  </si>
  <si>
    <t>SPWS-16-115</t>
  </si>
  <si>
    <t>SEPD-4-2-150-70</t>
  </si>
  <si>
    <t>SEPD-3-1,5-150-70</t>
  </si>
  <si>
    <t>SEPD-3-1,2-150-70</t>
  </si>
  <si>
    <t>EPH 1.3-100</t>
  </si>
  <si>
    <t>EPH 1-150</t>
  </si>
  <si>
    <t>ENS-3-200-1,5-100</t>
  </si>
  <si>
    <t>ENS-3-200-2-80</t>
  </si>
  <si>
    <t>EPN 1.3-100</t>
  </si>
  <si>
    <t>EPH 1.3-150</t>
  </si>
  <si>
    <t>SEPD-3-1-200-80</t>
  </si>
  <si>
    <t>GUIDE BUSH</t>
  </si>
  <si>
    <t>GBEP 20-20</t>
  </si>
  <si>
    <t>QTA-020-75</t>
  </si>
  <si>
    <t>EPC-6.5-150</t>
  </si>
  <si>
    <t>CSF 50-125</t>
  </si>
  <si>
    <t>SPRING</t>
  </si>
  <si>
    <t>CSF 14-55</t>
  </si>
  <si>
    <t>CSF 40-100</t>
  </si>
  <si>
    <t>SEPD-8-6-150-70</t>
  </si>
  <si>
    <t>NPL 2-100</t>
  </si>
  <si>
    <t>Masker Safety (Polytron)</t>
  </si>
  <si>
    <t>CHAMFERING STS</t>
  </si>
  <si>
    <r>
      <t>OT-RNFME-OD R.03X4X90</t>
    </r>
    <r>
      <rPr>
        <sz val="8"/>
        <rFont val="Calibri"/>
        <family val="2"/>
      </rPr>
      <t>°</t>
    </r>
  </si>
  <si>
    <r>
      <t>OT-RNFME-OD R.03X6X90</t>
    </r>
    <r>
      <rPr>
        <sz val="8"/>
        <rFont val="Calibri"/>
        <family val="2"/>
      </rPr>
      <t>°</t>
    </r>
  </si>
  <si>
    <r>
      <t>OT-RNFME-OD R.05X10X90</t>
    </r>
    <r>
      <rPr>
        <sz val="8"/>
        <rFont val="Calibri"/>
        <family val="2"/>
      </rPr>
      <t>°</t>
    </r>
  </si>
  <si>
    <t>Ø1 OT-BLN-R0.5 X 6</t>
  </si>
  <si>
    <t>Ø2 OT-BLN-R1 X 20</t>
  </si>
  <si>
    <t>NT TOOL MOLDINO</t>
  </si>
  <si>
    <t>BT40-SMH 16-90</t>
  </si>
  <si>
    <t>ER16GH-6-4.5</t>
  </si>
  <si>
    <t>FKT-32L</t>
  </si>
  <si>
    <t>Ø0.4 OT-BLN-R0.2 X 1.5</t>
  </si>
  <si>
    <t>CSPD-3</t>
  </si>
  <si>
    <t>Sisa Desember</t>
  </si>
  <si>
    <t>CSF 16-25</t>
  </si>
  <si>
    <t>EPC-9-100</t>
  </si>
  <si>
    <t>GBST-30-45</t>
  </si>
  <si>
    <t>EPDBPE2020-12-ATH</t>
  </si>
  <si>
    <t>BNC MOLDINO (R1x12)</t>
  </si>
  <si>
    <t>BNC MOLDINO (R1x16)</t>
  </si>
  <si>
    <t>BNC MOLDINO (R1x20)</t>
  </si>
  <si>
    <t>EPDBE2010-5-ATH</t>
  </si>
  <si>
    <t>BNC MOLDINO (R0.5x5)</t>
  </si>
  <si>
    <t>BNC MOLDINO (R0.5x10)</t>
  </si>
  <si>
    <t>Sisa Januari</t>
  </si>
  <si>
    <t>Ø2 OT-BLN-R1 X 16</t>
  </si>
  <si>
    <t>Baut L M 6 X 12</t>
  </si>
  <si>
    <t>DPND-4-30</t>
  </si>
  <si>
    <t>LM3000 OP / LM30UUOP</t>
  </si>
  <si>
    <t>CSF/SWF 60-125</t>
  </si>
  <si>
    <t>CSF/SWF 60-175</t>
  </si>
  <si>
    <t>CSF/SWF 60-250</t>
  </si>
  <si>
    <t>CSF/SWF 60-200</t>
  </si>
  <si>
    <t>GBWS-40-70</t>
  </si>
  <si>
    <t>GBWS-40-80</t>
  </si>
  <si>
    <t>GBWS-40-90</t>
  </si>
  <si>
    <t>AJV 25</t>
  </si>
  <si>
    <t>Sisa JANUARI</t>
  </si>
  <si>
    <t>Sisa Februari</t>
  </si>
  <si>
    <t>ETR4030-30-08-TH</t>
  </si>
  <si>
    <t>Ø5x23x86 K210100500</t>
  </si>
  <si>
    <t>SPWS-16-100</t>
  </si>
  <si>
    <t>CSF 30-40</t>
  </si>
  <si>
    <t>Hand Tap ,YAMAWA,WG</t>
  </si>
  <si>
    <t>5512.086.01</t>
  </si>
  <si>
    <t>Ø20</t>
  </si>
  <si>
    <t>EPC-16-150</t>
  </si>
  <si>
    <t>SBO-20-30-53</t>
  </si>
  <si>
    <t xml:space="preserve">M16 x 2 </t>
  </si>
  <si>
    <t>Hand Tap YG1,YAMAWA HT P3</t>
  </si>
  <si>
    <t>QPWA-060</t>
  </si>
  <si>
    <t>Sisa FEBRUARY</t>
  </si>
  <si>
    <t>FEBRUARY</t>
  </si>
  <si>
    <t>01 S/D 05-MARET-2024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</si>
</sst>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-[$Rp-421]* #,##0_-;\-[$Rp-421]* #,##0_-;_-[$Rp-421]* &quot;-&quot;??_-;_-@_-"/>
  </numFmts>
  <fonts count="2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Times New Roman"/>
      <family val="1"/>
    </font>
    <font>
      <sz val="9"/>
      <name val="Times New Roman"/>
      <family val="1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sz val="7"/>
      <color theme="1"/>
      <name val="Calibri"/>
      <family val="2"/>
      <scheme val="minor"/>
    </font>
    <font>
      <b/>
      <sz val="10"/>
      <name val="Times New Roman"/>
      <family val="1"/>
      <charset val="1"/>
    </font>
    <font>
      <sz val="10"/>
      <name val="Times New Roman"/>
      <family val="1"/>
      <charset val="1"/>
    </font>
    <font>
      <sz val="9"/>
      <name val="Times New Roman"/>
      <family val="1"/>
      <charset val="1"/>
    </font>
    <font>
      <sz val="8"/>
      <name val="Times New Roman"/>
      <family val="1"/>
      <charset val="1"/>
    </font>
    <font>
      <sz val="7"/>
      <name val="Times New Roman"/>
      <family val="1"/>
      <charset val="1"/>
    </font>
    <font>
      <b/>
      <i/>
      <sz val="1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4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/>
    <xf numFmtId="164" fontId="2" fillId="0" borderId="1" xfId="0" applyNumberFormat="1" applyFont="1" applyBorder="1"/>
    <xf numFmtId="0" fontId="1" fillId="0" borderId="0" xfId="0" applyFont="1"/>
    <xf numFmtId="164" fontId="1" fillId="0" borderId="0" xfId="0" applyNumberFormat="1" applyFont="1"/>
    <xf numFmtId="164" fontId="1" fillId="0" borderId="1" xfId="0" applyNumberFormat="1" applyFont="1" applyBorder="1"/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4" fillId="0" borderId="15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164" fontId="4" fillId="0" borderId="0" xfId="1" applyNumberFormat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 wrapText="1"/>
    </xf>
    <xf numFmtId="0" fontId="2" fillId="0" borderId="2" xfId="0" applyFont="1" applyBorder="1"/>
    <xf numFmtId="164" fontId="2" fillId="0" borderId="2" xfId="0" applyNumberFormat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2" fillId="0" borderId="1" xfId="0" applyFont="1" applyBorder="1"/>
    <xf numFmtId="0" fontId="12" fillId="0" borderId="0" xfId="0" applyFont="1"/>
    <xf numFmtId="0" fontId="13" fillId="0" borderId="1" xfId="0" applyFont="1" applyBorder="1"/>
    <xf numFmtId="0" fontId="13" fillId="0" borderId="0" xfId="0" applyFont="1"/>
    <xf numFmtId="0" fontId="12" fillId="0" borderId="2" xfId="0" applyFont="1" applyBorder="1"/>
    <xf numFmtId="0" fontId="12" fillId="0" borderId="1" xfId="0" applyFont="1" applyBorder="1" applyAlignment="1">
      <alignment horizontal="left" vertical="center"/>
    </xf>
    <xf numFmtId="165" fontId="13" fillId="0" borderId="1" xfId="0" applyNumberFormat="1" applyFont="1" applyBorder="1"/>
    <xf numFmtId="165" fontId="12" fillId="0" borderId="1" xfId="0" applyNumberFormat="1" applyFont="1" applyBorder="1"/>
    <xf numFmtId="165" fontId="8" fillId="0" borderId="1" xfId="0" applyNumberFormat="1" applyFont="1" applyBorder="1"/>
    <xf numFmtId="165" fontId="0" fillId="0" borderId="0" xfId="0" applyNumberFormat="1"/>
    <xf numFmtId="0" fontId="5" fillId="0" borderId="35" xfId="1" applyFont="1" applyBorder="1"/>
    <xf numFmtId="164" fontId="5" fillId="0" borderId="2" xfId="1" applyNumberFormat="1" applyFont="1" applyBorder="1" applyAlignment="1">
      <alignment wrapText="1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0" fontId="5" fillId="0" borderId="1" xfId="0" applyFont="1" applyBorder="1"/>
    <xf numFmtId="164" fontId="5" fillId="0" borderId="1" xfId="0" applyNumberFormat="1" applyFont="1" applyBorder="1"/>
    <xf numFmtId="0" fontId="5" fillId="0" borderId="2" xfId="0" applyFont="1" applyBorder="1"/>
    <xf numFmtId="164" fontId="5" fillId="0" borderId="2" xfId="0" applyNumberFormat="1" applyFont="1" applyBorder="1"/>
    <xf numFmtId="164" fontId="4" fillId="0" borderId="0" xfId="0" applyNumberFormat="1" applyFont="1"/>
    <xf numFmtId="0" fontId="15" fillId="0" borderId="1" xfId="0" applyFont="1" applyBorder="1"/>
    <xf numFmtId="0" fontId="4" fillId="0" borderId="1" xfId="0" applyFont="1" applyBorder="1"/>
    <xf numFmtId="164" fontId="4" fillId="0" borderId="1" xfId="0" applyNumberFormat="1" applyFont="1" applyBorder="1"/>
    <xf numFmtId="164" fontId="15" fillId="0" borderId="1" xfId="0" applyNumberFormat="1" applyFont="1" applyBorder="1"/>
    <xf numFmtId="0" fontId="15" fillId="0" borderId="0" xfId="0" applyFont="1"/>
    <xf numFmtId="0" fontId="13" fillId="0" borderId="36" xfId="0" applyFont="1" applyBorder="1"/>
    <xf numFmtId="0" fontId="0" fillId="0" borderId="32" xfId="0" applyBorder="1"/>
    <xf numFmtId="0" fontId="0" fillId="0" borderId="31" xfId="0" applyBorder="1"/>
    <xf numFmtId="0" fontId="22" fillId="0" borderId="0" xfId="0" applyFont="1"/>
    <xf numFmtId="0" fontId="23" fillId="0" borderId="0" xfId="0" applyFont="1"/>
    <xf numFmtId="164" fontId="23" fillId="0" borderId="0" xfId="0" applyNumberFormat="1" applyFont="1"/>
    <xf numFmtId="0" fontId="22" fillId="0" borderId="1" xfId="0" applyFont="1" applyBorder="1" applyAlignment="1">
      <alignment horizontal="center" vertical="center"/>
    </xf>
    <xf numFmtId="164" fontId="22" fillId="0" borderId="1" xfId="0" applyNumberFormat="1" applyFont="1" applyBorder="1" applyAlignment="1">
      <alignment horizontal="center" vertical="center" wrapText="1"/>
    </xf>
    <xf numFmtId="164" fontId="22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1" xfId="0" applyFont="1" applyBorder="1"/>
    <xf numFmtId="164" fontId="22" fillId="0" borderId="2" xfId="0" applyNumberFormat="1" applyFont="1" applyBorder="1" applyAlignment="1">
      <alignment vertical="center" wrapText="1"/>
    </xf>
    <xf numFmtId="164" fontId="23" fillId="0" borderId="1" xfId="0" applyNumberFormat="1" applyFont="1" applyBorder="1"/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3" fillId="0" borderId="3" xfId="0" applyFont="1" applyBorder="1"/>
    <xf numFmtId="164" fontId="23" fillId="0" borderId="3" xfId="0" applyNumberFormat="1" applyFont="1" applyBorder="1"/>
    <xf numFmtId="0" fontId="23" fillId="0" borderId="2" xfId="0" applyFont="1" applyBorder="1"/>
    <xf numFmtId="164" fontId="23" fillId="0" borderId="2" xfId="0" applyNumberFormat="1" applyFont="1" applyBorder="1"/>
    <xf numFmtId="164" fontId="22" fillId="0" borderId="0" xfId="0" applyNumberFormat="1" applyFont="1"/>
    <xf numFmtId="2" fontId="23" fillId="0" borderId="1" xfId="0" applyNumberFormat="1" applyFont="1" applyBorder="1"/>
    <xf numFmtId="1" fontId="23" fillId="0" borderId="1" xfId="0" applyNumberFormat="1" applyFont="1" applyBorder="1"/>
    <xf numFmtId="0" fontId="24" fillId="0" borderId="1" xfId="0" applyFont="1" applyBorder="1"/>
    <xf numFmtId="0" fontId="24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28" xfId="0" applyFont="1" applyBorder="1"/>
    <xf numFmtId="164" fontId="23" fillId="0" borderId="30" xfId="0" applyNumberFormat="1" applyFont="1" applyBorder="1"/>
    <xf numFmtId="0" fontId="23" fillId="0" borderId="5" xfId="0" applyFont="1" applyBorder="1"/>
    <xf numFmtId="0" fontId="25" fillId="0" borderId="1" xfId="0" applyFont="1" applyBorder="1" applyAlignment="1">
      <alignment horizontal="left" vertical="center"/>
    </xf>
    <xf numFmtId="0" fontId="23" fillId="0" borderId="17" xfId="0" applyFont="1" applyBorder="1"/>
    <xf numFmtId="0" fontId="25" fillId="0" borderId="5" xfId="0" applyFont="1" applyBorder="1"/>
    <xf numFmtId="0" fontId="24" fillId="0" borderId="5" xfId="0" applyFont="1" applyBorder="1"/>
    <xf numFmtId="0" fontId="25" fillId="0" borderId="1" xfId="0" applyFont="1" applyBorder="1"/>
    <xf numFmtId="16" fontId="23" fillId="0" borderId="1" xfId="0" quotePrefix="1" applyNumberFormat="1" applyFont="1" applyBorder="1"/>
    <xf numFmtId="0" fontId="26" fillId="0" borderId="1" xfId="0" applyFont="1" applyBorder="1"/>
    <xf numFmtId="0" fontId="25" fillId="0" borderId="1" xfId="0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right"/>
    </xf>
    <xf numFmtId="164" fontId="27" fillId="0" borderId="0" xfId="0" applyNumberFormat="1" applyFont="1"/>
    <xf numFmtId="0" fontId="23" fillId="2" borderId="1" xfId="0" applyFont="1" applyFill="1" applyBorder="1"/>
    <xf numFmtId="164" fontId="23" fillId="2" borderId="1" xfId="0" applyNumberFormat="1" applyFont="1" applyFill="1" applyBorder="1"/>
    <xf numFmtId="0" fontId="23" fillId="2" borderId="0" xfId="0" applyFont="1" applyFill="1"/>
    <xf numFmtId="0" fontId="23" fillId="2" borderId="5" xfId="0" applyFont="1" applyFill="1" applyBorder="1"/>
    <xf numFmtId="0" fontId="23" fillId="2" borderId="1" xfId="0" applyFont="1" applyFill="1" applyBorder="1" applyAlignment="1">
      <alignment horizontal="center" vertical="center"/>
    </xf>
    <xf numFmtId="0" fontId="25" fillId="2" borderId="5" xfId="0" applyFont="1" applyFill="1" applyBorder="1"/>
    <xf numFmtId="0" fontId="25" fillId="2" borderId="1" xfId="0" applyFont="1" applyFill="1" applyBorder="1"/>
    <xf numFmtId="0" fontId="23" fillId="3" borderId="1" xfId="0" applyFont="1" applyFill="1" applyBorder="1"/>
    <xf numFmtId="0" fontId="23" fillId="3" borderId="5" xfId="0" applyFont="1" applyFill="1" applyBorder="1"/>
    <xf numFmtId="164" fontId="23" fillId="3" borderId="1" xfId="0" applyNumberFormat="1" applyFont="1" applyFill="1" applyBorder="1"/>
    <xf numFmtId="0" fontId="23" fillId="3" borderId="0" xfId="0" applyFont="1" applyFill="1"/>
    <xf numFmtId="0" fontId="23" fillId="2" borderId="1" xfId="0" quotePrefix="1" applyFont="1" applyFill="1" applyBorder="1"/>
    <xf numFmtId="0" fontId="23" fillId="4" borderId="1" xfId="0" applyFont="1" applyFill="1" applyBorder="1"/>
    <xf numFmtId="164" fontId="23" fillId="4" borderId="1" xfId="0" applyNumberFormat="1" applyFont="1" applyFill="1" applyBorder="1"/>
    <xf numFmtId="0" fontId="23" fillId="4" borderId="0" xfId="0" applyFont="1" applyFill="1"/>
    <xf numFmtId="0" fontId="23" fillId="2" borderId="1" xfId="0" applyFont="1" applyFill="1" applyBorder="1" applyAlignment="1">
      <alignment horizontal="left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4" fillId="0" borderId="9" xfId="1" applyNumberFormat="1" applyFont="1" applyBorder="1" applyAlignment="1">
      <alignment horizontal="center" vertical="center" wrapText="1"/>
    </xf>
    <xf numFmtId="164" fontId="4" fillId="0" borderId="13" xfId="1" applyNumberFormat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164" fontId="4" fillId="0" borderId="9" xfId="1" applyNumberFormat="1" applyFont="1" applyBorder="1" applyAlignment="1">
      <alignment horizontal="center" vertical="center"/>
    </xf>
    <xf numFmtId="164" fontId="4" fillId="0" borderId="13" xfId="1" applyNumberFormat="1" applyFon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21" fillId="0" borderId="9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4" fontId="10" fillId="0" borderId="27" xfId="0" applyNumberFormat="1" applyFont="1" applyBorder="1" applyAlignment="1">
      <alignment horizontal="center" vertical="center"/>
    </xf>
    <xf numFmtId="14" fontId="10" fillId="0" borderId="28" xfId="0" applyNumberFormat="1" applyFont="1" applyBorder="1" applyAlignment="1">
      <alignment horizontal="center" vertical="center"/>
    </xf>
    <xf numFmtId="14" fontId="10" fillId="0" borderId="29" xfId="0" applyNumberFormat="1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/>
    </xf>
    <xf numFmtId="14" fontId="10" fillId="0" borderId="23" xfId="0" applyNumberFormat="1" applyFont="1" applyBorder="1" applyAlignment="1">
      <alignment horizontal="center" vertical="center"/>
    </xf>
    <xf numFmtId="14" fontId="10" fillId="0" borderId="21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22" xfId="0" applyBorder="1" applyAlignment="1">
      <alignment horizontal="center"/>
    </xf>
    <xf numFmtId="0" fontId="7" fillId="0" borderId="31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3" fillId="5" borderId="1" xfId="0" applyFont="1" applyFill="1" applyBorder="1"/>
  </cellXfs>
  <cellStyles count="2">
    <cellStyle name="Normal" xfId="0" builtinId="0"/>
    <cellStyle name="Normal_Data Stock april 08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444</xdr:row>
      <xdr:rowOff>19050</xdr:rowOff>
    </xdr:from>
    <xdr:to>
      <xdr:col>1</xdr:col>
      <xdr:colOff>1400174</xdr:colOff>
      <xdr:row>448</xdr:row>
      <xdr:rowOff>180975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742949" y="86363175"/>
          <a:ext cx="904875" cy="9239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1400176</xdr:colOff>
      <xdr:row>444</xdr:row>
      <xdr:rowOff>19050</xdr:rowOff>
    </xdr:from>
    <xdr:to>
      <xdr:col>2</xdr:col>
      <xdr:colOff>790576</xdr:colOff>
      <xdr:row>448</xdr:row>
      <xdr:rowOff>180976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1647826" y="86363175"/>
          <a:ext cx="933450" cy="92392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790575</xdr:colOff>
      <xdr:row>444</xdr:row>
      <xdr:rowOff>28575</xdr:rowOff>
    </xdr:from>
    <xdr:to>
      <xdr:col>2</xdr:col>
      <xdr:colOff>1695450</xdr:colOff>
      <xdr:row>448</xdr:row>
      <xdr:rowOff>180975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2809875" y="71856600"/>
          <a:ext cx="904875" cy="9144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495299</xdr:colOff>
      <xdr:row>443</xdr:row>
      <xdr:rowOff>9525</xdr:rowOff>
    </xdr:from>
    <xdr:to>
      <xdr:col>1</xdr:col>
      <xdr:colOff>1400174</xdr:colOff>
      <xdr:row>444</xdr:row>
      <xdr:rowOff>19048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 rot="10800000" flipV="1">
          <a:off x="781049" y="71647050"/>
          <a:ext cx="904875" cy="20002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Prepared</a:t>
          </a:r>
        </a:p>
      </xdr:txBody>
    </xdr:sp>
    <xdr:clientData/>
  </xdr:twoCellAnchor>
  <xdr:twoCellAnchor>
    <xdr:from>
      <xdr:col>2</xdr:col>
      <xdr:colOff>790575</xdr:colOff>
      <xdr:row>449</xdr:row>
      <xdr:rowOff>19050</xdr:rowOff>
    </xdr:from>
    <xdr:to>
      <xdr:col>2</xdr:col>
      <xdr:colOff>1695449</xdr:colOff>
      <xdr:row>450</xdr:row>
      <xdr:rowOff>19050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 rot="10800000" flipV="1">
          <a:off x="2809875" y="72799575"/>
          <a:ext cx="904874" cy="1905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050">
              <a:solidFill>
                <a:schemeClr val="tx1"/>
              </a:solidFill>
            </a:rPr>
            <a:t>Sri</a:t>
          </a:r>
          <a:r>
            <a:rPr lang="en-US" sz="1050" baseline="0">
              <a:solidFill>
                <a:schemeClr val="tx1"/>
              </a:solidFill>
            </a:rPr>
            <a:t> Siswanto</a:t>
          </a:r>
          <a:endParaRPr 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1400174</xdr:colOff>
      <xdr:row>443</xdr:row>
      <xdr:rowOff>9525</xdr:rowOff>
    </xdr:from>
    <xdr:to>
      <xdr:col>2</xdr:col>
      <xdr:colOff>790575</xdr:colOff>
      <xdr:row>444</xdr:row>
      <xdr:rowOff>28575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1647824" y="86163150"/>
          <a:ext cx="933451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Checked</a:t>
          </a:r>
        </a:p>
      </xdr:txBody>
    </xdr:sp>
    <xdr:clientData/>
  </xdr:twoCellAnchor>
  <xdr:twoCellAnchor>
    <xdr:from>
      <xdr:col>2</xdr:col>
      <xdr:colOff>790574</xdr:colOff>
      <xdr:row>443</xdr:row>
      <xdr:rowOff>9525</xdr:rowOff>
    </xdr:from>
    <xdr:to>
      <xdr:col>2</xdr:col>
      <xdr:colOff>1695449</xdr:colOff>
      <xdr:row>444</xdr:row>
      <xdr:rowOff>28575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2809874" y="71647050"/>
          <a:ext cx="904875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Approved</a:t>
          </a:r>
        </a:p>
      </xdr:txBody>
    </xdr:sp>
    <xdr:clientData/>
  </xdr:twoCellAnchor>
  <xdr:twoCellAnchor>
    <xdr:from>
      <xdr:col>1</xdr:col>
      <xdr:colOff>495299</xdr:colOff>
      <xdr:row>449</xdr:row>
      <xdr:rowOff>9525</xdr:rowOff>
    </xdr:from>
    <xdr:to>
      <xdr:col>1</xdr:col>
      <xdr:colOff>1400174</xdr:colOff>
      <xdr:row>450</xdr:row>
      <xdr:rowOff>19051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 rot="10800000" flipV="1">
          <a:off x="742949" y="87306150"/>
          <a:ext cx="904875" cy="20002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Budi H</a:t>
          </a:r>
        </a:p>
      </xdr:txBody>
    </xdr:sp>
    <xdr:clientData/>
  </xdr:twoCellAnchor>
  <xdr:twoCellAnchor>
    <xdr:from>
      <xdr:col>1</xdr:col>
      <xdr:colOff>1409700</xdr:colOff>
      <xdr:row>449</xdr:row>
      <xdr:rowOff>19050</xdr:rowOff>
    </xdr:from>
    <xdr:to>
      <xdr:col>2</xdr:col>
      <xdr:colOff>800100</xdr:colOff>
      <xdr:row>450</xdr:row>
      <xdr:rowOff>19050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 rot="10800000" flipV="1">
          <a:off x="1695450" y="72799575"/>
          <a:ext cx="1123950" cy="1905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Sheilla Z 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66675</xdr:rowOff>
        </xdr:from>
        <xdr:to>
          <xdr:col>1</xdr:col>
          <xdr:colOff>1390650</xdr:colOff>
          <xdr:row>6</xdr:row>
          <xdr:rowOff>123825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EILLA/LAPORAN%202019/Kawasan/September%202019/Laporan%20September%202019/coppal/All%20Data/2018_Riska/Laporan/Kawasan/DESEMBER/Laporan%20Desember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APORAN%20JANUARI%202024/LAPORAN%20JANUARI%2020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HEILLA/LAPORAN%202019/Kawasan/September%202019/Laporan%20September%202019/GUDANG/2018/Laporan%20Bulanan/NOVEMBER/Laporan%20November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poran Mingguan"/>
      <sheetName val="Laporan Bulanan"/>
    </sheetNames>
    <sheetDataSet>
      <sheetData sheetId="0" refreshError="1">
        <row r="7">
          <cell r="B7" t="str">
            <v>M 3 X 10/12</v>
          </cell>
          <cell r="C7" t="str">
            <v>LPK</v>
          </cell>
          <cell r="E7">
            <v>0</v>
          </cell>
        </row>
        <row r="8">
          <cell r="B8" t="str">
            <v xml:space="preserve">M 3 X 15 </v>
          </cell>
          <cell r="C8" t="str">
            <v>LPK</v>
          </cell>
          <cell r="E8">
            <v>0</v>
          </cell>
        </row>
        <row r="9">
          <cell r="B9" t="str">
            <v>M 3 X 20</v>
          </cell>
          <cell r="C9" t="str">
            <v>LPK</v>
          </cell>
          <cell r="E9">
            <v>0</v>
          </cell>
        </row>
        <row r="10">
          <cell r="B10" t="str">
            <v>M 3 X 25</v>
          </cell>
          <cell r="C10" t="str">
            <v>LPK</v>
          </cell>
          <cell r="D10">
            <v>0</v>
          </cell>
          <cell r="E10">
            <v>0</v>
          </cell>
        </row>
        <row r="11">
          <cell r="B11" t="str">
            <v>M 4 X 10</v>
          </cell>
          <cell r="C11" t="str">
            <v>LPK</v>
          </cell>
          <cell r="D11">
            <v>0</v>
          </cell>
          <cell r="E11">
            <v>0</v>
          </cell>
        </row>
        <row r="12">
          <cell r="B12" t="str">
            <v>M 4 X 16</v>
          </cell>
          <cell r="C12" t="str">
            <v>LPK</v>
          </cell>
          <cell r="D12">
            <v>0</v>
          </cell>
          <cell r="E12">
            <v>0</v>
          </cell>
        </row>
        <row r="13">
          <cell r="B13" t="str">
            <v>M 4 X 20</v>
          </cell>
          <cell r="C13" t="str">
            <v>LPK</v>
          </cell>
          <cell r="D13">
            <v>0</v>
          </cell>
          <cell r="E13">
            <v>0</v>
          </cell>
        </row>
        <row r="14">
          <cell r="B14" t="str">
            <v>M 4 X 25</v>
          </cell>
          <cell r="C14" t="str">
            <v>LPK</v>
          </cell>
          <cell r="E14">
            <v>0</v>
          </cell>
        </row>
        <row r="15">
          <cell r="B15" t="str">
            <v>M 4 X 30</v>
          </cell>
          <cell r="C15" t="str">
            <v>LPK</v>
          </cell>
          <cell r="D15">
            <v>0</v>
          </cell>
          <cell r="E15">
            <v>0</v>
          </cell>
        </row>
        <row r="16">
          <cell r="B16" t="str">
            <v>M 4 X 35</v>
          </cell>
          <cell r="C16" t="str">
            <v>LPK</v>
          </cell>
          <cell r="D16">
            <v>0</v>
          </cell>
          <cell r="E16">
            <v>0</v>
          </cell>
        </row>
        <row r="17">
          <cell r="B17" t="str">
            <v>M 4 X 40</v>
          </cell>
          <cell r="C17" t="str">
            <v>LPK</v>
          </cell>
          <cell r="D17">
            <v>0</v>
          </cell>
          <cell r="E17">
            <v>0</v>
          </cell>
        </row>
        <row r="18">
          <cell r="B18" t="str">
            <v>M 4 X 45</v>
          </cell>
          <cell r="C18" t="str">
            <v>LPK</v>
          </cell>
          <cell r="D18">
            <v>0</v>
          </cell>
          <cell r="E18">
            <v>0</v>
          </cell>
        </row>
        <row r="19">
          <cell r="B19" t="str">
            <v>M 4 X 50</v>
          </cell>
          <cell r="C19" t="str">
            <v>LPK</v>
          </cell>
          <cell r="D19">
            <v>0</v>
          </cell>
          <cell r="E19">
            <v>0</v>
          </cell>
        </row>
        <row r="20">
          <cell r="B20" t="str">
            <v>M 5 X 10</v>
          </cell>
          <cell r="C20" t="str">
            <v>LPK</v>
          </cell>
          <cell r="E20">
            <v>0</v>
          </cell>
        </row>
        <row r="21">
          <cell r="B21" t="str">
            <v xml:space="preserve">M 5 X 12  </v>
          </cell>
          <cell r="C21" t="str">
            <v>LPK</v>
          </cell>
          <cell r="E21">
            <v>0</v>
          </cell>
        </row>
        <row r="22">
          <cell r="B22" t="str">
            <v>M 5 X 16</v>
          </cell>
          <cell r="C22" t="str">
            <v>LPK</v>
          </cell>
          <cell r="E22">
            <v>0</v>
          </cell>
        </row>
        <row r="23">
          <cell r="B23" t="str">
            <v>M 5 X 20</v>
          </cell>
          <cell r="C23" t="str">
            <v>LPK</v>
          </cell>
          <cell r="E23">
            <v>0</v>
          </cell>
        </row>
        <row r="24">
          <cell r="B24" t="str">
            <v>M 5 X 25</v>
          </cell>
          <cell r="C24" t="str">
            <v>LPK</v>
          </cell>
          <cell r="E24">
            <v>0</v>
          </cell>
        </row>
        <row r="25">
          <cell r="B25" t="str">
            <v>M 5 X 30</v>
          </cell>
          <cell r="C25" t="str">
            <v>LPK</v>
          </cell>
          <cell r="E25">
            <v>0</v>
          </cell>
        </row>
        <row r="26">
          <cell r="B26" t="str">
            <v>M 5 X 35</v>
          </cell>
          <cell r="C26" t="str">
            <v>LPK</v>
          </cell>
          <cell r="D26">
            <v>0</v>
          </cell>
          <cell r="E26">
            <v>0</v>
          </cell>
        </row>
        <row r="27">
          <cell r="B27" t="str">
            <v>M 5 X 40</v>
          </cell>
          <cell r="C27" t="str">
            <v>LPK</v>
          </cell>
          <cell r="D27">
            <v>0</v>
          </cell>
          <cell r="E27">
            <v>0</v>
          </cell>
        </row>
        <row r="28">
          <cell r="B28" t="str">
            <v>M 5 X 45</v>
          </cell>
          <cell r="C28" t="str">
            <v>LPK</v>
          </cell>
          <cell r="E28">
            <v>0</v>
          </cell>
        </row>
        <row r="29">
          <cell r="B29" t="str">
            <v>M 5 X 50</v>
          </cell>
          <cell r="C29" t="str">
            <v>LPK</v>
          </cell>
          <cell r="D29">
            <v>0</v>
          </cell>
          <cell r="E29">
            <v>0</v>
          </cell>
        </row>
        <row r="30">
          <cell r="B30" t="str">
            <v>M 5 X 55</v>
          </cell>
          <cell r="C30" t="str">
            <v>LPK</v>
          </cell>
          <cell r="D30">
            <v>0</v>
          </cell>
          <cell r="E30">
            <v>0</v>
          </cell>
        </row>
        <row r="31">
          <cell r="B31" t="str">
            <v>M 5 X 60</v>
          </cell>
          <cell r="C31" t="str">
            <v>LPK</v>
          </cell>
          <cell r="D31">
            <v>0</v>
          </cell>
          <cell r="E31">
            <v>0</v>
          </cell>
        </row>
        <row r="32">
          <cell r="B32" t="str">
            <v>M 5 X 65</v>
          </cell>
          <cell r="C32" t="str">
            <v>LPK</v>
          </cell>
          <cell r="D32">
            <v>0</v>
          </cell>
          <cell r="E32">
            <v>0</v>
          </cell>
        </row>
        <row r="33">
          <cell r="B33" t="str">
            <v>M 5 X 70</v>
          </cell>
          <cell r="C33" t="str">
            <v>LPK</v>
          </cell>
          <cell r="D33">
            <v>0</v>
          </cell>
          <cell r="E33">
            <v>0</v>
          </cell>
        </row>
        <row r="34">
          <cell r="B34" t="str">
            <v>M 5 X 75</v>
          </cell>
          <cell r="C34" t="str">
            <v>LPK</v>
          </cell>
          <cell r="D34">
            <v>0</v>
          </cell>
          <cell r="E34">
            <v>0</v>
          </cell>
        </row>
        <row r="35">
          <cell r="B35" t="str">
            <v>M 5 X 80</v>
          </cell>
          <cell r="C35" t="str">
            <v>LPK</v>
          </cell>
          <cell r="D35">
            <v>0</v>
          </cell>
          <cell r="E35">
            <v>0</v>
          </cell>
        </row>
        <row r="36">
          <cell r="B36" t="str">
            <v>M 5 X 90</v>
          </cell>
          <cell r="C36" t="str">
            <v>LPK</v>
          </cell>
          <cell r="D36">
            <v>0</v>
          </cell>
          <cell r="E36">
            <v>0</v>
          </cell>
        </row>
        <row r="37">
          <cell r="B37" t="str">
            <v>M 5 X 100</v>
          </cell>
          <cell r="C37" t="str">
            <v>LPK</v>
          </cell>
          <cell r="D37">
            <v>0</v>
          </cell>
          <cell r="E37">
            <v>0</v>
          </cell>
        </row>
        <row r="38">
          <cell r="B38" t="str">
            <v>M 5 X 110</v>
          </cell>
          <cell r="C38" t="str">
            <v>LPK</v>
          </cell>
          <cell r="D38">
            <v>0</v>
          </cell>
          <cell r="E38">
            <v>0</v>
          </cell>
        </row>
        <row r="39">
          <cell r="B39" t="str">
            <v>M 6 X 10</v>
          </cell>
          <cell r="C39" t="str">
            <v>LPK</v>
          </cell>
          <cell r="E39">
            <v>0</v>
          </cell>
        </row>
        <row r="40">
          <cell r="B40" t="str">
            <v>M 6 X 12</v>
          </cell>
          <cell r="C40" t="str">
            <v>LPK</v>
          </cell>
          <cell r="E40">
            <v>0</v>
          </cell>
        </row>
        <row r="41">
          <cell r="B41" t="str">
            <v>M 6 X 16</v>
          </cell>
          <cell r="C41" t="str">
            <v>LPK</v>
          </cell>
          <cell r="E41">
            <v>0</v>
          </cell>
        </row>
        <row r="42">
          <cell r="B42" t="str">
            <v>M 6 X 20</v>
          </cell>
          <cell r="C42" t="str">
            <v>LPK</v>
          </cell>
          <cell r="E42">
            <v>0</v>
          </cell>
        </row>
        <row r="43">
          <cell r="B43" t="str">
            <v>M 6 X 25</v>
          </cell>
          <cell r="C43" t="str">
            <v>LPK</v>
          </cell>
          <cell r="E43">
            <v>0</v>
          </cell>
        </row>
        <row r="44">
          <cell r="B44" t="str">
            <v>M 6 X 30</v>
          </cell>
          <cell r="C44" t="str">
            <v>LPK</v>
          </cell>
          <cell r="E44">
            <v>0</v>
          </cell>
        </row>
        <row r="45">
          <cell r="B45" t="str">
            <v>M 6 X 35</v>
          </cell>
          <cell r="C45" t="str">
            <v>LPK</v>
          </cell>
          <cell r="E45">
            <v>0</v>
          </cell>
        </row>
        <row r="46">
          <cell r="B46" t="str">
            <v>M 6 X 40</v>
          </cell>
          <cell r="C46" t="str">
            <v>LPK</v>
          </cell>
          <cell r="E46">
            <v>0</v>
          </cell>
        </row>
        <row r="47">
          <cell r="B47" t="str">
            <v>M 6 X 45</v>
          </cell>
          <cell r="C47" t="str">
            <v>LPK</v>
          </cell>
          <cell r="E47">
            <v>0</v>
          </cell>
        </row>
        <row r="48">
          <cell r="B48" t="str">
            <v>M 6 X 50</v>
          </cell>
          <cell r="C48" t="str">
            <v>LPK</v>
          </cell>
          <cell r="E48">
            <v>0</v>
          </cell>
        </row>
        <row r="49">
          <cell r="B49" t="str">
            <v>M 6 X 55</v>
          </cell>
          <cell r="C49" t="str">
            <v>LPK</v>
          </cell>
          <cell r="E49">
            <v>0</v>
          </cell>
        </row>
        <row r="50">
          <cell r="B50" t="str">
            <v>M 6 X 60</v>
          </cell>
          <cell r="C50" t="str">
            <v>LPK</v>
          </cell>
          <cell r="E50">
            <v>0</v>
          </cell>
        </row>
        <row r="51">
          <cell r="B51" t="str">
            <v>M 6 X 65</v>
          </cell>
          <cell r="C51" t="str">
            <v>LPK</v>
          </cell>
          <cell r="D51">
            <v>0</v>
          </cell>
          <cell r="E51">
            <v>0</v>
          </cell>
        </row>
        <row r="52">
          <cell r="B52" t="str">
            <v>M 6 X 70</v>
          </cell>
          <cell r="C52" t="str">
            <v>LPK</v>
          </cell>
          <cell r="D52">
            <v>0</v>
          </cell>
          <cell r="E52">
            <v>0</v>
          </cell>
        </row>
        <row r="53">
          <cell r="B53" t="str">
            <v>M 6 X 75</v>
          </cell>
          <cell r="C53" t="str">
            <v>LPK</v>
          </cell>
          <cell r="D53">
            <v>0</v>
          </cell>
          <cell r="E53">
            <v>0</v>
          </cell>
        </row>
        <row r="54">
          <cell r="B54" t="str">
            <v>M 6 X 80</v>
          </cell>
          <cell r="C54" t="str">
            <v>LPK</v>
          </cell>
          <cell r="D54">
            <v>0</v>
          </cell>
          <cell r="E54">
            <v>0</v>
          </cell>
        </row>
        <row r="55">
          <cell r="B55" t="str">
            <v>M 6 X 90</v>
          </cell>
          <cell r="C55" t="str">
            <v>LPK</v>
          </cell>
          <cell r="D55">
            <v>0</v>
          </cell>
          <cell r="E55">
            <v>0</v>
          </cell>
        </row>
        <row r="56">
          <cell r="B56" t="str">
            <v>M 6 X 100</v>
          </cell>
          <cell r="C56" t="str">
            <v>LPK</v>
          </cell>
          <cell r="E56">
            <v>0</v>
          </cell>
        </row>
        <row r="57">
          <cell r="B57" t="str">
            <v>M 6 X 110</v>
          </cell>
          <cell r="C57" t="str">
            <v>LPK</v>
          </cell>
          <cell r="D57">
            <v>0</v>
          </cell>
          <cell r="E57">
            <v>0</v>
          </cell>
        </row>
        <row r="58">
          <cell r="B58" t="str">
            <v>M 6 X 120</v>
          </cell>
          <cell r="C58" t="str">
            <v>LPK</v>
          </cell>
          <cell r="D58">
            <v>0</v>
          </cell>
          <cell r="E58">
            <v>0</v>
          </cell>
        </row>
        <row r="59">
          <cell r="B59" t="str">
            <v>M 8 X 10</v>
          </cell>
          <cell r="C59" t="str">
            <v>LPK</v>
          </cell>
          <cell r="D59">
            <v>0</v>
          </cell>
          <cell r="E59">
            <v>0</v>
          </cell>
        </row>
        <row r="60">
          <cell r="B60" t="str">
            <v>M 8 X 16</v>
          </cell>
          <cell r="C60" t="str">
            <v>LPK</v>
          </cell>
          <cell r="E60">
            <v>0</v>
          </cell>
        </row>
        <row r="61">
          <cell r="B61" t="str">
            <v xml:space="preserve">M 8 X 20 </v>
          </cell>
          <cell r="C61" t="str">
            <v>LPK</v>
          </cell>
          <cell r="D61">
            <v>0</v>
          </cell>
          <cell r="E61">
            <v>0</v>
          </cell>
        </row>
        <row r="62">
          <cell r="B62" t="str">
            <v>M 8 X 25</v>
          </cell>
          <cell r="C62" t="str">
            <v>LPK</v>
          </cell>
          <cell r="E62">
            <v>0</v>
          </cell>
        </row>
        <row r="63">
          <cell r="B63" t="str">
            <v>M 8 X 30</v>
          </cell>
          <cell r="C63" t="str">
            <v>LPK</v>
          </cell>
          <cell r="E63">
            <v>0</v>
          </cell>
        </row>
        <row r="64">
          <cell r="B64" t="str">
            <v>M 8 X 35</v>
          </cell>
          <cell r="C64" t="str">
            <v>LPK</v>
          </cell>
          <cell r="E64">
            <v>0</v>
          </cell>
        </row>
        <row r="65">
          <cell r="B65" t="str">
            <v>M 8 X 40</v>
          </cell>
          <cell r="C65" t="str">
            <v>LPK</v>
          </cell>
          <cell r="E65">
            <v>0</v>
          </cell>
        </row>
        <row r="66">
          <cell r="B66" t="str">
            <v>M 8 X 45</v>
          </cell>
          <cell r="C66" t="str">
            <v>LPK</v>
          </cell>
          <cell r="E66">
            <v>0</v>
          </cell>
        </row>
        <row r="67">
          <cell r="B67" t="str">
            <v>M 8 X 50</v>
          </cell>
          <cell r="C67" t="str">
            <v>LPK</v>
          </cell>
          <cell r="E67">
            <v>0</v>
          </cell>
        </row>
        <row r="68">
          <cell r="B68" t="str">
            <v>M 8 X 55</v>
          </cell>
          <cell r="C68" t="str">
            <v>LPK</v>
          </cell>
          <cell r="E68">
            <v>0</v>
          </cell>
        </row>
        <row r="69">
          <cell r="B69" t="str">
            <v>M 8 X 60</v>
          </cell>
          <cell r="C69" t="str">
            <v>LPK</v>
          </cell>
          <cell r="D69">
            <v>0</v>
          </cell>
          <cell r="E69">
            <v>0</v>
          </cell>
        </row>
        <row r="70">
          <cell r="B70" t="str">
            <v>M 8 X 65</v>
          </cell>
          <cell r="C70" t="str">
            <v>LPK</v>
          </cell>
          <cell r="E70">
            <v>0</v>
          </cell>
        </row>
        <row r="71">
          <cell r="B71" t="str">
            <v>M 8 X 70</v>
          </cell>
          <cell r="C71" t="str">
            <v>LPK</v>
          </cell>
          <cell r="D71">
            <v>0</v>
          </cell>
          <cell r="E71">
            <v>0</v>
          </cell>
        </row>
        <row r="72">
          <cell r="B72" t="str">
            <v>M 8 X 80</v>
          </cell>
          <cell r="C72" t="str">
            <v>LPK</v>
          </cell>
          <cell r="D72">
            <v>0</v>
          </cell>
          <cell r="E72">
            <v>0</v>
          </cell>
        </row>
        <row r="73">
          <cell r="B73" t="str">
            <v>M 8 X 90</v>
          </cell>
          <cell r="C73" t="str">
            <v>LPK</v>
          </cell>
          <cell r="D73">
            <v>0</v>
          </cell>
          <cell r="E73">
            <v>0</v>
          </cell>
        </row>
        <row r="74">
          <cell r="B74" t="str">
            <v>M 8 X 95</v>
          </cell>
          <cell r="C74" t="str">
            <v>LPK</v>
          </cell>
          <cell r="D74">
            <v>0</v>
          </cell>
          <cell r="E74">
            <v>0</v>
          </cell>
        </row>
        <row r="75">
          <cell r="B75" t="str">
            <v>M 8 X 100</v>
          </cell>
          <cell r="C75" t="str">
            <v>LPK</v>
          </cell>
          <cell r="D75">
            <v>0</v>
          </cell>
          <cell r="E75">
            <v>0</v>
          </cell>
        </row>
        <row r="76">
          <cell r="B76" t="str">
            <v>M 8 X 110</v>
          </cell>
          <cell r="C76" t="str">
            <v>LPK</v>
          </cell>
          <cell r="D76">
            <v>0</v>
          </cell>
          <cell r="E76">
            <v>0</v>
          </cell>
        </row>
        <row r="77">
          <cell r="B77" t="str">
            <v>M 8 X 120</v>
          </cell>
          <cell r="C77" t="str">
            <v>LPK</v>
          </cell>
          <cell r="E77">
            <v>0</v>
          </cell>
        </row>
        <row r="78">
          <cell r="B78" t="str">
            <v>M 8 X 130</v>
          </cell>
          <cell r="C78" t="str">
            <v>LPK</v>
          </cell>
          <cell r="D78">
            <v>0</v>
          </cell>
          <cell r="E78">
            <v>0</v>
          </cell>
        </row>
        <row r="79">
          <cell r="B79" t="str">
            <v>M 8 X 150</v>
          </cell>
          <cell r="C79" t="str">
            <v>LPK</v>
          </cell>
          <cell r="D79">
            <v>0</v>
          </cell>
          <cell r="E79">
            <v>0</v>
          </cell>
        </row>
        <row r="80">
          <cell r="B80" t="str">
            <v>M 8 X 160</v>
          </cell>
          <cell r="C80" t="str">
            <v>LPK</v>
          </cell>
          <cell r="D80">
            <v>0</v>
          </cell>
          <cell r="E80">
            <v>0</v>
          </cell>
        </row>
        <row r="81">
          <cell r="B81" t="str">
            <v>M 10 X 15</v>
          </cell>
          <cell r="C81" t="str">
            <v>LPK</v>
          </cell>
          <cell r="D81">
            <v>0</v>
          </cell>
          <cell r="E81">
            <v>0</v>
          </cell>
        </row>
        <row r="82">
          <cell r="B82" t="str">
            <v>M 10 X 20</v>
          </cell>
          <cell r="C82" t="str">
            <v>LPK</v>
          </cell>
          <cell r="E82">
            <v>0</v>
          </cell>
        </row>
        <row r="83">
          <cell r="B83" t="str">
            <v>M 10 X 25</v>
          </cell>
          <cell r="C83" t="str">
            <v>LPK</v>
          </cell>
          <cell r="E83">
            <v>0</v>
          </cell>
        </row>
        <row r="84">
          <cell r="B84" t="str">
            <v>M 10 X 30</v>
          </cell>
          <cell r="C84" t="str">
            <v>LPK</v>
          </cell>
          <cell r="E84">
            <v>0</v>
          </cell>
        </row>
        <row r="85">
          <cell r="B85" t="str">
            <v>M 10 X 35</v>
          </cell>
          <cell r="C85" t="str">
            <v>LPK</v>
          </cell>
          <cell r="E85">
            <v>0</v>
          </cell>
        </row>
        <row r="86">
          <cell r="B86" t="str">
            <v>M 10 X 40</v>
          </cell>
          <cell r="C86" t="str">
            <v>LPK</v>
          </cell>
          <cell r="E86">
            <v>0</v>
          </cell>
        </row>
        <row r="87">
          <cell r="B87" t="str">
            <v>M 10 X 45</v>
          </cell>
          <cell r="C87" t="str">
            <v>LPK</v>
          </cell>
          <cell r="E87">
            <v>0</v>
          </cell>
        </row>
        <row r="88">
          <cell r="B88" t="str">
            <v>M 10 X 50</v>
          </cell>
          <cell r="C88" t="str">
            <v>LPK</v>
          </cell>
          <cell r="D88">
            <v>0</v>
          </cell>
          <cell r="E88">
            <v>0</v>
          </cell>
        </row>
        <row r="89">
          <cell r="B89" t="str">
            <v>M 10 X 55</v>
          </cell>
          <cell r="C89" t="str">
            <v>LPK</v>
          </cell>
          <cell r="E89">
            <v>0</v>
          </cell>
        </row>
        <row r="90">
          <cell r="B90" t="str">
            <v>M 10 X 60</v>
          </cell>
          <cell r="C90" t="str">
            <v>LPK</v>
          </cell>
          <cell r="D90">
            <v>0</v>
          </cell>
          <cell r="E90">
            <v>0</v>
          </cell>
        </row>
        <row r="91">
          <cell r="B91" t="str">
            <v>M 10 X 65</v>
          </cell>
          <cell r="C91" t="str">
            <v>LPK</v>
          </cell>
          <cell r="D91">
            <v>0</v>
          </cell>
          <cell r="E91">
            <v>0</v>
          </cell>
        </row>
        <row r="92">
          <cell r="B92" t="str">
            <v>M 10 X 70</v>
          </cell>
          <cell r="C92" t="str">
            <v>LPK</v>
          </cell>
          <cell r="E92">
            <v>0</v>
          </cell>
        </row>
        <row r="93">
          <cell r="B93" t="str">
            <v>M 10 X 75</v>
          </cell>
          <cell r="C93" t="str">
            <v>LPK</v>
          </cell>
          <cell r="D93">
            <v>0</v>
          </cell>
          <cell r="E93">
            <v>0</v>
          </cell>
        </row>
        <row r="94">
          <cell r="B94" t="str">
            <v>M 10 X 80</v>
          </cell>
          <cell r="C94" t="str">
            <v>LPK</v>
          </cell>
          <cell r="D94">
            <v>0</v>
          </cell>
          <cell r="E94">
            <v>0</v>
          </cell>
        </row>
        <row r="95">
          <cell r="B95" t="str">
            <v>M 10 X 90</v>
          </cell>
          <cell r="C95" t="str">
            <v>LPK</v>
          </cell>
          <cell r="D95">
            <v>0</v>
          </cell>
          <cell r="E95">
            <v>0</v>
          </cell>
        </row>
        <row r="96">
          <cell r="B96" t="str">
            <v>M 10 X 100</v>
          </cell>
          <cell r="C96" t="str">
            <v>LPK</v>
          </cell>
          <cell r="E96">
            <v>0</v>
          </cell>
        </row>
        <row r="97">
          <cell r="B97" t="str">
            <v>M 10 X 110</v>
          </cell>
          <cell r="C97" t="str">
            <v>LPK</v>
          </cell>
          <cell r="E97">
            <v>0</v>
          </cell>
        </row>
        <row r="98">
          <cell r="B98" t="str">
            <v>M 10 X 120</v>
          </cell>
          <cell r="C98" t="str">
            <v>LPK</v>
          </cell>
          <cell r="E98">
            <v>0</v>
          </cell>
        </row>
        <row r="99">
          <cell r="B99" t="str">
            <v>M 10 X 130</v>
          </cell>
          <cell r="C99" t="str">
            <v>LPK</v>
          </cell>
          <cell r="E99">
            <v>0</v>
          </cell>
        </row>
        <row r="100">
          <cell r="B100" t="str">
            <v>M 10 X 140</v>
          </cell>
          <cell r="C100" t="str">
            <v>LPK</v>
          </cell>
          <cell r="E100">
            <v>0</v>
          </cell>
        </row>
        <row r="101">
          <cell r="B101" t="str">
            <v>M 10 X 150</v>
          </cell>
          <cell r="C101" t="str">
            <v>LPK</v>
          </cell>
          <cell r="E101">
            <v>0</v>
          </cell>
        </row>
        <row r="102">
          <cell r="B102" t="str">
            <v>M 10 X 160</v>
          </cell>
          <cell r="C102" t="str">
            <v>LPK</v>
          </cell>
          <cell r="D102">
            <v>0</v>
          </cell>
          <cell r="E102">
            <v>0</v>
          </cell>
        </row>
        <row r="103">
          <cell r="B103" t="str">
            <v>M 10 X 170</v>
          </cell>
          <cell r="C103" t="str">
            <v>LPK</v>
          </cell>
          <cell r="D103">
            <v>0</v>
          </cell>
          <cell r="E103">
            <v>0</v>
          </cell>
        </row>
        <row r="104">
          <cell r="B104" t="str">
            <v>M 10 X 180</v>
          </cell>
          <cell r="C104" t="str">
            <v>LPK</v>
          </cell>
          <cell r="E104">
            <v>0</v>
          </cell>
        </row>
        <row r="105">
          <cell r="B105" t="str">
            <v>M 10 X 190</v>
          </cell>
          <cell r="C105" t="str">
            <v>LPK</v>
          </cell>
          <cell r="D105">
            <v>0</v>
          </cell>
          <cell r="E105">
            <v>0</v>
          </cell>
        </row>
        <row r="106">
          <cell r="B106" t="str">
            <v>M 12 X 20</v>
          </cell>
          <cell r="C106" t="str">
            <v>LPK</v>
          </cell>
          <cell r="D106">
            <v>0</v>
          </cell>
          <cell r="E106">
            <v>0</v>
          </cell>
        </row>
        <row r="107">
          <cell r="B107" t="str">
            <v>M 12 X 25</v>
          </cell>
          <cell r="C107" t="str">
            <v>LPK</v>
          </cell>
          <cell r="D107">
            <v>0</v>
          </cell>
          <cell r="E107">
            <v>0</v>
          </cell>
        </row>
        <row r="108">
          <cell r="B108" t="str">
            <v>M 12 X 30</v>
          </cell>
          <cell r="C108" t="str">
            <v>LPK</v>
          </cell>
          <cell r="D108">
            <v>0</v>
          </cell>
          <cell r="E108">
            <v>0</v>
          </cell>
        </row>
        <row r="109">
          <cell r="B109" t="str">
            <v>M 12 X 35</v>
          </cell>
          <cell r="C109" t="str">
            <v>LPK</v>
          </cell>
          <cell r="E109">
            <v>0</v>
          </cell>
        </row>
        <row r="110">
          <cell r="B110" t="str">
            <v>M 12 X 40</v>
          </cell>
          <cell r="C110" t="str">
            <v>LPK</v>
          </cell>
          <cell r="D110">
            <v>0</v>
          </cell>
          <cell r="E110">
            <v>0</v>
          </cell>
        </row>
        <row r="111">
          <cell r="B111" t="str">
            <v>M 12 X 45</v>
          </cell>
          <cell r="C111" t="str">
            <v>LPK</v>
          </cell>
          <cell r="D111">
            <v>0</v>
          </cell>
          <cell r="E111">
            <v>0</v>
          </cell>
        </row>
        <row r="112">
          <cell r="B112" t="str">
            <v>M 12 X 50</v>
          </cell>
          <cell r="C112" t="str">
            <v>LPK</v>
          </cell>
          <cell r="E112">
            <v>0</v>
          </cell>
        </row>
        <row r="113">
          <cell r="B113" t="str">
            <v>M 12 X 55</v>
          </cell>
          <cell r="C113" t="str">
            <v>LPK</v>
          </cell>
          <cell r="D113">
            <v>0</v>
          </cell>
          <cell r="E113">
            <v>0</v>
          </cell>
        </row>
        <row r="114">
          <cell r="B114" t="str">
            <v>M 12 X 60</v>
          </cell>
          <cell r="C114" t="str">
            <v>LPK</v>
          </cell>
          <cell r="D114">
            <v>0</v>
          </cell>
          <cell r="E114">
            <v>0</v>
          </cell>
        </row>
        <row r="115">
          <cell r="B115" t="str">
            <v>M 12 X 65</v>
          </cell>
          <cell r="C115" t="str">
            <v>LPK</v>
          </cell>
          <cell r="D115">
            <v>0</v>
          </cell>
          <cell r="E115">
            <v>0</v>
          </cell>
        </row>
        <row r="116">
          <cell r="B116" t="str">
            <v>M 12 X 70</v>
          </cell>
          <cell r="C116" t="str">
            <v>LPK</v>
          </cell>
          <cell r="D116">
            <v>0</v>
          </cell>
          <cell r="E116">
            <v>0</v>
          </cell>
        </row>
        <row r="117">
          <cell r="B117" t="str">
            <v>M 12 X 75</v>
          </cell>
          <cell r="C117" t="str">
            <v>LPK</v>
          </cell>
          <cell r="D117">
            <v>0</v>
          </cell>
          <cell r="E117">
            <v>0</v>
          </cell>
        </row>
        <row r="118">
          <cell r="B118" t="str">
            <v>M 12 X 80</v>
          </cell>
          <cell r="C118" t="str">
            <v>LPK</v>
          </cell>
          <cell r="E118">
            <v>0</v>
          </cell>
        </row>
        <row r="119">
          <cell r="B119" t="str">
            <v>M 12 X 90</v>
          </cell>
          <cell r="C119" t="str">
            <v>LPK</v>
          </cell>
          <cell r="D119">
            <v>0</v>
          </cell>
          <cell r="E119">
            <v>0</v>
          </cell>
        </row>
        <row r="120">
          <cell r="B120" t="str">
            <v>M 12 X 100</v>
          </cell>
          <cell r="C120" t="str">
            <v>LPK</v>
          </cell>
          <cell r="D120">
            <v>0</v>
          </cell>
          <cell r="E120">
            <v>0</v>
          </cell>
        </row>
        <row r="121">
          <cell r="B121" t="str">
            <v>M 12 X 110</v>
          </cell>
          <cell r="C121" t="str">
            <v>LPK</v>
          </cell>
          <cell r="D121">
            <v>0</v>
          </cell>
          <cell r="E121">
            <v>0</v>
          </cell>
        </row>
        <row r="122">
          <cell r="B122" t="str">
            <v>M 12 X 120</v>
          </cell>
          <cell r="C122" t="str">
            <v>LPK</v>
          </cell>
          <cell r="E122">
            <v>0</v>
          </cell>
        </row>
        <row r="123">
          <cell r="B123" t="str">
            <v>M 12 X 130</v>
          </cell>
          <cell r="C123" t="str">
            <v>LPK</v>
          </cell>
          <cell r="E123">
            <v>0</v>
          </cell>
        </row>
        <row r="124">
          <cell r="B124" t="str">
            <v>M 12 X 140</v>
          </cell>
          <cell r="C124" t="str">
            <v>LPK</v>
          </cell>
          <cell r="D124">
            <v>0</v>
          </cell>
          <cell r="E124">
            <v>0</v>
          </cell>
        </row>
        <row r="125">
          <cell r="B125" t="str">
            <v>M 12 X 150</v>
          </cell>
          <cell r="C125" t="str">
            <v>LPK</v>
          </cell>
          <cell r="D125">
            <v>0</v>
          </cell>
          <cell r="E125">
            <v>0</v>
          </cell>
        </row>
        <row r="126">
          <cell r="B126" t="str">
            <v>M 12 X 160</v>
          </cell>
          <cell r="C126" t="str">
            <v>LPK</v>
          </cell>
          <cell r="E126">
            <v>0</v>
          </cell>
        </row>
        <row r="127">
          <cell r="B127" t="str">
            <v>M 12 X 170</v>
          </cell>
          <cell r="C127" t="str">
            <v>LPK</v>
          </cell>
          <cell r="E127">
            <v>0</v>
          </cell>
        </row>
        <row r="128">
          <cell r="B128" t="str">
            <v>M 12 X 190</v>
          </cell>
          <cell r="C128" t="str">
            <v>LPK</v>
          </cell>
          <cell r="D128">
            <v>0</v>
          </cell>
          <cell r="E128">
            <v>0</v>
          </cell>
        </row>
        <row r="129">
          <cell r="B129" t="str">
            <v>M 14 X 35</v>
          </cell>
          <cell r="C129" t="str">
            <v>LPK</v>
          </cell>
          <cell r="D129">
            <v>0</v>
          </cell>
          <cell r="E129">
            <v>0</v>
          </cell>
        </row>
        <row r="130">
          <cell r="B130" t="str">
            <v>M 14 X 40</v>
          </cell>
          <cell r="C130" t="str">
            <v>LPK</v>
          </cell>
          <cell r="D130">
            <v>0</v>
          </cell>
          <cell r="E130">
            <v>0</v>
          </cell>
        </row>
        <row r="131">
          <cell r="B131" t="str">
            <v>M 14 X 45</v>
          </cell>
          <cell r="C131" t="str">
            <v>LPK</v>
          </cell>
          <cell r="D131">
            <v>0</v>
          </cell>
          <cell r="E131">
            <v>0</v>
          </cell>
        </row>
        <row r="132">
          <cell r="B132" t="str">
            <v>M 14 X 50</v>
          </cell>
          <cell r="C132" t="str">
            <v>LPK</v>
          </cell>
          <cell r="D132">
            <v>0</v>
          </cell>
          <cell r="E132">
            <v>0</v>
          </cell>
        </row>
        <row r="133">
          <cell r="B133" t="str">
            <v>M 14 X 60</v>
          </cell>
          <cell r="C133" t="str">
            <v>LPK</v>
          </cell>
          <cell r="D133">
            <v>0</v>
          </cell>
          <cell r="E133">
            <v>0</v>
          </cell>
        </row>
        <row r="134">
          <cell r="B134" t="str">
            <v>M 14 X 70</v>
          </cell>
          <cell r="C134" t="str">
            <v>LPK</v>
          </cell>
          <cell r="D134">
            <v>0</v>
          </cell>
          <cell r="E134">
            <v>0</v>
          </cell>
        </row>
        <row r="135">
          <cell r="B135" t="str">
            <v>M 14 X 80</v>
          </cell>
          <cell r="C135" t="str">
            <v>LPK</v>
          </cell>
          <cell r="D135">
            <v>0</v>
          </cell>
          <cell r="E135">
            <v>0</v>
          </cell>
        </row>
        <row r="136">
          <cell r="B136" t="str">
            <v>M 14 X 90</v>
          </cell>
          <cell r="C136" t="str">
            <v>LPK</v>
          </cell>
          <cell r="D136">
            <v>0</v>
          </cell>
          <cell r="E136">
            <v>0</v>
          </cell>
        </row>
        <row r="137">
          <cell r="B137" t="str">
            <v>M 14 X 180</v>
          </cell>
          <cell r="C137" t="str">
            <v>LPK</v>
          </cell>
          <cell r="D137">
            <v>0</v>
          </cell>
          <cell r="E137">
            <v>0</v>
          </cell>
        </row>
        <row r="138">
          <cell r="B138" t="str">
            <v>M 16 X 30</v>
          </cell>
          <cell r="C138" t="str">
            <v>LPK</v>
          </cell>
          <cell r="D138">
            <v>0</v>
          </cell>
          <cell r="E138">
            <v>0</v>
          </cell>
        </row>
        <row r="139">
          <cell r="B139" t="str">
            <v>M 16 X 35</v>
          </cell>
          <cell r="C139" t="str">
            <v>LPK</v>
          </cell>
          <cell r="D139">
            <v>0</v>
          </cell>
          <cell r="E139">
            <v>0</v>
          </cell>
        </row>
        <row r="140">
          <cell r="B140" t="str">
            <v>M 16 X 40</v>
          </cell>
          <cell r="C140" t="str">
            <v>LPK</v>
          </cell>
          <cell r="E140">
            <v>0</v>
          </cell>
        </row>
        <row r="141">
          <cell r="B141" t="str">
            <v>M 16 X 45</v>
          </cell>
          <cell r="C141" t="str">
            <v>LPK</v>
          </cell>
          <cell r="D141">
            <v>0</v>
          </cell>
          <cell r="E141">
            <v>0</v>
          </cell>
        </row>
        <row r="142">
          <cell r="B142" t="str">
            <v>M 16 X 50</v>
          </cell>
          <cell r="C142" t="str">
            <v>LPK</v>
          </cell>
          <cell r="E142">
            <v>0</v>
          </cell>
        </row>
        <row r="143">
          <cell r="B143" t="str">
            <v>M 16 X 55</v>
          </cell>
          <cell r="C143" t="str">
            <v>LPK</v>
          </cell>
          <cell r="D143">
            <v>0</v>
          </cell>
          <cell r="E143">
            <v>0</v>
          </cell>
        </row>
        <row r="144">
          <cell r="B144" t="str">
            <v>M 16 X 60</v>
          </cell>
          <cell r="C144" t="str">
            <v>LPK</v>
          </cell>
          <cell r="D144">
            <v>0</v>
          </cell>
          <cell r="E144">
            <v>0</v>
          </cell>
        </row>
        <row r="145">
          <cell r="B145" t="str">
            <v>M 16 X 70</v>
          </cell>
          <cell r="C145" t="str">
            <v>LPK</v>
          </cell>
          <cell r="E145">
            <v>0</v>
          </cell>
        </row>
        <row r="146">
          <cell r="B146" t="str">
            <v>M 16 X 80</v>
          </cell>
          <cell r="C146" t="str">
            <v>LPK</v>
          </cell>
          <cell r="D146">
            <v>0</v>
          </cell>
          <cell r="E146">
            <v>0</v>
          </cell>
        </row>
        <row r="147">
          <cell r="B147" t="str">
            <v>M 16 X 85</v>
          </cell>
          <cell r="C147" t="str">
            <v>LPK</v>
          </cell>
          <cell r="D147">
            <v>0</v>
          </cell>
          <cell r="E147">
            <v>0</v>
          </cell>
        </row>
        <row r="148">
          <cell r="B148" t="str">
            <v>M 16 X 90</v>
          </cell>
          <cell r="C148" t="str">
            <v>LPK</v>
          </cell>
          <cell r="D148">
            <v>0</v>
          </cell>
          <cell r="E148">
            <v>0</v>
          </cell>
        </row>
        <row r="149">
          <cell r="B149" t="str">
            <v>M 16 X 100</v>
          </cell>
          <cell r="C149" t="str">
            <v>LPK</v>
          </cell>
          <cell r="E149">
            <v>0</v>
          </cell>
        </row>
        <row r="150">
          <cell r="B150" t="str">
            <v>M 16 X 110</v>
          </cell>
          <cell r="C150" t="str">
            <v>LPK</v>
          </cell>
          <cell r="E150">
            <v>0</v>
          </cell>
        </row>
        <row r="151">
          <cell r="B151" t="str">
            <v>M 16x120</v>
          </cell>
          <cell r="C151" t="str">
            <v>LPK</v>
          </cell>
          <cell r="D151">
            <v>0</v>
          </cell>
          <cell r="E151">
            <v>0</v>
          </cell>
        </row>
        <row r="152">
          <cell r="B152" t="str">
            <v>M 16x130</v>
          </cell>
          <cell r="C152" t="str">
            <v>LPK</v>
          </cell>
          <cell r="D152">
            <v>0</v>
          </cell>
          <cell r="E152">
            <v>0</v>
          </cell>
        </row>
        <row r="153">
          <cell r="B153" t="str">
            <v>M 16x140</v>
          </cell>
          <cell r="C153" t="str">
            <v>LPK</v>
          </cell>
          <cell r="D153">
            <v>0</v>
          </cell>
          <cell r="E153">
            <v>0</v>
          </cell>
        </row>
        <row r="154">
          <cell r="B154" t="str">
            <v>M 16 X 160</v>
          </cell>
          <cell r="C154" t="str">
            <v>LPK</v>
          </cell>
          <cell r="E154">
            <v>0</v>
          </cell>
        </row>
        <row r="158">
          <cell r="B158" t="str">
            <v>M 3 X 6 Stainless</v>
          </cell>
          <cell r="C158" t="str">
            <v>LPK</v>
          </cell>
          <cell r="D158">
            <v>0</v>
          </cell>
          <cell r="E158">
            <v>0</v>
          </cell>
        </row>
        <row r="159">
          <cell r="B159" t="str">
            <v>M 3 X 8 Stainless</v>
          </cell>
          <cell r="C159" t="str">
            <v>LPK</v>
          </cell>
          <cell r="D159">
            <v>0</v>
          </cell>
          <cell r="E159">
            <v>0</v>
          </cell>
        </row>
        <row r="160">
          <cell r="B160" t="str">
            <v>M 3 X 10 Stainless</v>
          </cell>
          <cell r="C160" t="str">
            <v>LPK</v>
          </cell>
          <cell r="D160">
            <v>0</v>
          </cell>
          <cell r="E160">
            <v>0</v>
          </cell>
        </row>
        <row r="161">
          <cell r="B161" t="str">
            <v>M 3 X 12 Stainless</v>
          </cell>
          <cell r="C161" t="str">
            <v>LPK</v>
          </cell>
          <cell r="D161">
            <v>0</v>
          </cell>
          <cell r="E161">
            <v>0</v>
          </cell>
        </row>
        <row r="162">
          <cell r="B162" t="str">
            <v>M 3 X 15 Stainless</v>
          </cell>
          <cell r="C162" t="str">
            <v>LPK</v>
          </cell>
          <cell r="D162">
            <v>0</v>
          </cell>
          <cell r="E162">
            <v>0</v>
          </cell>
        </row>
        <row r="163">
          <cell r="B163" t="str">
            <v>M 4 X 6 Stainless</v>
          </cell>
          <cell r="C163" t="str">
            <v>LPK</v>
          </cell>
          <cell r="D163">
            <v>0</v>
          </cell>
          <cell r="E163">
            <v>0</v>
          </cell>
        </row>
        <row r="164">
          <cell r="B164" t="str">
            <v>M 4 X 8 Stainless</v>
          </cell>
          <cell r="C164" t="str">
            <v>LPK</v>
          </cell>
          <cell r="D164">
            <v>0</v>
          </cell>
          <cell r="E164">
            <v>0</v>
          </cell>
        </row>
        <row r="165">
          <cell r="B165" t="str">
            <v>M 4 X 10 Stainless</v>
          </cell>
          <cell r="C165" t="str">
            <v>LPK</v>
          </cell>
          <cell r="D165">
            <v>0</v>
          </cell>
          <cell r="E165">
            <v>0</v>
          </cell>
        </row>
        <row r="166">
          <cell r="B166" t="str">
            <v>M 4 X 16 Stainless</v>
          </cell>
          <cell r="C166" t="str">
            <v>LPK</v>
          </cell>
          <cell r="D166">
            <v>0</v>
          </cell>
          <cell r="E166">
            <v>0</v>
          </cell>
        </row>
        <row r="167">
          <cell r="B167" t="str">
            <v>M 4 X 25 Stainless</v>
          </cell>
          <cell r="C167" t="str">
            <v>LPK</v>
          </cell>
          <cell r="D167">
            <v>0</v>
          </cell>
          <cell r="E167">
            <v>0</v>
          </cell>
        </row>
        <row r="168">
          <cell r="B168" t="str">
            <v>M 5 X 8 Stainless</v>
          </cell>
          <cell r="C168" t="str">
            <v>LPK</v>
          </cell>
          <cell r="D168">
            <v>0</v>
          </cell>
          <cell r="E168">
            <v>0</v>
          </cell>
        </row>
        <row r="169">
          <cell r="B169" t="str">
            <v>M 5 X 12 Stainless</v>
          </cell>
          <cell r="C169" t="str">
            <v>LPK</v>
          </cell>
          <cell r="D169">
            <v>0</v>
          </cell>
          <cell r="E169">
            <v>0</v>
          </cell>
        </row>
        <row r="170">
          <cell r="B170" t="str">
            <v>M 5 X 16 Stainless</v>
          </cell>
          <cell r="C170" t="str">
            <v>LPK</v>
          </cell>
          <cell r="D170">
            <v>0</v>
          </cell>
          <cell r="E170">
            <v>0</v>
          </cell>
        </row>
        <row r="171">
          <cell r="B171" t="str">
            <v>M 5 X 10 Stainless</v>
          </cell>
          <cell r="C171" t="str">
            <v>LPK</v>
          </cell>
          <cell r="D171">
            <v>0</v>
          </cell>
          <cell r="E171">
            <v>0</v>
          </cell>
        </row>
        <row r="172">
          <cell r="B172" t="str">
            <v>M 5 X 20 Stainless</v>
          </cell>
          <cell r="C172" t="str">
            <v>LPK</v>
          </cell>
          <cell r="D172">
            <v>0</v>
          </cell>
          <cell r="E172">
            <v>0</v>
          </cell>
        </row>
        <row r="173">
          <cell r="B173" t="str">
            <v>M 5 X 25 Stainless</v>
          </cell>
          <cell r="C173" t="str">
            <v>LPK</v>
          </cell>
          <cell r="D173">
            <v>0</v>
          </cell>
          <cell r="E173">
            <v>0</v>
          </cell>
        </row>
        <row r="174">
          <cell r="B174" t="str">
            <v>M 6 X 10 Stainles</v>
          </cell>
          <cell r="C174" t="str">
            <v>LPK</v>
          </cell>
          <cell r="D174">
            <v>0</v>
          </cell>
          <cell r="E174">
            <v>0</v>
          </cell>
        </row>
        <row r="175">
          <cell r="B175" t="str">
            <v>M 6 X 12 Stainless</v>
          </cell>
          <cell r="C175" t="str">
            <v>LPK</v>
          </cell>
          <cell r="D175">
            <v>0</v>
          </cell>
          <cell r="E175">
            <v>0</v>
          </cell>
        </row>
        <row r="176">
          <cell r="B176" t="str">
            <v>M 6 X 16 Stainless</v>
          </cell>
          <cell r="C176" t="str">
            <v>LPK</v>
          </cell>
          <cell r="D176">
            <v>0</v>
          </cell>
          <cell r="E176">
            <v>0</v>
          </cell>
        </row>
        <row r="177">
          <cell r="B177" t="str">
            <v>M 6 X 20 Stainles</v>
          </cell>
          <cell r="C177" t="str">
            <v>LPK</v>
          </cell>
          <cell r="D177">
            <v>0</v>
          </cell>
          <cell r="E177">
            <v>0</v>
          </cell>
        </row>
        <row r="178">
          <cell r="B178" t="str">
            <v>M 6 X 40 Stainles</v>
          </cell>
          <cell r="C178" t="str">
            <v>LPK</v>
          </cell>
          <cell r="D178">
            <v>0</v>
          </cell>
          <cell r="E178">
            <v>0</v>
          </cell>
        </row>
        <row r="179">
          <cell r="B179" t="str">
            <v>M 8 X 16 Stainless</v>
          </cell>
          <cell r="C179" t="str">
            <v>LPK</v>
          </cell>
          <cell r="D179">
            <v>0</v>
          </cell>
          <cell r="E179">
            <v>0</v>
          </cell>
        </row>
        <row r="180">
          <cell r="B180" t="str">
            <v>M 3 x 8</v>
          </cell>
          <cell r="C180" t="str">
            <v>JFL</v>
          </cell>
          <cell r="D180">
            <v>0</v>
          </cell>
          <cell r="E180">
            <v>0</v>
          </cell>
        </row>
        <row r="181">
          <cell r="B181" t="str">
            <v>M 3 x 10</v>
          </cell>
          <cell r="C181" t="str">
            <v>JFL</v>
          </cell>
          <cell r="D181">
            <v>0</v>
          </cell>
          <cell r="E181">
            <v>0</v>
          </cell>
        </row>
        <row r="182">
          <cell r="B182" t="str">
            <v>M 3 x 20</v>
          </cell>
          <cell r="C182" t="str">
            <v>JFL</v>
          </cell>
          <cell r="D182">
            <v>0</v>
          </cell>
          <cell r="E182">
            <v>0</v>
          </cell>
        </row>
        <row r="183">
          <cell r="B183" t="str">
            <v>M 4 x 6</v>
          </cell>
          <cell r="C183" t="str">
            <v>JFL</v>
          </cell>
          <cell r="D183">
            <v>0</v>
          </cell>
          <cell r="E183">
            <v>0</v>
          </cell>
        </row>
        <row r="184">
          <cell r="B184" t="str">
            <v>M 4 x 8</v>
          </cell>
          <cell r="C184" t="str">
            <v>JFL</v>
          </cell>
          <cell r="D184">
            <v>0</v>
          </cell>
          <cell r="E184">
            <v>0</v>
          </cell>
        </row>
        <row r="185">
          <cell r="B185" t="str">
            <v>M 4 x 10</v>
          </cell>
          <cell r="C185" t="str">
            <v>JFL</v>
          </cell>
          <cell r="E185">
            <v>0</v>
          </cell>
        </row>
        <row r="186">
          <cell r="B186" t="str">
            <v>M 4 x 16</v>
          </cell>
          <cell r="C186" t="str">
            <v>JFL</v>
          </cell>
          <cell r="D186">
            <v>0</v>
          </cell>
          <cell r="E186">
            <v>0</v>
          </cell>
        </row>
        <row r="187">
          <cell r="B187" t="str">
            <v>M 4 x 20</v>
          </cell>
          <cell r="C187" t="str">
            <v>JFL</v>
          </cell>
          <cell r="D187">
            <v>0</v>
          </cell>
          <cell r="E187">
            <v>0</v>
          </cell>
        </row>
        <row r="188">
          <cell r="B188" t="str">
            <v>M 4 x 25</v>
          </cell>
          <cell r="C188" t="str">
            <v>JFL</v>
          </cell>
          <cell r="D188">
            <v>0</v>
          </cell>
          <cell r="E188">
            <v>0</v>
          </cell>
        </row>
        <row r="189">
          <cell r="B189" t="str">
            <v>M 5 X 10</v>
          </cell>
          <cell r="C189" t="str">
            <v>JFL</v>
          </cell>
          <cell r="E189">
            <v>0</v>
          </cell>
        </row>
        <row r="190">
          <cell r="B190" t="str">
            <v>M 5 X 16</v>
          </cell>
          <cell r="C190" t="str">
            <v>JFL</v>
          </cell>
          <cell r="E190">
            <v>0</v>
          </cell>
        </row>
        <row r="191">
          <cell r="B191" t="str">
            <v>M 5 X 20</v>
          </cell>
          <cell r="C191" t="str">
            <v>JFL</v>
          </cell>
          <cell r="D191">
            <v>0</v>
          </cell>
          <cell r="E191">
            <v>0</v>
          </cell>
        </row>
        <row r="192">
          <cell r="B192" t="str">
            <v>M 5 X 35</v>
          </cell>
          <cell r="C192" t="str">
            <v>JFL</v>
          </cell>
          <cell r="D192">
            <v>0</v>
          </cell>
          <cell r="E192">
            <v>0</v>
          </cell>
        </row>
        <row r="193">
          <cell r="B193" t="str">
            <v>M 6 X 10</v>
          </cell>
          <cell r="C193" t="str">
            <v>JFL</v>
          </cell>
          <cell r="E193">
            <v>0</v>
          </cell>
        </row>
        <row r="194">
          <cell r="B194" t="str">
            <v xml:space="preserve">M 6 X 12 </v>
          </cell>
          <cell r="C194" t="str">
            <v>JFL</v>
          </cell>
          <cell r="E194">
            <v>0</v>
          </cell>
        </row>
        <row r="195">
          <cell r="B195" t="str">
            <v>M 6 X 15</v>
          </cell>
          <cell r="C195" t="str">
            <v>JFL</v>
          </cell>
          <cell r="E195">
            <v>0</v>
          </cell>
        </row>
        <row r="196">
          <cell r="B196" t="str">
            <v>M 6 X 20</v>
          </cell>
          <cell r="C196" t="str">
            <v>JFL</v>
          </cell>
          <cell r="D196">
            <v>0</v>
          </cell>
          <cell r="E196">
            <v>0</v>
          </cell>
        </row>
        <row r="197">
          <cell r="B197" t="str">
            <v>M 6 X 25</v>
          </cell>
          <cell r="C197" t="str">
            <v>JFL</v>
          </cell>
          <cell r="D197">
            <v>0</v>
          </cell>
          <cell r="E197">
            <v>0</v>
          </cell>
        </row>
        <row r="198">
          <cell r="B198" t="str">
            <v>M 6 X 30</v>
          </cell>
          <cell r="C198" t="str">
            <v>JFL</v>
          </cell>
          <cell r="D198">
            <v>0</v>
          </cell>
          <cell r="E198">
            <v>0</v>
          </cell>
        </row>
        <row r="199">
          <cell r="B199" t="str">
            <v>M 6 X 40</v>
          </cell>
          <cell r="C199" t="str">
            <v>JFL</v>
          </cell>
          <cell r="D199">
            <v>0</v>
          </cell>
          <cell r="E199">
            <v>0</v>
          </cell>
        </row>
        <row r="200">
          <cell r="B200" t="str">
            <v>M 8 X 10</v>
          </cell>
          <cell r="C200" t="str">
            <v>JFL</v>
          </cell>
          <cell r="D200">
            <v>0</v>
          </cell>
          <cell r="E200">
            <v>0</v>
          </cell>
        </row>
        <row r="201">
          <cell r="B201" t="str">
            <v>M 8 X 12</v>
          </cell>
          <cell r="C201" t="str">
            <v>JFL</v>
          </cell>
          <cell r="D201">
            <v>0</v>
          </cell>
          <cell r="E201">
            <v>0</v>
          </cell>
        </row>
        <row r="202">
          <cell r="B202" t="str">
            <v xml:space="preserve">M 8 X 15  </v>
          </cell>
          <cell r="C202" t="str">
            <v>JFL</v>
          </cell>
          <cell r="E202">
            <v>0</v>
          </cell>
        </row>
        <row r="203">
          <cell r="B203" t="str">
            <v xml:space="preserve">M 8 X 20  </v>
          </cell>
          <cell r="C203" t="str">
            <v>JFL</v>
          </cell>
          <cell r="E203">
            <v>0</v>
          </cell>
        </row>
        <row r="204">
          <cell r="B204" t="str">
            <v xml:space="preserve">M 8 X 25  </v>
          </cell>
          <cell r="C204" t="str">
            <v>JFL</v>
          </cell>
          <cell r="D204">
            <v>0</v>
          </cell>
          <cell r="E204">
            <v>0</v>
          </cell>
        </row>
        <row r="205">
          <cell r="B205" t="str">
            <v xml:space="preserve">M 8 X 30  </v>
          </cell>
          <cell r="C205" t="str">
            <v>JFL</v>
          </cell>
          <cell r="E205">
            <v>0</v>
          </cell>
        </row>
        <row r="206">
          <cell r="B206" t="str">
            <v xml:space="preserve">M 8 X 40  </v>
          </cell>
          <cell r="C206" t="str">
            <v>JFL</v>
          </cell>
          <cell r="D206">
            <v>0</v>
          </cell>
          <cell r="E206">
            <v>0</v>
          </cell>
        </row>
        <row r="207">
          <cell r="B207" t="str">
            <v xml:space="preserve">M 10 X 12  </v>
          </cell>
          <cell r="C207" t="str">
            <v>JFL</v>
          </cell>
          <cell r="D207">
            <v>0</v>
          </cell>
          <cell r="E207">
            <v>0</v>
          </cell>
        </row>
        <row r="208">
          <cell r="B208" t="str">
            <v>M 10 X  15</v>
          </cell>
          <cell r="C208" t="str">
            <v>JFL</v>
          </cell>
          <cell r="D208">
            <v>0</v>
          </cell>
          <cell r="E208">
            <v>0</v>
          </cell>
        </row>
        <row r="209">
          <cell r="B209" t="str">
            <v>M 10 X 20</v>
          </cell>
          <cell r="C209" t="str">
            <v>JFL</v>
          </cell>
          <cell r="D209">
            <v>0</v>
          </cell>
          <cell r="E209">
            <v>0</v>
          </cell>
        </row>
        <row r="210">
          <cell r="B210" t="str">
            <v>M 10 X 25</v>
          </cell>
          <cell r="C210" t="str">
            <v>JFL</v>
          </cell>
          <cell r="D210">
            <v>0</v>
          </cell>
          <cell r="E210">
            <v>0</v>
          </cell>
        </row>
        <row r="211">
          <cell r="B211" t="str">
            <v>M 10 X 30</v>
          </cell>
          <cell r="C211" t="str">
            <v>JFL</v>
          </cell>
          <cell r="D211">
            <v>0</v>
          </cell>
          <cell r="E211">
            <v>0</v>
          </cell>
        </row>
        <row r="212">
          <cell r="B212" t="str">
            <v xml:space="preserve">M 12 X 40  </v>
          </cell>
          <cell r="C212" t="str">
            <v>JFL</v>
          </cell>
          <cell r="D212">
            <v>0</v>
          </cell>
          <cell r="E212">
            <v>0</v>
          </cell>
        </row>
        <row r="213">
          <cell r="B213" t="str">
            <v xml:space="preserve">M 12 X 50  </v>
          </cell>
          <cell r="C213" t="str">
            <v>JFL</v>
          </cell>
          <cell r="D213">
            <v>0</v>
          </cell>
          <cell r="E213">
            <v>0</v>
          </cell>
        </row>
        <row r="214">
          <cell r="B214" t="str">
            <v xml:space="preserve">M 12 X 55  </v>
          </cell>
          <cell r="C214" t="str">
            <v>JFL</v>
          </cell>
          <cell r="D214">
            <v>0</v>
          </cell>
          <cell r="E214">
            <v>0</v>
          </cell>
        </row>
        <row r="215">
          <cell r="B215" t="str">
            <v>M 3 x 8 Stainless</v>
          </cell>
          <cell r="C215" t="str">
            <v>JFL</v>
          </cell>
          <cell r="D215">
            <v>0</v>
          </cell>
          <cell r="E215">
            <v>0</v>
          </cell>
        </row>
        <row r="216">
          <cell r="B216" t="str">
            <v>M 3 x 10 Stainless</v>
          </cell>
          <cell r="C216" t="str">
            <v>JFL</v>
          </cell>
          <cell r="D216">
            <v>0</v>
          </cell>
          <cell r="E216">
            <v>0</v>
          </cell>
        </row>
        <row r="217">
          <cell r="B217" t="str">
            <v>M 4 X 8 Stainless</v>
          </cell>
          <cell r="C217" t="str">
            <v>JFL</v>
          </cell>
          <cell r="D217">
            <v>0</v>
          </cell>
          <cell r="E217">
            <v>0</v>
          </cell>
        </row>
        <row r="218">
          <cell r="B218" t="str">
            <v>M 4 X 10 Stainless</v>
          </cell>
          <cell r="C218" t="str">
            <v>JFL</v>
          </cell>
          <cell r="D218">
            <v>0</v>
          </cell>
          <cell r="E218">
            <v>0</v>
          </cell>
        </row>
        <row r="219">
          <cell r="B219" t="str">
            <v>M 6 X 15 (+)</v>
          </cell>
          <cell r="C219" t="str">
            <v>JFL</v>
          </cell>
          <cell r="D219">
            <v>0</v>
          </cell>
          <cell r="E219">
            <v>0</v>
          </cell>
        </row>
        <row r="220">
          <cell r="B220" t="str">
            <v>M 6 X 15 (-)</v>
          </cell>
          <cell r="C220" t="str">
            <v>JFL</v>
          </cell>
          <cell r="D220">
            <v>0</v>
          </cell>
          <cell r="E220">
            <v>0</v>
          </cell>
        </row>
        <row r="221">
          <cell r="B221" t="str">
            <v>M 6 X 20 (+)</v>
          </cell>
          <cell r="C221" t="str">
            <v>JFL</v>
          </cell>
          <cell r="D221">
            <v>0</v>
          </cell>
          <cell r="E221">
            <v>0</v>
          </cell>
        </row>
        <row r="222">
          <cell r="B222" t="str">
            <v>M 8 X 25 CS ( + )</v>
          </cell>
          <cell r="C222" t="str">
            <v>JFL</v>
          </cell>
          <cell r="D222">
            <v>0</v>
          </cell>
          <cell r="E222">
            <v>0</v>
          </cell>
        </row>
        <row r="223">
          <cell r="B223" t="str">
            <v>M 3 x 10 (Kembang)</v>
          </cell>
          <cell r="C223" t="str">
            <v>JF</v>
          </cell>
          <cell r="D223">
            <v>0</v>
          </cell>
          <cell r="E223">
            <v>0</v>
          </cell>
        </row>
        <row r="224">
          <cell r="B224" t="str">
            <v>M 4 X 10 (Kembang)</v>
          </cell>
          <cell r="C224" t="str">
            <v>JF</v>
          </cell>
          <cell r="D224">
            <v>0</v>
          </cell>
          <cell r="E224">
            <v>0</v>
          </cell>
        </row>
        <row r="225">
          <cell r="B225" t="str">
            <v>M 5 X 10 (kembang)</v>
          </cell>
          <cell r="C225" t="str">
            <v>JF</v>
          </cell>
          <cell r="E225">
            <v>0</v>
          </cell>
        </row>
        <row r="226">
          <cell r="B226" t="str">
            <v>M 5 X 16 (kembang)</v>
          </cell>
          <cell r="C226" t="str">
            <v>JF</v>
          </cell>
          <cell r="D226">
            <v>0</v>
          </cell>
          <cell r="E226">
            <v>0</v>
          </cell>
        </row>
        <row r="227">
          <cell r="B227" t="str">
            <v>M 6 X 10 (kembang)</v>
          </cell>
          <cell r="C227" t="str">
            <v>JF</v>
          </cell>
          <cell r="D227">
            <v>0</v>
          </cell>
          <cell r="E227">
            <v>0</v>
          </cell>
        </row>
        <row r="228">
          <cell r="B228" t="str">
            <v>M 6 X 15 (kembang)</v>
          </cell>
          <cell r="C228" t="str">
            <v>JF</v>
          </cell>
          <cell r="D228">
            <v>0</v>
          </cell>
          <cell r="E228">
            <v>0</v>
          </cell>
        </row>
        <row r="229">
          <cell r="B229" t="str">
            <v>M 6 X 20 (Kembang)</v>
          </cell>
          <cell r="C229" t="str">
            <v>JF</v>
          </cell>
          <cell r="D229">
            <v>0</v>
          </cell>
          <cell r="E229">
            <v>0</v>
          </cell>
        </row>
        <row r="230">
          <cell r="B230" t="str">
            <v>Baut L M 3 x 15</v>
          </cell>
          <cell r="C230" t="str">
            <v>Tanam</v>
          </cell>
          <cell r="D230">
            <v>0</v>
          </cell>
          <cell r="E230">
            <v>0</v>
          </cell>
        </row>
        <row r="231">
          <cell r="B231" t="str">
            <v xml:space="preserve">Baut L M 4 x 10 </v>
          </cell>
          <cell r="C231" t="str">
            <v>Tanam</v>
          </cell>
          <cell r="D231">
            <v>0</v>
          </cell>
          <cell r="E231">
            <v>0</v>
          </cell>
        </row>
        <row r="232">
          <cell r="B232" t="str">
            <v xml:space="preserve">Baut L M 5 X 6 </v>
          </cell>
          <cell r="C232" t="str">
            <v>Tanam</v>
          </cell>
          <cell r="D232">
            <v>0</v>
          </cell>
          <cell r="E232">
            <v>0</v>
          </cell>
        </row>
        <row r="233">
          <cell r="B233" t="str">
            <v xml:space="preserve">Baut L M 5 X 10 </v>
          </cell>
          <cell r="C233" t="str">
            <v>Tanam</v>
          </cell>
          <cell r="E233">
            <v>0</v>
          </cell>
        </row>
        <row r="234">
          <cell r="B234" t="str">
            <v xml:space="preserve">Baut L M 5 X 15 </v>
          </cell>
          <cell r="C234" t="str">
            <v>Tanam</v>
          </cell>
          <cell r="D234">
            <v>0</v>
          </cell>
          <cell r="E234">
            <v>0</v>
          </cell>
        </row>
        <row r="235">
          <cell r="B235" t="str">
            <v xml:space="preserve">Baut L M 6 X 5 </v>
          </cell>
          <cell r="C235" t="str">
            <v>Tanam</v>
          </cell>
          <cell r="D235">
            <v>0</v>
          </cell>
          <cell r="E235">
            <v>0</v>
          </cell>
        </row>
        <row r="236">
          <cell r="B236" t="str">
            <v xml:space="preserve">Baut L M 6 X 8 </v>
          </cell>
          <cell r="C236" t="str">
            <v>Tanam</v>
          </cell>
          <cell r="D236">
            <v>0</v>
          </cell>
          <cell r="E236">
            <v>0</v>
          </cell>
        </row>
        <row r="237">
          <cell r="B237" t="str">
            <v xml:space="preserve">Baut L M 6 X 10 </v>
          </cell>
          <cell r="C237" t="str">
            <v>Tanam</v>
          </cell>
          <cell r="E237">
            <v>0</v>
          </cell>
        </row>
        <row r="238">
          <cell r="B238" t="str">
            <v xml:space="preserve">Baut L M 6 X 15 </v>
          </cell>
          <cell r="C238" t="str">
            <v>Tanam</v>
          </cell>
          <cell r="D238">
            <v>0</v>
          </cell>
          <cell r="E238">
            <v>0</v>
          </cell>
        </row>
        <row r="239">
          <cell r="B239" t="str">
            <v>Baut L M 6 X 20</v>
          </cell>
          <cell r="C239" t="str">
            <v>Tanam</v>
          </cell>
          <cell r="D239">
            <v>0</v>
          </cell>
          <cell r="E239">
            <v>0</v>
          </cell>
        </row>
        <row r="240">
          <cell r="B240" t="str">
            <v>Baut L M 8 x 8</v>
          </cell>
          <cell r="C240" t="str">
            <v>Tanam</v>
          </cell>
          <cell r="D240">
            <v>0</v>
          </cell>
          <cell r="E240">
            <v>0</v>
          </cell>
        </row>
        <row r="241">
          <cell r="B241" t="str">
            <v>Baut L M 8 x 10</v>
          </cell>
          <cell r="C241" t="str">
            <v>Tanam</v>
          </cell>
          <cell r="D241">
            <v>0</v>
          </cell>
          <cell r="E241">
            <v>0</v>
          </cell>
        </row>
        <row r="242">
          <cell r="B242" t="str">
            <v>Baut L M 8 x 15</v>
          </cell>
          <cell r="C242" t="str">
            <v>Tanam</v>
          </cell>
          <cell r="D242">
            <v>0</v>
          </cell>
          <cell r="E242">
            <v>0</v>
          </cell>
        </row>
        <row r="243">
          <cell r="B243" t="str">
            <v>Baut L M 8 x 20</v>
          </cell>
          <cell r="C243" t="str">
            <v>Tanam</v>
          </cell>
          <cell r="D243">
            <v>0</v>
          </cell>
          <cell r="E243">
            <v>0</v>
          </cell>
        </row>
        <row r="244">
          <cell r="B244" t="str">
            <v xml:space="preserve">Baut L M 8 x 40 </v>
          </cell>
          <cell r="C244" t="str">
            <v>Tanam</v>
          </cell>
          <cell r="D244">
            <v>0</v>
          </cell>
          <cell r="E244">
            <v>0</v>
          </cell>
        </row>
        <row r="245">
          <cell r="B245" t="str">
            <v xml:space="preserve">Baut L M 10 x 10 </v>
          </cell>
          <cell r="C245" t="str">
            <v>Tanam</v>
          </cell>
          <cell r="E245">
            <v>0</v>
          </cell>
        </row>
        <row r="246">
          <cell r="B246" t="str">
            <v>Baut L M 10 x 45</v>
          </cell>
          <cell r="C246" t="str">
            <v>Tanam</v>
          </cell>
          <cell r="D246">
            <v>0</v>
          </cell>
          <cell r="E246">
            <v>0</v>
          </cell>
        </row>
        <row r="247">
          <cell r="B247" t="str">
            <v xml:space="preserve">Baut L M 10 x 12 </v>
          </cell>
          <cell r="C247" t="str">
            <v>Tanam</v>
          </cell>
          <cell r="D247">
            <v>0</v>
          </cell>
          <cell r="E247">
            <v>0</v>
          </cell>
        </row>
        <row r="248">
          <cell r="B248" t="str">
            <v xml:space="preserve">Baut L M 10 x 15 </v>
          </cell>
          <cell r="C248" t="str">
            <v>Tanam</v>
          </cell>
          <cell r="E248">
            <v>0</v>
          </cell>
        </row>
        <row r="249">
          <cell r="B249" t="str">
            <v xml:space="preserve">Baut L M 12 x 12 </v>
          </cell>
          <cell r="C249" t="str">
            <v>Tanam</v>
          </cell>
          <cell r="E249">
            <v>0</v>
          </cell>
        </row>
        <row r="250">
          <cell r="B250" t="str">
            <v>Baut L M 12 x 15</v>
          </cell>
          <cell r="C250" t="str">
            <v>Tanam</v>
          </cell>
          <cell r="E250">
            <v>0</v>
          </cell>
        </row>
        <row r="251">
          <cell r="B251" t="str">
            <v>Baut L M 12 x 20</v>
          </cell>
          <cell r="C251" t="str">
            <v>Tanam</v>
          </cell>
          <cell r="D251">
            <v>0</v>
          </cell>
          <cell r="E251">
            <v>0</v>
          </cell>
        </row>
        <row r="252">
          <cell r="B252" t="str">
            <v xml:space="preserve">Baut L M 14 x 15 </v>
          </cell>
          <cell r="C252" t="str">
            <v>Tanam</v>
          </cell>
          <cell r="D252">
            <v>0</v>
          </cell>
          <cell r="E252">
            <v>0</v>
          </cell>
        </row>
        <row r="253">
          <cell r="B253" t="str">
            <v xml:space="preserve">Baut L M 16 X 15 </v>
          </cell>
          <cell r="C253" t="str">
            <v>Tanam</v>
          </cell>
          <cell r="D253">
            <v>0</v>
          </cell>
          <cell r="E253">
            <v>0</v>
          </cell>
        </row>
        <row r="254">
          <cell r="B254" t="str">
            <v xml:space="preserve">Baut L M 16 X 20 </v>
          </cell>
          <cell r="C254" t="str">
            <v>Tanam</v>
          </cell>
          <cell r="D254">
            <v>0</v>
          </cell>
          <cell r="E254">
            <v>0</v>
          </cell>
        </row>
        <row r="255">
          <cell r="B255" t="str">
            <v>Baut L M 16 X 30</v>
          </cell>
          <cell r="C255" t="str">
            <v>Tanam</v>
          </cell>
          <cell r="D255">
            <v>0</v>
          </cell>
          <cell r="E255">
            <v>0</v>
          </cell>
        </row>
        <row r="256">
          <cell r="B256" t="str">
            <v>Baut L M 5 X 10 Stainless</v>
          </cell>
          <cell r="C256" t="str">
            <v>Tanam</v>
          </cell>
          <cell r="D256">
            <v>0</v>
          </cell>
          <cell r="E256">
            <v>0</v>
          </cell>
        </row>
        <row r="257">
          <cell r="B257" t="str">
            <v xml:space="preserve">Baut L M 10 x 10 Stainles </v>
          </cell>
          <cell r="C257" t="str">
            <v>Tanam</v>
          </cell>
          <cell r="D257">
            <v>0</v>
          </cell>
          <cell r="E257">
            <v>0</v>
          </cell>
        </row>
        <row r="258">
          <cell r="B258" t="str">
            <v>Baut Segi 6 1/2x3"</v>
          </cell>
          <cell r="C258">
            <v>0</v>
          </cell>
          <cell r="D258">
            <v>0</v>
          </cell>
          <cell r="E258">
            <v>0</v>
          </cell>
        </row>
        <row r="259">
          <cell r="B259" t="str">
            <v>Baut Segi 6  M 6 x 15</v>
          </cell>
          <cell r="C259">
            <v>0</v>
          </cell>
          <cell r="D259">
            <v>0</v>
          </cell>
          <cell r="E259">
            <v>0</v>
          </cell>
        </row>
        <row r="260">
          <cell r="B260" t="str">
            <v>Baut Segi 6  M 8 x 50+mur M 8</v>
          </cell>
          <cell r="C260">
            <v>0</v>
          </cell>
          <cell r="D260">
            <v>0</v>
          </cell>
          <cell r="E260">
            <v>0</v>
          </cell>
        </row>
        <row r="261">
          <cell r="B261" t="str">
            <v>Baut Segi 6  M 8 x 80+mur M 8</v>
          </cell>
          <cell r="C261">
            <v>0</v>
          </cell>
          <cell r="D261">
            <v>0</v>
          </cell>
          <cell r="E261">
            <v>0</v>
          </cell>
        </row>
        <row r="262">
          <cell r="B262" t="str">
            <v>Baut segi 6  M 10 x 30</v>
          </cell>
          <cell r="C262">
            <v>0</v>
          </cell>
          <cell r="D262">
            <v>0</v>
          </cell>
          <cell r="E262">
            <v>0</v>
          </cell>
        </row>
        <row r="263">
          <cell r="B263" t="str">
            <v>Baut Segi 6  M 10 x 35</v>
          </cell>
          <cell r="C263">
            <v>0</v>
          </cell>
          <cell r="D263">
            <v>0</v>
          </cell>
          <cell r="E263">
            <v>0</v>
          </cell>
        </row>
        <row r="264">
          <cell r="B264" t="str">
            <v>Baut Segi 6 M10 x 40</v>
          </cell>
          <cell r="C264">
            <v>0</v>
          </cell>
          <cell r="D264">
            <v>0</v>
          </cell>
          <cell r="E264">
            <v>0</v>
          </cell>
        </row>
        <row r="265">
          <cell r="B265" t="str">
            <v>Baut Segi 6  M 12x30+mur</v>
          </cell>
          <cell r="C265">
            <v>0</v>
          </cell>
          <cell r="D265">
            <v>0</v>
          </cell>
          <cell r="E265">
            <v>0</v>
          </cell>
        </row>
        <row r="266">
          <cell r="B266" t="str">
            <v>Baut Segi 6  M 12x40</v>
          </cell>
          <cell r="C266">
            <v>0</v>
          </cell>
          <cell r="D266">
            <v>0</v>
          </cell>
          <cell r="E266">
            <v>0</v>
          </cell>
        </row>
        <row r="267">
          <cell r="B267" t="str">
            <v>Baut Segi 6  M 14x40</v>
          </cell>
          <cell r="C267">
            <v>0</v>
          </cell>
          <cell r="D267">
            <v>0</v>
          </cell>
          <cell r="E267">
            <v>0</v>
          </cell>
        </row>
        <row r="268">
          <cell r="B268" t="str">
            <v>Baut Segi 6  M 16X30</v>
          </cell>
          <cell r="C268">
            <v>0</v>
          </cell>
          <cell r="D268">
            <v>0</v>
          </cell>
          <cell r="E268">
            <v>0</v>
          </cell>
        </row>
        <row r="269">
          <cell r="B269" t="str">
            <v>Baut Segi 6  M 16 x 100</v>
          </cell>
          <cell r="C269">
            <v>0</v>
          </cell>
          <cell r="D269">
            <v>0</v>
          </cell>
          <cell r="E269">
            <v>0</v>
          </cell>
        </row>
        <row r="270">
          <cell r="B270" t="str">
            <v>Baut Segi 6  M 6 x 15 Stainless</v>
          </cell>
          <cell r="C270">
            <v>0</v>
          </cell>
          <cell r="D270">
            <v>0</v>
          </cell>
          <cell r="E270">
            <v>0</v>
          </cell>
        </row>
        <row r="271">
          <cell r="B271" t="str">
            <v>Baut Penhead M3x6</v>
          </cell>
          <cell r="C271">
            <v>0</v>
          </cell>
          <cell r="D271">
            <v>0</v>
          </cell>
          <cell r="E271">
            <v>0</v>
          </cell>
        </row>
        <row r="272">
          <cell r="B272" t="str">
            <v>Baut Penhead M3x10</v>
          </cell>
          <cell r="C272">
            <v>0</v>
          </cell>
          <cell r="D272">
            <v>0</v>
          </cell>
          <cell r="E272">
            <v>0</v>
          </cell>
        </row>
        <row r="273">
          <cell r="B273" t="str">
            <v>Baut Penhead M4x10</v>
          </cell>
          <cell r="C273">
            <v>0</v>
          </cell>
          <cell r="D273">
            <v>0</v>
          </cell>
          <cell r="E273">
            <v>0</v>
          </cell>
        </row>
        <row r="274">
          <cell r="B274" t="str">
            <v>Baut Penhead M4x15</v>
          </cell>
          <cell r="C274">
            <v>0</v>
          </cell>
          <cell r="D274">
            <v>0</v>
          </cell>
          <cell r="E274">
            <v>0</v>
          </cell>
        </row>
        <row r="275">
          <cell r="B275" t="str">
            <v>Baut Penhead M5x10</v>
          </cell>
          <cell r="C275">
            <v>0</v>
          </cell>
          <cell r="D275">
            <v>0</v>
          </cell>
          <cell r="E275">
            <v>0</v>
          </cell>
        </row>
        <row r="276">
          <cell r="B276" t="str">
            <v>Baut Penhead M5x16</v>
          </cell>
          <cell r="C276">
            <v>0</v>
          </cell>
          <cell r="D276">
            <v>0</v>
          </cell>
          <cell r="E276">
            <v>0</v>
          </cell>
        </row>
        <row r="277">
          <cell r="B277" t="str">
            <v>Baut Penhead M6x16</v>
          </cell>
          <cell r="C277">
            <v>0</v>
          </cell>
          <cell r="D277">
            <v>0</v>
          </cell>
          <cell r="E277">
            <v>0</v>
          </cell>
        </row>
        <row r="278">
          <cell r="B278" t="str">
            <v>Ring M3x8</v>
          </cell>
          <cell r="C278">
            <v>0</v>
          </cell>
          <cell r="D278">
            <v>0</v>
          </cell>
          <cell r="E278">
            <v>0</v>
          </cell>
        </row>
        <row r="279">
          <cell r="B279" t="str">
            <v>Ring M5</v>
          </cell>
          <cell r="C279">
            <v>0</v>
          </cell>
          <cell r="D279">
            <v>0</v>
          </cell>
          <cell r="E279">
            <v>0</v>
          </cell>
        </row>
        <row r="280">
          <cell r="B280" t="str">
            <v>Ring M6</v>
          </cell>
          <cell r="C280">
            <v>0</v>
          </cell>
          <cell r="D280">
            <v>0</v>
          </cell>
          <cell r="E280">
            <v>0</v>
          </cell>
        </row>
        <row r="281">
          <cell r="B281" t="str">
            <v>Ring M8</v>
          </cell>
          <cell r="C281">
            <v>0</v>
          </cell>
          <cell r="D281">
            <v>0</v>
          </cell>
          <cell r="E281">
            <v>0</v>
          </cell>
        </row>
        <row r="282">
          <cell r="B282" t="str">
            <v>Ring M10</v>
          </cell>
          <cell r="C282">
            <v>0</v>
          </cell>
          <cell r="D282">
            <v>0</v>
          </cell>
          <cell r="E282">
            <v>0</v>
          </cell>
        </row>
        <row r="283">
          <cell r="B283" t="str">
            <v>Ring M12</v>
          </cell>
          <cell r="C283">
            <v>0</v>
          </cell>
          <cell r="D283">
            <v>0</v>
          </cell>
          <cell r="E283">
            <v>0</v>
          </cell>
        </row>
        <row r="284">
          <cell r="B284" t="str">
            <v>Ring M16</v>
          </cell>
          <cell r="C284">
            <v>0</v>
          </cell>
          <cell r="D284">
            <v>0</v>
          </cell>
          <cell r="E284">
            <v>0</v>
          </cell>
        </row>
        <row r="285">
          <cell r="B285" t="str">
            <v>Ring M20</v>
          </cell>
          <cell r="C285">
            <v>0</v>
          </cell>
          <cell r="D285">
            <v>0</v>
          </cell>
          <cell r="E285">
            <v>0</v>
          </cell>
        </row>
        <row r="287">
          <cell r="B287" t="str">
            <v>Ring M6 Stainless</v>
          </cell>
          <cell r="C287">
            <v>0</v>
          </cell>
          <cell r="D287">
            <v>0</v>
          </cell>
          <cell r="E287">
            <v>0</v>
          </cell>
        </row>
        <row r="288">
          <cell r="B288" t="str">
            <v>Ring Per M6</v>
          </cell>
          <cell r="C288">
            <v>0</v>
          </cell>
          <cell r="D288">
            <v>0</v>
          </cell>
          <cell r="E288">
            <v>0</v>
          </cell>
        </row>
        <row r="289">
          <cell r="B289" t="str">
            <v>Ring Per M8</v>
          </cell>
          <cell r="C289">
            <v>0</v>
          </cell>
          <cell r="D289">
            <v>0</v>
          </cell>
          <cell r="E289">
            <v>0</v>
          </cell>
        </row>
        <row r="290">
          <cell r="B290" t="str">
            <v>Ring Per M10</v>
          </cell>
          <cell r="C290">
            <v>0</v>
          </cell>
          <cell r="D290">
            <v>0</v>
          </cell>
          <cell r="E290">
            <v>0</v>
          </cell>
        </row>
        <row r="291">
          <cell r="B291" t="str">
            <v>Ring Per M12</v>
          </cell>
          <cell r="C291">
            <v>0</v>
          </cell>
          <cell r="E291">
            <v>0</v>
          </cell>
        </row>
        <row r="292">
          <cell r="B292" t="str">
            <v>Ring Per M6 Stainless</v>
          </cell>
          <cell r="C292">
            <v>0</v>
          </cell>
          <cell r="D292">
            <v>0</v>
          </cell>
          <cell r="E292">
            <v>0</v>
          </cell>
        </row>
        <row r="293">
          <cell r="B293" t="str">
            <v>Mur M 3</v>
          </cell>
          <cell r="C293">
            <v>0</v>
          </cell>
          <cell r="D293">
            <v>0</v>
          </cell>
          <cell r="E293">
            <v>0</v>
          </cell>
        </row>
        <row r="294">
          <cell r="B294" t="str">
            <v>Mur M 4</v>
          </cell>
          <cell r="C294">
            <v>0</v>
          </cell>
          <cell r="D294">
            <v>0</v>
          </cell>
          <cell r="E294">
            <v>0</v>
          </cell>
        </row>
        <row r="295">
          <cell r="B295" t="str">
            <v>Mur M 5</v>
          </cell>
          <cell r="C295">
            <v>0</v>
          </cell>
          <cell r="E295">
            <v>0</v>
          </cell>
        </row>
        <row r="296">
          <cell r="B296" t="str">
            <v>Mur M 6</v>
          </cell>
          <cell r="C296">
            <v>0</v>
          </cell>
          <cell r="D296">
            <v>0</v>
          </cell>
          <cell r="E296">
            <v>0</v>
          </cell>
        </row>
        <row r="297">
          <cell r="B297" t="str">
            <v>Mur M8</v>
          </cell>
          <cell r="C297">
            <v>0</v>
          </cell>
          <cell r="E297">
            <v>0</v>
          </cell>
        </row>
        <row r="298">
          <cell r="B298" t="str">
            <v>Mur M8 Hitam</v>
          </cell>
          <cell r="C298">
            <v>0</v>
          </cell>
          <cell r="D298">
            <v>0</v>
          </cell>
          <cell r="E298">
            <v>0</v>
          </cell>
        </row>
        <row r="299">
          <cell r="B299" t="str">
            <v>Mur M 10</v>
          </cell>
          <cell r="C299">
            <v>0</v>
          </cell>
          <cell r="E299">
            <v>0</v>
          </cell>
        </row>
        <row r="300">
          <cell r="B300" t="str">
            <v>Mur M 12</v>
          </cell>
          <cell r="C300">
            <v>0</v>
          </cell>
          <cell r="D300">
            <v>0</v>
          </cell>
          <cell r="E300">
            <v>0</v>
          </cell>
        </row>
        <row r="301">
          <cell r="B301" t="str">
            <v>Mur M 14</v>
          </cell>
          <cell r="C301">
            <v>0</v>
          </cell>
          <cell r="D301">
            <v>0</v>
          </cell>
          <cell r="E301">
            <v>0</v>
          </cell>
        </row>
        <row r="302">
          <cell r="B302" t="str">
            <v>Mur M 16</v>
          </cell>
          <cell r="C302">
            <v>0</v>
          </cell>
          <cell r="D302">
            <v>0</v>
          </cell>
          <cell r="E302">
            <v>0</v>
          </cell>
        </row>
        <row r="303">
          <cell r="B303" t="str">
            <v>Mur M 20</v>
          </cell>
          <cell r="C303">
            <v>0</v>
          </cell>
          <cell r="D303">
            <v>0</v>
          </cell>
          <cell r="E303">
            <v>0</v>
          </cell>
        </row>
        <row r="304">
          <cell r="B304" t="str">
            <v>Mur M 24</v>
          </cell>
          <cell r="C304">
            <v>0</v>
          </cell>
          <cell r="E304">
            <v>0</v>
          </cell>
        </row>
        <row r="305">
          <cell r="B305" t="str">
            <v>Mur M 6 Stainless</v>
          </cell>
          <cell r="C305">
            <v>0</v>
          </cell>
          <cell r="D305">
            <v>0</v>
          </cell>
          <cell r="E305">
            <v>0</v>
          </cell>
        </row>
        <row r="306">
          <cell r="B306" t="str">
            <v>ring Penahan luar Ø20</v>
          </cell>
          <cell r="C306">
            <v>0</v>
          </cell>
          <cell r="D306">
            <v>0</v>
          </cell>
          <cell r="E306">
            <v>0</v>
          </cell>
        </row>
        <row r="307">
          <cell r="B307" t="str">
            <v>ring Penahan Dalam Ø72</v>
          </cell>
          <cell r="C307">
            <v>0</v>
          </cell>
          <cell r="D307">
            <v>0</v>
          </cell>
          <cell r="E307">
            <v>0</v>
          </cell>
        </row>
        <row r="308">
          <cell r="B308" t="str">
            <v>Re coil M6x8</v>
          </cell>
          <cell r="C308">
            <v>0</v>
          </cell>
          <cell r="D308">
            <v>0</v>
          </cell>
          <cell r="E308">
            <v>0</v>
          </cell>
        </row>
        <row r="309">
          <cell r="B309" t="str">
            <v>Re coil M6x10</v>
          </cell>
          <cell r="C309">
            <v>0</v>
          </cell>
          <cell r="D309">
            <v>0</v>
          </cell>
          <cell r="E309">
            <v>0</v>
          </cell>
        </row>
        <row r="310">
          <cell r="B310" t="str">
            <v>Roll Pins</v>
          </cell>
          <cell r="C310" t="str">
            <v>4 x 25</v>
          </cell>
          <cell r="D310">
            <v>0</v>
          </cell>
          <cell r="E310">
            <v>0</v>
          </cell>
        </row>
        <row r="311">
          <cell r="B311" t="str">
            <v>Roll Pins</v>
          </cell>
          <cell r="C311" t="str">
            <v>6 x 24</v>
          </cell>
          <cell r="D311">
            <v>0</v>
          </cell>
          <cell r="E311">
            <v>0</v>
          </cell>
        </row>
        <row r="312">
          <cell r="B312" t="str">
            <v>Roll Pins</v>
          </cell>
          <cell r="C312" t="str">
            <v>8 x 25</v>
          </cell>
          <cell r="D312">
            <v>0</v>
          </cell>
          <cell r="E312">
            <v>0</v>
          </cell>
        </row>
        <row r="313">
          <cell r="B313" t="str">
            <v>Snap Ring P5</v>
          </cell>
          <cell r="C313">
            <v>0</v>
          </cell>
          <cell r="D313">
            <v>0</v>
          </cell>
          <cell r="E313">
            <v>0</v>
          </cell>
        </row>
        <row r="314">
          <cell r="B314" t="str">
            <v>Snap Ring Dia 20</v>
          </cell>
          <cell r="C314">
            <v>0</v>
          </cell>
          <cell r="D314">
            <v>0</v>
          </cell>
          <cell r="E314">
            <v>0</v>
          </cell>
        </row>
        <row r="315">
          <cell r="C315">
            <v>0</v>
          </cell>
          <cell r="D315">
            <v>0</v>
          </cell>
          <cell r="E315">
            <v>0</v>
          </cell>
        </row>
        <row r="324">
          <cell r="B324" t="str">
            <v>Abrasive Grinding Paste</v>
          </cell>
          <cell r="C324">
            <v>0</v>
          </cell>
          <cell r="D324">
            <v>0</v>
          </cell>
          <cell r="E324">
            <v>0</v>
          </cell>
        </row>
        <row r="325">
          <cell r="B325" t="str">
            <v>Alteco / Lem Korea</v>
          </cell>
          <cell r="C325">
            <v>0</v>
          </cell>
          <cell r="E325">
            <v>0</v>
          </cell>
        </row>
        <row r="326">
          <cell r="B326" t="str">
            <v>Ampelas 1000</v>
          </cell>
          <cell r="C326">
            <v>0</v>
          </cell>
          <cell r="E326">
            <v>0</v>
          </cell>
        </row>
        <row r="327">
          <cell r="B327" t="str">
            <v>Ampelas 120</v>
          </cell>
          <cell r="C327">
            <v>0</v>
          </cell>
          <cell r="D327">
            <v>0</v>
          </cell>
          <cell r="E327">
            <v>0</v>
          </cell>
        </row>
        <row r="328">
          <cell r="B328" t="str">
            <v>Ampelas 150</v>
          </cell>
          <cell r="C328">
            <v>0</v>
          </cell>
          <cell r="D328">
            <v>0</v>
          </cell>
          <cell r="E328">
            <v>0</v>
          </cell>
        </row>
        <row r="329">
          <cell r="B329" t="str">
            <v>Ampelas 180</v>
          </cell>
          <cell r="C329">
            <v>0</v>
          </cell>
          <cell r="D329" t="str">
            <v>Jaya Teknik</v>
          </cell>
          <cell r="E329">
            <v>0</v>
          </cell>
        </row>
        <row r="330">
          <cell r="B330" t="str">
            <v>Ampelas 220</v>
          </cell>
          <cell r="C330">
            <v>0</v>
          </cell>
          <cell r="D330">
            <v>0</v>
          </cell>
          <cell r="E330">
            <v>0</v>
          </cell>
        </row>
        <row r="331">
          <cell r="B331" t="str">
            <v>Ampelas 240</v>
          </cell>
          <cell r="C331">
            <v>0</v>
          </cell>
          <cell r="D331">
            <v>0</v>
          </cell>
          <cell r="E331">
            <v>0</v>
          </cell>
        </row>
        <row r="332">
          <cell r="B332" t="str">
            <v>Ampelas 320</v>
          </cell>
          <cell r="C332">
            <v>0</v>
          </cell>
          <cell r="E332">
            <v>0</v>
          </cell>
        </row>
        <row r="333">
          <cell r="B333" t="str">
            <v>Ampelas 400</v>
          </cell>
          <cell r="C333">
            <v>0</v>
          </cell>
          <cell r="E333">
            <v>0</v>
          </cell>
        </row>
        <row r="334">
          <cell r="B334" t="str">
            <v>Ampelas 600</v>
          </cell>
          <cell r="C334">
            <v>0</v>
          </cell>
          <cell r="E334">
            <v>0</v>
          </cell>
        </row>
        <row r="335">
          <cell r="B335" t="str">
            <v>Ampelas 80</v>
          </cell>
          <cell r="C335">
            <v>0</v>
          </cell>
          <cell r="E335">
            <v>0</v>
          </cell>
        </row>
        <row r="336">
          <cell r="B336" t="str">
            <v>Ampelas 800</v>
          </cell>
          <cell r="C336">
            <v>0</v>
          </cell>
          <cell r="E336">
            <v>0</v>
          </cell>
        </row>
        <row r="337">
          <cell r="B337" t="str">
            <v>Amplas 1200</v>
          </cell>
          <cell r="C337">
            <v>0</v>
          </cell>
          <cell r="D337">
            <v>0</v>
          </cell>
          <cell r="E337">
            <v>0</v>
          </cell>
        </row>
        <row r="338">
          <cell r="B338" t="str">
            <v>Amplas 2000</v>
          </cell>
          <cell r="C338">
            <v>0</v>
          </cell>
          <cell r="E338">
            <v>0</v>
          </cell>
        </row>
        <row r="339">
          <cell r="B339" t="str">
            <v>Angker Gerinda tangan 4"</v>
          </cell>
          <cell r="C339">
            <v>0</v>
          </cell>
          <cell r="D339">
            <v>0</v>
          </cell>
          <cell r="E339">
            <v>0</v>
          </cell>
        </row>
        <row r="340">
          <cell r="B340" t="str">
            <v>Anti karat</v>
          </cell>
          <cell r="C340" t="str">
            <v>ACME</v>
          </cell>
          <cell r="D340">
            <v>0</v>
          </cell>
          <cell r="E340">
            <v>0</v>
          </cell>
        </row>
        <row r="341">
          <cell r="B341" t="str">
            <v>Araldite</v>
          </cell>
          <cell r="C341">
            <v>0</v>
          </cell>
          <cell r="D341">
            <v>0</v>
          </cell>
          <cell r="E341">
            <v>0</v>
          </cell>
        </row>
        <row r="342">
          <cell r="B342" t="str">
            <v>Auto Sealer</v>
          </cell>
          <cell r="C342" t="str">
            <v>@1pcs; merah</v>
          </cell>
          <cell r="D342">
            <v>0</v>
          </cell>
          <cell r="E342">
            <v>0</v>
          </cell>
        </row>
        <row r="343">
          <cell r="B343" t="str">
            <v>Auto Sealer</v>
          </cell>
          <cell r="C343" t="str">
            <v>@1pcs; hitam</v>
          </cell>
          <cell r="D343">
            <v>0</v>
          </cell>
          <cell r="E343">
            <v>0</v>
          </cell>
        </row>
        <row r="344">
          <cell r="B344" t="str">
            <v>autosol</v>
          </cell>
          <cell r="C344">
            <v>0</v>
          </cell>
          <cell r="D344">
            <v>0</v>
          </cell>
          <cell r="E344">
            <v>0</v>
          </cell>
        </row>
        <row r="345">
          <cell r="B345" t="str">
            <v>Baterai Alkaline LR1/1,5V Seri N</v>
          </cell>
          <cell r="C345">
            <v>0</v>
          </cell>
          <cell r="D345">
            <v>0</v>
          </cell>
          <cell r="E345">
            <v>0</v>
          </cell>
        </row>
        <row r="346">
          <cell r="B346" t="str">
            <v>Batu Grinding Kinik Biru</v>
          </cell>
          <cell r="C346">
            <v>0</v>
          </cell>
          <cell r="D346">
            <v>0</v>
          </cell>
          <cell r="E346">
            <v>0</v>
          </cell>
        </row>
        <row r="347">
          <cell r="B347" t="str">
            <v>Batu Grinding Norton</v>
          </cell>
          <cell r="C347" t="str">
            <v>38A80-LVBE 205X13X31,75</v>
          </cell>
          <cell r="D347" t="str">
            <v>Agave</v>
          </cell>
          <cell r="E347">
            <v>0</v>
          </cell>
        </row>
        <row r="348">
          <cell r="B348" t="str">
            <v>Busa 20x1000x2000</v>
          </cell>
          <cell r="C348">
            <v>0</v>
          </cell>
          <cell r="D348">
            <v>0</v>
          </cell>
          <cell r="E348">
            <v>0</v>
          </cell>
        </row>
        <row r="353">
          <cell r="B353" t="str">
            <v>Carbon bras 4" E74</v>
          </cell>
          <cell r="E353">
            <v>0</v>
          </cell>
        </row>
        <row r="354">
          <cell r="B354" t="str">
            <v>Carbon bras 7"</v>
          </cell>
          <cell r="C354" t="str">
            <v>BOSCH</v>
          </cell>
          <cell r="D354">
            <v>0</v>
          </cell>
          <cell r="E354">
            <v>0</v>
          </cell>
        </row>
        <row r="355">
          <cell r="B355" t="str">
            <v xml:space="preserve">Carbon bras 7" </v>
          </cell>
          <cell r="C355" t="str">
            <v>Makita</v>
          </cell>
          <cell r="D355">
            <v>0</v>
          </cell>
          <cell r="E355">
            <v>0</v>
          </cell>
        </row>
        <row r="356">
          <cell r="B356" t="str">
            <v>Carbon cartridge</v>
          </cell>
          <cell r="C356" t="str">
            <v>water cure</v>
          </cell>
          <cell r="D356">
            <v>0</v>
          </cell>
          <cell r="E356">
            <v>0</v>
          </cell>
        </row>
        <row r="357">
          <cell r="C357">
            <v>0</v>
          </cell>
          <cell r="D357">
            <v>0</v>
          </cell>
          <cell r="E357">
            <v>0</v>
          </cell>
        </row>
        <row r="358">
          <cell r="B358" t="str">
            <v>Cat Avian Deep ocean 750</v>
          </cell>
          <cell r="C358">
            <v>0</v>
          </cell>
          <cell r="D358">
            <v>0</v>
          </cell>
          <cell r="E358">
            <v>0</v>
          </cell>
        </row>
        <row r="359">
          <cell r="B359" t="str">
            <v>Cat Avian Golden Yellow 466</v>
          </cell>
          <cell r="C359">
            <v>0</v>
          </cell>
          <cell r="D359">
            <v>0</v>
          </cell>
          <cell r="E359">
            <v>0</v>
          </cell>
        </row>
        <row r="360">
          <cell r="B360" t="str">
            <v>Cat Avian Merah 192</v>
          </cell>
          <cell r="C360">
            <v>0</v>
          </cell>
          <cell r="D360">
            <v>0</v>
          </cell>
          <cell r="E360">
            <v>0</v>
          </cell>
        </row>
        <row r="361">
          <cell r="B361" t="str">
            <v>Cat Avian Super Black</v>
          </cell>
          <cell r="C361">
            <v>0</v>
          </cell>
          <cell r="D361">
            <v>0</v>
          </cell>
          <cell r="E361">
            <v>0</v>
          </cell>
        </row>
        <row r="362">
          <cell r="B362" t="str">
            <v>DISK CUTTER M2 100X1.8X22</v>
          </cell>
          <cell r="C362">
            <v>0</v>
          </cell>
          <cell r="D362">
            <v>0</v>
          </cell>
          <cell r="E362">
            <v>0</v>
          </cell>
        </row>
        <row r="363">
          <cell r="B363" t="str">
            <v xml:space="preserve">EDM WIRE </v>
          </cell>
          <cell r="C363" t="str">
            <v>0.25mm</v>
          </cell>
          <cell r="E363">
            <v>0</v>
          </cell>
        </row>
        <row r="364">
          <cell r="B364" t="str">
            <v>Filter Masker</v>
          </cell>
          <cell r="C364">
            <v>0</v>
          </cell>
          <cell r="D364">
            <v>0</v>
          </cell>
          <cell r="E364">
            <v>0</v>
          </cell>
        </row>
        <row r="365">
          <cell r="B365" t="str">
            <v>Gergaji  Besi mesin</v>
          </cell>
          <cell r="C365" t="str">
            <v>BSB BI-MTL A8 2363mmx19mmx5/8T</v>
          </cell>
          <cell r="E365">
            <v>0</v>
          </cell>
        </row>
        <row r="366">
          <cell r="B366" t="str">
            <v>Gergaji  Tangan</v>
          </cell>
          <cell r="C366">
            <v>0</v>
          </cell>
          <cell r="D366">
            <v>0</v>
          </cell>
          <cell r="E366">
            <v>0</v>
          </cell>
        </row>
        <row r="367">
          <cell r="B367" t="str">
            <v>Gerinda Ampelas 4"</v>
          </cell>
          <cell r="C367" t="str">
            <v>#240</v>
          </cell>
          <cell r="E367">
            <v>0</v>
          </cell>
        </row>
        <row r="368">
          <cell r="B368" t="str">
            <v>Gerinda Mangkok Kinik</v>
          </cell>
          <cell r="C368" t="str">
            <v>13 A 160X50X31,75 WA 80 KV</v>
          </cell>
          <cell r="D368">
            <v>0</v>
          </cell>
          <cell r="E368">
            <v>0</v>
          </cell>
        </row>
        <row r="369">
          <cell r="B369" t="str">
            <v>Gerinda perata 4"</v>
          </cell>
          <cell r="C369">
            <v>0</v>
          </cell>
          <cell r="E369">
            <v>0</v>
          </cell>
        </row>
        <row r="370">
          <cell r="B370" t="str">
            <v>Gerinda Perata 7"</v>
          </cell>
          <cell r="C370">
            <v>0</v>
          </cell>
          <cell r="E370">
            <v>0</v>
          </cell>
        </row>
        <row r="371">
          <cell r="B371" t="str">
            <v>Gerinda Potong  14"</v>
          </cell>
          <cell r="C371">
            <v>0</v>
          </cell>
          <cell r="D371">
            <v>0</v>
          </cell>
          <cell r="E371">
            <v>0</v>
          </cell>
        </row>
        <row r="372">
          <cell r="B372" t="str">
            <v>gerinda potong 4"</v>
          </cell>
          <cell r="C372">
            <v>0</v>
          </cell>
          <cell r="E372">
            <v>0</v>
          </cell>
        </row>
        <row r="373">
          <cell r="B373" t="str">
            <v>GERINDA POTONG 4" 1X25"</v>
          </cell>
          <cell r="C373" t="str">
            <v>4x1,25</v>
          </cell>
          <cell r="E373">
            <v>0</v>
          </cell>
        </row>
        <row r="374">
          <cell r="B374" t="str">
            <v>Gerinda Potong 7"</v>
          </cell>
          <cell r="C374">
            <v>0</v>
          </cell>
          <cell r="D374">
            <v>0</v>
          </cell>
          <cell r="E374">
            <v>0</v>
          </cell>
        </row>
        <row r="375">
          <cell r="B375" t="str">
            <v>Gerinda Potong HSS Dia. 80</v>
          </cell>
          <cell r="C375">
            <v>0</v>
          </cell>
          <cell r="D375">
            <v>0</v>
          </cell>
          <cell r="E375">
            <v>0</v>
          </cell>
        </row>
        <row r="376">
          <cell r="B376" t="str">
            <v>Grease</v>
          </cell>
          <cell r="C376" t="str">
            <v>Top 1</v>
          </cell>
          <cell r="E376">
            <v>0</v>
          </cell>
        </row>
        <row r="377">
          <cell r="B377" t="str">
            <v>Helm Safety</v>
          </cell>
          <cell r="C377">
            <v>0</v>
          </cell>
          <cell r="D377">
            <v>0</v>
          </cell>
          <cell r="E377">
            <v>0</v>
          </cell>
        </row>
        <row r="378">
          <cell r="B378" t="str">
            <v>Kaca Kedok Las</v>
          </cell>
          <cell r="C378">
            <v>0</v>
          </cell>
          <cell r="D378">
            <v>0</v>
          </cell>
          <cell r="E378">
            <v>0</v>
          </cell>
        </row>
        <row r="379">
          <cell r="B379" t="str">
            <v>Kaca Mata</v>
          </cell>
          <cell r="C379">
            <v>0</v>
          </cell>
          <cell r="E379">
            <v>0</v>
          </cell>
        </row>
        <row r="380">
          <cell r="B380" t="str">
            <v>kawat kuningan brazing (meter)</v>
          </cell>
          <cell r="C380">
            <v>3</v>
          </cell>
          <cell r="D380">
            <v>0</v>
          </cell>
          <cell r="E380">
            <v>0</v>
          </cell>
        </row>
        <row r="381">
          <cell r="B381" t="str">
            <v>Kawat Las Goldwell 481</v>
          </cell>
          <cell r="C381">
            <v>2.6</v>
          </cell>
          <cell r="D381">
            <v>0</v>
          </cell>
          <cell r="E381">
            <v>0</v>
          </cell>
        </row>
        <row r="382">
          <cell r="B382" t="str">
            <v>Kawat Las Kobe 52 LB</v>
          </cell>
          <cell r="C382">
            <v>2.6</v>
          </cell>
          <cell r="D382">
            <v>0</v>
          </cell>
          <cell r="E382">
            <v>0</v>
          </cell>
        </row>
        <row r="383">
          <cell r="B383" t="str">
            <v>Kawat Las Nikko Steel RD</v>
          </cell>
          <cell r="C383">
            <v>2</v>
          </cell>
          <cell r="D383">
            <v>0</v>
          </cell>
          <cell r="E383">
            <v>0</v>
          </cell>
        </row>
        <row r="384">
          <cell r="B384" t="str">
            <v>Kawat Las Nikko Steel RD</v>
          </cell>
          <cell r="C384">
            <v>2.6</v>
          </cell>
          <cell r="E384">
            <v>0</v>
          </cell>
        </row>
        <row r="385">
          <cell r="B385" t="str">
            <v>Kawat las Nikko Steel RD</v>
          </cell>
          <cell r="C385">
            <v>3.2</v>
          </cell>
          <cell r="D385">
            <v>0</v>
          </cell>
          <cell r="E385">
            <v>0</v>
          </cell>
        </row>
        <row r="386">
          <cell r="B386" t="str">
            <v>kawat las stainles</v>
          </cell>
          <cell r="C386">
            <v>0</v>
          </cell>
          <cell r="D386">
            <v>0</v>
          </cell>
          <cell r="E386">
            <v>0</v>
          </cell>
        </row>
        <row r="387">
          <cell r="B387" t="str">
            <v>Kawat Mesin Gerinding</v>
          </cell>
          <cell r="C387" t="str">
            <v>Dia. 3</v>
          </cell>
          <cell r="E387">
            <v>0</v>
          </cell>
        </row>
        <row r="388">
          <cell r="B388" t="str">
            <v>Kinik</v>
          </cell>
          <cell r="C388" t="str">
            <v>1A 6"X1"X1-1/4" A46QV</v>
          </cell>
          <cell r="D388">
            <v>0</v>
          </cell>
          <cell r="E388">
            <v>0</v>
          </cell>
        </row>
        <row r="389">
          <cell r="B389" t="str">
            <v>Kinik</v>
          </cell>
          <cell r="C389" t="str">
            <v>1A 6"X1"X1-1/4" A60QV</v>
          </cell>
          <cell r="D389">
            <v>0</v>
          </cell>
          <cell r="E389">
            <v>0</v>
          </cell>
        </row>
        <row r="390">
          <cell r="B390" t="str">
            <v>Kinik (Hijau)</v>
          </cell>
          <cell r="C390" t="str">
            <v>1A 6"X1"X1-1/4" GC80LV</v>
          </cell>
          <cell r="D390">
            <v>0</v>
          </cell>
          <cell r="E390">
            <v>0</v>
          </cell>
        </row>
        <row r="391">
          <cell r="B391" t="str">
            <v>Kuas 1"</v>
          </cell>
          <cell r="C391">
            <v>0</v>
          </cell>
          <cell r="E391">
            <v>0</v>
          </cell>
        </row>
        <row r="392">
          <cell r="B392" t="str">
            <v>Kuas 2"</v>
          </cell>
          <cell r="C392">
            <v>0</v>
          </cell>
          <cell r="E392">
            <v>0</v>
          </cell>
        </row>
        <row r="393">
          <cell r="B393" t="str">
            <v>Kuas 4 "</v>
          </cell>
          <cell r="C393">
            <v>0</v>
          </cell>
          <cell r="E393">
            <v>0</v>
          </cell>
        </row>
        <row r="394">
          <cell r="B394" t="str">
            <v>Lap Pel</v>
          </cell>
          <cell r="C394">
            <v>0</v>
          </cell>
          <cell r="D394">
            <v>0</v>
          </cell>
          <cell r="E394">
            <v>0</v>
          </cell>
        </row>
        <row r="395">
          <cell r="B395" t="str">
            <v>lipstik</v>
          </cell>
          <cell r="C395">
            <v>0</v>
          </cell>
          <cell r="D395">
            <v>0</v>
          </cell>
          <cell r="E395">
            <v>0</v>
          </cell>
        </row>
        <row r="396">
          <cell r="B396" t="str">
            <v>LOCTITE LB 8150 NO.76764</v>
          </cell>
          <cell r="C396">
            <v>0</v>
          </cell>
          <cell r="D396">
            <v>0</v>
          </cell>
          <cell r="E396">
            <v>0</v>
          </cell>
        </row>
        <row r="397">
          <cell r="B397" t="str">
            <v>Loctite 243</v>
          </cell>
        </row>
        <row r="398">
          <cell r="B398" t="str">
            <v>masker</v>
          </cell>
          <cell r="C398">
            <v>0</v>
          </cell>
          <cell r="D398">
            <v>0</v>
          </cell>
          <cell r="E398">
            <v>0</v>
          </cell>
        </row>
        <row r="399">
          <cell r="B399" t="str">
            <v>mata tcunner karet hijau</v>
          </cell>
          <cell r="C399">
            <v>0</v>
          </cell>
          <cell r="D399">
            <v>0</v>
          </cell>
          <cell r="E399">
            <v>0</v>
          </cell>
        </row>
        <row r="400">
          <cell r="B400" t="str">
            <v>Norton Grinding</v>
          </cell>
          <cell r="C400" t="str">
            <v>150 x 25 x 31,75 A80PVBR</v>
          </cell>
          <cell r="D400">
            <v>0</v>
          </cell>
          <cell r="E400">
            <v>0</v>
          </cell>
        </row>
        <row r="401">
          <cell r="B401" t="str">
            <v>Norton Grinding</v>
          </cell>
          <cell r="E401">
            <v>0</v>
          </cell>
        </row>
        <row r="402">
          <cell r="B402" t="str">
            <v>O-Ring Seal 1.5 (METER)</v>
          </cell>
          <cell r="D402">
            <v>0</v>
          </cell>
          <cell r="E402">
            <v>0</v>
          </cell>
        </row>
        <row r="403">
          <cell r="B403" t="str">
            <v>O-Ring Seal 2 (METER)</v>
          </cell>
          <cell r="C403">
            <v>0</v>
          </cell>
          <cell r="D403">
            <v>0</v>
          </cell>
          <cell r="E403">
            <v>0</v>
          </cell>
        </row>
        <row r="404">
          <cell r="B404" t="str">
            <v>O-Ring Seal 2,5 (METER)</v>
          </cell>
          <cell r="C404">
            <v>0</v>
          </cell>
          <cell r="D404">
            <v>0</v>
          </cell>
          <cell r="E404">
            <v>0</v>
          </cell>
        </row>
        <row r="405">
          <cell r="B405" t="str">
            <v>O-Ring Seal 3 (METER)</v>
          </cell>
          <cell r="C405">
            <v>0</v>
          </cell>
          <cell r="D405">
            <v>0</v>
          </cell>
          <cell r="E405">
            <v>0</v>
          </cell>
        </row>
        <row r="406">
          <cell r="B406" t="str">
            <v>O-Ring Seal 3,5 (METER)</v>
          </cell>
          <cell r="C406">
            <v>0</v>
          </cell>
          <cell r="D406">
            <v>0</v>
          </cell>
          <cell r="E406">
            <v>0</v>
          </cell>
        </row>
        <row r="407">
          <cell r="B407" t="str">
            <v xml:space="preserve">Paku Ripet 4X11mm  </v>
          </cell>
          <cell r="C407">
            <v>0</v>
          </cell>
          <cell r="D407">
            <v>0</v>
          </cell>
          <cell r="E407">
            <v>0</v>
          </cell>
        </row>
        <row r="408">
          <cell r="B408" t="str">
            <v>Palu Karet</v>
          </cell>
          <cell r="C408">
            <v>0</v>
          </cell>
          <cell r="D408">
            <v>0</v>
          </cell>
          <cell r="E408">
            <v>0</v>
          </cell>
        </row>
        <row r="409">
          <cell r="B409" t="str">
            <v>Palu Plastik+karet</v>
          </cell>
          <cell r="C409">
            <v>0</v>
          </cell>
          <cell r="E409">
            <v>0</v>
          </cell>
        </row>
        <row r="410">
          <cell r="B410" t="str">
            <v>PILOX BLUE</v>
          </cell>
          <cell r="C410">
            <v>0</v>
          </cell>
          <cell r="D410">
            <v>0</v>
          </cell>
          <cell r="E410">
            <v>0</v>
          </cell>
        </row>
        <row r="411">
          <cell r="B411" t="str">
            <v>PILOX WHITE</v>
          </cell>
          <cell r="C411">
            <v>0</v>
          </cell>
          <cell r="D411">
            <v>0</v>
          </cell>
          <cell r="E411">
            <v>0</v>
          </cell>
        </row>
        <row r="412">
          <cell r="B412" t="str">
            <v>plasik wrap</v>
          </cell>
          <cell r="C412">
            <v>0</v>
          </cell>
          <cell r="E412">
            <v>0</v>
          </cell>
        </row>
        <row r="413">
          <cell r="B413" t="str">
            <v>Plastik Steel</v>
          </cell>
          <cell r="C413">
            <v>0</v>
          </cell>
          <cell r="E413">
            <v>0</v>
          </cell>
        </row>
        <row r="415">
          <cell r="B415" t="str">
            <v>RAM NYAMUK 1M X 2M</v>
          </cell>
          <cell r="C415">
            <v>0</v>
          </cell>
          <cell r="D415">
            <v>0</v>
          </cell>
          <cell r="E415">
            <v>0</v>
          </cell>
        </row>
        <row r="416">
          <cell r="B416" t="str">
            <v>RESIN FOR WIRE CUT</v>
          </cell>
          <cell r="C416">
            <v>0</v>
          </cell>
          <cell r="E416">
            <v>0</v>
          </cell>
        </row>
        <row r="417">
          <cell r="B417" t="str">
            <v>Sapu Injuk</v>
          </cell>
          <cell r="C417">
            <v>0</v>
          </cell>
          <cell r="D417">
            <v>0</v>
          </cell>
          <cell r="E417">
            <v>0</v>
          </cell>
        </row>
        <row r="418">
          <cell r="B418" t="str">
            <v>Sarung Tangan kain</v>
          </cell>
          <cell r="C418">
            <v>0</v>
          </cell>
          <cell r="E418">
            <v>0</v>
          </cell>
        </row>
        <row r="419">
          <cell r="B419" t="str">
            <v>Sarung Tangan Karet</v>
          </cell>
          <cell r="C419">
            <v>0</v>
          </cell>
          <cell r="D419">
            <v>0</v>
          </cell>
          <cell r="E419">
            <v>0</v>
          </cell>
        </row>
        <row r="420">
          <cell r="B420" t="str">
            <v>sedimen filter</v>
          </cell>
          <cell r="C420" t="str">
            <v>nano filter</v>
          </cell>
          <cell r="D420">
            <v>0</v>
          </cell>
          <cell r="E420">
            <v>0</v>
          </cell>
        </row>
        <row r="421">
          <cell r="C421">
            <v>0</v>
          </cell>
          <cell r="E421">
            <v>0</v>
          </cell>
        </row>
        <row r="422">
          <cell r="B422" t="str">
            <v>SIMTAPE 0.05</v>
          </cell>
          <cell r="C422">
            <v>0</v>
          </cell>
          <cell r="E422">
            <v>0</v>
          </cell>
        </row>
        <row r="423">
          <cell r="B423" t="str">
            <v>Stang tap M3-12</v>
          </cell>
          <cell r="C423">
            <v>0</v>
          </cell>
          <cell r="E423">
            <v>0</v>
          </cell>
        </row>
        <row r="424">
          <cell r="B424" t="str">
            <v>THINNER LABA-LABA</v>
          </cell>
          <cell r="C424">
            <v>0</v>
          </cell>
          <cell r="D424">
            <v>0</v>
          </cell>
          <cell r="E424">
            <v>0</v>
          </cell>
        </row>
        <row r="425">
          <cell r="B425" t="str">
            <v>WD 40</v>
          </cell>
          <cell r="C425">
            <v>0</v>
          </cell>
          <cell r="E425">
            <v>0</v>
          </cell>
        </row>
        <row r="426">
          <cell r="B426" t="str">
            <v>WIRE EDM FILTER-TW-43F</v>
          </cell>
          <cell r="C426">
            <v>0</v>
          </cell>
          <cell r="E426">
            <v>0</v>
          </cell>
        </row>
        <row r="433">
          <cell r="C433" t="str">
            <v>AJV 20</v>
          </cell>
          <cell r="D433">
            <v>0</v>
          </cell>
          <cell r="E433">
            <v>0</v>
          </cell>
        </row>
        <row r="438">
          <cell r="C438" t="str">
            <v>APZ-12-110</v>
          </cell>
          <cell r="D438">
            <v>0</v>
          </cell>
          <cell r="E438">
            <v>0</v>
          </cell>
        </row>
        <row r="439">
          <cell r="C439" t="str">
            <v>APST-12-120</v>
          </cell>
          <cell r="D439">
            <v>0</v>
          </cell>
          <cell r="E439">
            <v>0</v>
          </cell>
        </row>
        <row r="443">
          <cell r="C443" t="str">
            <v>GPJL-20-205</v>
          </cell>
          <cell r="D443">
            <v>0</v>
          </cell>
          <cell r="E443">
            <v>0</v>
          </cell>
        </row>
        <row r="445">
          <cell r="C445" t="str">
            <v>CWR 21-110</v>
          </cell>
          <cell r="D445">
            <v>0</v>
          </cell>
          <cell r="E445">
            <v>0</v>
          </cell>
        </row>
        <row r="446">
          <cell r="C446" t="str">
            <v>CWR 26-175</v>
          </cell>
          <cell r="D446">
            <v>0</v>
          </cell>
          <cell r="E446">
            <v>0</v>
          </cell>
        </row>
        <row r="452">
          <cell r="C452" t="str">
            <v>CSF 35-100</v>
          </cell>
          <cell r="D452">
            <v>0</v>
          </cell>
          <cell r="E452">
            <v>0</v>
          </cell>
        </row>
        <row r="456">
          <cell r="C456" t="str">
            <v>CSF 12-40</v>
          </cell>
          <cell r="D456">
            <v>0</v>
          </cell>
          <cell r="E456">
            <v>0</v>
          </cell>
        </row>
        <row r="457">
          <cell r="C457" t="str">
            <v>F120-TPM4</v>
          </cell>
          <cell r="E457">
            <v>0</v>
          </cell>
        </row>
        <row r="458">
          <cell r="C458" t="str">
            <v>DMPP-04BL</v>
          </cell>
          <cell r="D458">
            <v>0</v>
          </cell>
          <cell r="E458">
            <v>0</v>
          </cell>
        </row>
        <row r="459">
          <cell r="C459" t="str">
            <v>DMPP-06BL</v>
          </cell>
          <cell r="D459">
            <v>0</v>
          </cell>
          <cell r="E459">
            <v>0</v>
          </cell>
        </row>
        <row r="464">
          <cell r="C464" t="str">
            <v>DMPP-08-MT</v>
          </cell>
          <cell r="D464">
            <v>0</v>
          </cell>
          <cell r="E464">
            <v>0</v>
          </cell>
        </row>
        <row r="465">
          <cell r="E465">
            <v>0</v>
          </cell>
        </row>
        <row r="466">
          <cell r="C466" t="str">
            <v>DPND-4-10</v>
          </cell>
          <cell r="D466">
            <v>0</v>
          </cell>
          <cell r="E466">
            <v>0</v>
          </cell>
        </row>
        <row r="467">
          <cell r="C467" t="str">
            <v>DPND-4-15</v>
          </cell>
          <cell r="D467">
            <v>0</v>
          </cell>
          <cell r="E467">
            <v>0</v>
          </cell>
        </row>
        <row r="468">
          <cell r="C468" t="str">
            <v>DPND-4-20</v>
          </cell>
          <cell r="D468">
            <v>0</v>
          </cell>
          <cell r="E468">
            <v>0</v>
          </cell>
        </row>
        <row r="469">
          <cell r="C469" t="str">
            <v>DPND-4-25</v>
          </cell>
          <cell r="D469">
            <v>0</v>
          </cell>
          <cell r="E469">
            <v>0</v>
          </cell>
        </row>
        <row r="470">
          <cell r="C470" t="str">
            <v>DPND-5-10</v>
          </cell>
          <cell r="D470">
            <v>0</v>
          </cell>
          <cell r="E470">
            <v>0</v>
          </cell>
        </row>
        <row r="471">
          <cell r="C471" t="str">
            <v>DPND-5-15</v>
          </cell>
          <cell r="D471">
            <v>0</v>
          </cell>
          <cell r="E471">
            <v>0</v>
          </cell>
        </row>
        <row r="472">
          <cell r="C472" t="str">
            <v>DPND-5-20</v>
          </cell>
          <cell r="D472">
            <v>0</v>
          </cell>
          <cell r="E472">
            <v>0</v>
          </cell>
        </row>
        <row r="473">
          <cell r="C473" t="str">
            <v>DPND-5-25</v>
          </cell>
          <cell r="D473">
            <v>0</v>
          </cell>
          <cell r="E473">
            <v>0</v>
          </cell>
        </row>
        <row r="474">
          <cell r="C474" t="str">
            <v>DPND-6-10</v>
          </cell>
          <cell r="D474">
            <v>0</v>
          </cell>
          <cell r="E474">
            <v>0</v>
          </cell>
        </row>
        <row r="475">
          <cell r="C475" t="str">
            <v>DPND-6-15</v>
          </cell>
          <cell r="D475">
            <v>0</v>
          </cell>
          <cell r="E475">
            <v>0</v>
          </cell>
        </row>
        <row r="476">
          <cell r="C476" t="str">
            <v>DPND-6-20</v>
          </cell>
          <cell r="D476">
            <v>0</v>
          </cell>
          <cell r="E476">
            <v>0</v>
          </cell>
        </row>
        <row r="477">
          <cell r="C477" t="str">
            <v>DPND-6-25</v>
          </cell>
          <cell r="D477">
            <v>0</v>
          </cell>
          <cell r="E477">
            <v>0</v>
          </cell>
        </row>
        <row r="478">
          <cell r="C478" t="str">
            <v>DPND-6-30</v>
          </cell>
          <cell r="D478">
            <v>0</v>
          </cell>
          <cell r="E478">
            <v>0</v>
          </cell>
        </row>
        <row r="479">
          <cell r="C479" t="str">
            <v>DPND-6-35</v>
          </cell>
          <cell r="D479">
            <v>0</v>
          </cell>
          <cell r="E479">
            <v>0</v>
          </cell>
        </row>
        <row r="480">
          <cell r="C480" t="str">
            <v>DPND-8-15</v>
          </cell>
          <cell r="D480">
            <v>0</v>
          </cell>
          <cell r="E480">
            <v>0</v>
          </cell>
        </row>
        <row r="481">
          <cell r="C481" t="str">
            <v>DPND-8-20</v>
          </cell>
          <cell r="D481">
            <v>0</v>
          </cell>
          <cell r="E481">
            <v>0</v>
          </cell>
        </row>
        <row r="482">
          <cell r="C482" t="str">
            <v>DPND-8-25</v>
          </cell>
          <cell r="D482">
            <v>0</v>
          </cell>
          <cell r="E482">
            <v>0</v>
          </cell>
        </row>
        <row r="483">
          <cell r="C483" t="str">
            <v>DPND-8-30</v>
          </cell>
          <cell r="D483">
            <v>0</v>
          </cell>
          <cell r="E483">
            <v>0</v>
          </cell>
        </row>
        <row r="484">
          <cell r="C484" t="str">
            <v>DPND-8-35</v>
          </cell>
          <cell r="D484">
            <v>0</v>
          </cell>
          <cell r="E484">
            <v>0</v>
          </cell>
        </row>
        <row r="485">
          <cell r="C485" t="str">
            <v>DPND-8-60</v>
          </cell>
          <cell r="D485">
            <v>0</v>
          </cell>
          <cell r="E485">
            <v>0</v>
          </cell>
        </row>
        <row r="486">
          <cell r="C486" t="str">
            <v>DPND-10-20</v>
          </cell>
          <cell r="D486">
            <v>0</v>
          </cell>
          <cell r="E486">
            <v>0</v>
          </cell>
        </row>
        <row r="487">
          <cell r="C487" t="str">
            <v>DPND-10-25</v>
          </cell>
          <cell r="D487">
            <v>0</v>
          </cell>
          <cell r="E487">
            <v>0</v>
          </cell>
        </row>
        <row r="488">
          <cell r="C488" t="str">
            <v>DPND-10-30</v>
          </cell>
          <cell r="D488">
            <v>0</v>
          </cell>
          <cell r="E488">
            <v>0</v>
          </cell>
        </row>
        <row r="489">
          <cell r="C489" t="str">
            <v>DPND-10-35</v>
          </cell>
          <cell r="D489">
            <v>0</v>
          </cell>
          <cell r="E489">
            <v>0</v>
          </cell>
        </row>
        <row r="490">
          <cell r="C490" t="str">
            <v>DPND-10-40</v>
          </cell>
          <cell r="D490">
            <v>0</v>
          </cell>
          <cell r="E490">
            <v>0</v>
          </cell>
        </row>
        <row r="491">
          <cell r="C491" t="str">
            <v>DPND 12-30</v>
          </cell>
          <cell r="D491">
            <v>0</v>
          </cell>
          <cell r="E491">
            <v>0</v>
          </cell>
        </row>
        <row r="493">
          <cell r="C493" t="str">
            <v>DPTM-5-20</v>
          </cell>
          <cell r="D493">
            <v>0</v>
          </cell>
          <cell r="E493">
            <v>0</v>
          </cell>
        </row>
        <row r="494">
          <cell r="C494" t="str">
            <v>DPTM-5-25</v>
          </cell>
          <cell r="D494">
            <v>0</v>
          </cell>
          <cell r="E494">
            <v>0</v>
          </cell>
        </row>
        <row r="495">
          <cell r="C495" t="str">
            <v>DPTM-6-15</v>
          </cell>
          <cell r="D495">
            <v>0</v>
          </cell>
          <cell r="E495">
            <v>0</v>
          </cell>
        </row>
        <row r="496">
          <cell r="C496" t="str">
            <v>DPTM-6-20</v>
          </cell>
          <cell r="D496">
            <v>0</v>
          </cell>
          <cell r="E496">
            <v>0</v>
          </cell>
        </row>
        <row r="497">
          <cell r="C497" t="str">
            <v>DPTM-6-25</v>
          </cell>
          <cell r="D497">
            <v>0</v>
          </cell>
          <cell r="E497">
            <v>0</v>
          </cell>
        </row>
        <row r="498">
          <cell r="C498" t="str">
            <v>DPTM-6-30</v>
          </cell>
          <cell r="D498">
            <v>0</v>
          </cell>
          <cell r="E498">
            <v>0</v>
          </cell>
        </row>
        <row r="499">
          <cell r="C499" t="str">
            <v>DPTM-6-35</v>
          </cell>
          <cell r="D499">
            <v>0</v>
          </cell>
          <cell r="E499">
            <v>0</v>
          </cell>
        </row>
        <row r="500">
          <cell r="C500" t="str">
            <v>DPTM-6-50</v>
          </cell>
          <cell r="D500">
            <v>0</v>
          </cell>
          <cell r="E500">
            <v>0</v>
          </cell>
        </row>
        <row r="501">
          <cell r="D501">
            <v>0</v>
          </cell>
          <cell r="E501">
            <v>0</v>
          </cell>
        </row>
        <row r="502">
          <cell r="C502" t="str">
            <v>DPTM-8-20</v>
          </cell>
          <cell r="D502">
            <v>0</v>
          </cell>
          <cell r="E502">
            <v>0</v>
          </cell>
        </row>
        <row r="504">
          <cell r="C504" t="str">
            <v>DPTM-8-30</v>
          </cell>
          <cell r="D504">
            <v>0</v>
          </cell>
          <cell r="E504">
            <v>0</v>
          </cell>
        </row>
        <row r="505">
          <cell r="C505" t="str">
            <v>DPTM-8-35</v>
          </cell>
          <cell r="D505">
            <v>0</v>
          </cell>
          <cell r="E505">
            <v>0</v>
          </cell>
        </row>
        <row r="506">
          <cell r="C506" t="str">
            <v>DPTM-8-40</v>
          </cell>
          <cell r="D506">
            <v>0</v>
          </cell>
          <cell r="E506">
            <v>0</v>
          </cell>
        </row>
        <row r="507">
          <cell r="C507" t="str">
            <v>DPTM-8-45</v>
          </cell>
          <cell r="D507">
            <v>0</v>
          </cell>
          <cell r="E507">
            <v>0</v>
          </cell>
        </row>
        <row r="508">
          <cell r="C508" t="str">
            <v>DPTM 8-50</v>
          </cell>
          <cell r="D508">
            <v>0</v>
          </cell>
          <cell r="E508">
            <v>0</v>
          </cell>
        </row>
        <row r="509">
          <cell r="C509" t="str">
            <v>DPTM-8-60</v>
          </cell>
          <cell r="D509">
            <v>0</v>
          </cell>
          <cell r="E509">
            <v>0</v>
          </cell>
        </row>
        <row r="510">
          <cell r="C510" t="str">
            <v>DPTM-10-20</v>
          </cell>
          <cell r="D510">
            <v>0</v>
          </cell>
          <cell r="E510">
            <v>0</v>
          </cell>
        </row>
        <row r="511">
          <cell r="C511" t="str">
            <v>DPTM-10-25</v>
          </cell>
          <cell r="D511">
            <v>0</v>
          </cell>
          <cell r="E511">
            <v>0</v>
          </cell>
        </row>
        <row r="512">
          <cell r="C512" t="str">
            <v>DPTM-10-30</v>
          </cell>
          <cell r="D512">
            <v>0</v>
          </cell>
          <cell r="E512">
            <v>0</v>
          </cell>
        </row>
        <row r="513">
          <cell r="C513" t="str">
            <v>DPTM-10-35</v>
          </cell>
          <cell r="D513">
            <v>0</v>
          </cell>
          <cell r="E513">
            <v>0</v>
          </cell>
        </row>
        <row r="514">
          <cell r="C514" t="str">
            <v>DPTM-10-45</v>
          </cell>
          <cell r="D514">
            <v>0</v>
          </cell>
          <cell r="E514">
            <v>0</v>
          </cell>
        </row>
        <row r="515">
          <cell r="C515" t="str">
            <v>DPTM-10-70</v>
          </cell>
          <cell r="D515">
            <v>0</v>
          </cell>
          <cell r="E515">
            <v>0</v>
          </cell>
        </row>
        <row r="516">
          <cell r="C516" t="str">
            <v>DPTM-12-20</v>
          </cell>
          <cell r="D516">
            <v>0</v>
          </cell>
          <cell r="E516">
            <v>0</v>
          </cell>
        </row>
        <row r="517">
          <cell r="C517" t="str">
            <v>DPTM-12-30</v>
          </cell>
          <cell r="D517">
            <v>0</v>
          </cell>
          <cell r="E517">
            <v>0</v>
          </cell>
        </row>
        <row r="519">
          <cell r="C519" t="str">
            <v>EPC-1-150</v>
          </cell>
          <cell r="D519">
            <v>0</v>
          </cell>
          <cell r="E519">
            <v>0</v>
          </cell>
        </row>
        <row r="520">
          <cell r="C520" t="str">
            <v>EPC-1-200</v>
          </cell>
          <cell r="D520">
            <v>0</v>
          </cell>
          <cell r="E520">
            <v>0</v>
          </cell>
        </row>
        <row r="521">
          <cell r="C521" t="str">
            <v>EPC-1,5-105</v>
          </cell>
          <cell r="D521">
            <v>0</v>
          </cell>
          <cell r="E521">
            <v>0</v>
          </cell>
        </row>
        <row r="522">
          <cell r="C522" t="str">
            <v>EPC-1,5-150</v>
          </cell>
          <cell r="D522">
            <v>0</v>
          </cell>
          <cell r="E522">
            <v>0</v>
          </cell>
        </row>
        <row r="523">
          <cell r="C523" t="str">
            <v>EPC-1,8 -200</v>
          </cell>
          <cell r="D523">
            <v>0</v>
          </cell>
          <cell r="E523">
            <v>0</v>
          </cell>
        </row>
        <row r="524">
          <cell r="C524" t="str">
            <v>EPC-2-100</v>
          </cell>
          <cell r="D524">
            <v>0</v>
          </cell>
          <cell r="E524">
            <v>0</v>
          </cell>
        </row>
        <row r="525">
          <cell r="C525" t="str">
            <v>EPC-2-150</v>
          </cell>
          <cell r="D525">
            <v>0</v>
          </cell>
          <cell r="E525">
            <v>0</v>
          </cell>
        </row>
        <row r="526">
          <cell r="C526" t="str">
            <v>EPC-2,5-150</v>
          </cell>
          <cell r="D526">
            <v>0</v>
          </cell>
          <cell r="E526">
            <v>0</v>
          </cell>
        </row>
        <row r="527">
          <cell r="C527" t="str">
            <v>EPC-2,5-250</v>
          </cell>
          <cell r="D527">
            <v>0</v>
          </cell>
          <cell r="E527">
            <v>0</v>
          </cell>
        </row>
        <row r="528">
          <cell r="C528" t="str">
            <v>EPC-3-100</v>
          </cell>
          <cell r="D528">
            <v>0</v>
          </cell>
          <cell r="E528">
            <v>0</v>
          </cell>
        </row>
        <row r="529">
          <cell r="C529" t="str">
            <v>EPC-3-150</v>
          </cell>
          <cell r="D529">
            <v>0</v>
          </cell>
          <cell r="E529">
            <v>0</v>
          </cell>
        </row>
        <row r="530">
          <cell r="C530" t="str">
            <v>EPC-3-200</v>
          </cell>
          <cell r="D530">
            <v>0</v>
          </cell>
          <cell r="E530">
            <v>0</v>
          </cell>
        </row>
        <row r="531">
          <cell r="C531" t="str">
            <v>EPC-3-250</v>
          </cell>
          <cell r="D531">
            <v>0</v>
          </cell>
          <cell r="E531">
            <v>0</v>
          </cell>
        </row>
        <row r="532">
          <cell r="C532" t="str">
            <v>EPC-3,5-100</v>
          </cell>
          <cell r="D532">
            <v>0</v>
          </cell>
          <cell r="E532">
            <v>0</v>
          </cell>
        </row>
        <row r="533">
          <cell r="C533" t="str">
            <v>EPC-3,5-250</v>
          </cell>
          <cell r="D533">
            <v>0</v>
          </cell>
          <cell r="E533">
            <v>0</v>
          </cell>
        </row>
        <row r="534">
          <cell r="C534" t="str">
            <v>EPC-4-100</v>
          </cell>
          <cell r="D534">
            <v>0</v>
          </cell>
          <cell r="E534">
            <v>0</v>
          </cell>
        </row>
        <row r="535">
          <cell r="C535" t="str">
            <v>EPC-4-150</v>
          </cell>
          <cell r="D535">
            <v>0</v>
          </cell>
          <cell r="E535">
            <v>0</v>
          </cell>
        </row>
        <row r="536">
          <cell r="C536" t="str">
            <v>EPC-4-200</v>
          </cell>
          <cell r="D536">
            <v>0</v>
          </cell>
          <cell r="E536">
            <v>0</v>
          </cell>
        </row>
        <row r="537">
          <cell r="C537" t="str">
            <v>EPC-4-250</v>
          </cell>
          <cell r="D537">
            <v>0</v>
          </cell>
          <cell r="E537">
            <v>0</v>
          </cell>
        </row>
        <row r="538">
          <cell r="C538" t="str">
            <v>EPC-4-300</v>
          </cell>
          <cell r="D538">
            <v>0</v>
          </cell>
          <cell r="E538">
            <v>0</v>
          </cell>
        </row>
        <row r="539">
          <cell r="C539" t="str">
            <v>EPC-4,5-150</v>
          </cell>
          <cell r="D539">
            <v>0</v>
          </cell>
          <cell r="E539">
            <v>0</v>
          </cell>
        </row>
        <row r="540">
          <cell r="C540" t="str">
            <v>EPC-5-100</v>
          </cell>
          <cell r="D540">
            <v>0</v>
          </cell>
          <cell r="E540">
            <v>0</v>
          </cell>
        </row>
        <row r="541">
          <cell r="C541" t="str">
            <v>EPC-5-150</v>
          </cell>
          <cell r="D541">
            <v>0</v>
          </cell>
          <cell r="E541">
            <v>0</v>
          </cell>
        </row>
        <row r="542">
          <cell r="C542" t="str">
            <v>EPC-5-200</v>
          </cell>
          <cell r="D542">
            <v>0</v>
          </cell>
          <cell r="E542">
            <v>0</v>
          </cell>
        </row>
        <row r="543">
          <cell r="C543" t="str">
            <v>EPC-5-300</v>
          </cell>
          <cell r="D543">
            <v>0</v>
          </cell>
          <cell r="E543">
            <v>0</v>
          </cell>
        </row>
        <row r="544">
          <cell r="C544" t="str">
            <v>EPC-5-250</v>
          </cell>
          <cell r="D544">
            <v>0</v>
          </cell>
          <cell r="E544">
            <v>0</v>
          </cell>
        </row>
        <row r="545">
          <cell r="C545" t="str">
            <v>EPC-6-100</v>
          </cell>
          <cell r="D545">
            <v>0</v>
          </cell>
          <cell r="E545">
            <v>0</v>
          </cell>
        </row>
        <row r="546">
          <cell r="C546" t="str">
            <v>EPC-6-150</v>
          </cell>
          <cell r="D546">
            <v>0</v>
          </cell>
          <cell r="E546">
            <v>0</v>
          </cell>
        </row>
        <row r="547">
          <cell r="C547" t="str">
            <v>EPC-6-200</v>
          </cell>
          <cell r="D547">
            <v>0</v>
          </cell>
          <cell r="E547">
            <v>0</v>
          </cell>
        </row>
        <row r="548">
          <cell r="C548" t="str">
            <v>EPC-6-250</v>
          </cell>
          <cell r="D548">
            <v>0</v>
          </cell>
          <cell r="E548">
            <v>0</v>
          </cell>
        </row>
        <row r="549">
          <cell r="C549" t="str">
            <v>EPC-6-300</v>
          </cell>
          <cell r="D549">
            <v>0</v>
          </cell>
          <cell r="E549">
            <v>0</v>
          </cell>
        </row>
        <row r="550">
          <cell r="C550" t="str">
            <v>EPC-6-350</v>
          </cell>
          <cell r="D550">
            <v>0</v>
          </cell>
          <cell r="E550">
            <v>0</v>
          </cell>
        </row>
        <row r="551">
          <cell r="C551" t="str">
            <v>EPC-6-395</v>
          </cell>
          <cell r="D551">
            <v>0</v>
          </cell>
          <cell r="E551">
            <v>0</v>
          </cell>
        </row>
        <row r="552">
          <cell r="C552" t="str">
            <v>EPC-6-400</v>
          </cell>
          <cell r="D552">
            <v>0</v>
          </cell>
          <cell r="E552">
            <v>0</v>
          </cell>
        </row>
        <row r="553">
          <cell r="C553" t="str">
            <v>EPC-6-425</v>
          </cell>
          <cell r="D553">
            <v>0</v>
          </cell>
          <cell r="E553">
            <v>0</v>
          </cell>
        </row>
        <row r="554">
          <cell r="C554" t="str">
            <v>EPC-6-450</v>
          </cell>
          <cell r="D554">
            <v>0</v>
          </cell>
          <cell r="E554">
            <v>0</v>
          </cell>
        </row>
        <row r="555">
          <cell r="C555" t="str">
            <v>EPC-6-500</v>
          </cell>
          <cell r="D555">
            <v>0</v>
          </cell>
          <cell r="E555">
            <v>0</v>
          </cell>
        </row>
        <row r="556">
          <cell r="C556" t="str">
            <v>EPC-7-200</v>
          </cell>
          <cell r="D556">
            <v>0</v>
          </cell>
          <cell r="E556">
            <v>0</v>
          </cell>
        </row>
        <row r="557">
          <cell r="C557" t="str">
            <v>EPC-8-100</v>
          </cell>
          <cell r="D557">
            <v>0</v>
          </cell>
          <cell r="E557">
            <v>0</v>
          </cell>
        </row>
        <row r="558">
          <cell r="C558" t="str">
            <v>EPC-8-150</v>
          </cell>
          <cell r="D558">
            <v>0</v>
          </cell>
          <cell r="E558">
            <v>0</v>
          </cell>
        </row>
        <row r="559">
          <cell r="C559" t="str">
            <v>EPC-8-200</v>
          </cell>
          <cell r="D559">
            <v>0</v>
          </cell>
          <cell r="E559">
            <v>0</v>
          </cell>
        </row>
        <row r="560">
          <cell r="C560" t="str">
            <v>EPC-8-250</v>
          </cell>
          <cell r="D560">
            <v>0</v>
          </cell>
          <cell r="E560">
            <v>0</v>
          </cell>
        </row>
        <row r="561">
          <cell r="C561" t="str">
            <v>EPC-8-300</v>
          </cell>
          <cell r="D561">
            <v>0</v>
          </cell>
          <cell r="E561">
            <v>0</v>
          </cell>
        </row>
        <row r="562">
          <cell r="C562" t="str">
            <v>EPC-8-350</v>
          </cell>
          <cell r="D562">
            <v>0</v>
          </cell>
          <cell r="E562">
            <v>0</v>
          </cell>
        </row>
        <row r="563">
          <cell r="C563" t="str">
            <v>EPC-8.5-250</v>
          </cell>
          <cell r="D563">
            <v>0</v>
          </cell>
          <cell r="E563">
            <v>0</v>
          </cell>
        </row>
        <row r="564">
          <cell r="C564" t="str">
            <v>EPC-10-100</v>
          </cell>
          <cell r="D564">
            <v>0</v>
          </cell>
          <cell r="E564">
            <v>0</v>
          </cell>
        </row>
        <row r="565">
          <cell r="C565" t="str">
            <v>EPC-10-150</v>
          </cell>
          <cell r="D565">
            <v>0</v>
          </cell>
          <cell r="E565">
            <v>0</v>
          </cell>
        </row>
        <row r="566">
          <cell r="C566" t="str">
            <v>EPC-10-200</v>
          </cell>
          <cell r="D566">
            <v>0</v>
          </cell>
          <cell r="E566">
            <v>0</v>
          </cell>
        </row>
        <row r="567">
          <cell r="C567" t="str">
            <v>EPC-10-250</v>
          </cell>
          <cell r="D567">
            <v>0</v>
          </cell>
          <cell r="E567">
            <v>0</v>
          </cell>
        </row>
        <row r="568">
          <cell r="C568" t="str">
            <v>EPC-10-300</v>
          </cell>
          <cell r="D568">
            <v>0</v>
          </cell>
          <cell r="E568">
            <v>0</v>
          </cell>
        </row>
        <row r="569">
          <cell r="C569" t="str">
            <v>EPC-10-350</v>
          </cell>
          <cell r="D569">
            <v>0</v>
          </cell>
          <cell r="E569">
            <v>0</v>
          </cell>
        </row>
        <row r="570">
          <cell r="C570" t="str">
            <v>EPC-11-150</v>
          </cell>
          <cell r="D570">
            <v>0</v>
          </cell>
          <cell r="E570">
            <v>0</v>
          </cell>
        </row>
        <row r="571">
          <cell r="C571" t="str">
            <v>EPC-12-100</v>
          </cell>
          <cell r="D571">
            <v>0</v>
          </cell>
          <cell r="E571">
            <v>0</v>
          </cell>
        </row>
        <row r="572">
          <cell r="C572" t="str">
            <v>EPC-12-150</v>
          </cell>
          <cell r="D572">
            <v>0</v>
          </cell>
          <cell r="E572">
            <v>0</v>
          </cell>
        </row>
        <row r="573">
          <cell r="C573" t="str">
            <v>EPC-12-350</v>
          </cell>
          <cell r="D573">
            <v>0</v>
          </cell>
          <cell r="E573">
            <v>0</v>
          </cell>
        </row>
        <row r="574">
          <cell r="C574" t="str">
            <v>EPC-12-500</v>
          </cell>
          <cell r="D574">
            <v>0</v>
          </cell>
          <cell r="E574">
            <v>0</v>
          </cell>
        </row>
        <row r="575">
          <cell r="C575" t="str">
            <v>EPC-14-100</v>
          </cell>
          <cell r="D575">
            <v>0</v>
          </cell>
          <cell r="E575">
            <v>0</v>
          </cell>
        </row>
        <row r="576">
          <cell r="C576" t="str">
            <v>EPC-14-150</v>
          </cell>
          <cell r="D576">
            <v>0</v>
          </cell>
          <cell r="E576">
            <v>0</v>
          </cell>
        </row>
        <row r="577">
          <cell r="C577" t="str">
            <v>EPC-16-200</v>
          </cell>
          <cell r="D577">
            <v>0</v>
          </cell>
          <cell r="E577">
            <v>0</v>
          </cell>
        </row>
        <row r="578">
          <cell r="C578" t="str">
            <v>EPD-1-100</v>
          </cell>
          <cell r="D578">
            <v>0</v>
          </cell>
          <cell r="E578">
            <v>0</v>
          </cell>
        </row>
        <row r="579">
          <cell r="C579" t="str">
            <v>EPD 1.3-200</v>
          </cell>
          <cell r="D579">
            <v>0</v>
          </cell>
          <cell r="E579">
            <v>0</v>
          </cell>
        </row>
        <row r="580">
          <cell r="C580" t="str">
            <v>EPD 1.5-200</v>
          </cell>
          <cell r="D580">
            <v>0</v>
          </cell>
          <cell r="E580">
            <v>0</v>
          </cell>
        </row>
        <row r="581">
          <cell r="C581" t="str">
            <v>EPD-2-100</v>
          </cell>
          <cell r="D581">
            <v>0</v>
          </cell>
          <cell r="E581">
            <v>0</v>
          </cell>
        </row>
        <row r="582">
          <cell r="C582" t="str">
            <v>EPD-2.5-100</v>
          </cell>
          <cell r="D582">
            <v>0</v>
          </cell>
          <cell r="E582">
            <v>0</v>
          </cell>
        </row>
        <row r="583">
          <cell r="C583" t="str">
            <v>EPD-3-100</v>
          </cell>
          <cell r="D583">
            <v>0</v>
          </cell>
          <cell r="E583">
            <v>0</v>
          </cell>
        </row>
        <row r="584">
          <cell r="C584" t="str">
            <v>EPD-3-150</v>
          </cell>
          <cell r="D584">
            <v>0</v>
          </cell>
          <cell r="E584">
            <v>0</v>
          </cell>
        </row>
        <row r="585">
          <cell r="D585">
            <v>0</v>
          </cell>
          <cell r="E585">
            <v>0</v>
          </cell>
        </row>
        <row r="586">
          <cell r="C586" t="str">
            <v>EPD-3-250</v>
          </cell>
          <cell r="D586">
            <v>0</v>
          </cell>
          <cell r="E586">
            <v>0</v>
          </cell>
        </row>
        <row r="587">
          <cell r="C587" t="str">
            <v>EPD-3.2-150</v>
          </cell>
          <cell r="D587">
            <v>0</v>
          </cell>
          <cell r="E587">
            <v>0</v>
          </cell>
        </row>
        <row r="588">
          <cell r="C588" t="str">
            <v>EPD-3.5-100</v>
          </cell>
          <cell r="D588">
            <v>0</v>
          </cell>
          <cell r="E588">
            <v>0</v>
          </cell>
        </row>
        <row r="589">
          <cell r="C589" t="str">
            <v>EPD-3.5-150</v>
          </cell>
          <cell r="D589">
            <v>0</v>
          </cell>
          <cell r="E589">
            <v>0</v>
          </cell>
        </row>
        <row r="590">
          <cell r="C590" t="str">
            <v>EPD-3.5-200</v>
          </cell>
          <cell r="D590">
            <v>0</v>
          </cell>
          <cell r="E590">
            <v>0</v>
          </cell>
        </row>
        <row r="591">
          <cell r="C591" t="str">
            <v>EPD-4-100</v>
          </cell>
          <cell r="D591">
            <v>0</v>
          </cell>
          <cell r="E591">
            <v>0</v>
          </cell>
        </row>
        <row r="592">
          <cell r="C592" t="str">
            <v>EPD-4-150</v>
          </cell>
          <cell r="D592">
            <v>0</v>
          </cell>
          <cell r="E592">
            <v>0</v>
          </cell>
        </row>
        <row r="593">
          <cell r="C593" t="str">
            <v>EPD-4-200</v>
          </cell>
          <cell r="D593">
            <v>0</v>
          </cell>
          <cell r="E593">
            <v>0</v>
          </cell>
        </row>
        <row r="594">
          <cell r="C594" t="str">
            <v>EPD-4.2-200</v>
          </cell>
          <cell r="D594">
            <v>0</v>
          </cell>
          <cell r="E594">
            <v>0</v>
          </cell>
        </row>
        <row r="595">
          <cell r="C595" t="str">
            <v>EPD-4,5-100</v>
          </cell>
          <cell r="D595">
            <v>0</v>
          </cell>
          <cell r="E595">
            <v>0</v>
          </cell>
        </row>
        <row r="596">
          <cell r="C596" t="str">
            <v>EPD-4,6-100</v>
          </cell>
          <cell r="D596">
            <v>0</v>
          </cell>
          <cell r="E596">
            <v>0</v>
          </cell>
        </row>
        <row r="597">
          <cell r="C597" t="str">
            <v>EPD-5-100</v>
          </cell>
          <cell r="D597">
            <v>0</v>
          </cell>
          <cell r="E597">
            <v>0</v>
          </cell>
        </row>
        <row r="598">
          <cell r="C598" t="str">
            <v>EPD-5-250</v>
          </cell>
          <cell r="D598">
            <v>0</v>
          </cell>
          <cell r="E598">
            <v>0</v>
          </cell>
        </row>
        <row r="599">
          <cell r="C599" t="str">
            <v>EPD-6-100</v>
          </cell>
          <cell r="D599">
            <v>0</v>
          </cell>
          <cell r="E599">
            <v>0</v>
          </cell>
        </row>
        <row r="600">
          <cell r="C600" t="str">
            <v>EPD-6-250</v>
          </cell>
          <cell r="D600">
            <v>0</v>
          </cell>
          <cell r="E600">
            <v>0</v>
          </cell>
        </row>
        <row r="601">
          <cell r="C601" t="str">
            <v>EPD-6-300</v>
          </cell>
          <cell r="D601">
            <v>0</v>
          </cell>
          <cell r="E601">
            <v>0</v>
          </cell>
        </row>
        <row r="602">
          <cell r="C602" t="str">
            <v>EPD-6-700</v>
          </cell>
          <cell r="D602">
            <v>0</v>
          </cell>
          <cell r="E602">
            <v>0</v>
          </cell>
        </row>
        <row r="603">
          <cell r="C603" t="str">
            <v>EPD-6.2-100</v>
          </cell>
          <cell r="D603">
            <v>0</v>
          </cell>
          <cell r="E603">
            <v>0</v>
          </cell>
        </row>
        <row r="604">
          <cell r="C604" t="str">
            <v>EPD-7-100</v>
          </cell>
          <cell r="D604">
            <v>0</v>
          </cell>
          <cell r="E604">
            <v>0</v>
          </cell>
        </row>
        <row r="605">
          <cell r="C605" t="str">
            <v>EPD-8-100</v>
          </cell>
          <cell r="D605">
            <v>0</v>
          </cell>
          <cell r="E605">
            <v>0</v>
          </cell>
        </row>
        <row r="606">
          <cell r="C606" t="str">
            <v>EPD-8-200</v>
          </cell>
          <cell r="D606">
            <v>0</v>
          </cell>
          <cell r="E606">
            <v>0</v>
          </cell>
        </row>
        <row r="607">
          <cell r="C607" t="str">
            <v>EPD-8-250</v>
          </cell>
          <cell r="D607">
            <v>0</v>
          </cell>
          <cell r="E607">
            <v>0</v>
          </cell>
        </row>
        <row r="608">
          <cell r="C608" t="str">
            <v>EPD-8-300</v>
          </cell>
          <cell r="D608">
            <v>0</v>
          </cell>
          <cell r="E608">
            <v>0</v>
          </cell>
        </row>
        <row r="609">
          <cell r="C609" t="str">
            <v>EPD-8-400</v>
          </cell>
          <cell r="D609">
            <v>0</v>
          </cell>
          <cell r="E609">
            <v>0</v>
          </cell>
        </row>
        <row r="610">
          <cell r="C610" t="str">
            <v>EPD-8-700</v>
          </cell>
          <cell r="D610">
            <v>0</v>
          </cell>
          <cell r="E610">
            <v>0</v>
          </cell>
        </row>
        <row r="611">
          <cell r="C611" t="str">
            <v>EPD-9-100</v>
          </cell>
          <cell r="D611">
            <v>0</v>
          </cell>
          <cell r="E611">
            <v>0</v>
          </cell>
        </row>
        <row r="612">
          <cell r="C612" t="str">
            <v>EPD-9-200</v>
          </cell>
          <cell r="D612">
            <v>0</v>
          </cell>
          <cell r="E612">
            <v>0</v>
          </cell>
        </row>
        <row r="613">
          <cell r="C613" t="str">
            <v>EPD-10-100</v>
          </cell>
          <cell r="D613">
            <v>0</v>
          </cell>
          <cell r="E613">
            <v>0</v>
          </cell>
        </row>
        <row r="614">
          <cell r="C614" t="str">
            <v>EPD-10-150</v>
          </cell>
          <cell r="D614">
            <v>0</v>
          </cell>
          <cell r="E614">
            <v>0</v>
          </cell>
        </row>
        <row r="615">
          <cell r="C615" t="str">
            <v>EPD-10-250</v>
          </cell>
          <cell r="D615">
            <v>0</v>
          </cell>
          <cell r="E615">
            <v>0</v>
          </cell>
        </row>
        <row r="616">
          <cell r="C616" t="str">
            <v>EPD-10-700</v>
          </cell>
          <cell r="D616">
            <v>0</v>
          </cell>
          <cell r="E616">
            <v>0</v>
          </cell>
        </row>
        <row r="617">
          <cell r="C617" t="str">
            <v>EPD-12-100</v>
          </cell>
          <cell r="D617">
            <v>0</v>
          </cell>
          <cell r="E617">
            <v>0</v>
          </cell>
        </row>
        <row r="618">
          <cell r="C618" t="str">
            <v>EPD-12-150</v>
          </cell>
          <cell r="D618">
            <v>0</v>
          </cell>
          <cell r="E618">
            <v>0</v>
          </cell>
        </row>
        <row r="619">
          <cell r="C619" t="str">
            <v>EPD-12-700</v>
          </cell>
          <cell r="D619">
            <v>0</v>
          </cell>
          <cell r="E619">
            <v>0</v>
          </cell>
        </row>
        <row r="620">
          <cell r="C620" t="str">
            <v>EPD-14-150</v>
          </cell>
          <cell r="D620">
            <v>0</v>
          </cell>
          <cell r="E620">
            <v>0</v>
          </cell>
        </row>
        <row r="621">
          <cell r="C621" t="str">
            <v>EPD-16-100</v>
          </cell>
          <cell r="D621">
            <v>0</v>
          </cell>
          <cell r="E621">
            <v>0</v>
          </cell>
        </row>
        <row r="622">
          <cell r="C622" t="str">
            <v>EPD-16-150</v>
          </cell>
          <cell r="D622">
            <v>0</v>
          </cell>
          <cell r="E622">
            <v>0</v>
          </cell>
        </row>
        <row r="623">
          <cell r="C623" t="str">
            <v>EJS 5-3-200</v>
          </cell>
          <cell r="D623">
            <v>0</v>
          </cell>
          <cell r="E623">
            <v>0</v>
          </cell>
        </row>
        <row r="624">
          <cell r="C624" t="str">
            <v>EJS 6-3-175</v>
          </cell>
          <cell r="D624">
            <v>0</v>
          </cell>
          <cell r="E624">
            <v>0</v>
          </cell>
        </row>
        <row r="628">
          <cell r="C628" t="str">
            <v>Ejs 8-5-125</v>
          </cell>
          <cell r="D628">
            <v>0</v>
          </cell>
          <cell r="E628">
            <v>0</v>
          </cell>
        </row>
        <row r="631">
          <cell r="C631" t="str">
            <v>SEJS 10-8-6-175</v>
          </cell>
          <cell r="D631">
            <v>0</v>
          </cell>
          <cell r="E631">
            <v>0</v>
          </cell>
        </row>
        <row r="633">
          <cell r="C633" t="str">
            <v>EJS-16-8-135-50</v>
          </cell>
          <cell r="D633">
            <v>0</v>
          </cell>
          <cell r="E633">
            <v>0</v>
          </cell>
        </row>
        <row r="634">
          <cell r="C634" t="str">
            <v>BLE-10</v>
          </cell>
          <cell r="D634">
            <v>0</v>
          </cell>
          <cell r="E634">
            <v>0</v>
          </cell>
        </row>
        <row r="635">
          <cell r="C635" t="str">
            <v>BLE-12</v>
          </cell>
          <cell r="D635">
            <v>0</v>
          </cell>
          <cell r="E635">
            <v>0</v>
          </cell>
        </row>
        <row r="636">
          <cell r="C636" t="str">
            <v>BLE-16</v>
          </cell>
          <cell r="D636">
            <v>0</v>
          </cell>
          <cell r="E636">
            <v>0</v>
          </cell>
        </row>
        <row r="637">
          <cell r="C637" t="str">
            <v>BLE-20</v>
          </cell>
          <cell r="D637">
            <v>0</v>
          </cell>
          <cell r="E637">
            <v>0</v>
          </cell>
        </row>
        <row r="638">
          <cell r="C638" t="str">
            <v>BLE-24</v>
          </cell>
          <cell r="D638">
            <v>0</v>
          </cell>
          <cell r="E638">
            <v>0</v>
          </cell>
        </row>
        <row r="639">
          <cell r="C639" t="str">
            <v>BLE-30</v>
          </cell>
          <cell r="D639">
            <v>0</v>
          </cell>
          <cell r="E639">
            <v>0</v>
          </cell>
        </row>
        <row r="640">
          <cell r="C640" t="str">
            <v>BLE-36</v>
          </cell>
          <cell r="D640">
            <v>0</v>
          </cell>
          <cell r="E640">
            <v>0</v>
          </cell>
        </row>
        <row r="644">
          <cell r="C644" t="str">
            <v>GBET 16-10</v>
          </cell>
          <cell r="D644">
            <v>0</v>
          </cell>
          <cell r="E644">
            <v>0</v>
          </cell>
        </row>
        <row r="645">
          <cell r="C645" t="str">
            <v>GBET 20-10</v>
          </cell>
          <cell r="D645">
            <v>0</v>
          </cell>
          <cell r="E645">
            <v>0</v>
          </cell>
        </row>
        <row r="646">
          <cell r="C646" t="str">
            <v>GBET 20-15</v>
          </cell>
          <cell r="D646">
            <v>0</v>
          </cell>
          <cell r="E646">
            <v>0</v>
          </cell>
        </row>
        <row r="647">
          <cell r="C647" t="str">
            <v>GBET 20-20</v>
          </cell>
          <cell r="D647">
            <v>0</v>
          </cell>
          <cell r="E647">
            <v>0</v>
          </cell>
        </row>
        <row r="648">
          <cell r="C648" t="str">
            <v>GBET 25-15</v>
          </cell>
          <cell r="D648">
            <v>0</v>
          </cell>
          <cell r="E648">
            <v>0</v>
          </cell>
        </row>
        <row r="650">
          <cell r="C650" t="str">
            <v>GBWS 25-45</v>
          </cell>
          <cell r="D650">
            <v>0</v>
          </cell>
          <cell r="E650">
            <v>0</v>
          </cell>
        </row>
        <row r="651">
          <cell r="D651">
            <v>0</v>
          </cell>
          <cell r="E651">
            <v>0</v>
          </cell>
        </row>
        <row r="652">
          <cell r="C652" t="str">
            <v>GBA-25x190</v>
          </cell>
          <cell r="D652">
            <v>0</v>
          </cell>
          <cell r="E652">
            <v>0</v>
          </cell>
        </row>
        <row r="653">
          <cell r="C653" t="str">
            <v>GBA-25x50</v>
          </cell>
          <cell r="D653">
            <v>0</v>
          </cell>
          <cell r="E653">
            <v>0</v>
          </cell>
        </row>
        <row r="654">
          <cell r="C654" t="str">
            <v>GBST-12-30</v>
          </cell>
          <cell r="D654">
            <v>0</v>
          </cell>
          <cell r="E654">
            <v>0</v>
          </cell>
        </row>
        <row r="655">
          <cell r="C655" t="str">
            <v>GBST-16-25</v>
          </cell>
          <cell r="D655">
            <v>0</v>
          </cell>
          <cell r="E655">
            <v>0</v>
          </cell>
        </row>
        <row r="656">
          <cell r="C656" t="str">
            <v>GBST-16-30</v>
          </cell>
          <cell r="D656">
            <v>0</v>
          </cell>
          <cell r="E656">
            <v>0</v>
          </cell>
        </row>
        <row r="657">
          <cell r="C657" t="str">
            <v>GBST-20-20</v>
          </cell>
          <cell r="D657">
            <v>0</v>
          </cell>
          <cell r="E657">
            <v>0</v>
          </cell>
        </row>
        <row r="658">
          <cell r="C658" t="str">
            <v>GBST-20-25</v>
          </cell>
          <cell r="D658">
            <v>0</v>
          </cell>
          <cell r="E658">
            <v>0</v>
          </cell>
        </row>
        <row r="659">
          <cell r="C659" t="str">
            <v>GBST-25-30</v>
          </cell>
          <cell r="D659">
            <v>0</v>
          </cell>
          <cell r="E659">
            <v>0</v>
          </cell>
        </row>
        <row r="662">
          <cell r="C662" t="str">
            <v>GBET 30-25</v>
          </cell>
          <cell r="D662">
            <v>0</v>
          </cell>
          <cell r="E662">
            <v>0</v>
          </cell>
        </row>
        <row r="666">
          <cell r="C666" t="str">
            <v>SPWS-16-105</v>
          </cell>
          <cell r="D666">
            <v>0</v>
          </cell>
          <cell r="E666">
            <v>0</v>
          </cell>
        </row>
        <row r="669">
          <cell r="C669" t="str">
            <v>SPWS-20-80</v>
          </cell>
          <cell r="D669">
            <v>0</v>
          </cell>
          <cell r="E669">
            <v>0</v>
          </cell>
        </row>
        <row r="674">
          <cell r="C674" t="str">
            <v>SPWS-20-140</v>
          </cell>
          <cell r="D674">
            <v>0</v>
          </cell>
          <cell r="E674">
            <v>0</v>
          </cell>
        </row>
        <row r="675">
          <cell r="C675" t="str">
            <v>SPWS-20-150</v>
          </cell>
          <cell r="D675">
            <v>0</v>
          </cell>
          <cell r="E675">
            <v>0</v>
          </cell>
        </row>
        <row r="676">
          <cell r="C676" t="str">
            <v>SPWS-20-165</v>
          </cell>
          <cell r="D676">
            <v>0</v>
          </cell>
          <cell r="E676">
            <v>0</v>
          </cell>
        </row>
        <row r="677">
          <cell r="C677" t="str">
            <v>SPWS-25-80</v>
          </cell>
          <cell r="D677">
            <v>0</v>
          </cell>
          <cell r="E677">
            <v>0</v>
          </cell>
        </row>
        <row r="678">
          <cell r="C678" t="str">
            <v>SPWS-25-90</v>
          </cell>
          <cell r="D678">
            <v>0</v>
          </cell>
          <cell r="E678">
            <v>0</v>
          </cell>
        </row>
        <row r="685">
          <cell r="C685" t="str">
            <v>GPA-20-150</v>
          </cell>
          <cell r="D685">
            <v>0</v>
          </cell>
          <cell r="E685">
            <v>0</v>
          </cell>
        </row>
        <row r="686">
          <cell r="C686" t="str">
            <v>GPA-20-160</v>
          </cell>
          <cell r="D686">
            <v>0</v>
          </cell>
          <cell r="E686">
            <v>0</v>
          </cell>
        </row>
        <row r="687">
          <cell r="C687" t="str">
            <v>GPA-25-200</v>
          </cell>
          <cell r="D687">
            <v>0</v>
          </cell>
          <cell r="E687">
            <v>0</v>
          </cell>
        </row>
        <row r="688">
          <cell r="C688" t="str">
            <v>GPA-40-200</v>
          </cell>
          <cell r="D688">
            <v>0</v>
          </cell>
          <cell r="E688">
            <v>0</v>
          </cell>
        </row>
        <row r="689">
          <cell r="C689" t="str">
            <v>SPWS 20-140</v>
          </cell>
          <cell r="D689">
            <v>0</v>
          </cell>
          <cell r="E689">
            <v>0</v>
          </cell>
        </row>
        <row r="690">
          <cell r="C690" t="str">
            <v xml:space="preserve"> SPWP 20 X 80 </v>
          </cell>
          <cell r="D690">
            <v>0</v>
          </cell>
          <cell r="E690">
            <v>0</v>
          </cell>
        </row>
        <row r="691">
          <cell r="C691" t="str">
            <v>SLPP 25 X 157 X 70</v>
          </cell>
          <cell r="D691">
            <v>0</v>
          </cell>
          <cell r="E691">
            <v>0</v>
          </cell>
        </row>
        <row r="692">
          <cell r="C692" t="str">
            <v>CBS-10-25</v>
          </cell>
          <cell r="D692">
            <v>0</v>
          </cell>
          <cell r="E692">
            <v>0</v>
          </cell>
        </row>
        <row r="693">
          <cell r="C693" t="str">
            <v>CBB-10-35</v>
          </cell>
          <cell r="D693">
            <v>0</v>
          </cell>
          <cell r="E693">
            <v>0</v>
          </cell>
        </row>
        <row r="694">
          <cell r="C694" t="str">
            <v>CBS-12-45</v>
          </cell>
          <cell r="D694">
            <v>0</v>
          </cell>
          <cell r="E694">
            <v>0</v>
          </cell>
        </row>
        <row r="700">
          <cell r="C700" t="str">
            <v>LRSA 100x30</v>
          </cell>
          <cell r="D700">
            <v>0</v>
          </cell>
          <cell r="E700">
            <v>0</v>
          </cell>
        </row>
        <row r="702">
          <cell r="C702">
            <v>0</v>
          </cell>
          <cell r="E702">
            <v>0</v>
          </cell>
        </row>
        <row r="704">
          <cell r="C704" t="str">
            <v>MEP 08</v>
          </cell>
          <cell r="D704">
            <v>0</v>
          </cell>
          <cell r="E704">
            <v>0</v>
          </cell>
        </row>
        <row r="705">
          <cell r="C705" t="str">
            <v>QTB-020-36</v>
          </cell>
          <cell r="D705">
            <v>0</v>
          </cell>
          <cell r="E705">
            <v>0</v>
          </cell>
        </row>
        <row r="706">
          <cell r="C706" t="str">
            <v>QTA-010-75</v>
          </cell>
          <cell r="D706">
            <v>0</v>
          </cell>
          <cell r="E706">
            <v>0</v>
          </cell>
        </row>
        <row r="710">
          <cell r="C710" t="str">
            <v>QTB-110</v>
          </cell>
          <cell r="D710">
            <v>0</v>
          </cell>
          <cell r="E710">
            <v>0</v>
          </cell>
        </row>
        <row r="711">
          <cell r="C711" t="str">
            <v>QTA 110 X 75</v>
          </cell>
          <cell r="D711">
            <v>0</v>
          </cell>
          <cell r="E711">
            <v>0</v>
          </cell>
        </row>
        <row r="712">
          <cell r="C712" t="str">
            <v>QTB 010</v>
          </cell>
          <cell r="D712">
            <v>0</v>
          </cell>
          <cell r="E712">
            <v>0</v>
          </cell>
        </row>
        <row r="718">
          <cell r="C718" t="str">
            <v>PN-16</v>
          </cell>
          <cell r="D718">
            <v>0</v>
          </cell>
          <cell r="E718">
            <v>0</v>
          </cell>
        </row>
        <row r="722">
          <cell r="C722" t="str">
            <v>PL10-02T</v>
          </cell>
          <cell r="D722">
            <v>0</v>
          </cell>
          <cell r="E722">
            <v>0</v>
          </cell>
        </row>
        <row r="723">
          <cell r="C723" t="str">
            <v>QFT 01-08</v>
          </cell>
          <cell r="D723">
            <v>0</v>
          </cell>
          <cell r="E723">
            <v>0</v>
          </cell>
        </row>
        <row r="724">
          <cell r="C724" t="str">
            <v>QFT-01-10</v>
          </cell>
          <cell r="D724">
            <v>0</v>
          </cell>
          <cell r="E724">
            <v>0</v>
          </cell>
        </row>
        <row r="725">
          <cell r="C725" t="str">
            <v>QFT 02-08</v>
          </cell>
          <cell r="D725">
            <v>0</v>
          </cell>
          <cell r="E725">
            <v>0</v>
          </cell>
        </row>
        <row r="726">
          <cell r="C726" t="str">
            <v>QFT 02-10</v>
          </cell>
          <cell r="D726">
            <v>0</v>
          </cell>
          <cell r="E726">
            <v>0</v>
          </cell>
        </row>
        <row r="727">
          <cell r="C727" t="str">
            <v>QFT-03-10</v>
          </cell>
          <cell r="D727">
            <v>0</v>
          </cell>
          <cell r="E727">
            <v>0</v>
          </cell>
        </row>
        <row r="728">
          <cell r="C728" t="str">
            <v>16-160</v>
          </cell>
          <cell r="D728">
            <v>0</v>
          </cell>
          <cell r="E728">
            <v>0</v>
          </cell>
        </row>
        <row r="729">
          <cell r="C729" t="str">
            <v>MEPP 16 X 200</v>
          </cell>
          <cell r="D729">
            <v>0</v>
          </cell>
          <cell r="E729">
            <v>0</v>
          </cell>
        </row>
        <row r="730">
          <cell r="C730">
            <v>0</v>
          </cell>
          <cell r="D730">
            <v>0</v>
          </cell>
          <cell r="E730">
            <v>0</v>
          </cell>
        </row>
        <row r="731">
          <cell r="C731" t="str">
            <v>QPWA 010</v>
          </cell>
          <cell r="D731">
            <v>0</v>
          </cell>
          <cell r="E731">
            <v>0</v>
          </cell>
        </row>
        <row r="732">
          <cell r="C732" t="str">
            <v>QPWA 020</v>
          </cell>
          <cell r="E732">
            <v>0</v>
          </cell>
        </row>
        <row r="733">
          <cell r="C733" t="str">
            <v>QPWA 030</v>
          </cell>
          <cell r="D733">
            <v>0</v>
          </cell>
          <cell r="E733">
            <v>0</v>
          </cell>
        </row>
        <row r="734">
          <cell r="C734" t="str">
            <v>QPWB-008</v>
          </cell>
          <cell r="D734">
            <v>0</v>
          </cell>
          <cell r="E734">
            <v>0</v>
          </cell>
        </row>
        <row r="735">
          <cell r="C735" t="str">
            <v>QPWB-010</v>
          </cell>
          <cell r="D735">
            <v>0</v>
          </cell>
          <cell r="E735">
            <v>0</v>
          </cell>
        </row>
        <row r="736">
          <cell r="C736" t="str">
            <v>QPWB-014</v>
          </cell>
          <cell r="D736">
            <v>0</v>
          </cell>
          <cell r="E736">
            <v>0</v>
          </cell>
        </row>
        <row r="738">
          <cell r="C738">
            <v>0</v>
          </cell>
          <cell r="D738">
            <v>0</v>
          </cell>
          <cell r="E738">
            <v>0</v>
          </cell>
        </row>
        <row r="739">
          <cell r="D739">
            <v>0</v>
          </cell>
          <cell r="E739">
            <v>0</v>
          </cell>
        </row>
        <row r="740">
          <cell r="C740" t="str">
            <v>SSWF 50x150</v>
          </cell>
          <cell r="D740">
            <v>0</v>
          </cell>
          <cell r="E740">
            <v>0</v>
          </cell>
        </row>
        <row r="741">
          <cell r="C741" t="str">
            <v>CSF 14-40</v>
          </cell>
          <cell r="D741">
            <v>0</v>
          </cell>
          <cell r="E741">
            <v>0</v>
          </cell>
        </row>
        <row r="743">
          <cell r="C743" t="str">
            <v>CSF 30-35</v>
          </cell>
          <cell r="E743">
            <v>0</v>
          </cell>
        </row>
        <row r="751">
          <cell r="C751" t="str">
            <v>CWR 26-110</v>
          </cell>
          <cell r="D751">
            <v>0</v>
          </cell>
          <cell r="E751">
            <v>0</v>
          </cell>
        </row>
        <row r="758">
          <cell r="C758" t="str">
            <v>Yel 60-100</v>
          </cell>
          <cell r="D758">
            <v>0</v>
          </cell>
          <cell r="E758">
            <v>0</v>
          </cell>
        </row>
        <row r="759">
          <cell r="C759" t="str">
            <v>SBC-D12-H30-T15-L30</v>
          </cell>
          <cell r="D759">
            <v>0</v>
          </cell>
          <cell r="E759">
            <v>0</v>
          </cell>
        </row>
        <row r="762">
          <cell r="C762" t="str">
            <v>SBC 16-40-30-3-90-21</v>
          </cell>
          <cell r="D762">
            <v>0</v>
          </cell>
          <cell r="E762">
            <v>0</v>
          </cell>
        </row>
        <row r="765">
          <cell r="C765" t="str">
            <v>SBC 20-40-30-3-100-21</v>
          </cell>
          <cell r="D765">
            <v>0</v>
          </cell>
          <cell r="E765">
            <v>0</v>
          </cell>
        </row>
        <row r="766">
          <cell r="C766" t="str">
            <v>SBC 20-40-30-3-100-16</v>
          </cell>
          <cell r="D766">
            <v>0</v>
          </cell>
          <cell r="E766">
            <v>0</v>
          </cell>
        </row>
        <row r="767">
          <cell r="C767" t="str">
            <v>SPW-10</v>
          </cell>
          <cell r="D767">
            <v>0</v>
          </cell>
          <cell r="E767">
            <v>0</v>
          </cell>
        </row>
        <row r="768">
          <cell r="C768" t="str">
            <v>SEPD 3-1-150-50</v>
          </cell>
          <cell r="D768">
            <v>0</v>
          </cell>
          <cell r="E768">
            <v>0</v>
          </cell>
        </row>
        <row r="769">
          <cell r="C769" t="str">
            <v>SEPD-3-1,5-100-30</v>
          </cell>
          <cell r="D769">
            <v>0</v>
          </cell>
          <cell r="E769">
            <v>0</v>
          </cell>
        </row>
        <row r="770">
          <cell r="C770" t="str">
            <v>SEPD-3-1,5-150-40</v>
          </cell>
          <cell r="D770">
            <v>0</v>
          </cell>
          <cell r="E770">
            <v>0</v>
          </cell>
        </row>
        <row r="771">
          <cell r="C771" t="str">
            <v>SEPD 3-1,5-150-50</v>
          </cell>
          <cell r="D771">
            <v>0</v>
          </cell>
          <cell r="E771">
            <v>0</v>
          </cell>
        </row>
        <row r="772">
          <cell r="C772" t="str">
            <v>SEPD-3-1,6-100-30</v>
          </cell>
          <cell r="D772">
            <v>0</v>
          </cell>
          <cell r="E772">
            <v>0</v>
          </cell>
        </row>
        <row r="773">
          <cell r="C773" t="str">
            <v>SEPD-3-2-150-50</v>
          </cell>
          <cell r="D773">
            <v>0</v>
          </cell>
          <cell r="E773">
            <v>0</v>
          </cell>
        </row>
        <row r="774">
          <cell r="C774" t="str">
            <v>SEPD-3-2-150-70</v>
          </cell>
          <cell r="D774">
            <v>0</v>
          </cell>
          <cell r="E774">
            <v>0</v>
          </cell>
        </row>
        <row r="775">
          <cell r="C775" t="str">
            <v>SEPD-3-2-200-60</v>
          </cell>
          <cell r="D775">
            <v>0</v>
          </cell>
          <cell r="E775">
            <v>0</v>
          </cell>
        </row>
        <row r="776">
          <cell r="C776" t="str">
            <v>SEPD-4-1,5-150-50</v>
          </cell>
          <cell r="D776">
            <v>0</v>
          </cell>
          <cell r="E776">
            <v>0</v>
          </cell>
        </row>
        <row r="777">
          <cell r="C777" t="str">
            <v>SEPD-4-1,5-250</v>
          </cell>
          <cell r="D777">
            <v>0</v>
          </cell>
          <cell r="E777">
            <v>0</v>
          </cell>
        </row>
        <row r="778">
          <cell r="C778" t="str">
            <v>SEPD-4-2-150-50</v>
          </cell>
          <cell r="D778">
            <v>0</v>
          </cell>
          <cell r="E778">
            <v>0</v>
          </cell>
        </row>
        <row r="779">
          <cell r="C779" t="str">
            <v>SEPD-4-2-200-80</v>
          </cell>
          <cell r="D779">
            <v>0</v>
          </cell>
          <cell r="E779">
            <v>0</v>
          </cell>
        </row>
        <row r="780">
          <cell r="C780" t="str">
            <v>SEPD 4-2,5-150-50</v>
          </cell>
          <cell r="D780">
            <v>0</v>
          </cell>
          <cell r="E780">
            <v>0</v>
          </cell>
        </row>
        <row r="781">
          <cell r="C781" t="str">
            <v>SEPD-4-3-150-50</v>
          </cell>
          <cell r="D781">
            <v>0</v>
          </cell>
          <cell r="E781">
            <v>0</v>
          </cell>
        </row>
        <row r="783">
          <cell r="C783" t="str">
            <v>SEPD-5-3,5-290-195</v>
          </cell>
          <cell r="D783">
            <v>0</v>
          </cell>
          <cell r="E783">
            <v>0</v>
          </cell>
        </row>
        <row r="784">
          <cell r="C784" t="str">
            <v>SEPD-6-4-250-70</v>
          </cell>
          <cell r="D784">
            <v>0</v>
          </cell>
          <cell r="E784">
            <v>0</v>
          </cell>
        </row>
        <row r="785">
          <cell r="C785" t="str">
            <v>SEPD-8-6-250-80</v>
          </cell>
          <cell r="D785">
            <v>0</v>
          </cell>
          <cell r="E785">
            <v>0</v>
          </cell>
        </row>
        <row r="786">
          <cell r="C786" t="str">
            <v>EPSHT-20-100</v>
          </cell>
          <cell r="D786">
            <v>0</v>
          </cell>
          <cell r="E786">
            <v>0</v>
          </cell>
        </row>
        <row r="787">
          <cell r="C787" t="str">
            <v>MSBB 13-30</v>
          </cell>
          <cell r="D787">
            <v>0</v>
          </cell>
          <cell r="E787">
            <v>0</v>
          </cell>
        </row>
        <row r="788">
          <cell r="C788" t="str">
            <v>TLP-30</v>
          </cell>
          <cell r="D788">
            <v>0</v>
          </cell>
          <cell r="E788">
            <v>0</v>
          </cell>
        </row>
        <row r="789">
          <cell r="C789" t="str">
            <v>TLP-35</v>
          </cell>
          <cell r="D789">
            <v>0</v>
          </cell>
          <cell r="E789">
            <v>0</v>
          </cell>
        </row>
        <row r="790">
          <cell r="C790" t="str">
            <v>EPSHT-20-110</v>
          </cell>
          <cell r="D790">
            <v>0</v>
          </cell>
          <cell r="E790">
            <v>0</v>
          </cell>
        </row>
        <row r="791">
          <cell r="C791" t="str">
            <v>GVFA-06</v>
          </cell>
          <cell r="D791">
            <v>0</v>
          </cell>
          <cell r="E791">
            <v>0</v>
          </cell>
        </row>
        <row r="792">
          <cell r="C792" t="str">
            <v>GVFA-08</v>
          </cell>
          <cell r="D792">
            <v>0</v>
          </cell>
          <cell r="E792">
            <v>0</v>
          </cell>
        </row>
        <row r="793">
          <cell r="C793" t="str">
            <v>GVFA-10</v>
          </cell>
          <cell r="D793">
            <v>0</v>
          </cell>
          <cell r="E793">
            <v>0</v>
          </cell>
        </row>
        <row r="794">
          <cell r="C794" t="str">
            <v>GVFA 12</v>
          </cell>
          <cell r="D794">
            <v>0</v>
          </cell>
          <cell r="E794">
            <v>0</v>
          </cell>
        </row>
        <row r="795">
          <cell r="C795" t="str">
            <v>GVFB-12</v>
          </cell>
          <cell r="D795">
            <v>0</v>
          </cell>
          <cell r="E795">
            <v>0</v>
          </cell>
        </row>
        <row r="796">
          <cell r="C796" t="str">
            <v>Dia 14 Putih</v>
          </cell>
          <cell r="D796">
            <v>0</v>
          </cell>
          <cell r="E796">
            <v>0</v>
          </cell>
        </row>
        <row r="797">
          <cell r="C797" t="str">
            <v>Dia 16 Putih</v>
          </cell>
          <cell r="D797">
            <v>0</v>
          </cell>
          <cell r="E797">
            <v>0</v>
          </cell>
        </row>
        <row r="798">
          <cell r="C798" t="str">
            <v>Dia 20 Putih</v>
          </cell>
          <cell r="D798">
            <v>0</v>
          </cell>
          <cell r="E798">
            <v>0</v>
          </cell>
        </row>
        <row r="799">
          <cell r="C799" t="str">
            <v>WLL-6-10</v>
          </cell>
          <cell r="D799">
            <v>0</v>
          </cell>
          <cell r="E799">
            <v>0</v>
          </cell>
        </row>
        <row r="812">
          <cell r="B812" t="str">
            <v xml:space="preserve">BAUT Insert </v>
          </cell>
          <cell r="C812" t="str">
            <v>7801175/M2X3,3/TO6</v>
          </cell>
        </row>
        <row r="814">
          <cell r="B814" t="str">
            <v xml:space="preserve">BAUT Insert Ceratizit </v>
          </cell>
          <cell r="C814" t="str">
            <v>782114/M4.5X10.5/T20</v>
          </cell>
        </row>
        <row r="815">
          <cell r="B815" t="str">
            <v xml:space="preserve">BAUT Insert Ceratizit </v>
          </cell>
          <cell r="C815" t="str">
            <v>7883203/M3.0X7.3/T08</v>
          </cell>
        </row>
        <row r="816">
          <cell r="B816" t="str">
            <v>BAUT Insert Korloy</v>
          </cell>
          <cell r="C816">
            <v>0</v>
          </cell>
        </row>
        <row r="817">
          <cell r="B817" t="str">
            <v>BAUT Insert Korloy</v>
          </cell>
          <cell r="C817" t="str">
            <v>FTGA 03508</v>
          </cell>
        </row>
        <row r="818">
          <cell r="C818" t="str">
            <v>CSPD-3</v>
          </cell>
        </row>
        <row r="819">
          <cell r="B819" t="str">
            <v>BAUT Insert Mitsubishi</v>
          </cell>
          <cell r="C819" t="str">
            <v>TPS 25</v>
          </cell>
        </row>
        <row r="820">
          <cell r="B820" t="str">
            <v>BAUT Insert Mitsubishi</v>
          </cell>
          <cell r="C820" t="str">
            <v>TPS 25-1</v>
          </cell>
        </row>
        <row r="821">
          <cell r="B821" t="str">
            <v>BAUT Insert Sandvick</v>
          </cell>
          <cell r="C821" t="str">
            <v>5513 020-10</v>
          </cell>
        </row>
        <row r="822">
          <cell r="B822" t="str">
            <v>BAUT Insert Sandvick</v>
          </cell>
          <cell r="C822" t="str">
            <v>5513 020-57</v>
          </cell>
        </row>
        <row r="826">
          <cell r="B826" t="str">
            <v>BAUT Insert Walter</v>
          </cell>
          <cell r="C826" t="str">
            <v>FS 390</v>
          </cell>
        </row>
        <row r="827">
          <cell r="B827" t="str">
            <v>BAUT Insert Walter</v>
          </cell>
          <cell r="C827" t="str">
            <v>FS 1457</v>
          </cell>
        </row>
        <row r="828">
          <cell r="B828" t="str">
            <v>BAUT Insert Walter</v>
          </cell>
          <cell r="C828" t="str">
            <v>FS 391</v>
          </cell>
        </row>
        <row r="829">
          <cell r="B829" t="str">
            <v>BAUT Insert Walter</v>
          </cell>
          <cell r="C829" t="str">
            <v>FS 920</v>
          </cell>
        </row>
        <row r="915">
          <cell r="B915" t="str">
            <v>Counter Shank</v>
          </cell>
          <cell r="C915" t="str">
            <v>13.4-90°</v>
          </cell>
        </row>
        <row r="917">
          <cell r="C917" t="str">
            <v>25-90°</v>
          </cell>
        </row>
        <row r="1179">
          <cell r="B1179" t="str">
            <v>Holder TUNGALOY</v>
          </cell>
        </row>
        <row r="1180">
          <cell r="B1180" t="str">
            <v>Holder TUNGALOY</v>
          </cell>
          <cell r="C1180" t="str">
            <v>EXL N04M025C25.0R03</v>
          </cell>
        </row>
        <row r="1181">
          <cell r="B1181" t="str">
            <v>Holder TUNGALOY</v>
          </cell>
          <cell r="C1181" t="str">
            <v>EXL N04M032C32.0R04</v>
          </cell>
        </row>
        <row r="1182">
          <cell r="B1182" t="str">
            <v>Holder Milling TUNGALOY</v>
          </cell>
          <cell r="C1182" t="str">
            <v>TASN13M160B40.0R08</v>
          </cell>
        </row>
        <row r="1236">
          <cell r="B1236" t="str">
            <v>INSERT ISCAR</v>
          </cell>
          <cell r="C1236" t="str">
            <v>CCMT09T308</v>
          </cell>
        </row>
        <row r="1253">
          <cell r="B1253" t="str">
            <v>INSERT KYOCERA</v>
          </cell>
          <cell r="C1253" t="str">
            <v>CCMT09T304</v>
          </cell>
        </row>
        <row r="1255">
          <cell r="B1255" t="str">
            <v>INSERT KYOCERA</v>
          </cell>
          <cell r="C1255" t="str">
            <v>TPGH 110304L</v>
          </cell>
        </row>
        <row r="1258">
          <cell r="B1258" t="str">
            <v>INSERT MITSUBISHI</v>
          </cell>
          <cell r="C1258" t="str">
            <v>TPGX 090204HTi10</v>
          </cell>
        </row>
        <row r="1259">
          <cell r="B1259" t="str">
            <v>INSERT MITSUBISHI</v>
          </cell>
          <cell r="C1259" t="str">
            <v>DCMT070204 NX 3035</v>
          </cell>
        </row>
        <row r="1264">
          <cell r="B1264" t="str">
            <v>INSERT MITSUBISHI</v>
          </cell>
          <cell r="C1264" t="str">
            <v>SPCG53ZNX2525</v>
          </cell>
        </row>
        <row r="1265">
          <cell r="B1265" t="str">
            <v>INSERT MITSUBISHI</v>
          </cell>
          <cell r="C1265" t="str">
            <v>SPCG53ZHTI05T</v>
          </cell>
        </row>
        <row r="1280">
          <cell r="B1280" t="str">
            <v>Insert Sandvick</v>
          </cell>
          <cell r="C1280" t="str">
            <v>880-0403 05H-C-GR</v>
          </cell>
        </row>
        <row r="1281">
          <cell r="B1281" t="str">
            <v>Insert Sandvick</v>
          </cell>
          <cell r="C1281" t="str">
            <v>880-0403 05H-C-LM</v>
          </cell>
        </row>
        <row r="1282">
          <cell r="B1282" t="str">
            <v>Insert Sandvick</v>
          </cell>
          <cell r="C1282" t="str">
            <v>880-0403 W07H-P-GR</v>
          </cell>
        </row>
        <row r="1283">
          <cell r="B1283" t="str">
            <v>Insert Sandvick</v>
          </cell>
          <cell r="C1283" t="str">
            <v>880-0403 W07H-P-LM</v>
          </cell>
        </row>
        <row r="1284">
          <cell r="B1284" t="str">
            <v>INSERT SANDVICK</v>
          </cell>
          <cell r="C1284" t="str">
            <v>CNMG 120408-PM</v>
          </cell>
        </row>
        <row r="1287">
          <cell r="B1287" t="str">
            <v>INSERT SANDVICK</v>
          </cell>
          <cell r="C1287" t="str">
            <v>880-0503W05H-P-GM4344</v>
          </cell>
        </row>
        <row r="1288">
          <cell r="B1288" t="str">
            <v>INSERT SANDVICK</v>
          </cell>
          <cell r="C1288" t="str">
            <v>880-050305H-C-GM1044</v>
          </cell>
        </row>
        <row r="1297">
          <cell r="B1297" t="str">
            <v>Insert Turning Tungaloy</v>
          </cell>
          <cell r="C1297" t="str">
            <v xml:space="preserve">SDKR42ZSR-MJT3130 </v>
          </cell>
        </row>
        <row r="1303">
          <cell r="B1303" t="str">
            <v>INSERT ZCC-CT</v>
          </cell>
          <cell r="C1303" t="str">
            <v>SPKN 1203EDTR-YBC301</v>
          </cell>
        </row>
        <row r="1316">
          <cell r="B1316" t="str">
            <v>Mata Deburring</v>
          </cell>
          <cell r="C1316">
            <v>0</v>
          </cell>
        </row>
        <row r="1319">
          <cell r="B1319" t="str">
            <v>Obeng TIP07F</v>
          </cell>
          <cell r="C1319">
            <v>0</v>
          </cell>
        </row>
        <row r="1320">
          <cell r="B1320" t="str">
            <v>Pahat Bohler</v>
          </cell>
          <cell r="C1320" t="str">
            <v>HSS 1/2 x 6" Bohler</v>
          </cell>
        </row>
        <row r="1321">
          <cell r="B1321" t="str">
            <v>Pahat Bohler</v>
          </cell>
          <cell r="C1321" t="str">
            <v>HSS 5/8 x 6" Bohler</v>
          </cell>
        </row>
        <row r="1322">
          <cell r="B1322" t="str">
            <v>Pahat Widia Kanan</v>
          </cell>
          <cell r="C1322">
            <v>0</v>
          </cell>
        </row>
        <row r="1323">
          <cell r="B1323" t="str">
            <v>Pahat Widia Kiri</v>
          </cell>
          <cell r="C1323">
            <v>0</v>
          </cell>
        </row>
        <row r="1324">
          <cell r="C1324" t="str">
            <v>-</v>
          </cell>
        </row>
        <row r="1347">
          <cell r="B1347" t="str">
            <v>Reamer Mesin Izar</v>
          </cell>
          <cell r="C1347" t="str">
            <v>Ø2.5 x 14 x 57, HSSE5%CO DIN212D ref. 2060</v>
          </cell>
        </row>
        <row r="1352">
          <cell r="B1352" t="str">
            <v>Reamer Mesin IZAR</v>
          </cell>
          <cell r="C1352" t="str">
            <v>Ø17 x 54 x 175 HSSE5%CO DIN212D ref. 2060</v>
          </cell>
        </row>
        <row r="1353">
          <cell r="B1353" t="str">
            <v>Reamer Mesin IZAR</v>
          </cell>
          <cell r="C1353" t="str">
            <v>Ø18 x 56 x 182 HSSE5%CO DIN212D ref. 2060</v>
          </cell>
        </row>
        <row r="1408">
          <cell r="B1408" t="str">
            <v>Assy Bolt</v>
          </cell>
          <cell r="C1408" t="str">
            <v>st37</v>
          </cell>
          <cell r="D1408" t="str">
            <v>AICC</v>
          </cell>
          <cell r="E1408">
            <v>0</v>
          </cell>
        </row>
        <row r="1409">
          <cell r="B1409" t="str">
            <v>Bandul alumunium</v>
          </cell>
          <cell r="C1409">
            <v>0</v>
          </cell>
          <cell r="D1409">
            <v>0</v>
          </cell>
          <cell r="E1409">
            <v>0</v>
          </cell>
        </row>
        <row r="1410">
          <cell r="B1410" t="str">
            <v>Blade Mitra 301 / YSM 301 / SP-7</v>
          </cell>
          <cell r="C1410" t="str">
            <v>Nihart</v>
          </cell>
          <cell r="D1410" t="str">
            <v>Mitra</v>
          </cell>
          <cell r="E1410">
            <v>0.7</v>
          </cell>
        </row>
        <row r="1411">
          <cell r="B1411" t="str">
            <v>Blade TB 4</v>
          </cell>
          <cell r="C1411" t="str">
            <v>Nihart</v>
          </cell>
          <cell r="D1411" t="str">
            <v>Yamaha</v>
          </cell>
          <cell r="E1411">
            <v>0.5</v>
          </cell>
        </row>
        <row r="1412">
          <cell r="B1412" t="str">
            <v>Blade WA 2075 C</v>
          </cell>
          <cell r="C1412" t="str">
            <v>Nihart</v>
          </cell>
          <cell r="D1412" t="str">
            <v>Asama</v>
          </cell>
          <cell r="E1412">
            <v>0.7</v>
          </cell>
        </row>
        <row r="1413">
          <cell r="B1413" t="str">
            <v>Bosh Liner WA 1037</v>
          </cell>
          <cell r="C1413" t="str">
            <v>Nihart</v>
          </cell>
          <cell r="D1413" t="str">
            <v>Asama</v>
          </cell>
          <cell r="E1413">
            <v>0</v>
          </cell>
        </row>
        <row r="1414">
          <cell r="B1414" t="str">
            <v>Chisel Filter Hole</v>
          </cell>
          <cell r="C1414">
            <v>0</v>
          </cell>
          <cell r="D1414" t="str">
            <v>AICC</v>
          </cell>
          <cell r="E1414">
            <v>0</v>
          </cell>
        </row>
        <row r="1415">
          <cell r="B1415" t="str">
            <v>Chuck Joint Collet</v>
          </cell>
          <cell r="C1415">
            <v>0</v>
          </cell>
          <cell r="D1415" t="str">
            <v>AICC</v>
          </cell>
          <cell r="E1415">
            <v>0</v>
          </cell>
        </row>
        <row r="1416">
          <cell r="B1416" t="str">
            <v>Control Cage 1661 F</v>
          </cell>
          <cell r="C1416" t="str">
            <v>Nihart</v>
          </cell>
          <cell r="D1416" t="str">
            <v>Asama</v>
          </cell>
          <cell r="E1416">
            <v>0</v>
          </cell>
        </row>
        <row r="1417">
          <cell r="B1417" t="str">
            <v>Distributor WA 0738 - 1802 C</v>
          </cell>
          <cell r="C1417" t="str">
            <v>Nihart</v>
          </cell>
          <cell r="D1417" t="str">
            <v>Asama</v>
          </cell>
          <cell r="E1417">
            <v>1.8</v>
          </cell>
        </row>
        <row r="1418">
          <cell r="B1418" t="str">
            <v xml:space="preserve">End Liner / liner bawah WA 2023 D </v>
          </cell>
          <cell r="C1418" t="str">
            <v>Nihart</v>
          </cell>
          <cell r="D1418" t="str">
            <v>Asama</v>
          </cell>
          <cell r="E1418">
            <v>8.1999999999999993</v>
          </cell>
        </row>
        <row r="1419">
          <cell r="B1419" t="str">
            <v>Extention hand gerinda</v>
          </cell>
          <cell r="C1419" t="str">
            <v>S 45 C</v>
          </cell>
          <cell r="D1419" t="str">
            <v>AICC</v>
          </cell>
          <cell r="E1419">
            <v>0</v>
          </cell>
        </row>
        <row r="1420">
          <cell r="B1420" t="str">
            <v>Extention hanger Shoot Blast</v>
          </cell>
          <cell r="C1420" t="str">
            <v>FCD</v>
          </cell>
          <cell r="D1420" t="str">
            <v>AICC</v>
          </cell>
          <cell r="E1420">
            <v>0</v>
          </cell>
        </row>
        <row r="1421">
          <cell r="B1421" t="str">
            <v>Flange</v>
          </cell>
          <cell r="C1421">
            <v>0</v>
          </cell>
          <cell r="D1421" t="str">
            <v>Autotech</v>
          </cell>
          <cell r="E1421">
            <v>0</v>
          </cell>
        </row>
        <row r="1422">
          <cell r="B1422" t="str">
            <v>Flange Fan Blasting left</v>
          </cell>
          <cell r="C1422">
            <v>0</v>
          </cell>
          <cell r="D1422" t="str">
            <v>Autotech</v>
          </cell>
          <cell r="E1422">
            <v>0</v>
          </cell>
        </row>
        <row r="1423">
          <cell r="B1423" t="str">
            <v>Flange Fan Blasting Right</v>
          </cell>
          <cell r="C1423">
            <v>0</v>
          </cell>
          <cell r="D1423" t="str">
            <v>Autotech</v>
          </cell>
          <cell r="E1423">
            <v>0</v>
          </cell>
        </row>
        <row r="1424">
          <cell r="B1424" t="str">
            <v>Hanger Shoot Blast C/ Block</v>
          </cell>
          <cell r="C1424" t="str">
            <v>Nihart</v>
          </cell>
          <cell r="D1424" t="str">
            <v>AICC</v>
          </cell>
          <cell r="E1424">
            <v>0</v>
          </cell>
        </row>
        <row r="1425">
          <cell r="B1425" t="str">
            <v>Hanger Shoot Blast C/ Head</v>
          </cell>
          <cell r="C1425" t="str">
            <v>Nihart</v>
          </cell>
          <cell r="D1425" t="str">
            <v>AICC</v>
          </cell>
          <cell r="E1425">
            <v>0</v>
          </cell>
        </row>
        <row r="1426">
          <cell r="B1426" t="str">
            <v>Housing Bearing</v>
          </cell>
          <cell r="C1426" t="str">
            <v>Nihart</v>
          </cell>
          <cell r="D1426" t="str">
            <v>Asama</v>
          </cell>
          <cell r="E1426">
            <v>36.200000000000003</v>
          </cell>
        </row>
        <row r="1427">
          <cell r="B1427" t="str">
            <v>Infortation Pipe WA 0738 - 1030</v>
          </cell>
          <cell r="C1427" t="str">
            <v>Nihart</v>
          </cell>
          <cell r="D1427" t="str">
            <v>Asama</v>
          </cell>
          <cell r="E1427">
            <v>4.5</v>
          </cell>
        </row>
        <row r="1428">
          <cell r="B1428" t="str">
            <v>kunci lavier</v>
          </cell>
          <cell r="C1428">
            <v>0</v>
          </cell>
          <cell r="D1428">
            <v>0</v>
          </cell>
          <cell r="E1428">
            <v>0</v>
          </cell>
        </row>
        <row r="1429">
          <cell r="B1429" t="str">
            <v>Lingkar Liner  S0738 - 1024A</v>
          </cell>
          <cell r="C1429" t="str">
            <v>Nihart</v>
          </cell>
          <cell r="D1429" t="str">
            <v>Asama</v>
          </cell>
          <cell r="E1429">
            <v>2.2000000000000002</v>
          </cell>
        </row>
        <row r="1430">
          <cell r="B1430" t="str">
            <v xml:space="preserve">LOCK RING JIC </v>
          </cell>
          <cell r="C1430">
            <v>0</v>
          </cell>
          <cell r="D1430" t="str">
            <v xml:space="preserve">JIC </v>
          </cell>
          <cell r="E1430">
            <v>0</v>
          </cell>
        </row>
        <row r="1431">
          <cell r="B1431" t="str">
            <v>Ring Bulat</v>
          </cell>
          <cell r="C1431">
            <v>0</v>
          </cell>
          <cell r="D1431">
            <v>0</v>
          </cell>
          <cell r="E1431">
            <v>0</v>
          </cell>
        </row>
        <row r="1432">
          <cell r="B1432" t="str">
            <v>Sepatu Vibrator</v>
          </cell>
          <cell r="C1432">
            <v>0</v>
          </cell>
          <cell r="D1432" t="str">
            <v>AICC</v>
          </cell>
          <cell r="E1432">
            <v>0</v>
          </cell>
        </row>
        <row r="1433">
          <cell r="B1433" t="str">
            <v>Side Aus Plate BK 001-1-0151</v>
          </cell>
          <cell r="C1433" t="str">
            <v>Nihart</v>
          </cell>
          <cell r="D1433" t="str">
            <v>Asama</v>
          </cell>
          <cell r="E1433">
            <v>7.7</v>
          </cell>
        </row>
        <row r="1434">
          <cell r="B1434" t="str">
            <v>SUPPORT PIN</v>
          </cell>
          <cell r="C1434">
            <v>0</v>
          </cell>
          <cell r="D1434" t="str">
            <v xml:space="preserve">JIC </v>
          </cell>
          <cell r="E1434">
            <v>0</v>
          </cell>
        </row>
        <row r="1435">
          <cell r="B1435" t="str">
            <v>Top Liner S 0738 - 1024</v>
          </cell>
          <cell r="C1435" t="str">
            <v>Nihart</v>
          </cell>
          <cell r="D1435" t="str">
            <v>Asama</v>
          </cell>
          <cell r="E1435">
            <v>0</v>
          </cell>
        </row>
        <row r="1436">
          <cell r="B1436" t="str">
            <v>Top Liner WA 2024 A</v>
          </cell>
          <cell r="C1436" t="str">
            <v>Nihart</v>
          </cell>
          <cell r="D1436" t="str">
            <v>Asama</v>
          </cell>
          <cell r="E1436">
            <v>3.3</v>
          </cell>
        </row>
        <row r="1437">
          <cell r="B1437" t="str">
            <v>WA 0081 B</v>
          </cell>
          <cell r="C1437">
            <v>0</v>
          </cell>
          <cell r="D1437">
            <v>0</v>
          </cell>
          <cell r="E1437">
            <v>0</v>
          </cell>
        </row>
        <row r="1438">
          <cell r="B1438" t="str">
            <v>WA 0083 B</v>
          </cell>
          <cell r="C1438">
            <v>0</v>
          </cell>
          <cell r="D1438">
            <v>0</v>
          </cell>
          <cell r="E1438">
            <v>0</v>
          </cell>
        </row>
        <row r="1445">
          <cell r="B1445" t="str">
            <v xml:space="preserve">Adjustable pin </v>
          </cell>
          <cell r="C1445">
            <v>0</v>
          </cell>
          <cell r="D1445">
            <v>0</v>
          </cell>
          <cell r="E1445">
            <v>0</v>
          </cell>
        </row>
        <row r="1446">
          <cell r="B1446" t="str">
            <v>As Roda Daisa</v>
          </cell>
          <cell r="C1446">
            <v>0</v>
          </cell>
          <cell r="D1446" t="str">
            <v>Asama</v>
          </cell>
          <cell r="E1446">
            <v>0</v>
          </cell>
        </row>
        <row r="1447">
          <cell r="B1447" t="str">
            <v>BEARING 30202</v>
          </cell>
          <cell r="C1447">
            <v>0</v>
          </cell>
          <cell r="D1447" t="str">
            <v>NTN</v>
          </cell>
          <cell r="E1447">
            <v>0</v>
          </cell>
        </row>
        <row r="1448">
          <cell r="B1448" t="str">
            <v>BLOW NOZLE 1 1/2"</v>
          </cell>
          <cell r="C1448">
            <v>0</v>
          </cell>
          <cell r="D1448">
            <v>0</v>
          </cell>
          <cell r="E1448" t="str">
            <v>SET</v>
          </cell>
        </row>
        <row r="1449">
          <cell r="B1449" t="str">
            <v>BLOW NOZLE 1"</v>
          </cell>
          <cell r="C1449">
            <v>0</v>
          </cell>
          <cell r="D1449">
            <v>0</v>
          </cell>
          <cell r="E1449">
            <v>0</v>
          </cell>
        </row>
        <row r="1450">
          <cell r="B1450" t="str">
            <v>BLOW NOZLE 2"</v>
          </cell>
          <cell r="C1450">
            <v>0</v>
          </cell>
          <cell r="D1450">
            <v>0</v>
          </cell>
          <cell r="E1450" t="str">
            <v>SET</v>
          </cell>
        </row>
        <row r="1451">
          <cell r="B1451" t="str">
            <v xml:space="preserve">Burner Tip Pendek </v>
          </cell>
          <cell r="C1451">
            <v>0</v>
          </cell>
          <cell r="D1451" t="str">
            <v>AICC</v>
          </cell>
          <cell r="E1451">
            <v>0</v>
          </cell>
        </row>
        <row r="1452">
          <cell r="B1452" t="str">
            <v>Burner Tip 10</v>
          </cell>
          <cell r="C1452">
            <v>0</v>
          </cell>
          <cell r="D1452" t="str">
            <v>Asama</v>
          </cell>
          <cell r="E1452">
            <v>0</v>
          </cell>
        </row>
        <row r="1453">
          <cell r="B1453" t="str">
            <v>Burner Tip 20</v>
          </cell>
          <cell r="C1453">
            <v>0</v>
          </cell>
          <cell r="D1453" t="str">
            <v>Asama</v>
          </cell>
          <cell r="E1453">
            <v>0</v>
          </cell>
        </row>
        <row r="1454">
          <cell r="B1454" t="str">
            <v>Burner Tip 40</v>
          </cell>
          <cell r="C1454">
            <v>0</v>
          </cell>
          <cell r="D1454" t="str">
            <v>Asama</v>
          </cell>
          <cell r="E1454">
            <v>0</v>
          </cell>
        </row>
        <row r="1455">
          <cell r="B1455" t="str">
            <v>Bush Dia. 28 x 16,3</v>
          </cell>
          <cell r="C1455">
            <v>0</v>
          </cell>
          <cell r="D1455" t="str">
            <v>JIC</v>
          </cell>
          <cell r="E1455">
            <v>0</v>
          </cell>
        </row>
        <row r="1456">
          <cell r="B1456" t="str">
            <v>Bush A</v>
          </cell>
          <cell r="C1456">
            <v>0</v>
          </cell>
          <cell r="D1456" t="str">
            <v>AICC</v>
          </cell>
          <cell r="E1456">
            <v>0</v>
          </cell>
        </row>
        <row r="1457">
          <cell r="B1457" t="str">
            <v>Bush A</v>
          </cell>
          <cell r="C1457">
            <v>0</v>
          </cell>
          <cell r="D1457" t="str">
            <v>Asama</v>
          </cell>
          <cell r="E1457">
            <v>0</v>
          </cell>
        </row>
        <row r="1458">
          <cell r="B1458" t="str">
            <v>Bush B</v>
          </cell>
          <cell r="C1458">
            <v>0</v>
          </cell>
          <cell r="D1458" t="str">
            <v>AICC</v>
          </cell>
          <cell r="E1458">
            <v>0</v>
          </cell>
        </row>
        <row r="1459">
          <cell r="B1459" t="str">
            <v>Bush B</v>
          </cell>
          <cell r="C1459">
            <v>0</v>
          </cell>
          <cell r="D1459" t="str">
            <v>Asama</v>
          </cell>
          <cell r="E1459">
            <v>0</v>
          </cell>
        </row>
        <row r="1460">
          <cell r="B1460" t="str">
            <v>Bush Plug</v>
          </cell>
          <cell r="C1460">
            <v>0</v>
          </cell>
          <cell r="D1460" t="str">
            <v>AICC</v>
          </cell>
          <cell r="E1460">
            <v>0</v>
          </cell>
        </row>
        <row r="1461">
          <cell r="B1461" t="str">
            <v>BUSH FOR BASE PLATE</v>
          </cell>
          <cell r="C1461">
            <v>0</v>
          </cell>
          <cell r="D1461" t="str">
            <v>ATI</v>
          </cell>
          <cell r="E1461" t="str">
            <v>SET</v>
          </cell>
        </row>
        <row r="1462">
          <cell r="B1462" t="str">
            <v>Bush Daisa</v>
          </cell>
          <cell r="C1462">
            <v>0</v>
          </cell>
          <cell r="D1462" t="str">
            <v>Asama</v>
          </cell>
          <cell r="E1462">
            <v>0</v>
          </cell>
        </row>
        <row r="1463">
          <cell r="B1463" t="str">
            <v>Chisel For Remove Sand</v>
          </cell>
          <cell r="C1463">
            <v>0</v>
          </cell>
          <cell r="D1463" t="str">
            <v>AICC</v>
          </cell>
          <cell r="E1463">
            <v>0</v>
          </cell>
        </row>
        <row r="1464">
          <cell r="B1464" t="str">
            <v>Chisel Oil Drain Hole</v>
          </cell>
          <cell r="C1464">
            <v>0</v>
          </cell>
          <cell r="D1464" t="str">
            <v>AICC</v>
          </cell>
          <cell r="E1464">
            <v>0</v>
          </cell>
        </row>
        <row r="1465">
          <cell r="B1465" t="str">
            <v>Collet ICC</v>
          </cell>
          <cell r="C1465">
            <v>0</v>
          </cell>
          <cell r="D1465">
            <v>0</v>
          </cell>
          <cell r="E1465">
            <v>0</v>
          </cell>
        </row>
        <row r="1466">
          <cell r="B1466" t="str">
            <v>Double Naple 3/8</v>
          </cell>
          <cell r="C1466">
            <v>0</v>
          </cell>
          <cell r="E1466">
            <v>0</v>
          </cell>
        </row>
        <row r="1467">
          <cell r="B1467" t="str">
            <v>Handle 96/128</v>
          </cell>
          <cell r="C1467">
            <v>0</v>
          </cell>
          <cell r="D1467">
            <v>0</v>
          </cell>
          <cell r="E1467">
            <v>0</v>
          </cell>
        </row>
        <row r="1468">
          <cell r="B1468" t="str">
            <v>HANGER 2 (perahu)</v>
          </cell>
          <cell r="C1468">
            <v>0</v>
          </cell>
          <cell r="E1468">
            <v>0</v>
          </cell>
        </row>
        <row r="1469">
          <cell r="B1469" t="str">
            <v>Jaket Alumunium Ø10</v>
          </cell>
          <cell r="C1469" t="str">
            <v>Alumunium</v>
          </cell>
          <cell r="D1469" t="str">
            <v xml:space="preserve">BUMM </v>
          </cell>
          <cell r="E1469">
            <v>0</v>
          </cell>
        </row>
        <row r="1470">
          <cell r="B1470" t="str">
            <v>Jaket Alumunium Ø14</v>
          </cell>
          <cell r="C1470" t="str">
            <v>Alumunium</v>
          </cell>
          <cell r="D1470" t="str">
            <v>Asama</v>
          </cell>
          <cell r="E1470">
            <v>0</v>
          </cell>
        </row>
        <row r="1471">
          <cell r="B1471" t="str">
            <v>Karet Pinggir</v>
          </cell>
          <cell r="C1471">
            <v>0</v>
          </cell>
          <cell r="D1471" t="str">
            <v>JIC</v>
          </cell>
          <cell r="E1471">
            <v>0</v>
          </cell>
        </row>
        <row r="1472">
          <cell r="B1472" t="str">
            <v>Karet Pinggir BSI</v>
          </cell>
          <cell r="C1472">
            <v>0</v>
          </cell>
          <cell r="D1472" t="str">
            <v>BSI</v>
          </cell>
          <cell r="E1472">
            <v>0</v>
          </cell>
        </row>
        <row r="1473">
          <cell r="B1473" t="str">
            <v>Knie 1/2" PVC</v>
          </cell>
          <cell r="C1473">
            <v>0</v>
          </cell>
          <cell r="D1473">
            <v>0</v>
          </cell>
          <cell r="E1473">
            <v>0</v>
          </cell>
        </row>
        <row r="1474">
          <cell r="B1474" t="str">
            <v xml:space="preserve">Knie 1/2" </v>
          </cell>
          <cell r="C1474">
            <v>0</v>
          </cell>
          <cell r="D1474">
            <v>0</v>
          </cell>
          <cell r="E1474">
            <v>0</v>
          </cell>
        </row>
        <row r="1475">
          <cell r="B1475" t="str">
            <v>Knie 3/4" PVC</v>
          </cell>
          <cell r="C1475">
            <v>0</v>
          </cell>
          <cell r="D1475">
            <v>0</v>
          </cell>
          <cell r="E1475">
            <v>0</v>
          </cell>
        </row>
        <row r="1476">
          <cell r="B1476" t="str">
            <v>Knie 3/8"</v>
          </cell>
          <cell r="C1476">
            <v>0</v>
          </cell>
          <cell r="D1476" t="str">
            <v>HIT</v>
          </cell>
          <cell r="E1476">
            <v>0</v>
          </cell>
        </row>
        <row r="1477">
          <cell r="B1477" t="str">
            <v>Name Plate</v>
          </cell>
          <cell r="C1477">
            <v>0</v>
          </cell>
          <cell r="D1477" t="str">
            <v>HIT</v>
          </cell>
          <cell r="E1477">
            <v>0</v>
          </cell>
        </row>
        <row r="1478">
          <cell r="B1478" t="str">
            <v>Naple Grease</v>
          </cell>
          <cell r="C1478">
            <v>0</v>
          </cell>
          <cell r="D1478">
            <v>0</v>
          </cell>
          <cell r="E1478">
            <v>0</v>
          </cell>
        </row>
        <row r="1479">
          <cell r="B1479" t="str">
            <v>Pillow Block</v>
          </cell>
        </row>
        <row r="1480">
          <cell r="B1480" t="str">
            <v>Pin Daisa</v>
          </cell>
          <cell r="C1480">
            <v>0</v>
          </cell>
          <cell r="D1480" t="str">
            <v>Asama</v>
          </cell>
          <cell r="E1480">
            <v>0</v>
          </cell>
        </row>
        <row r="1481">
          <cell r="B1481" t="str">
            <v>Plat Daisa CUI</v>
          </cell>
          <cell r="C1481">
            <v>0</v>
          </cell>
          <cell r="D1481" t="str">
            <v>Asama</v>
          </cell>
          <cell r="E1481">
            <v>0</v>
          </cell>
        </row>
        <row r="1482">
          <cell r="B1482" t="str">
            <v>Plat Daisa CUI (NG)</v>
          </cell>
          <cell r="C1482">
            <v>0</v>
          </cell>
          <cell r="D1482" t="str">
            <v>Asama</v>
          </cell>
          <cell r="E1482">
            <v>0</v>
          </cell>
        </row>
        <row r="1483">
          <cell r="B1483" t="str">
            <v>Plat Daisa HK PATI</v>
          </cell>
          <cell r="C1483">
            <v>0</v>
          </cell>
          <cell r="D1483" t="str">
            <v>Asama</v>
          </cell>
          <cell r="E1483">
            <v>0</v>
          </cell>
        </row>
        <row r="1484">
          <cell r="B1484" t="str">
            <v>plate Vibrator</v>
          </cell>
          <cell r="C1484">
            <v>0</v>
          </cell>
          <cell r="D1484" t="str">
            <v>AICC</v>
          </cell>
          <cell r="E1484">
            <v>0</v>
          </cell>
        </row>
        <row r="1485">
          <cell r="B1485" t="str">
            <v>Ring Bulan Sabit</v>
          </cell>
          <cell r="C1485">
            <v>0</v>
          </cell>
          <cell r="D1485">
            <v>0</v>
          </cell>
          <cell r="E1485">
            <v>0</v>
          </cell>
        </row>
        <row r="1486">
          <cell r="B1486" t="str">
            <v xml:space="preserve">Roda Daisa </v>
          </cell>
          <cell r="C1486">
            <v>0</v>
          </cell>
          <cell r="D1486" t="str">
            <v>Asama</v>
          </cell>
          <cell r="E1486">
            <v>0</v>
          </cell>
        </row>
        <row r="1487">
          <cell r="B1487" t="str">
            <v>Round locate bush</v>
          </cell>
          <cell r="C1487">
            <v>0</v>
          </cell>
          <cell r="D1487">
            <v>0</v>
          </cell>
          <cell r="E1487">
            <v>0</v>
          </cell>
        </row>
        <row r="1488">
          <cell r="B1488" t="str">
            <v xml:space="preserve">Round locate pin </v>
          </cell>
          <cell r="C1488">
            <v>0</v>
          </cell>
          <cell r="D1488">
            <v>0</v>
          </cell>
          <cell r="E1488">
            <v>0</v>
          </cell>
        </row>
        <row r="1489">
          <cell r="B1489" t="str">
            <v>Sliding Block</v>
          </cell>
          <cell r="C1489">
            <v>0</v>
          </cell>
          <cell r="D1489" t="str">
            <v>AICC</v>
          </cell>
          <cell r="E1489">
            <v>0</v>
          </cell>
        </row>
        <row r="1490">
          <cell r="B1490" t="str">
            <v>Sliding Block</v>
          </cell>
          <cell r="C1490">
            <v>0</v>
          </cell>
          <cell r="D1490">
            <v>0</v>
          </cell>
          <cell r="E1490">
            <v>0</v>
          </cell>
        </row>
        <row r="1497">
          <cell r="B1497" t="str">
            <v>Base Plate # 30</v>
          </cell>
          <cell r="C1497">
            <v>0</v>
          </cell>
          <cell r="D1497" t="str">
            <v>ASAMA</v>
          </cell>
          <cell r="E1497">
            <v>0</v>
          </cell>
        </row>
        <row r="1498">
          <cell r="B1498" t="str">
            <v>Base Plate # 40</v>
          </cell>
          <cell r="C1498">
            <v>0</v>
          </cell>
          <cell r="D1498" t="str">
            <v>ASAMA</v>
          </cell>
          <cell r="E1498">
            <v>0</v>
          </cell>
        </row>
        <row r="1499">
          <cell r="B1499" t="str">
            <v>Base Plate JIC</v>
          </cell>
          <cell r="C1499">
            <v>0</v>
          </cell>
          <cell r="D1499" t="str">
            <v>JIC</v>
          </cell>
          <cell r="E1499">
            <v>0</v>
          </cell>
        </row>
        <row r="1500">
          <cell r="B1500" t="str">
            <v>Sekat Cooling Plastik 3x450x460</v>
          </cell>
          <cell r="C1500">
            <v>0</v>
          </cell>
          <cell r="D1500">
            <v>0</v>
          </cell>
          <cell r="E1500">
            <v>0</v>
          </cell>
        </row>
        <row r="1507">
          <cell r="B1507" t="str">
            <v>Shank Release Tool, ATC</v>
          </cell>
          <cell r="C1507">
            <v>0</v>
          </cell>
          <cell r="D1507">
            <v>0</v>
          </cell>
          <cell r="E1507">
            <v>0</v>
          </cell>
        </row>
        <row r="1508">
          <cell r="B1508" t="str">
            <v>Lic-Japan FBJ (Bearing) P205 UC205-16</v>
          </cell>
          <cell r="C1508">
            <v>0</v>
          </cell>
          <cell r="D1508">
            <v>0</v>
          </cell>
          <cell r="E1508">
            <v>0</v>
          </cell>
        </row>
        <row r="1509">
          <cell r="B1509" t="str">
            <v>Kaca 3x 10 x 50</v>
          </cell>
          <cell r="C1509">
            <v>0</v>
          </cell>
          <cell r="D1509" t="str">
            <v/>
          </cell>
          <cell r="E1509">
            <v>0</v>
          </cell>
        </row>
        <row r="1510">
          <cell r="B1510" t="str">
            <v>Kunci Cak AW ER 32</v>
          </cell>
          <cell r="C1510">
            <v>0</v>
          </cell>
          <cell r="D1510">
            <v>0</v>
          </cell>
          <cell r="E1510">
            <v>0</v>
          </cell>
        </row>
        <row r="1511">
          <cell r="B1511" t="str">
            <v>Kunci Pipa</v>
          </cell>
          <cell r="C1511">
            <v>0</v>
          </cell>
          <cell r="D1511">
            <v>0</v>
          </cell>
          <cell r="E1511">
            <v>0</v>
          </cell>
        </row>
        <row r="1512">
          <cell r="B1512" t="str">
            <v>Gunting Plat</v>
          </cell>
          <cell r="C1512">
            <v>0</v>
          </cell>
          <cell r="D1512">
            <v>0</v>
          </cell>
          <cell r="E1512">
            <v>0</v>
          </cell>
        </row>
        <row r="1513">
          <cell r="B1513" t="str">
            <v>Ketokan Angka 0-9</v>
          </cell>
          <cell r="C1513">
            <v>0</v>
          </cell>
          <cell r="D1513">
            <v>0</v>
          </cell>
          <cell r="E1513">
            <v>0</v>
          </cell>
        </row>
        <row r="1514">
          <cell r="B1514" t="str">
            <v>Pompa Stempet</v>
          </cell>
          <cell r="C1514">
            <v>0</v>
          </cell>
          <cell r="D1514">
            <v>0</v>
          </cell>
          <cell r="E1514">
            <v>0</v>
          </cell>
        </row>
        <row r="1515">
          <cell r="B1515" t="str">
            <v>stang ripet</v>
          </cell>
          <cell r="C1515">
            <v>0</v>
          </cell>
          <cell r="D1515">
            <v>0</v>
          </cell>
          <cell r="E1515">
            <v>0</v>
          </cell>
        </row>
        <row r="1516">
          <cell r="B1516" t="str">
            <v>ALAT PACKING</v>
          </cell>
          <cell r="C1516">
            <v>0</v>
          </cell>
          <cell r="D1516">
            <v>0</v>
          </cell>
          <cell r="E1516">
            <v>0</v>
          </cell>
        </row>
      </sheetData>
      <sheetData sheetId="1" refreshError="1">
        <row r="111">
          <cell r="I111">
            <v>31</v>
          </cell>
        </row>
        <row r="433">
          <cell r="B433" t="str">
            <v>Angular Pin</v>
          </cell>
        </row>
        <row r="434">
          <cell r="B434" t="str">
            <v>Angular Pin</v>
          </cell>
        </row>
        <row r="438">
          <cell r="B438" t="str">
            <v>Angular Pin</v>
          </cell>
        </row>
        <row r="440">
          <cell r="B440" t="str">
            <v>Coil Spring</v>
          </cell>
        </row>
        <row r="441">
          <cell r="B441" t="str">
            <v>Coil Spring</v>
          </cell>
        </row>
        <row r="447">
          <cell r="B447" t="str">
            <v>Coil Spring</v>
          </cell>
        </row>
        <row r="451">
          <cell r="B451" t="str">
            <v>Coil Spring</v>
          </cell>
        </row>
        <row r="452">
          <cell r="B452" t="str">
            <v>Coupler</v>
          </cell>
        </row>
        <row r="453">
          <cell r="B453" t="str">
            <v>Date Mark Pin</v>
          </cell>
        </row>
        <row r="454">
          <cell r="B454" t="str">
            <v>Date Mark Pin</v>
          </cell>
        </row>
        <row r="459">
          <cell r="B459" t="str">
            <v>Date Mark Pin</v>
          </cell>
        </row>
        <row r="460">
          <cell r="B460" t="str">
            <v>Double Valve</v>
          </cell>
        </row>
        <row r="461">
          <cell r="B461" t="str">
            <v>Dowel Pin</v>
          </cell>
        </row>
        <row r="462">
          <cell r="B462" t="str">
            <v>Dowel Pin</v>
          </cell>
        </row>
        <row r="463">
          <cell r="B463" t="str">
            <v>Dowel Pin</v>
          </cell>
        </row>
        <row r="464">
          <cell r="B464" t="str">
            <v>Dowel Pin</v>
          </cell>
        </row>
        <row r="465">
          <cell r="B465" t="str">
            <v>Dowel Pin</v>
          </cell>
        </row>
        <row r="466">
          <cell r="B466" t="str">
            <v>Dowel Pin</v>
          </cell>
        </row>
        <row r="467">
          <cell r="B467" t="str">
            <v>Dowel Pin</v>
          </cell>
        </row>
        <row r="468">
          <cell r="B468" t="str">
            <v>Dowel Pin</v>
          </cell>
        </row>
        <row r="469">
          <cell r="B469" t="str">
            <v>Dowel Pin</v>
          </cell>
        </row>
        <row r="470">
          <cell r="B470" t="str">
            <v>Dowel Pin</v>
          </cell>
        </row>
        <row r="471">
          <cell r="B471" t="str">
            <v>Dowel Pin</v>
          </cell>
        </row>
        <row r="472">
          <cell r="B472" t="str">
            <v>Dowel Pin</v>
          </cell>
        </row>
        <row r="473">
          <cell r="B473" t="str">
            <v>Dowel Pin</v>
          </cell>
        </row>
        <row r="474">
          <cell r="B474" t="str">
            <v>Dowel Pin</v>
          </cell>
        </row>
        <row r="475">
          <cell r="B475" t="str">
            <v>Dowel Pin</v>
          </cell>
        </row>
        <row r="476">
          <cell r="B476" t="str">
            <v>Dowel Pin</v>
          </cell>
        </row>
        <row r="477">
          <cell r="B477" t="str">
            <v>Dowel Pin</v>
          </cell>
        </row>
        <row r="478">
          <cell r="B478" t="str">
            <v>Dowel Pin</v>
          </cell>
        </row>
        <row r="479">
          <cell r="B479" t="str">
            <v>Dowel Pin</v>
          </cell>
        </row>
        <row r="480">
          <cell r="B480" t="str">
            <v>Dowel Pin</v>
          </cell>
        </row>
        <row r="481">
          <cell r="B481" t="str">
            <v>Dowel Pin</v>
          </cell>
        </row>
        <row r="482">
          <cell r="B482" t="str">
            <v>Dowel Pin</v>
          </cell>
        </row>
        <row r="483">
          <cell r="B483" t="str">
            <v>Dowel Pin</v>
          </cell>
        </row>
        <row r="484">
          <cell r="B484" t="str">
            <v>Dowel Pin</v>
          </cell>
        </row>
        <row r="485">
          <cell r="B485" t="str">
            <v>Dowel Pin</v>
          </cell>
        </row>
        <row r="486">
          <cell r="B486" t="str">
            <v>Dowel Pin</v>
          </cell>
        </row>
        <row r="488">
          <cell r="B488" t="str">
            <v>Dowel Pin</v>
          </cell>
        </row>
        <row r="489">
          <cell r="B489" t="str">
            <v>Dowel Pin</v>
          </cell>
        </row>
        <row r="490">
          <cell r="B490" t="str">
            <v>Dowel Pin</v>
          </cell>
        </row>
        <row r="491">
          <cell r="B491" t="str">
            <v>Dowel Pin</v>
          </cell>
        </row>
        <row r="492">
          <cell r="B492" t="str">
            <v>Dowel Pin</v>
          </cell>
        </row>
        <row r="493">
          <cell r="B493" t="str">
            <v>Dowel Pin</v>
          </cell>
        </row>
        <row r="494">
          <cell r="B494" t="str">
            <v>Dowel Pin</v>
          </cell>
        </row>
        <row r="495">
          <cell r="B495" t="str">
            <v>Dowel Pin</v>
          </cell>
        </row>
        <row r="496">
          <cell r="B496" t="str">
            <v>Dowel Pin</v>
          </cell>
        </row>
        <row r="497">
          <cell r="B497" t="str">
            <v>Dowel Pin</v>
          </cell>
        </row>
        <row r="499">
          <cell r="B499" t="str">
            <v>Dowel Pin</v>
          </cell>
        </row>
        <row r="500">
          <cell r="B500" t="str">
            <v>Dowel Pin</v>
          </cell>
        </row>
        <row r="501">
          <cell r="B501" t="str">
            <v>Dowel Pin</v>
          </cell>
        </row>
        <row r="502">
          <cell r="B502" t="str">
            <v>Dowel Pin</v>
          </cell>
        </row>
        <row r="503">
          <cell r="B503" t="str">
            <v>Dowel Pin</v>
          </cell>
        </row>
        <row r="504">
          <cell r="B504" t="str">
            <v>Dowel Pin</v>
          </cell>
        </row>
        <row r="505">
          <cell r="B505" t="str">
            <v>Dowel Pin</v>
          </cell>
        </row>
        <row r="506">
          <cell r="B506" t="str">
            <v>Dowel Pin</v>
          </cell>
        </row>
        <row r="507">
          <cell r="B507" t="str">
            <v>Dowel Pin</v>
          </cell>
        </row>
        <row r="508">
          <cell r="B508" t="str">
            <v>Dowel Pin</v>
          </cell>
        </row>
        <row r="509">
          <cell r="B509" t="str">
            <v>Dowel Pin</v>
          </cell>
        </row>
        <row r="510">
          <cell r="B510" t="str">
            <v>Dowel Pin</v>
          </cell>
        </row>
        <row r="511">
          <cell r="B511" t="str">
            <v>Dowel Pin</v>
          </cell>
        </row>
        <row r="512">
          <cell r="B512" t="str">
            <v>Dowel Pin</v>
          </cell>
        </row>
        <row r="514">
          <cell r="B514" t="str">
            <v>Ejector Pin</v>
          </cell>
        </row>
        <row r="515">
          <cell r="B515" t="str">
            <v>Ejector Pin</v>
          </cell>
        </row>
        <row r="516">
          <cell r="B516" t="str">
            <v>Ejector Pin</v>
          </cell>
        </row>
        <row r="517">
          <cell r="B517" t="str">
            <v>Ejector Pin</v>
          </cell>
        </row>
        <row r="518">
          <cell r="B518" t="str">
            <v>Ejector Pin</v>
          </cell>
        </row>
        <row r="519">
          <cell r="B519" t="str">
            <v>Ejector Pin</v>
          </cell>
        </row>
        <row r="521">
          <cell r="B521" t="str">
            <v>Ejector Pin</v>
          </cell>
        </row>
        <row r="522">
          <cell r="B522" t="str">
            <v>Ejector Pin</v>
          </cell>
        </row>
        <row r="523">
          <cell r="B523" t="str">
            <v>Ejector Pin</v>
          </cell>
        </row>
        <row r="524">
          <cell r="B524" t="str">
            <v>Ejector Pin</v>
          </cell>
        </row>
        <row r="525">
          <cell r="B525" t="str">
            <v>Ejector Pin</v>
          </cell>
        </row>
        <row r="526">
          <cell r="B526" t="str">
            <v>Ejector Pin</v>
          </cell>
        </row>
        <row r="527">
          <cell r="B527" t="str">
            <v>Ejector Pin</v>
          </cell>
        </row>
        <row r="528">
          <cell r="B528" t="str">
            <v>Ejector Pin</v>
          </cell>
        </row>
        <row r="529">
          <cell r="B529" t="str">
            <v>Ejector Pin</v>
          </cell>
        </row>
        <row r="530">
          <cell r="B530" t="str">
            <v>Ejector Pin</v>
          </cell>
        </row>
        <row r="531">
          <cell r="B531" t="str">
            <v>Ejector Pin</v>
          </cell>
        </row>
        <row r="532">
          <cell r="B532" t="str">
            <v>Ejector Pin</v>
          </cell>
        </row>
        <row r="533">
          <cell r="B533" t="str">
            <v>Ejector Pin</v>
          </cell>
        </row>
        <row r="534">
          <cell r="B534" t="str">
            <v>Ejector Pin</v>
          </cell>
        </row>
        <row r="535">
          <cell r="B535" t="str">
            <v>Ejector Pin</v>
          </cell>
        </row>
        <row r="536">
          <cell r="B536" t="str">
            <v>Ejector Pin</v>
          </cell>
        </row>
        <row r="537">
          <cell r="B537" t="str">
            <v>Ejector Pin</v>
          </cell>
        </row>
        <row r="538">
          <cell r="B538" t="str">
            <v>Ejector Pin</v>
          </cell>
        </row>
        <row r="539">
          <cell r="B539" t="str">
            <v>Ejector Pin</v>
          </cell>
        </row>
        <row r="540">
          <cell r="B540" t="str">
            <v>Ejector Pin</v>
          </cell>
        </row>
        <row r="541">
          <cell r="B541" t="str">
            <v>Ejector Pin</v>
          </cell>
        </row>
        <row r="542">
          <cell r="B542" t="str">
            <v>Ejector Pin</v>
          </cell>
        </row>
        <row r="543">
          <cell r="B543" t="str">
            <v>Ejector Pin</v>
          </cell>
        </row>
        <row r="544">
          <cell r="B544" t="str">
            <v>Ejector Pin</v>
          </cell>
        </row>
        <row r="545">
          <cell r="B545" t="str">
            <v>Ejector Pin</v>
          </cell>
        </row>
        <row r="546">
          <cell r="B546" t="str">
            <v>Ejector Pin</v>
          </cell>
        </row>
        <row r="547">
          <cell r="B547" t="str">
            <v>Ejector Pin</v>
          </cell>
        </row>
        <row r="548">
          <cell r="B548" t="str">
            <v>Ejector Pin</v>
          </cell>
        </row>
        <row r="549">
          <cell r="B549" t="str">
            <v>Ejector Pin</v>
          </cell>
        </row>
        <row r="550">
          <cell r="B550" t="str">
            <v>Ejector Pin</v>
          </cell>
        </row>
        <row r="551">
          <cell r="B551" t="str">
            <v>Ejector Pin</v>
          </cell>
        </row>
        <row r="552">
          <cell r="B552" t="str">
            <v>Ejector Pin</v>
          </cell>
        </row>
        <row r="553">
          <cell r="B553" t="str">
            <v>Ejector Pin</v>
          </cell>
        </row>
        <row r="554">
          <cell r="B554" t="str">
            <v>Ejector Pin</v>
          </cell>
        </row>
        <row r="555">
          <cell r="B555" t="str">
            <v>Ejector Pin</v>
          </cell>
        </row>
        <row r="556">
          <cell r="B556" t="str">
            <v>Ejector Pin</v>
          </cell>
        </row>
        <row r="557">
          <cell r="B557" t="str">
            <v>Ejector Pin</v>
          </cell>
        </row>
        <row r="558">
          <cell r="B558" t="str">
            <v>Ejector Pin</v>
          </cell>
        </row>
        <row r="559">
          <cell r="B559" t="str">
            <v>Ejector Pin</v>
          </cell>
        </row>
        <row r="560">
          <cell r="B560" t="str">
            <v>Ejector Pin</v>
          </cell>
        </row>
        <row r="561">
          <cell r="B561" t="str">
            <v>Ejector Pin</v>
          </cell>
        </row>
        <row r="562">
          <cell r="B562" t="str">
            <v>Ejector Pin</v>
          </cell>
        </row>
        <row r="563">
          <cell r="B563" t="str">
            <v>Ejector Pin</v>
          </cell>
        </row>
        <row r="564">
          <cell r="B564" t="str">
            <v>Ejector Pin</v>
          </cell>
        </row>
        <row r="565">
          <cell r="B565" t="str">
            <v>Ejector Pin</v>
          </cell>
        </row>
        <row r="566">
          <cell r="B566" t="str">
            <v>Ejector Pin</v>
          </cell>
        </row>
        <row r="567">
          <cell r="B567" t="str">
            <v>Ejector Pin</v>
          </cell>
        </row>
        <row r="568">
          <cell r="B568" t="str">
            <v>Ejector Pin</v>
          </cell>
        </row>
        <row r="569">
          <cell r="B569" t="str">
            <v>Ejector Pin</v>
          </cell>
        </row>
        <row r="570">
          <cell r="B570" t="str">
            <v>Ejector Pin</v>
          </cell>
        </row>
        <row r="571">
          <cell r="B571" t="str">
            <v>Ejector Pin</v>
          </cell>
        </row>
        <row r="572">
          <cell r="B572" t="str">
            <v>Ejector Pin</v>
          </cell>
        </row>
        <row r="573">
          <cell r="B573" t="str">
            <v>Ejector Pin</v>
          </cell>
        </row>
        <row r="574">
          <cell r="B574" t="str">
            <v>Ejector Pin</v>
          </cell>
        </row>
        <row r="575">
          <cell r="B575" t="str">
            <v>Ejector Pin</v>
          </cell>
        </row>
        <row r="576">
          <cell r="B576" t="str">
            <v>Ejector Pin</v>
          </cell>
        </row>
        <row r="577">
          <cell r="B577" t="str">
            <v>Ejector Pin</v>
          </cell>
        </row>
        <row r="578">
          <cell r="B578" t="str">
            <v>Ejector Pin</v>
          </cell>
        </row>
        <row r="579">
          <cell r="B579" t="str">
            <v>Ejector Pin</v>
          </cell>
        </row>
        <row r="580">
          <cell r="B580" t="str">
            <v>Ejector Pin</v>
          </cell>
        </row>
        <row r="581">
          <cell r="B581" t="str">
            <v>Ejector Pin</v>
          </cell>
        </row>
        <row r="582">
          <cell r="B582" t="str">
            <v>Ejector Pin</v>
          </cell>
        </row>
        <row r="583">
          <cell r="B583" t="str">
            <v>Ejector Pin</v>
          </cell>
        </row>
        <row r="584">
          <cell r="B584" t="str">
            <v>Ejector Pin</v>
          </cell>
        </row>
        <row r="585">
          <cell r="B585" t="str">
            <v>Ejector Pin</v>
          </cell>
        </row>
        <row r="586">
          <cell r="B586" t="str">
            <v>Ejector Pin</v>
          </cell>
        </row>
        <row r="587">
          <cell r="B587" t="str">
            <v>Ejector Pin</v>
          </cell>
        </row>
        <row r="588">
          <cell r="B588" t="str">
            <v>Ejector Pin</v>
          </cell>
        </row>
        <row r="589">
          <cell r="B589" t="str">
            <v>Ejector Pin</v>
          </cell>
        </row>
        <row r="590">
          <cell r="B590" t="str">
            <v>Ejector Pin</v>
          </cell>
        </row>
        <row r="591">
          <cell r="B591" t="str">
            <v>Ejector Pin</v>
          </cell>
        </row>
        <row r="592">
          <cell r="B592" t="str">
            <v>Ejector Pin</v>
          </cell>
        </row>
        <row r="593">
          <cell r="B593" t="str">
            <v>Ejector Pin</v>
          </cell>
        </row>
        <row r="594">
          <cell r="B594" t="str">
            <v>Ejector Pin</v>
          </cell>
        </row>
        <row r="595">
          <cell r="B595" t="str">
            <v>Ejector Pin</v>
          </cell>
        </row>
        <row r="596">
          <cell r="B596" t="str">
            <v>Ejector Pin</v>
          </cell>
        </row>
        <row r="597">
          <cell r="B597" t="str">
            <v>Ejector Pin</v>
          </cell>
        </row>
        <row r="598">
          <cell r="B598" t="str">
            <v>Ejector Pin</v>
          </cell>
        </row>
        <row r="599">
          <cell r="B599" t="str">
            <v>Ejector Pin</v>
          </cell>
        </row>
        <row r="600">
          <cell r="B600" t="str">
            <v>Ejector Pin</v>
          </cell>
        </row>
        <row r="601">
          <cell r="B601" t="str">
            <v>Ejector Pin</v>
          </cell>
        </row>
        <row r="602">
          <cell r="B602" t="str">
            <v>Ejector Pin</v>
          </cell>
        </row>
        <row r="603">
          <cell r="B603" t="str">
            <v>Ejector Pin</v>
          </cell>
        </row>
        <row r="604">
          <cell r="B604" t="str">
            <v>Ejector Pin</v>
          </cell>
        </row>
        <row r="605">
          <cell r="B605" t="str">
            <v>Ejector Pin</v>
          </cell>
        </row>
        <row r="606">
          <cell r="B606" t="str">
            <v>Ejector Pin</v>
          </cell>
        </row>
        <row r="607">
          <cell r="B607" t="str">
            <v>Ejector Pin</v>
          </cell>
        </row>
        <row r="608">
          <cell r="B608" t="str">
            <v>Ejector Pin</v>
          </cell>
        </row>
        <row r="609">
          <cell r="B609" t="str">
            <v>Ejector Pin</v>
          </cell>
        </row>
        <row r="610">
          <cell r="B610" t="str">
            <v>Ejector Pin</v>
          </cell>
        </row>
        <row r="611">
          <cell r="B611" t="str">
            <v>Ejector Pin</v>
          </cell>
        </row>
        <row r="612">
          <cell r="B612" t="str">
            <v>Ejector Pin</v>
          </cell>
        </row>
        <row r="613">
          <cell r="B613" t="str">
            <v>Ejector Pin</v>
          </cell>
        </row>
        <row r="614">
          <cell r="B614" t="str">
            <v>Ejector Pin</v>
          </cell>
        </row>
        <row r="615">
          <cell r="B615" t="str">
            <v>Ejector Pin</v>
          </cell>
        </row>
        <row r="616">
          <cell r="B616" t="str">
            <v>Ejector Pin</v>
          </cell>
        </row>
        <row r="617">
          <cell r="B617" t="str">
            <v>Ejector Pin</v>
          </cell>
        </row>
        <row r="618">
          <cell r="B618" t="str">
            <v>Ejector Sleeve</v>
          </cell>
        </row>
        <row r="619">
          <cell r="B619" t="str">
            <v>Ejector Sleeve</v>
          </cell>
        </row>
        <row r="623">
          <cell r="B623" t="str">
            <v>Ejector Sleeve</v>
          </cell>
        </row>
        <row r="626">
          <cell r="B626" t="str">
            <v>Ejector Sleeve</v>
          </cell>
        </row>
        <row r="628">
          <cell r="B628" t="str">
            <v>Ejector Sleeve</v>
          </cell>
        </row>
        <row r="629">
          <cell r="B629" t="str">
            <v>Eye Bolt</v>
          </cell>
        </row>
        <row r="630">
          <cell r="B630" t="str">
            <v>Eye Bolt</v>
          </cell>
        </row>
        <row r="631">
          <cell r="B631" t="str">
            <v>Eye Bolt</v>
          </cell>
        </row>
        <row r="632">
          <cell r="B632" t="str">
            <v>Eye Bolt</v>
          </cell>
        </row>
        <row r="633">
          <cell r="B633" t="str">
            <v>Eye Bolt</v>
          </cell>
        </row>
        <row r="634">
          <cell r="B634" t="str">
            <v>Eye Bolt</v>
          </cell>
        </row>
        <row r="635">
          <cell r="B635" t="str">
            <v>Eye Bolt</v>
          </cell>
        </row>
        <row r="639">
          <cell r="B639" t="str">
            <v>Guide Bush</v>
          </cell>
        </row>
        <row r="640">
          <cell r="B640" t="str">
            <v>Guide Bush</v>
          </cell>
        </row>
        <row r="641">
          <cell r="B641" t="str">
            <v>Guide Bush</v>
          </cell>
        </row>
        <row r="642">
          <cell r="B642" t="str">
            <v>Guide Bush</v>
          </cell>
        </row>
        <row r="643">
          <cell r="B643" t="str">
            <v>Guide Bush</v>
          </cell>
        </row>
        <row r="645">
          <cell r="B645" t="str">
            <v>Gude Bush</v>
          </cell>
        </row>
        <row r="646">
          <cell r="B646" t="str">
            <v>Guide Bush</v>
          </cell>
        </row>
        <row r="647">
          <cell r="B647" t="str">
            <v>Guide Bush</v>
          </cell>
        </row>
        <row r="648">
          <cell r="B648" t="str">
            <v>Guide Bush</v>
          </cell>
        </row>
        <row r="649">
          <cell r="B649" t="str">
            <v>Guide Bush</v>
          </cell>
        </row>
        <row r="650">
          <cell r="B650" t="str">
            <v>Guide Bush</v>
          </cell>
        </row>
        <row r="651">
          <cell r="B651" t="str">
            <v xml:space="preserve">Guide Bush </v>
          </cell>
        </row>
        <row r="652">
          <cell r="B652" t="str">
            <v>Guide Bush</v>
          </cell>
        </row>
        <row r="653">
          <cell r="B653" t="str">
            <v xml:space="preserve">Guide Bush </v>
          </cell>
        </row>
        <row r="654">
          <cell r="B654" t="str">
            <v xml:space="preserve">Guide Bush </v>
          </cell>
        </row>
        <row r="657">
          <cell r="B657" t="str">
            <v xml:space="preserve">Guide Bush </v>
          </cell>
        </row>
        <row r="661">
          <cell r="B661" t="str">
            <v>Guide Pin</v>
          </cell>
        </row>
        <row r="664">
          <cell r="B664" t="str">
            <v>Guide Pin</v>
          </cell>
        </row>
        <row r="669">
          <cell r="B669" t="str">
            <v>Guide Pin</v>
          </cell>
        </row>
        <row r="670">
          <cell r="B670" t="str">
            <v>Guide Pin</v>
          </cell>
        </row>
        <row r="671">
          <cell r="B671" t="str">
            <v>Guide Pin</v>
          </cell>
        </row>
        <row r="672">
          <cell r="B672" t="str">
            <v>Guide Pin</v>
          </cell>
        </row>
        <row r="673">
          <cell r="B673" t="str">
            <v>Guide Pin</v>
          </cell>
        </row>
        <row r="680">
          <cell r="B680" t="str">
            <v>Guide Pin</v>
          </cell>
        </row>
        <row r="681">
          <cell r="B681" t="str">
            <v>Guide Pin</v>
          </cell>
        </row>
        <row r="682">
          <cell r="B682" t="str">
            <v>Guide Pin</v>
          </cell>
        </row>
        <row r="683">
          <cell r="B683" t="str">
            <v>Guide Pin</v>
          </cell>
        </row>
        <row r="684">
          <cell r="B684" t="str">
            <v>Guide Pin</v>
          </cell>
        </row>
        <row r="685">
          <cell r="B685" t="str">
            <v xml:space="preserve">Guide Pin   </v>
          </cell>
        </row>
        <row r="686">
          <cell r="B686" t="str">
            <v>Guide Pin</v>
          </cell>
        </row>
        <row r="687">
          <cell r="B687" t="str">
            <v>Hexagonal Socket</v>
          </cell>
        </row>
        <row r="688">
          <cell r="B688" t="str">
            <v>Hexagonal Socket</v>
          </cell>
        </row>
        <row r="689">
          <cell r="B689" t="str">
            <v>Hexagonal Socket</v>
          </cell>
        </row>
        <row r="695">
          <cell r="B695" t="str">
            <v>Locating Ring</v>
          </cell>
        </row>
        <row r="697">
          <cell r="B697" t="str">
            <v>Limit Switch</v>
          </cell>
        </row>
        <row r="699">
          <cell r="B699" t="str">
            <v>MEP 08</v>
          </cell>
        </row>
        <row r="700">
          <cell r="B700" t="str">
            <v>Nipple / Plugs</v>
          </cell>
        </row>
        <row r="701">
          <cell r="B701" t="str">
            <v>Nipple / Plugs</v>
          </cell>
        </row>
        <row r="705">
          <cell r="B705" t="str">
            <v>Nipple / Plugs</v>
          </cell>
        </row>
        <row r="706">
          <cell r="B706" t="str">
            <v>Nipple / Plugs</v>
          </cell>
        </row>
        <row r="707">
          <cell r="B707" t="str">
            <v>Nipple / Plugs</v>
          </cell>
        </row>
        <row r="713">
          <cell r="B713" t="str">
            <v>PO-LOCK</v>
          </cell>
        </row>
        <row r="717">
          <cell r="B717" t="str">
            <v>Quick Fitting</v>
          </cell>
        </row>
        <row r="718">
          <cell r="B718" t="str">
            <v>Quick Fitting</v>
          </cell>
        </row>
        <row r="719">
          <cell r="B719" t="str">
            <v>Quick Fitting</v>
          </cell>
        </row>
        <row r="720">
          <cell r="B720" t="str">
            <v>Quick Fitting</v>
          </cell>
        </row>
        <row r="721">
          <cell r="B721" t="str">
            <v>Quick Fitting</v>
          </cell>
        </row>
        <row r="722">
          <cell r="B722" t="str">
            <v>Quick Fitting</v>
          </cell>
        </row>
        <row r="723">
          <cell r="B723" t="str">
            <v>Return Pin</v>
          </cell>
        </row>
        <row r="724">
          <cell r="B724" t="str">
            <v>Return Pin</v>
          </cell>
        </row>
        <row r="725">
          <cell r="B725" t="str">
            <v>Rubber Pad</v>
          </cell>
        </row>
        <row r="726">
          <cell r="B726" t="str">
            <v>Screw Plugs</v>
          </cell>
        </row>
        <row r="727">
          <cell r="B727" t="str">
            <v>Screw Plugs</v>
          </cell>
        </row>
        <row r="728">
          <cell r="B728" t="str">
            <v>Screw Plugs</v>
          </cell>
        </row>
        <row r="729">
          <cell r="B729" t="str">
            <v>Screw Plugs</v>
          </cell>
        </row>
        <row r="730">
          <cell r="B730" t="str">
            <v>Screw Plugs</v>
          </cell>
        </row>
        <row r="731">
          <cell r="B731" t="str">
            <v>Screw Plugs</v>
          </cell>
        </row>
        <row r="733">
          <cell r="B733" t="str">
            <v>SPDL 10-80</v>
          </cell>
        </row>
        <row r="734">
          <cell r="B734" t="str">
            <v>Spring</v>
          </cell>
        </row>
        <row r="735">
          <cell r="B735" t="str">
            <v>Spring</v>
          </cell>
        </row>
        <row r="736">
          <cell r="B736" t="str">
            <v>Spring</v>
          </cell>
        </row>
        <row r="738">
          <cell r="B738" t="str">
            <v>Spring</v>
          </cell>
        </row>
        <row r="746">
          <cell r="B746" t="str">
            <v>Spring</v>
          </cell>
        </row>
        <row r="753">
          <cell r="B753" t="str">
            <v>Spring</v>
          </cell>
        </row>
        <row r="754">
          <cell r="B754" t="str">
            <v>Sprue Bush</v>
          </cell>
        </row>
        <row r="757">
          <cell r="B757" t="str">
            <v>Sprue Bush</v>
          </cell>
        </row>
        <row r="760">
          <cell r="B760" t="str">
            <v>Sprue Bush</v>
          </cell>
        </row>
        <row r="761">
          <cell r="B761" t="str">
            <v>Sprue Bush</v>
          </cell>
        </row>
        <row r="762">
          <cell r="B762" t="str">
            <v>SPW</v>
          </cell>
        </row>
        <row r="763">
          <cell r="B763" t="str">
            <v>Stepped Ejector Pin</v>
          </cell>
        </row>
        <row r="764">
          <cell r="B764" t="str">
            <v>Stepped Ejector Pin</v>
          </cell>
        </row>
        <row r="765">
          <cell r="B765" t="str">
            <v>Stepped Ejector Pin</v>
          </cell>
        </row>
        <row r="766">
          <cell r="B766" t="str">
            <v>Stepped Ejector Pin</v>
          </cell>
        </row>
        <row r="767">
          <cell r="B767" t="str">
            <v>Stepped Ejector Pin</v>
          </cell>
        </row>
        <row r="768">
          <cell r="B768" t="str">
            <v>Stepped Ejector Pin</v>
          </cell>
        </row>
        <row r="769">
          <cell r="B769" t="str">
            <v>Stepped Ejector Pin</v>
          </cell>
        </row>
        <row r="770">
          <cell r="B770" t="str">
            <v>Stepped Ejector Pin</v>
          </cell>
        </row>
        <row r="771">
          <cell r="B771" t="str">
            <v>Stepped Ejector Pin</v>
          </cell>
        </row>
        <row r="772">
          <cell r="B772" t="str">
            <v>Stepped Ejector Pin</v>
          </cell>
        </row>
        <row r="773">
          <cell r="B773" t="str">
            <v>Stepped Ejector Pin</v>
          </cell>
        </row>
        <row r="774">
          <cell r="B774" t="str">
            <v>Stepped Ejector Pin</v>
          </cell>
        </row>
        <row r="775">
          <cell r="B775" t="str">
            <v>Stepped Ejector Pin</v>
          </cell>
        </row>
        <row r="776">
          <cell r="B776" t="str">
            <v>Stepped Ejector Pin</v>
          </cell>
        </row>
        <row r="778">
          <cell r="B778" t="str">
            <v>Stepped Ejector Pin</v>
          </cell>
        </row>
        <row r="779">
          <cell r="B779" t="str">
            <v>Stepped Ejector Pin</v>
          </cell>
        </row>
        <row r="780">
          <cell r="B780" t="str">
            <v>Stepped Ejector Pin</v>
          </cell>
        </row>
        <row r="781">
          <cell r="B781" t="str">
            <v>Stepped Stroke Assist Pin</v>
          </cell>
        </row>
        <row r="782">
          <cell r="B782" t="str">
            <v>Stripper Bolt</v>
          </cell>
        </row>
        <row r="783">
          <cell r="B783" t="str">
            <v>Taper Lock Pin</v>
          </cell>
        </row>
        <row r="784">
          <cell r="B784" t="str">
            <v>Taper Lock Pin</v>
          </cell>
        </row>
        <row r="785">
          <cell r="B785" t="str">
            <v>Two Step Stroke</v>
          </cell>
        </row>
        <row r="786">
          <cell r="B786" t="str">
            <v>Vent Hole</v>
          </cell>
        </row>
        <row r="787">
          <cell r="B787" t="str">
            <v>Vent Hole</v>
          </cell>
        </row>
        <row r="788">
          <cell r="B788" t="str">
            <v>Vent Hole</v>
          </cell>
        </row>
        <row r="789">
          <cell r="B789" t="str">
            <v>Vent Hole</v>
          </cell>
        </row>
        <row r="790">
          <cell r="B790" t="str">
            <v>Vent Hole</v>
          </cell>
        </row>
        <row r="791">
          <cell r="B791" t="str">
            <v>Vent Hole</v>
          </cell>
        </row>
        <row r="792">
          <cell r="B792" t="str">
            <v>Vent Hole</v>
          </cell>
        </row>
        <row r="793">
          <cell r="B793" t="str">
            <v>Vent Hole</v>
          </cell>
        </row>
        <row r="794">
          <cell r="B794" t="str">
            <v>WLL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poran Mingguan"/>
      <sheetName val="Laporan Bulanan"/>
      <sheetName val="Laporan Tools Untuk Pk Sis"/>
    </sheetNames>
    <sheetDataSet>
      <sheetData sheetId="0" refreshError="1">
        <row r="7">
          <cell r="O7">
            <v>13</v>
          </cell>
        </row>
        <row r="8">
          <cell r="O8">
            <v>13</v>
          </cell>
        </row>
        <row r="9">
          <cell r="O9">
            <v>65</v>
          </cell>
        </row>
        <row r="10">
          <cell r="O10">
            <v>29</v>
          </cell>
        </row>
        <row r="11">
          <cell r="O11">
            <v>22</v>
          </cell>
        </row>
        <row r="12">
          <cell r="O12">
            <v>31</v>
          </cell>
        </row>
        <row r="13">
          <cell r="O13">
            <v>15</v>
          </cell>
        </row>
        <row r="14">
          <cell r="O14">
            <v>21</v>
          </cell>
        </row>
        <row r="15">
          <cell r="O15">
            <v>32</v>
          </cell>
        </row>
        <row r="16">
          <cell r="O16">
            <v>52</v>
          </cell>
        </row>
        <row r="17">
          <cell r="O17">
            <v>29</v>
          </cell>
        </row>
        <row r="18">
          <cell r="O18">
            <v>22</v>
          </cell>
        </row>
        <row r="19">
          <cell r="O19">
            <v>31</v>
          </cell>
        </row>
        <row r="20">
          <cell r="O20">
            <v>59</v>
          </cell>
        </row>
        <row r="21">
          <cell r="O21">
            <v>30</v>
          </cell>
        </row>
        <row r="22">
          <cell r="O22">
            <v>14</v>
          </cell>
        </row>
        <row r="23">
          <cell r="O23">
            <v>15</v>
          </cell>
        </row>
        <row r="24">
          <cell r="O24">
            <v>17</v>
          </cell>
        </row>
        <row r="25">
          <cell r="O25">
            <v>18</v>
          </cell>
        </row>
        <row r="26">
          <cell r="O26">
            <v>34</v>
          </cell>
        </row>
        <row r="27">
          <cell r="O27">
            <v>20</v>
          </cell>
        </row>
        <row r="28">
          <cell r="O28">
            <v>37</v>
          </cell>
        </row>
        <row r="29">
          <cell r="O29">
            <v>30</v>
          </cell>
        </row>
        <row r="30">
          <cell r="O30">
            <v>12</v>
          </cell>
        </row>
        <row r="31">
          <cell r="O31">
            <v>37</v>
          </cell>
        </row>
        <row r="32">
          <cell r="O32">
            <v>45</v>
          </cell>
        </row>
        <row r="33">
          <cell r="O33">
            <v>94</v>
          </cell>
        </row>
        <row r="34">
          <cell r="O34">
            <v>21</v>
          </cell>
        </row>
        <row r="35">
          <cell r="O35">
            <v>21</v>
          </cell>
        </row>
        <row r="36">
          <cell r="O36">
            <v>20</v>
          </cell>
        </row>
        <row r="37">
          <cell r="O37">
            <v>24</v>
          </cell>
        </row>
        <row r="38">
          <cell r="O38">
            <v>16</v>
          </cell>
        </row>
        <row r="39">
          <cell r="O39">
            <v>5</v>
          </cell>
        </row>
        <row r="40">
          <cell r="O40">
            <v>4</v>
          </cell>
        </row>
        <row r="41">
          <cell r="O41">
            <v>28</v>
          </cell>
        </row>
        <row r="42">
          <cell r="O42">
            <v>15</v>
          </cell>
        </row>
        <row r="43">
          <cell r="O43">
            <v>15</v>
          </cell>
        </row>
        <row r="44">
          <cell r="O44">
            <v>25</v>
          </cell>
        </row>
        <row r="45">
          <cell r="O45">
            <v>15</v>
          </cell>
        </row>
        <row r="46">
          <cell r="O46">
            <v>13</v>
          </cell>
        </row>
        <row r="47">
          <cell r="O47">
            <v>15</v>
          </cell>
        </row>
        <row r="48">
          <cell r="O48">
            <v>28</v>
          </cell>
        </row>
        <row r="49">
          <cell r="O49">
            <v>15</v>
          </cell>
        </row>
        <row r="50">
          <cell r="O50">
            <v>25</v>
          </cell>
        </row>
        <row r="51">
          <cell r="O51">
            <v>17</v>
          </cell>
        </row>
        <row r="52">
          <cell r="O52">
            <v>38</v>
          </cell>
        </row>
        <row r="53">
          <cell r="O53">
            <v>36</v>
          </cell>
        </row>
        <row r="54">
          <cell r="O54">
            <v>38</v>
          </cell>
        </row>
        <row r="55">
          <cell r="O55">
            <v>32</v>
          </cell>
        </row>
        <row r="56">
          <cell r="O56">
            <v>28</v>
          </cell>
        </row>
        <row r="57">
          <cell r="O57">
            <v>11</v>
          </cell>
        </row>
        <row r="58">
          <cell r="O58">
            <v>7</v>
          </cell>
        </row>
        <row r="59">
          <cell r="O59">
            <v>12</v>
          </cell>
        </row>
        <row r="60">
          <cell r="O60">
            <v>4</v>
          </cell>
        </row>
        <row r="61">
          <cell r="O61">
            <v>10</v>
          </cell>
        </row>
        <row r="62">
          <cell r="O62">
            <v>37</v>
          </cell>
        </row>
        <row r="63">
          <cell r="O63">
            <v>19</v>
          </cell>
        </row>
        <row r="64">
          <cell r="O64">
            <v>13</v>
          </cell>
        </row>
        <row r="65">
          <cell r="O65">
            <v>12</v>
          </cell>
        </row>
        <row r="66">
          <cell r="O66">
            <v>14</v>
          </cell>
        </row>
        <row r="67">
          <cell r="O67">
            <v>15</v>
          </cell>
        </row>
        <row r="68">
          <cell r="O68">
            <v>14</v>
          </cell>
        </row>
        <row r="69">
          <cell r="O69">
            <v>11</v>
          </cell>
        </row>
        <row r="70">
          <cell r="O70">
            <v>23</v>
          </cell>
        </row>
        <row r="71">
          <cell r="O71">
            <v>14</v>
          </cell>
        </row>
        <row r="72">
          <cell r="O72">
            <v>15</v>
          </cell>
        </row>
        <row r="73">
          <cell r="O73">
            <v>15</v>
          </cell>
        </row>
        <row r="74">
          <cell r="O74">
            <v>13</v>
          </cell>
        </row>
        <row r="75">
          <cell r="O75">
            <v>22</v>
          </cell>
        </row>
        <row r="76">
          <cell r="O76">
            <v>49</v>
          </cell>
        </row>
        <row r="77">
          <cell r="O77">
            <v>22</v>
          </cell>
        </row>
        <row r="78">
          <cell r="O78">
            <v>4</v>
          </cell>
        </row>
        <row r="79">
          <cell r="O79">
            <v>5</v>
          </cell>
        </row>
        <row r="80">
          <cell r="O80">
            <v>4</v>
          </cell>
        </row>
        <row r="81">
          <cell r="O81">
            <v>13</v>
          </cell>
        </row>
        <row r="82">
          <cell r="O82">
            <v>11</v>
          </cell>
        </row>
        <row r="83">
          <cell r="O83">
            <v>7</v>
          </cell>
        </row>
        <row r="84">
          <cell r="O84">
            <v>10</v>
          </cell>
        </row>
        <row r="85">
          <cell r="O85">
            <v>13</v>
          </cell>
        </row>
        <row r="86">
          <cell r="O86">
            <v>35</v>
          </cell>
        </row>
        <row r="87">
          <cell r="O87">
            <v>15</v>
          </cell>
        </row>
        <row r="88">
          <cell r="O88">
            <v>15</v>
          </cell>
        </row>
        <row r="89">
          <cell r="O89">
            <v>20</v>
          </cell>
        </row>
        <row r="90">
          <cell r="O90">
            <v>34</v>
          </cell>
        </row>
        <row r="91">
          <cell r="O91">
            <v>15</v>
          </cell>
        </row>
        <row r="92">
          <cell r="O92">
            <v>15</v>
          </cell>
        </row>
        <row r="93">
          <cell r="O93">
            <v>19</v>
          </cell>
        </row>
        <row r="94">
          <cell r="O94">
            <v>61</v>
          </cell>
        </row>
        <row r="95">
          <cell r="O95">
            <v>15</v>
          </cell>
        </row>
        <row r="96">
          <cell r="O96">
            <v>21</v>
          </cell>
        </row>
        <row r="97">
          <cell r="O97">
            <v>11</v>
          </cell>
        </row>
        <row r="98">
          <cell r="O98">
            <v>33</v>
          </cell>
        </row>
        <row r="99">
          <cell r="O99">
            <v>34</v>
          </cell>
        </row>
        <row r="100">
          <cell r="O100">
            <v>19</v>
          </cell>
        </row>
        <row r="101">
          <cell r="O101">
            <v>12</v>
          </cell>
        </row>
        <row r="102">
          <cell r="O102">
            <v>0</v>
          </cell>
        </row>
        <row r="103">
          <cell r="O103">
            <v>6</v>
          </cell>
        </row>
        <row r="104">
          <cell r="O104">
            <v>20</v>
          </cell>
        </row>
        <row r="105">
          <cell r="O105">
            <v>9</v>
          </cell>
        </row>
        <row r="106">
          <cell r="O106">
            <v>6</v>
          </cell>
        </row>
        <row r="107">
          <cell r="O107">
            <v>5</v>
          </cell>
        </row>
        <row r="108">
          <cell r="O108">
            <v>6</v>
          </cell>
        </row>
        <row r="109">
          <cell r="O109">
            <v>13</v>
          </cell>
        </row>
        <row r="110">
          <cell r="O110">
            <v>2</v>
          </cell>
        </row>
        <row r="111">
          <cell r="O111">
            <v>1</v>
          </cell>
        </row>
        <row r="112">
          <cell r="O112">
            <v>40</v>
          </cell>
        </row>
        <row r="113">
          <cell r="O113">
            <v>28</v>
          </cell>
        </row>
        <row r="114">
          <cell r="O114">
            <v>24</v>
          </cell>
        </row>
        <row r="115">
          <cell r="O115">
            <v>37</v>
          </cell>
        </row>
        <row r="116">
          <cell r="O116">
            <v>21</v>
          </cell>
        </row>
        <row r="117">
          <cell r="O117">
            <v>19</v>
          </cell>
        </row>
        <row r="118">
          <cell r="O118">
            <v>21</v>
          </cell>
        </row>
        <row r="119">
          <cell r="O119">
            <v>39</v>
          </cell>
        </row>
        <row r="120">
          <cell r="O120">
            <v>30</v>
          </cell>
        </row>
        <row r="121">
          <cell r="O121">
            <v>45</v>
          </cell>
        </row>
        <row r="122">
          <cell r="O122">
            <v>28</v>
          </cell>
        </row>
        <row r="123">
          <cell r="O123">
            <v>33</v>
          </cell>
        </row>
        <row r="124">
          <cell r="O124">
            <v>17</v>
          </cell>
        </row>
        <row r="125">
          <cell r="O125">
            <v>29</v>
          </cell>
        </row>
        <row r="126">
          <cell r="O126">
            <v>4</v>
          </cell>
        </row>
        <row r="127">
          <cell r="O127">
            <v>4</v>
          </cell>
        </row>
        <row r="128">
          <cell r="O128">
            <v>11</v>
          </cell>
        </row>
        <row r="129">
          <cell r="O129">
            <v>11</v>
          </cell>
        </row>
        <row r="130">
          <cell r="O130">
            <v>9</v>
          </cell>
        </row>
        <row r="131">
          <cell r="O131">
            <v>5</v>
          </cell>
        </row>
        <row r="132">
          <cell r="O132">
            <v>6</v>
          </cell>
        </row>
        <row r="133">
          <cell r="O133">
            <v>10</v>
          </cell>
        </row>
        <row r="134">
          <cell r="O134">
            <v>3</v>
          </cell>
        </row>
        <row r="135">
          <cell r="O135">
            <v>1</v>
          </cell>
        </row>
        <row r="136">
          <cell r="O136">
            <v>19</v>
          </cell>
        </row>
        <row r="137">
          <cell r="O137">
            <v>30</v>
          </cell>
        </row>
        <row r="138">
          <cell r="O138">
            <v>38</v>
          </cell>
        </row>
        <row r="139">
          <cell r="O139">
            <v>29</v>
          </cell>
        </row>
        <row r="140">
          <cell r="O140">
            <v>20</v>
          </cell>
        </row>
        <row r="141">
          <cell r="O141">
            <v>5</v>
          </cell>
        </row>
        <row r="142">
          <cell r="O142">
            <v>23</v>
          </cell>
        </row>
        <row r="143">
          <cell r="O143">
            <v>21</v>
          </cell>
        </row>
        <row r="144">
          <cell r="O144">
            <v>3</v>
          </cell>
        </row>
        <row r="145">
          <cell r="O145">
            <v>38</v>
          </cell>
        </row>
        <row r="146">
          <cell r="O146">
            <v>22</v>
          </cell>
        </row>
        <row r="147">
          <cell r="O147">
            <v>32</v>
          </cell>
        </row>
        <row r="148">
          <cell r="O148">
            <v>16</v>
          </cell>
        </row>
        <row r="149">
          <cell r="O149">
            <v>30</v>
          </cell>
        </row>
        <row r="150">
          <cell r="O150">
            <v>12</v>
          </cell>
        </row>
        <row r="151">
          <cell r="O151">
            <v>16</v>
          </cell>
        </row>
        <row r="152">
          <cell r="O152">
            <v>19</v>
          </cell>
        </row>
        <row r="153">
          <cell r="O153">
            <v>20</v>
          </cell>
        </row>
        <row r="154">
          <cell r="O154">
            <v>10</v>
          </cell>
        </row>
        <row r="155">
          <cell r="O155">
            <v>2</v>
          </cell>
        </row>
        <row r="156">
          <cell r="O156">
            <v>11</v>
          </cell>
        </row>
        <row r="157">
          <cell r="O157">
            <v>0</v>
          </cell>
        </row>
        <row r="158">
          <cell r="O158">
            <v>3</v>
          </cell>
        </row>
        <row r="159">
          <cell r="O159">
            <v>0</v>
          </cell>
        </row>
        <row r="160">
          <cell r="O160">
            <v>8</v>
          </cell>
        </row>
        <row r="161">
          <cell r="O161">
            <v>4</v>
          </cell>
        </row>
        <row r="162">
          <cell r="O162">
            <v>1</v>
          </cell>
        </row>
        <row r="163">
          <cell r="O163">
            <v>4</v>
          </cell>
        </row>
        <row r="174">
          <cell r="O174">
            <v>62</v>
          </cell>
        </row>
        <row r="175">
          <cell r="O175">
            <v>48</v>
          </cell>
        </row>
        <row r="176">
          <cell r="O176">
            <v>21</v>
          </cell>
        </row>
        <row r="177">
          <cell r="O177">
            <v>36</v>
          </cell>
        </row>
        <row r="178">
          <cell r="O178">
            <v>9</v>
          </cell>
        </row>
        <row r="179">
          <cell r="O179">
            <v>0</v>
          </cell>
        </row>
        <row r="180">
          <cell r="O180">
            <v>32</v>
          </cell>
        </row>
        <row r="181">
          <cell r="O181">
            <v>11</v>
          </cell>
        </row>
        <row r="182">
          <cell r="O182">
            <v>56</v>
          </cell>
        </row>
        <row r="183">
          <cell r="O183">
            <v>19</v>
          </cell>
        </row>
        <row r="184">
          <cell r="O184">
            <v>0</v>
          </cell>
        </row>
        <row r="185">
          <cell r="O185">
            <v>21</v>
          </cell>
        </row>
        <row r="186">
          <cell r="O186">
            <v>49</v>
          </cell>
        </row>
        <row r="187">
          <cell r="O187">
            <v>19</v>
          </cell>
        </row>
        <row r="188">
          <cell r="O188">
            <v>22</v>
          </cell>
        </row>
        <row r="189">
          <cell r="O189">
            <v>40</v>
          </cell>
        </row>
        <row r="190">
          <cell r="O190">
            <v>17</v>
          </cell>
        </row>
        <row r="191">
          <cell r="O191">
            <v>44</v>
          </cell>
        </row>
        <row r="192">
          <cell r="O192">
            <v>59</v>
          </cell>
        </row>
        <row r="193">
          <cell r="O193">
            <v>19</v>
          </cell>
        </row>
        <row r="194">
          <cell r="O194">
            <v>96</v>
          </cell>
        </row>
        <row r="195">
          <cell r="O195">
            <v>22</v>
          </cell>
        </row>
        <row r="196">
          <cell r="O196">
            <v>17</v>
          </cell>
        </row>
        <row r="197">
          <cell r="O197">
            <v>46</v>
          </cell>
        </row>
        <row r="198">
          <cell r="O198">
            <v>1</v>
          </cell>
        </row>
        <row r="199">
          <cell r="O199">
            <v>20</v>
          </cell>
        </row>
        <row r="200">
          <cell r="O200">
            <v>15</v>
          </cell>
        </row>
        <row r="201">
          <cell r="O201">
            <v>26</v>
          </cell>
        </row>
        <row r="202">
          <cell r="O202">
            <v>62</v>
          </cell>
        </row>
        <row r="203">
          <cell r="O203">
            <v>22</v>
          </cell>
        </row>
        <row r="204">
          <cell r="O204">
            <v>35</v>
          </cell>
        </row>
        <row r="205">
          <cell r="O205">
            <v>31</v>
          </cell>
        </row>
        <row r="206">
          <cell r="O206">
            <v>30</v>
          </cell>
        </row>
        <row r="207">
          <cell r="O207">
            <v>21</v>
          </cell>
        </row>
        <row r="208">
          <cell r="O208">
            <v>39</v>
          </cell>
        </row>
        <row r="209">
          <cell r="O209">
            <v>78</v>
          </cell>
        </row>
        <row r="210">
          <cell r="O210">
            <v>60</v>
          </cell>
        </row>
        <row r="211">
          <cell r="O211">
            <v>33</v>
          </cell>
        </row>
        <row r="212">
          <cell r="O212">
            <v>19</v>
          </cell>
        </row>
        <row r="213">
          <cell r="O213">
            <v>16</v>
          </cell>
        </row>
        <row r="214">
          <cell r="O214">
            <v>12</v>
          </cell>
        </row>
        <row r="215">
          <cell r="O215">
            <v>22</v>
          </cell>
        </row>
        <row r="216">
          <cell r="O216">
            <v>6</v>
          </cell>
        </row>
        <row r="217">
          <cell r="O217">
            <v>40</v>
          </cell>
        </row>
        <row r="218">
          <cell r="O218">
            <v>15</v>
          </cell>
        </row>
        <row r="219">
          <cell r="O219">
            <v>21</v>
          </cell>
        </row>
        <row r="220">
          <cell r="O220">
            <v>43</v>
          </cell>
        </row>
        <row r="221">
          <cell r="O221">
            <v>35</v>
          </cell>
        </row>
        <row r="222">
          <cell r="O222">
            <v>32</v>
          </cell>
        </row>
        <row r="223">
          <cell r="O223">
            <v>25</v>
          </cell>
        </row>
        <row r="224">
          <cell r="O224">
            <v>50</v>
          </cell>
        </row>
        <row r="225">
          <cell r="O225">
            <v>53</v>
          </cell>
        </row>
        <row r="226">
          <cell r="O226">
            <v>32</v>
          </cell>
        </row>
        <row r="227">
          <cell r="O227">
            <v>24</v>
          </cell>
        </row>
        <row r="228">
          <cell r="O228">
            <v>25</v>
          </cell>
        </row>
        <row r="229">
          <cell r="O229">
            <v>39</v>
          </cell>
        </row>
        <row r="230">
          <cell r="O230">
            <v>32</v>
          </cell>
        </row>
        <row r="231">
          <cell r="O231">
            <v>61</v>
          </cell>
        </row>
        <row r="232">
          <cell r="O232">
            <v>63</v>
          </cell>
        </row>
        <row r="233">
          <cell r="O233">
            <v>1</v>
          </cell>
        </row>
        <row r="234">
          <cell r="O234">
            <v>30</v>
          </cell>
        </row>
        <row r="235">
          <cell r="O235">
            <v>40</v>
          </cell>
        </row>
        <row r="236">
          <cell r="O236">
            <v>20</v>
          </cell>
        </row>
        <row r="237">
          <cell r="O237">
            <v>9</v>
          </cell>
        </row>
        <row r="238">
          <cell r="O238">
            <v>37</v>
          </cell>
        </row>
        <row r="239">
          <cell r="O239">
            <v>13</v>
          </cell>
        </row>
        <row r="240">
          <cell r="O240">
            <v>20</v>
          </cell>
        </row>
        <row r="241">
          <cell r="O241">
            <v>30</v>
          </cell>
        </row>
        <row r="242">
          <cell r="O242">
            <v>4</v>
          </cell>
        </row>
        <row r="243">
          <cell r="O243">
            <v>0</v>
          </cell>
        </row>
        <row r="244">
          <cell r="O244">
            <v>24</v>
          </cell>
        </row>
        <row r="245">
          <cell r="O245">
            <v>17</v>
          </cell>
        </row>
        <row r="246">
          <cell r="O246">
            <v>25</v>
          </cell>
        </row>
        <row r="247">
          <cell r="O247">
            <v>16</v>
          </cell>
        </row>
        <row r="248">
          <cell r="O248">
            <v>13</v>
          </cell>
        </row>
        <row r="249">
          <cell r="O249">
            <v>14</v>
          </cell>
        </row>
        <row r="250">
          <cell r="O250">
            <v>29</v>
          </cell>
        </row>
        <row r="251">
          <cell r="O251">
            <v>11</v>
          </cell>
        </row>
        <row r="252">
          <cell r="O252">
            <v>34</v>
          </cell>
        </row>
        <row r="253">
          <cell r="O253">
            <v>26</v>
          </cell>
        </row>
        <row r="254">
          <cell r="O254">
            <v>26</v>
          </cell>
        </row>
        <row r="255">
          <cell r="O255">
            <v>50</v>
          </cell>
        </row>
        <row r="256">
          <cell r="O256">
            <v>38</v>
          </cell>
        </row>
        <row r="257">
          <cell r="O257">
            <v>34</v>
          </cell>
        </row>
        <row r="258">
          <cell r="O258">
            <v>34</v>
          </cell>
        </row>
        <row r="259">
          <cell r="O259">
            <v>32</v>
          </cell>
        </row>
        <row r="260">
          <cell r="O260">
            <v>0</v>
          </cell>
        </row>
        <row r="261">
          <cell r="O261">
            <v>22</v>
          </cell>
        </row>
        <row r="262">
          <cell r="O262">
            <v>32</v>
          </cell>
        </row>
        <row r="263">
          <cell r="O263">
            <v>23</v>
          </cell>
        </row>
        <row r="264">
          <cell r="O264">
            <v>15</v>
          </cell>
        </row>
        <row r="265">
          <cell r="O265">
            <v>35</v>
          </cell>
        </row>
        <row r="266">
          <cell r="O266">
            <v>41</v>
          </cell>
        </row>
        <row r="267">
          <cell r="O267">
            <v>22</v>
          </cell>
        </row>
        <row r="268">
          <cell r="O268">
            <v>21</v>
          </cell>
        </row>
        <row r="269">
          <cell r="O269">
            <v>15</v>
          </cell>
        </row>
        <row r="270">
          <cell r="O270">
            <v>0</v>
          </cell>
        </row>
        <row r="271">
          <cell r="O271">
            <v>22</v>
          </cell>
        </row>
        <row r="272">
          <cell r="O272">
            <v>28</v>
          </cell>
        </row>
        <row r="273">
          <cell r="O273">
            <v>24</v>
          </cell>
        </row>
        <row r="274">
          <cell r="O274">
            <v>22</v>
          </cell>
        </row>
        <row r="275">
          <cell r="O275">
            <v>27</v>
          </cell>
        </row>
        <row r="276">
          <cell r="O276">
            <v>61</v>
          </cell>
        </row>
        <row r="277">
          <cell r="O277">
            <v>41</v>
          </cell>
        </row>
        <row r="278">
          <cell r="O278">
            <v>35</v>
          </cell>
        </row>
        <row r="279">
          <cell r="O279">
            <v>15</v>
          </cell>
        </row>
        <row r="280">
          <cell r="O280">
            <v>13</v>
          </cell>
        </row>
        <row r="281">
          <cell r="O281">
            <v>23</v>
          </cell>
        </row>
        <row r="282">
          <cell r="O282">
            <v>39</v>
          </cell>
        </row>
        <row r="283">
          <cell r="O283">
            <v>36</v>
          </cell>
        </row>
        <row r="284">
          <cell r="O284">
            <v>36</v>
          </cell>
        </row>
        <row r="285">
          <cell r="O285">
            <v>6</v>
          </cell>
        </row>
        <row r="286">
          <cell r="O286">
            <v>11</v>
          </cell>
        </row>
        <row r="287">
          <cell r="O287">
            <v>28</v>
          </cell>
        </row>
        <row r="288">
          <cell r="O288">
            <v>23</v>
          </cell>
        </row>
        <row r="289">
          <cell r="O289">
            <v>29</v>
          </cell>
        </row>
        <row r="290">
          <cell r="O290">
            <v>0</v>
          </cell>
        </row>
        <row r="291">
          <cell r="O291">
            <v>33</v>
          </cell>
        </row>
        <row r="292">
          <cell r="O292">
            <v>21</v>
          </cell>
        </row>
        <row r="293">
          <cell r="O293">
            <v>21</v>
          </cell>
        </row>
        <row r="294">
          <cell r="O294">
            <v>2</v>
          </cell>
        </row>
        <row r="295">
          <cell r="O295">
            <v>15</v>
          </cell>
        </row>
        <row r="296">
          <cell r="O296">
            <v>2</v>
          </cell>
        </row>
        <row r="297">
          <cell r="O297">
            <v>17</v>
          </cell>
        </row>
        <row r="298">
          <cell r="O298">
            <v>17</v>
          </cell>
        </row>
        <row r="299">
          <cell r="O299">
            <v>21</v>
          </cell>
        </row>
        <row r="300">
          <cell r="O300">
            <v>12</v>
          </cell>
        </row>
        <row r="301">
          <cell r="O301">
            <v>0</v>
          </cell>
        </row>
        <row r="302">
          <cell r="O302">
            <v>8</v>
          </cell>
        </row>
        <row r="303">
          <cell r="O303">
            <v>1</v>
          </cell>
        </row>
        <row r="304">
          <cell r="O304">
            <v>6</v>
          </cell>
        </row>
        <row r="305">
          <cell r="O305">
            <v>25</v>
          </cell>
        </row>
        <row r="306">
          <cell r="O306">
            <v>0</v>
          </cell>
        </row>
        <row r="307">
          <cell r="O307">
            <v>93</v>
          </cell>
        </row>
        <row r="308">
          <cell r="O308">
            <v>7</v>
          </cell>
        </row>
        <row r="309">
          <cell r="O309">
            <v>4</v>
          </cell>
        </row>
        <row r="310">
          <cell r="O310">
            <v>10</v>
          </cell>
        </row>
        <row r="311">
          <cell r="O311">
            <v>7</v>
          </cell>
        </row>
        <row r="312">
          <cell r="O312">
            <v>0</v>
          </cell>
        </row>
        <row r="313">
          <cell r="O313">
            <v>0</v>
          </cell>
        </row>
        <row r="314">
          <cell r="O314">
            <v>0</v>
          </cell>
        </row>
        <row r="315">
          <cell r="O315">
            <v>13</v>
          </cell>
        </row>
        <row r="316">
          <cell r="O316">
            <v>34</v>
          </cell>
        </row>
        <row r="317">
          <cell r="O317">
            <v>102</v>
          </cell>
        </row>
        <row r="318">
          <cell r="O318">
            <v>35</v>
          </cell>
        </row>
        <row r="319">
          <cell r="O319">
            <v>13</v>
          </cell>
        </row>
        <row r="320">
          <cell r="O320">
            <v>45</v>
          </cell>
        </row>
        <row r="321">
          <cell r="O321">
            <v>36</v>
          </cell>
        </row>
        <row r="322">
          <cell r="O322">
            <v>25</v>
          </cell>
        </row>
        <row r="323">
          <cell r="O323">
            <v>0</v>
          </cell>
        </row>
        <row r="324">
          <cell r="O324">
            <v>22</v>
          </cell>
        </row>
        <row r="325">
          <cell r="O325">
            <v>16</v>
          </cell>
        </row>
        <row r="326">
          <cell r="O326">
            <v>15</v>
          </cell>
        </row>
        <row r="327">
          <cell r="O327">
            <v>15</v>
          </cell>
        </row>
        <row r="328">
          <cell r="O328">
            <v>10</v>
          </cell>
        </row>
        <row r="329">
          <cell r="O329">
            <v>10</v>
          </cell>
        </row>
        <row r="330">
          <cell r="O330">
            <v>30</v>
          </cell>
        </row>
        <row r="331">
          <cell r="O331">
            <v>18</v>
          </cell>
        </row>
        <row r="332">
          <cell r="O332">
            <v>26</v>
          </cell>
        </row>
        <row r="333">
          <cell r="O333">
            <v>35</v>
          </cell>
        </row>
        <row r="334">
          <cell r="O334">
            <v>250</v>
          </cell>
        </row>
        <row r="335">
          <cell r="O335">
            <v>22</v>
          </cell>
        </row>
        <row r="336">
          <cell r="O336">
            <v>52</v>
          </cell>
        </row>
        <row r="337">
          <cell r="O337">
            <v>55</v>
          </cell>
        </row>
        <row r="338">
          <cell r="O338">
            <v>41</v>
          </cell>
        </row>
        <row r="339">
          <cell r="O339">
            <v>16</v>
          </cell>
        </row>
        <row r="340">
          <cell r="O340">
            <v>0</v>
          </cell>
        </row>
        <row r="341">
          <cell r="O341">
            <v>11</v>
          </cell>
        </row>
        <row r="342">
          <cell r="O342">
            <v>14</v>
          </cell>
        </row>
        <row r="343">
          <cell r="O343">
            <v>31</v>
          </cell>
        </row>
        <row r="344">
          <cell r="O344">
            <v>11</v>
          </cell>
        </row>
        <row r="345">
          <cell r="O345">
            <v>0</v>
          </cell>
        </row>
        <row r="346">
          <cell r="O346">
            <v>18</v>
          </cell>
        </row>
        <row r="347">
          <cell r="O347">
            <v>0</v>
          </cell>
        </row>
        <row r="348">
          <cell r="O348">
            <v>4</v>
          </cell>
        </row>
        <row r="349">
          <cell r="O349">
            <v>15</v>
          </cell>
        </row>
        <row r="350">
          <cell r="O350">
            <v>13</v>
          </cell>
        </row>
        <row r="351">
          <cell r="O351">
            <v>29</v>
          </cell>
        </row>
        <row r="352">
          <cell r="O352">
            <v>48</v>
          </cell>
        </row>
        <row r="353">
          <cell r="O353">
            <v>33</v>
          </cell>
        </row>
        <row r="354">
          <cell r="O354">
            <v>48</v>
          </cell>
        </row>
        <row r="355">
          <cell r="O355">
            <v>0</v>
          </cell>
        </row>
        <row r="356">
          <cell r="O356">
            <v>15</v>
          </cell>
        </row>
        <row r="357">
          <cell r="O357">
            <v>30</v>
          </cell>
        </row>
        <row r="358">
          <cell r="O358">
            <v>3</v>
          </cell>
        </row>
        <row r="359">
          <cell r="O359">
            <v>0</v>
          </cell>
        </row>
        <row r="360">
          <cell r="O360">
            <v>0</v>
          </cell>
        </row>
        <row r="361">
          <cell r="O361">
            <v>0</v>
          </cell>
        </row>
        <row r="362">
          <cell r="O362">
            <v>10</v>
          </cell>
        </row>
        <row r="363">
          <cell r="O363">
            <v>6</v>
          </cell>
        </row>
        <row r="364">
          <cell r="O364">
            <v>97</v>
          </cell>
        </row>
        <row r="365">
          <cell r="O365">
            <v>98</v>
          </cell>
        </row>
        <row r="366">
          <cell r="O366">
            <v>95</v>
          </cell>
        </row>
        <row r="367">
          <cell r="O367">
            <v>79</v>
          </cell>
        </row>
        <row r="368">
          <cell r="O368">
            <v>10</v>
          </cell>
        </row>
        <row r="369">
          <cell r="O369">
            <v>10</v>
          </cell>
        </row>
        <row r="370">
          <cell r="O370">
            <v>25</v>
          </cell>
        </row>
        <row r="371">
          <cell r="O371">
            <v>2</v>
          </cell>
        </row>
        <row r="372">
          <cell r="O372">
            <v>47</v>
          </cell>
        </row>
        <row r="373">
          <cell r="O373">
            <v>0</v>
          </cell>
        </row>
        <row r="382">
          <cell r="O382">
            <v>1</v>
          </cell>
        </row>
        <row r="383">
          <cell r="O383">
            <v>10</v>
          </cell>
        </row>
        <row r="384">
          <cell r="O384">
            <v>10</v>
          </cell>
        </row>
        <row r="385">
          <cell r="O385">
            <v>28</v>
          </cell>
        </row>
        <row r="386">
          <cell r="O386">
            <v>11</v>
          </cell>
        </row>
        <row r="387">
          <cell r="O387">
            <v>24</v>
          </cell>
        </row>
        <row r="388">
          <cell r="O388">
            <v>14</v>
          </cell>
        </row>
        <row r="389">
          <cell r="O389">
            <v>15</v>
          </cell>
        </row>
        <row r="390">
          <cell r="O390">
            <v>14</v>
          </cell>
        </row>
        <row r="391">
          <cell r="O391">
            <v>8</v>
          </cell>
        </row>
        <row r="392">
          <cell r="O392">
            <v>3</v>
          </cell>
        </row>
        <row r="393">
          <cell r="O393">
            <v>18</v>
          </cell>
        </row>
        <row r="394">
          <cell r="O394">
            <v>7</v>
          </cell>
        </row>
        <row r="395">
          <cell r="O395">
            <v>22</v>
          </cell>
        </row>
        <row r="396">
          <cell r="O396">
            <v>9</v>
          </cell>
        </row>
        <row r="397">
          <cell r="O397">
            <v>0</v>
          </cell>
        </row>
        <row r="398">
          <cell r="O398">
            <v>0</v>
          </cell>
        </row>
        <row r="399">
          <cell r="O399">
            <v>7</v>
          </cell>
        </row>
        <row r="400">
          <cell r="O400">
            <v>0</v>
          </cell>
        </row>
        <row r="401">
          <cell r="O401">
            <v>3</v>
          </cell>
        </row>
        <row r="402">
          <cell r="O402">
            <v>1</v>
          </cell>
        </row>
        <row r="403">
          <cell r="O403">
            <v>1</v>
          </cell>
        </row>
        <row r="404">
          <cell r="O404">
            <v>0</v>
          </cell>
        </row>
        <row r="405">
          <cell r="O405">
            <v>0</v>
          </cell>
        </row>
        <row r="406">
          <cell r="O406">
            <v>0</v>
          </cell>
        </row>
        <row r="407">
          <cell r="O407">
            <v>1</v>
          </cell>
        </row>
        <row r="412">
          <cell r="O412">
            <v>2</v>
          </cell>
        </row>
        <row r="413">
          <cell r="O413">
            <v>2</v>
          </cell>
        </row>
        <row r="414">
          <cell r="O414">
            <v>4</v>
          </cell>
        </row>
        <row r="415">
          <cell r="O415">
            <v>2</v>
          </cell>
        </row>
        <row r="416">
          <cell r="O416">
            <v>0</v>
          </cell>
        </row>
        <row r="417">
          <cell r="O417">
            <v>0</v>
          </cell>
        </row>
        <row r="418">
          <cell r="O418">
            <v>0</v>
          </cell>
        </row>
        <row r="419">
          <cell r="O419">
            <v>0</v>
          </cell>
        </row>
        <row r="420">
          <cell r="O420">
            <v>0</v>
          </cell>
        </row>
        <row r="421">
          <cell r="O421">
            <v>1</v>
          </cell>
        </row>
        <row r="422">
          <cell r="O422">
            <v>17</v>
          </cell>
        </row>
        <row r="423">
          <cell r="O423">
            <v>3</v>
          </cell>
        </row>
        <row r="424">
          <cell r="O424">
            <v>3</v>
          </cell>
        </row>
        <row r="425">
          <cell r="O425">
            <v>2</v>
          </cell>
        </row>
        <row r="426">
          <cell r="O426">
            <v>2</v>
          </cell>
        </row>
        <row r="427">
          <cell r="O427">
            <v>3</v>
          </cell>
        </row>
        <row r="428">
          <cell r="O428">
            <v>5</v>
          </cell>
        </row>
        <row r="429">
          <cell r="O429">
            <v>0</v>
          </cell>
        </row>
        <row r="430">
          <cell r="O430">
            <v>4</v>
          </cell>
        </row>
        <row r="431">
          <cell r="O431">
            <v>7</v>
          </cell>
        </row>
        <row r="432">
          <cell r="O432">
            <v>1</v>
          </cell>
        </row>
        <row r="433">
          <cell r="O433">
            <v>4</v>
          </cell>
        </row>
        <row r="434">
          <cell r="O434">
            <v>4</v>
          </cell>
        </row>
        <row r="435">
          <cell r="O435">
            <v>3</v>
          </cell>
        </row>
        <row r="436">
          <cell r="O436">
            <v>1</v>
          </cell>
        </row>
        <row r="437">
          <cell r="O437">
            <v>0</v>
          </cell>
        </row>
        <row r="438">
          <cell r="O438">
            <v>0</v>
          </cell>
        </row>
        <row r="439">
          <cell r="O439">
            <v>5</v>
          </cell>
        </row>
        <row r="440">
          <cell r="O440">
            <v>1</v>
          </cell>
        </row>
        <row r="441">
          <cell r="O441">
            <v>0</v>
          </cell>
        </row>
        <row r="442">
          <cell r="O442">
            <v>32</v>
          </cell>
        </row>
        <row r="443">
          <cell r="O443">
            <v>192</v>
          </cell>
        </row>
        <row r="444">
          <cell r="O444">
            <v>0</v>
          </cell>
        </row>
        <row r="445">
          <cell r="O445">
            <v>45</v>
          </cell>
        </row>
        <row r="446">
          <cell r="O446">
            <v>138</v>
          </cell>
        </row>
        <row r="447">
          <cell r="O447">
            <v>6</v>
          </cell>
        </row>
        <row r="448">
          <cell r="O448">
            <v>4</v>
          </cell>
        </row>
        <row r="449">
          <cell r="O449">
            <v>0</v>
          </cell>
        </row>
        <row r="450">
          <cell r="O450">
            <v>0</v>
          </cell>
        </row>
        <row r="451">
          <cell r="O451">
            <v>0</v>
          </cell>
        </row>
        <row r="452">
          <cell r="O452">
            <v>2</v>
          </cell>
        </row>
        <row r="453">
          <cell r="O453">
            <v>3</v>
          </cell>
        </row>
        <row r="454">
          <cell r="O454">
            <v>2</v>
          </cell>
        </row>
        <row r="455">
          <cell r="O455">
            <v>0</v>
          </cell>
        </row>
        <row r="456">
          <cell r="O456">
            <v>8</v>
          </cell>
        </row>
        <row r="457">
          <cell r="O457">
            <v>0</v>
          </cell>
        </row>
        <row r="458">
          <cell r="O458">
            <v>2</v>
          </cell>
        </row>
        <row r="459">
          <cell r="O459">
            <v>0</v>
          </cell>
        </row>
        <row r="460">
          <cell r="O460">
            <v>215</v>
          </cell>
        </row>
        <row r="461">
          <cell r="O461">
            <v>2</v>
          </cell>
        </row>
        <row r="462">
          <cell r="O462">
            <v>0</v>
          </cell>
        </row>
        <row r="463">
          <cell r="O463">
            <v>1</v>
          </cell>
        </row>
        <row r="464">
          <cell r="O464">
            <v>0</v>
          </cell>
        </row>
        <row r="465">
          <cell r="O465">
            <v>4.7750000000000004</v>
          </cell>
        </row>
        <row r="466">
          <cell r="O466">
            <v>0.4300000000000006</v>
          </cell>
        </row>
        <row r="467">
          <cell r="O467">
            <v>8.07</v>
          </cell>
        </row>
        <row r="468">
          <cell r="O468">
            <v>11.549999999999995</v>
          </cell>
        </row>
        <row r="469">
          <cell r="O469">
            <v>911</v>
          </cell>
        </row>
        <row r="470">
          <cell r="O470">
            <v>0</v>
          </cell>
        </row>
        <row r="471">
          <cell r="O471">
            <v>2</v>
          </cell>
        </row>
        <row r="472">
          <cell r="O472">
            <v>0</v>
          </cell>
        </row>
        <row r="473">
          <cell r="O473">
            <v>0</v>
          </cell>
        </row>
        <row r="474">
          <cell r="O474">
            <v>1</v>
          </cell>
        </row>
        <row r="475">
          <cell r="O475">
            <v>1</v>
          </cell>
        </row>
        <row r="476">
          <cell r="O476">
            <v>0</v>
          </cell>
        </row>
        <row r="477">
          <cell r="O477">
            <v>6</v>
          </cell>
        </row>
        <row r="478">
          <cell r="O478">
            <v>0</v>
          </cell>
        </row>
        <row r="479">
          <cell r="O479">
            <v>13</v>
          </cell>
        </row>
        <row r="480">
          <cell r="O480">
            <v>103</v>
          </cell>
        </row>
        <row r="481">
          <cell r="O481">
            <v>0</v>
          </cell>
        </row>
        <row r="482">
          <cell r="O482">
            <v>13</v>
          </cell>
        </row>
        <row r="483">
          <cell r="O483">
            <v>5.5040000000000004</v>
          </cell>
        </row>
        <row r="484">
          <cell r="O484">
            <v>3</v>
          </cell>
        </row>
        <row r="485">
          <cell r="O485">
            <v>1</v>
          </cell>
        </row>
        <row r="486">
          <cell r="O486">
            <v>0</v>
          </cell>
        </row>
        <row r="487">
          <cell r="O487">
            <v>1</v>
          </cell>
        </row>
        <row r="488">
          <cell r="O488">
            <v>0</v>
          </cell>
        </row>
        <row r="489">
          <cell r="O489">
            <v>0</v>
          </cell>
        </row>
        <row r="490">
          <cell r="O490">
            <v>2</v>
          </cell>
        </row>
        <row r="491">
          <cell r="O491">
            <v>6</v>
          </cell>
        </row>
        <row r="498">
          <cell r="O498">
            <v>2</v>
          </cell>
        </row>
        <row r="499">
          <cell r="O499">
            <v>0</v>
          </cell>
        </row>
        <row r="500">
          <cell r="O500">
            <v>0</v>
          </cell>
        </row>
        <row r="501">
          <cell r="O501">
            <v>0</v>
          </cell>
        </row>
        <row r="502">
          <cell r="O502">
            <v>0</v>
          </cell>
        </row>
        <row r="503">
          <cell r="O503">
            <v>0</v>
          </cell>
        </row>
        <row r="504">
          <cell r="O504">
            <v>1</v>
          </cell>
        </row>
        <row r="505">
          <cell r="O505">
            <v>2</v>
          </cell>
        </row>
        <row r="506">
          <cell r="O506">
            <v>0</v>
          </cell>
        </row>
        <row r="507">
          <cell r="O507">
            <v>2</v>
          </cell>
        </row>
        <row r="508">
          <cell r="O508">
            <v>0</v>
          </cell>
        </row>
        <row r="509">
          <cell r="O509">
            <v>0</v>
          </cell>
        </row>
        <row r="510">
          <cell r="O510">
            <v>0</v>
          </cell>
        </row>
        <row r="511">
          <cell r="O511">
            <v>0</v>
          </cell>
        </row>
        <row r="512">
          <cell r="O512">
            <v>0</v>
          </cell>
        </row>
        <row r="513">
          <cell r="O513">
            <v>0</v>
          </cell>
        </row>
        <row r="514">
          <cell r="O514">
            <v>0</v>
          </cell>
        </row>
        <row r="515">
          <cell r="O515">
            <v>0</v>
          </cell>
        </row>
        <row r="516">
          <cell r="O516">
            <v>0</v>
          </cell>
        </row>
        <row r="517">
          <cell r="O517">
            <v>0</v>
          </cell>
        </row>
        <row r="518">
          <cell r="O518">
            <v>0</v>
          </cell>
        </row>
        <row r="519">
          <cell r="O519">
            <v>2</v>
          </cell>
        </row>
        <row r="520">
          <cell r="O520">
            <v>0</v>
          </cell>
        </row>
        <row r="521">
          <cell r="O521">
            <v>0</v>
          </cell>
        </row>
        <row r="522">
          <cell r="O522">
            <v>4</v>
          </cell>
        </row>
        <row r="523">
          <cell r="O523">
            <v>0</v>
          </cell>
        </row>
        <row r="524">
          <cell r="O524">
            <v>1</v>
          </cell>
        </row>
        <row r="525">
          <cell r="O525">
            <v>4</v>
          </cell>
        </row>
        <row r="526">
          <cell r="O526">
            <v>1</v>
          </cell>
        </row>
        <row r="527">
          <cell r="O527">
            <v>0</v>
          </cell>
        </row>
        <row r="528">
          <cell r="O528">
            <v>0</v>
          </cell>
        </row>
        <row r="529">
          <cell r="O529">
            <v>0</v>
          </cell>
        </row>
        <row r="530">
          <cell r="O530">
            <v>0</v>
          </cell>
        </row>
        <row r="531">
          <cell r="O531">
            <v>0</v>
          </cell>
        </row>
        <row r="532">
          <cell r="O532">
            <v>16</v>
          </cell>
        </row>
        <row r="533">
          <cell r="O533">
            <v>0</v>
          </cell>
        </row>
        <row r="534">
          <cell r="O534">
            <v>1</v>
          </cell>
        </row>
        <row r="535">
          <cell r="O535">
            <v>3</v>
          </cell>
        </row>
        <row r="536">
          <cell r="O536">
            <v>2</v>
          </cell>
        </row>
        <row r="537">
          <cell r="O537">
            <v>0</v>
          </cell>
        </row>
        <row r="538">
          <cell r="O538">
            <v>0</v>
          </cell>
        </row>
        <row r="539">
          <cell r="O539">
            <v>0</v>
          </cell>
        </row>
        <row r="540">
          <cell r="O540">
            <v>0</v>
          </cell>
        </row>
        <row r="541">
          <cell r="O541">
            <v>0</v>
          </cell>
        </row>
        <row r="542">
          <cell r="O542">
            <v>0</v>
          </cell>
        </row>
        <row r="543">
          <cell r="O543">
            <v>0</v>
          </cell>
        </row>
        <row r="544">
          <cell r="O544">
            <v>0</v>
          </cell>
        </row>
        <row r="545">
          <cell r="O545">
            <v>2</v>
          </cell>
        </row>
        <row r="546">
          <cell r="O546">
            <v>7</v>
          </cell>
        </row>
        <row r="547">
          <cell r="O547">
            <v>0</v>
          </cell>
        </row>
        <row r="548">
          <cell r="O548">
            <v>0</v>
          </cell>
        </row>
        <row r="549">
          <cell r="O549">
            <v>1</v>
          </cell>
        </row>
        <row r="550">
          <cell r="O550">
            <v>0</v>
          </cell>
        </row>
        <row r="551">
          <cell r="O551">
            <v>4</v>
          </cell>
        </row>
        <row r="552">
          <cell r="O552">
            <v>25</v>
          </cell>
        </row>
        <row r="553">
          <cell r="O553">
            <v>9</v>
          </cell>
        </row>
        <row r="554">
          <cell r="O554">
            <v>7</v>
          </cell>
        </row>
        <row r="555">
          <cell r="O555">
            <v>0</v>
          </cell>
        </row>
        <row r="556">
          <cell r="O556">
            <v>3</v>
          </cell>
        </row>
        <row r="557">
          <cell r="O557">
            <v>54</v>
          </cell>
        </row>
        <row r="558">
          <cell r="O558">
            <v>7</v>
          </cell>
        </row>
        <row r="559">
          <cell r="O559">
            <v>1</v>
          </cell>
        </row>
        <row r="560">
          <cell r="O560">
            <v>3</v>
          </cell>
        </row>
        <row r="561">
          <cell r="O561">
            <v>2</v>
          </cell>
        </row>
        <row r="562">
          <cell r="O562">
            <v>0</v>
          </cell>
        </row>
        <row r="563">
          <cell r="O563">
            <v>6</v>
          </cell>
        </row>
        <row r="564">
          <cell r="O564">
            <v>7</v>
          </cell>
        </row>
        <row r="565">
          <cell r="O565">
            <v>10</v>
          </cell>
        </row>
        <row r="566">
          <cell r="O566">
            <v>4</v>
          </cell>
        </row>
        <row r="567">
          <cell r="O567">
            <v>4</v>
          </cell>
        </row>
        <row r="568">
          <cell r="O568">
            <v>4</v>
          </cell>
        </row>
        <row r="569">
          <cell r="O569">
            <v>1</v>
          </cell>
        </row>
        <row r="570">
          <cell r="O570">
            <v>22</v>
          </cell>
        </row>
        <row r="571">
          <cell r="O571">
            <v>14</v>
          </cell>
        </row>
        <row r="572">
          <cell r="O572">
            <v>2</v>
          </cell>
        </row>
        <row r="573">
          <cell r="O573">
            <v>0</v>
          </cell>
        </row>
        <row r="574">
          <cell r="O574">
            <v>0</v>
          </cell>
        </row>
        <row r="575">
          <cell r="O575">
            <v>44</v>
          </cell>
        </row>
        <row r="576">
          <cell r="O576">
            <v>4</v>
          </cell>
        </row>
        <row r="577">
          <cell r="O577">
            <v>0</v>
          </cell>
        </row>
        <row r="578">
          <cell r="O578">
            <v>1</v>
          </cell>
        </row>
        <row r="579">
          <cell r="O579">
            <v>11</v>
          </cell>
        </row>
        <row r="580">
          <cell r="O580">
            <v>9</v>
          </cell>
        </row>
        <row r="581">
          <cell r="O581">
            <v>3</v>
          </cell>
        </row>
        <row r="582">
          <cell r="O582">
            <v>4</v>
          </cell>
        </row>
        <row r="583">
          <cell r="O583">
            <v>1</v>
          </cell>
        </row>
        <row r="584">
          <cell r="O584">
            <v>0</v>
          </cell>
        </row>
        <row r="585">
          <cell r="O585">
            <v>5</v>
          </cell>
        </row>
        <row r="586">
          <cell r="O586">
            <v>1</v>
          </cell>
        </row>
        <row r="587">
          <cell r="O587">
            <v>8</v>
          </cell>
        </row>
        <row r="588">
          <cell r="O588">
            <v>7</v>
          </cell>
        </row>
        <row r="589">
          <cell r="O589">
            <v>2</v>
          </cell>
        </row>
        <row r="590">
          <cell r="O590">
            <v>7</v>
          </cell>
        </row>
        <row r="591">
          <cell r="O591">
            <v>0</v>
          </cell>
        </row>
        <row r="592">
          <cell r="O592">
            <v>0</v>
          </cell>
        </row>
        <row r="593">
          <cell r="O593">
            <v>1</v>
          </cell>
        </row>
        <row r="594">
          <cell r="O594">
            <v>0</v>
          </cell>
        </row>
        <row r="595">
          <cell r="O595">
            <v>4</v>
          </cell>
        </row>
        <row r="596">
          <cell r="O596">
            <v>3</v>
          </cell>
        </row>
        <row r="597">
          <cell r="O597">
            <v>11</v>
          </cell>
        </row>
        <row r="598">
          <cell r="O598">
            <v>4</v>
          </cell>
        </row>
        <row r="599">
          <cell r="O599">
            <v>0</v>
          </cell>
        </row>
        <row r="600">
          <cell r="O600">
            <v>2</v>
          </cell>
        </row>
        <row r="601">
          <cell r="O601">
            <v>0</v>
          </cell>
        </row>
        <row r="602">
          <cell r="O602">
            <v>0</v>
          </cell>
        </row>
        <row r="603">
          <cell r="O603">
            <v>4</v>
          </cell>
        </row>
        <row r="604">
          <cell r="O604">
            <v>14</v>
          </cell>
        </row>
        <row r="605">
          <cell r="O605">
            <v>4</v>
          </cell>
        </row>
        <row r="606">
          <cell r="O606">
            <v>0</v>
          </cell>
        </row>
        <row r="607">
          <cell r="O607">
            <v>24</v>
          </cell>
        </row>
        <row r="608">
          <cell r="O608">
            <v>0</v>
          </cell>
        </row>
        <row r="609">
          <cell r="O609">
            <v>0</v>
          </cell>
        </row>
        <row r="610">
          <cell r="O610">
            <v>0</v>
          </cell>
        </row>
        <row r="611">
          <cell r="O611">
            <v>0</v>
          </cell>
        </row>
        <row r="612">
          <cell r="O612">
            <v>15</v>
          </cell>
        </row>
        <row r="613">
          <cell r="O613">
            <v>0</v>
          </cell>
        </row>
        <row r="614">
          <cell r="O614">
            <v>2</v>
          </cell>
        </row>
        <row r="615">
          <cell r="O615">
            <v>0</v>
          </cell>
        </row>
        <row r="616">
          <cell r="O616">
            <v>0</v>
          </cell>
        </row>
        <row r="617">
          <cell r="O617">
            <v>1</v>
          </cell>
        </row>
        <row r="618">
          <cell r="O618">
            <v>0</v>
          </cell>
        </row>
        <row r="619">
          <cell r="O619">
            <v>14</v>
          </cell>
        </row>
        <row r="620">
          <cell r="O620">
            <v>9</v>
          </cell>
        </row>
        <row r="621">
          <cell r="O621">
            <v>4</v>
          </cell>
        </row>
        <row r="622">
          <cell r="O622">
            <v>6</v>
          </cell>
        </row>
        <row r="623">
          <cell r="O623">
            <v>3</v>
          </cell>
        </row>
        <row r="624">
          <cell r="O624">
            <v>0</v>
          </cell>
        </row>
        <row r="625">
          <cell r="O625">
            <v>0</v>
          </cell>
        </row>
        <row r="626">
          <cell r="O626">
            <v>0</v>
          </cell>
        </row>
        <row r="627">
          <cell r="O627">
            <v>1</v>
          </cell>
        </row>
        <row r="628">
          <cell r="O628">
            <v>0</v>
          </cell>
        </row>
        <row r="629">
          <cell r="O629">
            <v>3</v>
          </cell>
        </row>
        <row r="630">
          <cell r="O630">
            <v>17</v>
          </cell>
        </row>
        <row r="631">
          <cell r="O631">
            <v>2</v>
          </cell>
        </row>
        <row r="632">
          <cell r="O632">
            <v>0</v>
          </cell>
        </row>
        <row r="633">
          <cell r="O633">
            <v>0</v>
          </cell>
        </row>
        <row r="634">
          <cell r="O634">
            <v>0</v>
          </cell>
        </row>
        <row r="635">
          <cell r="O635">
            <v>0</v>
          </cell>
        </row>
        <row r="636">
          <cell r="O636">
            <v>0</v>
          </cell>
        </row>
        <row r="637">
          <cell r="O637">
            <v>0</v>
          </cell>
        </row>
        <row r="638">
          <cell r="O638">
            <v>0</v>
          </cell>
        </row>
        <row r="639">
          <cell r="O639">
            <v>3</v>
          </cell>
        </row>
        <row r="640">
          <cell r="O640">
            <v>0</v>
          </cell>
        </row>
        <row r="641">
          <cell r="O641">
            <v>0</v>
          </cell>
        </row>
        <row r="642">
          <cell r="O642">
            <v>1</v>
          </cell>
        </row>
        <row r="643">
          <cell r="O643">
            <v>2</v>
          </cell>
        </row>
        <row r="644">
          <cell r="O644">
            <v>0</v>
          </cell>
        </row>
        <row r="645">
          <cell r="O645">
            <v>1</v>
          </cell>
        </row>
        <row r="646">
          <cell r="O646">
            <v>0</v>
          </cell>
        </row>
        <row r="647">
          <cell r="O647">
            <v>0</v>
          </cell>
        </row>
        <row r="648">
          <cell r="O648">
            <v>0</v>
          </cell>
        </row>
        <row r="649">
          <cell r="O649">
            <v>0</v>
          </cell>
        </row>
        <row r="650">
          <cell r="O650">
            <v>1</v>
          </cell>
        </row>
        <row r="651">
          <cell r="O651">
            <v>0</v>
          </cell>
        </row>
        <row r="652">
          <cell r="O652">
            <v>3</v>
          </cell>
        </row>
        <row r="653">
          <cell r="O653">
            <v>0</v>
          </cell>
        </row>
        <row r="654">
          <cell r="O654">
            <v>0</v>
          </cell>
        </row>
        <row r="655">
          <cell r="O655">
            <v>0</v>
          </cell>
        </row>
        <row r="656">
          <cell r="O656">
            <v>27</v>
          </cell>
        </row>
        <row r="657">
          <cell r="O657">
            <v>0</v>
          </cell>
        </row>
        <row r="658">
          <cell r="O658">
            <v>1</v>
          </cell>
        </row>
        <row r="659">
          <cell r="O659">
            <v>12</v>
          </cell>
        </row>
        <row r="660">
          <cell r="O660">
            <v>2</v>
          </cell>
        </row>
        <row r="661">
          <cell r="O661">
            <v>2</v>
          </cell>
        </row>
        <row r="662">
          <cell r="O662">
            <v>2</v>
          </cell>
        </row>
        <row r="663">
          <cell r="O663">
            <v>0</v>
          </cell>
        </row>
        <row r="664">
          <cell r="O664">
            <v>44</v>
          </cell>
        </row>
        <row r="665">
          <cell r="O665">
            <v>1</v>
          </cell>
        </row>
        <row r="666">
          <cell r="O666">
            <v>0</v>
          </cell>
        </row>
        <row r="667">
          <cell r="O667">
            <v>4</v>
          </cell>
        </row>
        <row r="668">
          <cell r="O668">
            <v>1</v>
          </cell>
        </row>
        <row r="669">
          <cell r="O669">
            <v>1</v>
          </cell>
        </row>
        <row r="670">
          <cell r="O670">
            <v>0</v>
          </cell>
        </row>
        <row r="671">
          <cell r="O671">
            <v>0</v>
          </cell>
        </row>
        <row r="672">
          <cell r="O672">
            <v>10</v>
          </cell>
        </row>
        <row r="673">
          <cell r="O673">
            <v>0</v>
          </cell>
        </row>
        <row r="674">
          <cell r="O674">
            <v>6</v>
          </cell>
        </row>
        <row r="675">
          <cell r="O675">
            <v>1</v>
          </cell>
        </row>
        <row r="676">
          <cell r="O676">
            <v>2</v>
          </cell>
        </row>
        <row r="677">
          <cell r="O677">
            <v>1</v>
          </cell>
        </row>
        <row r="678">
          <cell r="O678">
            <v>0</v>
          </cell>
        </row>
        <row r="679">
          <cell r="O679">
            <v>2</v>
          </cell>
        </row>
        <row r="680">
          <cell r="O680">
            <v>0</v>
          </cell>
        </row>
        <row r="681">
          <cell r="O681">
            <v>0</v>
          </cell>
        </row>
        <row r="682">
          <cell r="O682">
            <v>0</v>
          </cell>
        </row>
        <row r="683">
          <cell r="O683">
            <v>0</v>
          </cell>
        </row>
        <row r="684">
          <cell r="O684">
            <v>5</v>
          </cell>
        </row>
        <row r="685">
          <cell r="O685">
            <v>0</v>
          </cell>
        </row>
        <row r="686">
          <cell r="O686">
            <v>0</v>
          </cell>
        </row>
        <row r="687">
          <cell r="O687">
            <v>0</v>
          </cell>
        </row>
        <row r="688">
          <cell r="O688">
            <v>0</v>
          </cell>
        </row>
        <row r="689">
          <cell r="O689">
            <v>2</v>
          </cell>
        </row>
        <row r="690">
          <cell r="O690">
            <v>0</v>
          </cell>
        </row>
        <row r="691">
          <cell r="O691">
            <v>0</v>
          </cell>
        </row>
        <row r="692">
          <cell r="O692">
            <v>0</v>
          </cell>
        </row>
        <row r="693">
          <cell r="O693">
            <v>0</v>
          </cell>
        </row>
        <row r="694">
          <cell r="O694">
            <v>0</v>
          </cell>
        </row>
        <row r="695">
          <cell r="O695">
            <v>1</v>
          </cell>
        </row>
        <row r="696">
          <cell r="O696">
            <v>0</v>
          </cell>
        </row>
        <row r="697">
          <cell r="O697">
            <v>0</v>
          </cell>
        </row>
        <row r="698">
          <cell r="O698">
            <v>2</v>
          </cell>
        </row>
        <row r="699">
          <cell r="O699">
            <v>2</v>
          </cell>
        </row>
        <row r="700">
          <cell r="O700">
            <v>3</v>
          </cell>
        </row>
        <row r="701">
          <cell r="O701">
            <v>0</v>
          </cell>
        </row>
        <row r="702">
          <cell r="O702">
            <v>0</v>
          </cell>
        </row>
        <row r="703">
          <cell r="O703">
            <v>0</v>
          </cell>
        </row>
        <row r="704">
          <cell r="O704">
            <v>0</v>
          </cell>
        </row>
        <row r="705">
          <cell r="O705">
            <v>0</v>
          </cell>
        </row>
        <row r="706">
          <cell r="O706">
            <v>7</v>
          </cell>
        </row>
        <row r="707">
          <cell r="O707">
            <v>0</v>
          </cell>
        </row>
        <row r="708">
          <cell r="O708">
            <v>0</v>
          </cell>
        </row>
        <row r="709">
          <cell r="O709">
            <v>8</v>
          </cell>
        </row>
        <row r="710">
          <cell r="O710">
            <v>0</v>
          </cell>
        </row>
        <row r="711">
          <cell r="O711">
            <v>0</v>
          </cell>
        </row>
        <row r="712">
          <cell r="O712">
            <v>0</v>
          </cell>
        </row>
        <row r="713">
          <cell r="O713">
            <v>0</v>
          </cell>
        </row>
        <row r="714">
          <cell r="O714">
            <v>2</v>
          </cell>
        </row>
        <row r="715">
          <cell r="O715">
            <v>0</v>
          </cell>
        </row>
        <row r="716">
          <cell r="O716">
            <v>8</v>
          </cell>
        </row>
        <row r="717">
          <cell r="O717">
            <v>0</v>
          </cell>
        </row>
        <row r="718">
          <cell r="O718">
            <v>0</v>
          </cell>
        </row>
        <row r="719">
          <cell r="O719">
            <v>0</v>
          </cell>
        </row>
        <row r="720">
          <cell r="O720">
            <v>1</v>
          </cell>
        </row>
        <row r="721">
          <cell r="O721">
            <v>0</v>
          </cell>
        </row>
        <row r="722">
          <cell r="O722">
            <v>1</v>
          </cell>
        </row>
        <row r="723">
          <cell r="O723">
            <v>0</v>
          </cell>
        </row>
        <row r="724">
          <cell r="O724">
            <v>0</v>
          </cell>
        </row>
        <row r="725">
          <cell r="O725">
            <v>0</v>
          </cell>
        </row>
        <row r="726">
          <cell r="O726">
            <v>0</v>
          </cell>
        </row>
        <row r="727">
          <cell r="O727">
            <v>0</v>
          </cell>
        </row>
        <row r="728">
          <cell r="O728">
            <v>8</v>
          </cell>
        </row>
        <row r="729">
          <cell r="O729">
            <v>0</v>
          </cell>
        </row>
        <row r="730">
          <cell r="O730">
            <v>0</v>
          </cell>
        </row>
        <row r="731">
          <cell r="O731">
            <v>0</v>
          </cell>
        </row>
        <row r="732">
          <cell r="O732">
            <v>0</v>
          </cell>
        </row>
        <row r="733">
          <cell r="O733">
            <v>0</v>
          </cell>
        </row>
        <row r="734">
          <cell r="O734">
            <v>0</v>
          </cell>
        </row>
        <row r="735">
          <cell r="O735">
            <v>0</v>
          </cell>
        </row>
        <row r="736">
          <cell r="O736">
            <v>0</v>
          </cell>
        </row>
        <row r="737">
          <cell r="O737">
            <v>0</v>
          </cell>
        </row>
        <row r="738">
          <cell r="O738">
            <v>0</v>
          </cell>
        </row>
        <row r="739">
          <cell r="O739">
            <v>1</v>
          </cell>
        </row>
        <row r="740">
          <cell r="O740">
            <v>1</v>
          </cell>
        </row>
        <row r="741">
          <cell r="O741">
            <v>0</v>
          </cell>
        </row>
        <row r="742">
          <cell r="O742">
            <v>0</v>
          </cell>
        </row>
        <row r="743">
          <cell r="O743">
            <v>0</v>
          </cell>
        </row>
        <row r="744">
          <cell r="O744">
            <v>0</v>
          </cell>
        </row>
        <row r="745">
          <cell r="O745">
            <v>10</v>
          </cell>
        </row>
        <row r="746">
          <cell r="O746">
            <v>0</v>
          </cell>
        </row>
        <row r="747">
          <cell r="O747">
            <v>5</v>
          </cell>
        </row>
        <row r="748">
          <cell r="O748">
            <v>0</v>
          </cell>
        </row>
        <row r="749">
          <cell r="O749">
            <v>0</v>
          </cell>
        </row>
        <row r="750">
          <cell r="O750">
            <v>0</v>
          </cell>
        </row>
        <row r="751">
          <cell r="O751">
            <v>0</v>
          </cell>
        </row>
        <row r="752">
          <cell r="O752">
            <v>0</v>
          </cell>
        </row>
        <row r="753">
          <cell r="O753">
            <v>0</v>
          </cell>
        </row>
        <row r="754">
          <cell r="O754">
            <v>0</v>
          </cell>
        </row>
        <row r="755">
          <cell r="O755">
            <v>0</v>
          </cell>
        </row>
        <row r="756">
          <cell r="O756">
            <v>0</v>
          </cell>
        </row>
        <row r="757">
          <cell r="O757">
            <v>0</v>
          </cell>
        </row>
        <row r="758">
          <cell r="O758">
            <v>20</v>
          </cell>
        </row>
        <row r="759">
          <cell r="O759">
            <v>0</v>
          </cell>
        </row>
        <row r="760">
          <cell r="O760">
            <v>0</v>
          </cell>
        </row>
        <row r="761">
          <cell r="O761">
            <v>0</v>
          </cell>
        </row>
        <row r="762">
          <cell r="O762">
            <v>0</v>
          </cell>
        </row>
        <row r="763">
          <cell r="O763">
            <v>0</v>
          </cell>
        </row>
        <row r="764">
          <cell r="O764">
            <v>0</v>
          </cell>
        </row>
        <row r="765">
          <cell r="O765">
            <v>0</v>
          </cell>
        </row>
        <row r="766">
          <cell r="O766">
            <v>20</v>
          </cell>
        </row>
        <row r="767">
          <cell r="O767">
            <v>0</v>
          </cell>
        </row>
        <row r="768">
          <cell r="O768">
            <v>25</v>
          </cell>
        </row>
        <row r="769">
          <cell r="O769">
            <v>0</v>
          </cell>
        </row>
        <row r="770">
          <cell r="O770">
            <v>0</v>
          </cell>
        </row>
        <row r="771">
          <cell r="O771">
            <v>9</v>
          </cell>
        </row>
        <row r="772">
          <cell r="O772">
            <v>0</v>
          </cell>
        </row>
        <row r="773">
          <cell r="O773">
            <v>0</v>
          </cell>
        </row>
        <row r="774">
          <cell r="O774">
            <v>0</v>
          </cell>
        </row>
        <row r="775">
          <cell r="O775">
            <v>10</v>
          </cell>
        </row>
        <row r="776">
          <cell r="O776">
            <v>1</v>
          </cell>
        </row>
        <row r="777">
          <cell r="O777">
            <v>6</v>
          </cell>
        </row>
        <row r="778">
          <cell r="O778">
            <v>0</v>
          </cell>
        </row>
        <row r="779">
          <cell r="O779">
            <v>2</v>
          </cell>
        </row>
        <row r="780">
          <cell r="O780">
            <v>6</v>
          </cell>
        </row>
        <row r="781">
          <cell r="O781">
            <v>2</v>
          </cell>
        </row>
        <row r="782">
          <cell r="O782">
            <v>0</v>
          </cell>
        </row>
        <row r="783">
          <cell r="O783">
            <v>2</v>
          </cell>
        </row>
        <row r="784">
          <cell r="O784">
            <v>0</v>
          </cell>
        </row>
        <row r="785">
          <cell r="O785">
            <v>2</v>
          </cell>
        </row>
        <row r="786">
          <cell r="O786">
            <v>2</v>
          </cell>
        </row>
        <row r="787">
          <cell r="O787">
            <v>0</v>
          </cell>
        </row>
        <row r="788">
          <cell r="O788">
            <v>0</v>
          </cell>
        </row>
        <row r="789">
          <cell r="O789">
            <v>1</v>
          </cell>
        </row>
        <row r="790">
          <cell r="O790">
            <v>0</v>
          </cell>
        </row>
        <row r="791">
          <cell r="O791">
            <v>0</v>
          </cell>
        </row>
        <row r="792">
          <cell r="O792">
            <v>2</v>
          </cell>
        </row>
        <row r="793">
          <cell r="O793">
            <v>0</v>
          </cell>
        </row>
        <row r="794">
          <cell r="O794">
            <v>0</v>
          </cell>
        </row>
        <row r="795">
          <cell r="O795">
            <v>1</v>
          </cell>
        </row>
        <row r="796">
          <cell r="O796">
            <v>0</v>
          </cell>
        </row>
        <row r="797">
          <cell r="O797">
            <v>0</v>
          </cell>
        </row>
        <row r="798">
          <cell r="O798">
            <v>4</v>
          </cell>
        </row>
        <row r="799">
          <cell r="O799">
            <v>0</v>
          </cell>
        </row>
        <row r="800">
          <cell r="O800">
            <v>0</v>
          </cell>
        </row>
        <row r="801">
          <cell r="O801">
            <v>0</v>
          </cell>
        </row>
        <row r="802">
          <cell r="O802">
            <v>0</v>
          </cell>
        </row>
        <row r="803">
          <cell r="O803">
            <v>0</v>
          </cell>
        </row>
        <row r="804">
          <cell r="O804">
            <v>2</v>
          </cell>
        </row>
        <row r="805">
          <cell r="O805">
            <v>0</v>
          </cell>
        </row>
        <row r="806">
          <cell r="O806">
            <v>0</v>
          </cell>
        </row>
        <row r="807">
          <cell r="O807">
            <v>0</v>
          </cell>
        </row>
        <row r="808">
          <cell r="O808">
            <v>2</v>
          </cell>
        </row>
        <row r="809">
          <cell r="O809">
            <v>4</v>
          </cell>
        </row>
        <row r="810">
          <cell r="O810">
            <v>0</v>
          </cell>
        </row>
        <row r="811">
          <cell r="O811">
            <v>1</v>
          </cell>
        </row>
        <row r="812">
          <cell r="O812">
            <v>0</v>
          </cell>
        </row>
        <row r="813">
          <cell r="O813">
            <v>0</v>
          </cell>
        </row>
        <row r="814">
          <cell r="O814">
            <v>4</v>
          </cell>
        </row>
        <row r="815">
          <cell r="O815">
            <v>0</v>
          </cell>
        </row>
        <row r="816">
          <cell r="O816">
            <v>0</v>
          </cell>
        </row>
        <row r="817">
          <cell r="O817">
            <v>0</v>
          </cell>
        </row>
        <row r="818">
          <cell r="O818">
            <v>0</v>
          </cell>
        </row>
        <row r="819">
          <cell r="O819">
            <v>4</v>
          </cell>
        </row>
        <row r="820">
          <cell r="O820">
            <v>0</v>
          </cell>
        </row>
        <row r="821">
          <cell r="O821">
            <v>0</v>
          </cell>
        </row>
        <row r="822">
          <cell r="O822">
            <v>1</v>
          </cell>
        </row>
        <row r="823">
          <cell r="O823">
            <v>0</v>
          </cell>
        </row>
        <row r="824">
          <cell r="O824">
            <v>0</v>
          </cell>
        </row>
        <row r="825">
          <cell r="O825">
            <v>0</v>
          </cell>
        </row>
        <row r="826">
          <cell r="O826">
            <v>5</v>
          </cell>
        </row>
        <row r="827">
          <cell r="O827">
            <v>0</v>
          </cell>
        </row>
        <row r="828">
          <cell r="O828">
            <v>0</v>
          </cell>
        </row>
        <row r="829">
          <cell r="O829">
            <v>3</v>
          </cell>
        </row>
        <row r="830">
          <cell r="O830">
            <v>0</v>
          </cell>
        </row>
        <row r="831">
          <cell r="O831">
            <v>4</v>
          </cell>
        </row>
        <row r="832">
          <cell r="O832">
            <v>0</v>
          </cell>
        </row>
        <row r="833">
          <cell r="O833">
            <v>0</v>
          </cell>
        </row>
        <row r="834">
          <cell r="O834">
            <v>0</v>
          </cell>
        </row>
        <row r="835">
          <cell r="O835">
            <v>0</v>
          </cell>
        </row>
        <row r="836">
          <cell r="O836">
            <v>0</v>
          </cell>
        </row>
        <row r="837">
          <cell r="O837">
            <v>4</v>
          </cell>
        </row>
        <row r="838">
          <cell r="O838">
            <v>4</v>
          </cell>
        </row>
        <row r="839">
          <cell r="O839">
            <v>0</v>
          </cell>
        </row>
        <row r="840">
          <cell r="O840">
            <v>0</v>
          </cell>
        </row>
        <row r="841">
          <cell r="O841">
            <v>1</v>
          </cell>
        </row>
        <row r="842">
          <cell r="O842">
            <v>1</v>
          </cell>
        </row>
        <row r="843">
          <cell r="O843">
            <v>0</v>
          </cell>
        </row>
        <row r="844">
          <cell r="O844">
            <v>0</v>
          </cell>
        </row>
        <row r="845">
          <cell r="O845">
            <v>2</v>
          </cell>
        </row>
        <row r="846">
          <cell r="O846">
            <v>0</v>
          </cell>
        </row>
        <row r="847">
          <cell r="O847">
            <v>0</v>
          </cell>
        </row>
        <row r="848">
          <cell r="O848">
            <v>0</v>
          </cell>
        </row>
        <row r="849">
          <cell r="O849">
            <v>0</v>
          </cell>
        </row>
        <row r="850">
          <cell r="O850">
            <v>1</v>
          </cell>
        </row>
        <row r="851">
          <cell r="O851">
            <v>2</v>
          </cell>
        </row>
        <row r="852">
          <cell r="O852">
            <v>2</v>
          </cell>
        </row>
        <row r="853">
          <cell r="O853">
            <v>0</v>
          </cell>
        </row>
        <row r="854">
          <cell r="O854">
            <v>0</v>
          </cell>
        </row>
        <row r="855">
          <cell r="O855">
            <v>2</v>
          </cell>
        </row>
        <row r="856">
          <cell r="O856">
            <v>4</v>
          </cell>
        </row>
        <row r="857">
          <cell r="O857">
            <v>0</v>
          </cell>
        </row>
        <row r="858">
          <cell r="O858">
            <v>2</v>
          </cell>
        </row>
        <row r="859">
          <cell r="O859">
            <v>2</v>
          </cell>
        </row>
        <row r="860">
          <cell r="O860">
            <v>0</v>
          </cell>
        </row>
        <row r="861">
          <cell r="O861">
            <v>2</v>
          </cell>
        </row>
        <row r="862">
          <cell r="O862">
            <v>0</v>
          </cell>
        </row>
        <row r="863">
          <cell r="O863">
            <v>0</v>
          </cell>
        </row>
        <row r="864">
          <cell r="O864">
            <v>0</v>
          </cell>
        </row>
        <row r="865">
          <cell r="O865">
            <v>0</v>
          </cell>
        </row>
        <row r="866">
          <cell r="O866">
            <v>8</v>
          </cell>
        </row>
        <row r="867">
          <cell r="O867">
            <v>3</v>
          </cell>
        </row>
        <row r="868">
          <cell r="O868">
            <v>6</v>
          </cell>
        </row>
        <row r="869">
          <cell r="O869">
            <v>1</v>
          </cell>
        </row>
        <row r="870">
          <cell r="O870">
            <v>1</v>
          </cell>
        </row>
        <row r="871">
          <cell r="O871">
            <v>2</v>
          </cell>
        </row>
        <row r="872">
          <cell r="O872">
            <v>0</v>
          </cell>
        </row>
        <row r="873">
          <cell r="O873">
            <v>0</v>
          </cell>
        </row>
        <row r="874">
          <cell r="O874">
            <v>4</v>
          </cell>
        </row>
        <row r="875">
          <cell r="O875">
            <v>2</v>
          </cell>
        </row>
        <row r="876">
          <cell r="O876">
            <v>0</v>
          </cell>
        </row>
        <row r="877">
          <cell r="O877">
            <v>0</v>
          </cell>
        </row>
        <row r="878">
          <cell r="O878">
            <v>0</v>
          </cell>
        </row>
        <row r="879">
          <cell r="O879">
            <v>1</v>
          </cell>
        </row>
        <row r="880">
          <cell r="O880">
            <v>1</v>
          </cell>
        </row>
        <row r="881">
          <cell r="O881">
            <v>12</v>
          </cell>
        </row>
        <row r="882">
          <cell r="O882">
            <v>43</v>
          </cell>
        </row>
        <row r="883">
          <cell r="O883">
            <v>2</v>
          </cell>
        </row>
        <row r="884">
          <cell r="O884">
            <v>0</v>
          </cell>
        </row>
        <row r="885">
          <cell r="O885">
            <v>25</v>
          </cell>
        </row>
        <row r="886">
          <cell r="O886">
            <v>0</v>
          </cell>
        </row>
        <row r="887">
          <cell r="O887">
            <v>0</v>
          </cell>
        </row>
        <row r="888">
          <cell r="O888">
            <v>2</v>
          </cell>
        </row>
        <row r="889">
          <cell r="O889">
            <v>0</v>
          </cell>
        </row>
        <row r="890">
          <cell r="O890">
            <v>0</v>
          </cell>
        </row>
        <row r="891">
          <cell r="O891">
            <v>0</v>
          </cell>
        </row>
        <row r="892">
          <cell r="O892">
            <v>0</v>
          </cell>
        </row>
        <row r="893">
          <cell r="O893">
            <v>0</v>
          </cell>
        </row>
        <row r="894">
          <cell r="O894">
            <v>0</v>
          </cell>
        </row>
        <row r="895">
          <cell r="O895">
            <v>0</v>
          </cell>
        </row>
        <row r="896">
          <cell r="O896">
            <v>0</v>
          </cell>
        </row>
        <row r="897">
          <cell r="O897">
            <v>2</v>
          </cell>
        </row>
        <row r="898">
          <cell r="O898">
            <v>4</v>
          </cell>
        </row>
        <row r="899">
          <cell r="O899">
            <v>1</v>
          </cell>
        </row>
        <row r="900">
          <cell r="O900">
            <v>1</v>
          </cell>
        </row>
        <row r="901">
          <cell r="O901">
            <v>1</v>
          </cell>
        </row>
        <row r="902">
          <cell r="O902">
            <v>14</v>
          </cell>
        </row>
        <row r="903">
          <cell r="O903">
            <v>0</v>
          </cell>
        </row>
        <row r="904">
          <cell r="O904">
            <v>4</v>
          </cell>
        </row>
        <row r="905">
          <cell r="O905">
            <v>1</v>
          </cell>
        </row>
        <row r="906">
          <cell r="O906">
            <v>0</v>
          </cell>
        </row>
        <row r="907">
          <cell r="O907">
            <v>3</v>
          </cell>
        </row>
        <row r="908">
          <cell r="O908">
            <v>2</v>
          </cell>
        </row>
        <row r="909">
          <cell r="O909">
            <v>1</v>
          </cell>
        </row>
        <row r="910">
          <cell r="O910">
            <v>13</v>
          </cell>
        </row>
        <row r="911">
          <cell r="O911">
            <v>2</v>
          </cell>
        </row>
        <row r="912">
          <cell r="O912">
            <v>0</v>
          </cell>
        </row>
        <row r="913">
          <cell r="O913">
            <v>2</v>
          </cell>
        </row>
        <row r="914">
          <cell r="O914">
            <v>0</v>
          </cell>
        </row>
        <row r="915">
          <cell r="O915">
            <v>4</v>
          </cell>
        </row>
        <row r="916">
          <cell r="O916">
            <v>34</v>
          </cell>
        </row>
        <row r="917">
          <cell r="O917">
            <v>20</v>
          </cell>
        </row>
        <row r="918">
          <cell r="O918">
            <v>6</v>
          </cell>
        </row>
        <row r="919">
          <cell r="O919">
            <v>0</v>
          </cell>
        </row>
        <row r="920">
          <cell r="O920">
            <v>4</v>
          </cell>
        </row>
        <row r="921">
          <cell r="O921">
            <v>1</v>
          </cell>
        </row>
        <row r="922">
          <cell r="O922">
            <v>0</v>
          </cell>
        </row>
        <row r="923">
          <cell r="O923">
            <v>0</v>
          </cell>
        </row>
        <row r="924">
          <cell r="O924">
            <v>1</v>
          </cell>
        </row>
        <row r="925">
          <cell r="O925">
            <v>0</v>
          </cell>
        </row>
        <row r="926">
          <cell r="O926">
            <v>0</v>
          </cell>
        </row>
        <row r="927">
          <cell r="O927">
            <v>0</v>
          </cell>
        </row>
        <row r="928">
          <cell r="O928">
            <v>0</v>
          </cell>
        </row>
        <row r="929">
          <cell r="O929">
            <v>0</v>
          </cell>
        </row>
        <row r="930">
          <cell r="O930">
            <v>8</v>
          </cell>
        </row>
        <row r="931">
          <cell r="O931">
            <v>0</v>
          </cell>
        </row>
        <row r="932">
          <cell r="O932">
            <v>0</v>
          </cell>
        </row>
        <row r="933">
          <cell r="O933">
            <v>0</v>
          </cell>
        </row>
        <row r="934">
          <cell r="O934">
            <v>0</v>
          </cell>
        </row>
        <row r="935">
          <cell r="O935">
            <v>3</v>
          </cell>
        </row>
        <row r="936">
          <cell r="O936">
            <v>0</v>
          </cell>
        </row>
        <row r="937">
          <cell r="O937">
            <v>0</v>
          </cell>
        </row>
        <row r="938">
          <cell r="O938">
            <v>4</v>
          </cell>
        </row>
        <row r="939">
          <cell r="O939">
            <v>4</v>
          </cell>
        </row>
        <row r="940">
          <cell r="O940">
            <v>0</v>
          </cell>
        </row>
        <row r="941">
          <cell r="O941">
            <v>0</v>
          </cell>
        </row>
        <row r="942">
          <cell r="O942">
            <v>0</v>
          </cell>
        </row>
        <row r="943">
          <cell r="O943">
            <v>0</v>
          </cell>
        </row>
        <row r="944">
          <cell r="O944">
            <v>0</v>
          </cell>
        </row>
        <row r="945">
          <cell r="O945">
            <v>0</v>
          </cell>
        </row>
        <row r="946">
          <cell r="O946">
            <v>0</v>
          </cell>
        </row>
        <row r="947">
          <cell r="O947">
            <v>0</v>
          </cell>
        </row>
        <row r="948">
          <cell r="O948">
            <v>1</v>
          </cell>
        </row>
        <row r="949">
          <cell r="O949">
            <v>0</v>
          </cell>
        </row>
        <row r="950">
          <cell r="O950">
            <v>2</v>
          </cell>
        </row>
        <row r="951">
          <cell r="O951">
            <v>0</v>
          </cell>
        </row>
        <row r="952">
          <cell r="O952">
            <v>0</v>
          </cell>
        </row>
        <row r="953">
          <cell r="O953">
            <v>0</v>
          </cell>
        </row>
        <row r="954">
          <cell r="O954">
            <v>0</v>
          </cell>
        </row>
        <row r="955">
          <cell r="O955">
            <v>0</v>
          </cell>
        </row>
        <row r="956">
          <cell r="O956">
            <v>0</v>
          </cell>
        </row>
        <row r="957">
          <cell r="O957">
            <v>3</v>
          </cell>
        </row>
        <row r="958">
          <cell r="O958">
            <v>0</v>
          </cell>
        </row>
        <row r="959">
          <cell r="O959">
            <v>2</v>
          </cell>
        </row>
        <row r="960">
          <cell r="O960">
            <v>0</v>
          </cell>
        </row>
        <row r="961">
          <cell r="O961">
            <v>1</v>
          </cell>
        </row>
        <row r="962">
          <cell r="O962">
            <v>1</v>
          </cell>
        </row>
        <row r="963">
          <cell r="O963">
            <v>1</v>
          </cell>
        </row>
        <row r="964">
          <cell r="O964">
            <v>1</v>
          </cell>
        </row>
        <row r="965">
          <cell r="O965">
            <v>1</v>
          </cell>
        </row>
        <row r="966">
          <cell r="O966">
            <v>1</v>
          </cell>
        </row>
        <row r="967">
          <cell r="O967">
            <v>0</v>
          </cell>
        </row>
        <row r="968">
          <cell r="O968">
            <v>2</v>
          </cell>
        </row>
        <row r="969">
          <cell r="O969">
            <v>0</v>
          </cell>
        </row>
        <row r="970">
          <cell r="O970">
            <v>3</v>
          </cell>
        </row>
        <row r="971">
          <cell r="O971">
            <v>0</v>
          </cell>
        </row>
        <row r="972">
          <cell r="O972">
            <v>0</v>
          </cell>
        </row>
        <row r="973">
          <cell r="O973">
            <v>4</v>
          </cell>
        </row>
        <row r="974">
          <cell r="O974">
            <v>5</v>
          </cell>
        </row>
        <row r="975">
          <cell r="O975">
            <v>0</v>
          </cell>
        </row>
        <row r="976">
          <cell r="O976">
            <v>2</v>
          </cell>
        </row>
        <row r="977">
          <cell r="O977">
            <v>0</v>
          </cell>
        </row>
        <row r="978">
          <cell r="O978">
            <v>0</v>
          </cell>
        </row>
        <row r="979">
          <cell r="O979">
            <v>5</v>
          </cell>
        </row>
        <row r="980">
          <cell r="O980">
            <v>0</v>
          </cell>
        </row>
        <row r="981">
          <cell r="O981">
            <v>2</v>
          </cell>
        </row>
        <row r="982">
          <cell r="O982">
            <v>2</v>
          </cell>
        </row>
        <row r="983">
          <cell r="O983">
            <v>2</v>
          </cell>
        </row>
        <row r="984">
          <cell r="O984">
            <v>0</v>
          </cell>
        </row>
        <row r="985">
          <cell r="O985">
            <v>0</v>
          </cell>
        </row>
        <row r="986">
          <cell r="O986">
            <v>4</v>
          </cell>
        </row>
        <row r="987">
          <cell r="O987">
            <v>0</v>
          </cell>
        </row>
        <row r="988">
          <cell r="O988">
            <v>12</v>
          </cell>
        </row>
        <row r="989">
          <cell r="O989">
            <v>8</v>
          </cell>
        </row>
        <row r="990">
          <cell r="O990">
            <v>0</v>
          </cell>
        </row>
        <row r="991">
          <cell r="O991">
            <v>3</v>
          </cell>
        </row>
        <row r="992">
          <cell r="O992">
            <v>0</v>
          </cell>
        </row>
        <row r="993">
          <cell r="O993">
            <v>12</v>
          </cell>
        </row>
        <row r="994">
          <cell r="O994">
            <v>2</v>
          </cell>
        </row>
        <row r="995">
          <cell r="O995">
            <v>8</v>
          </cell>
        </row>
        <row r="996">
          <cell r="O996">
            <v>10</v>
          </cell>
        </row>
        <row r="997">
          <cell r="O997">
            <v>40</v>
          </cell>
        </row>
        <row r="998">
          <cell r="O998">
            <v>0</v>
          </cell>
        </row>
        <row r="999">
          <cell r="O999">
            <v>0</v>
          </cell>
        </row>
        <row r="1000">
          <cell r="O1000">
            <v>4</v>
          </cell>
        </row>
        <row r="1001">
          <cell r="O1001">
            <v>0</v>
          </cell>
        </row>
        <row r="1002">
          <cell r="O1002">
            <v>0</v>
          </cell>
        </row>
        <row r="1003">
          <cell r="O1003">
            <v>0</v>
          </cell>
        </row>
        <row r="1004">
          <cell r="O1004">
            <v>0</v>
          </cell>
        </row>
        <row r="1005">
          <cell r="O1005">
            <v>0</v>
          </cell>
        </row>
        <row r="1006">
          <cell r="O1006">
            <v>0</v>
          </cell>
        </row>
        <row r="1007">
          <cell r="O1007">
            <v>4</v>
          </cell>
        </row>
        <row r="1008">
          <cell r="O1008">
            <v>0</v>
          </cell>
        </row>
        <row r="1009">
          <cell r="O1009">
            <v>0</v>
          </cell>
        </row>
        <row r="1010">
          <cell r="O1010">
            <v>0</v>
          </cell>
        </row>
        <row r="1011">
          <cell r="O1011">
            <v>0</v>
          </cell>
        </row>
        <row r="1012">
          <cell r="O1012">
            <v>0</v>
          </cell>
        </row>
        <row r="1013">
          <cell r="O1013">
            <v>0</v>
          </cell>
        </row>
        <row r="1014">
          <cell r="O1014">
            <v>0</v>
          </cell>
        </row>
        <row r="1015">
          <cell r="O1015">
            <v>0</v>
          </cell>
        </row>
        <row r="1016">
          <cell r="O1016">
            <v>0</v>
          </cell>
        </row>
        <row r="1017">
          <cell r="O1017">
            <v>0</v>
          </cell>
        </row>
        <row r="1018">
          <cell r="O1018">
            <v>1</v>
          </cell>
        </row>
        <row r="1019">
          <cell r="O1019">
            <v>0</v>
          </cell>
        </row>
        <row r="1020">
          <cell r="O1020">
            <v>2</v>
          </cell>
        </row>
        <row r="1021">
          <cell r="O1021">
            <v>0</v>
          </cell>
        </row>
        <row r="1022">
          <cell r="O1022">
            <v>0</v>
          </cell>
        </row>
        <row r="1023">
          <cell r="O1023">
            <v>44</v>
          </cell>
        </row>
        <row r="1024">
          <cell r="O1024">
            <v>66</v>
          </cell>
        </row>
        <row r="1025">
          <cell r="O1025">
            <v>81</v>
          </cell>
        </row>
        <row r="1026">
          <cell r="O1026">
            <v>34</v>
          </cell>
        </row>
        <row r="1027">
          <cell r="O1027">
            <v>1</v>
          </cell>
        </row>
        <row r="1028">
          <cell r="O1028">
            <v>14</v>
          </cell>
        </row>
        <row r="1029">
          <cell r="O1029">
            <v>1</v>
          </cell>
        </row>
        <row r="1030">
          <cell r="O1030">
            <v>1</v>
          </cell>
        </row>
        <row r="1031">
          <cell r="O1031">
            <v>1</v>
          </cell>
        </row>
        <row r="1032">
          <cell r="O1032">
            <v>0</v>
          </cell>
        </row>
        <row r="1033">
          <cell r="O1033">
            <v>1.6000000000000014</v>
          </cell>
        </row>
        <row r="1040">
          <cell r="O1040">
            <v>2</v>
          </cell>
        </row>
        <row r="1041">
          <cell r="O1041">
            <v>10</v>
          </cell>
        </row>
        <row r="1042">
          <cell r="O1042">
            <v>11</v>
          </cell>
        </row>
        <row r="1043">
          <cell r="O1043">
            <v>6</v>
          </cell>
        </row>
        <row r="1044">
          <cell r="O1044">
            <v>10</v>
          </cell>
        </row>
        <row r="1045">
          <cell r="O1045">
            <v>10</v>
          </cell>
        </row>
        <row r="1046">
          <cell r="O1046">
            <v>5</v>
          </cell>
        </row>
        <row r="1047">
          <cell r="O1047">
            <v>5</v>
          </cell>
        </row>
        <row r="1048">
          <cell r="O1048">
            <v>8</v>
          </cell>
        </row>
        <row r="1049">
          <cell r="O1049">
            <v>8</v>
          </cell>
        </row>
        <row r="1050">
          <cell r="O1050">
            <v>16</v>
          </cell>
        </row>
        <row r="1051">
          <cell r="O1051">
            <v>20</v>
          </cell>
        </row>
        <row r="1052">
          <cell r="O1052">
            <v>0</v>
          </cell>
        </row>
        <row r="1053">
          <cell r="O1053">
            <v>11</v>
          </cell>
        </row>
        <row r="1054">
          <cell r="O1054">
            <v>15</v>
          </cell>
        </row>
        <row r="1055">
          <cell r="O1055">
            <v>8</v>
          </cell>
        </row>
        <row r="1056">
          <cell r="O1056">
            <v>14</v>
          </cell>
        </row>
        <row r="1057">
          <cell r="O1057">
            <v>0</v>
          </cell>
        </row>
        <row r="1058">
          <cell r="O1058">
            <v>12</v>
          </cell>
        </row>
        <row r="1059">
          <cell r="O1059">
            <v>3</v>
          </cell>
        </row>
        <row r="1060">
          <cell r="O1060">
            <v>1</v>
          </cell>
        </row>
        <row r="1061">
          <cell r="O1061">
            <v>1</v>
          </cell>
        </row>
        <row r="1062">
          <cell r="O1062">
            <v>4</v>
          </cell>
        </row>
        <row r="1063">
          <cell r="O1063">
            <v>0</v>
          </cell>
        </row>
        <row r="1064">
          <cell r="O1064">
            <v>0</v>
          </cell>
        </row>
        <row r="1065">
          <cell r="O1065">
            <v>0</v>
          </cell>
        </row>
        <row r="1066">
          <cell r="O1066">
            <v>0</v>
          </cell>
        </row>
        <row r="1067">
          <cell r="O1067">
            <v>2</v>
          </cell>
        </row>
        <row r="1068">
          <cell r="O1068">
            <v>1</v>
          </cell>
        </row>
        <row r="1069">
          <cell r="O1069">
            <v>1</v>
          </cell>
        </row>
        <row r="1070">
          <cell r="O1070">
            <v>0</v>
          </cell>
        </row>
        <row r="1071">
          <cell r="O1071">
            <v>0</v>
          </cell>
        </row>
        <row r="1072">
          <cell r="O1072">
            <v>0</v>
          </cell>
        </row>
        <row r="1073">
          <cell r="O1073">
            <v>0</v>
          </cell>
        </row>
        <row r="1074">
          <cell r="O1074">
            <v>2</v>
          </cell>
        </row>
        <row r="1075">
          <cell r="O1075">
            <v>2</v>
          </cell>
        </row>
        <row r="1076">
          <cell r="O1076">
            <v>0</v>
          </cell>
        </row>
        <row r="1077">
          <cell r="O1077">
            <v>0</v>
          </cell>
        </row>
        <row r="1078">
          <cell r="O1078">
            <v>2</v>
          </cell>
        </row>
        <row r="1079">
          <cell r="O1079">
            <v>1</v>
          </cell>
        </row>
        <row r="1080">
          <cell r="O1080">
            <v>1</v>
          </cell>
        </row>
        <row r="1081">
          <cell r="O1081">
            <v>40</v>
          </cell>
        </row>
        <row r="1082">
          <cell r="O1082">
            <v>2</v>
          </cell>
        </row>
        <row r="1083">
          <cell r="O1083">
            <v>2</v>
          </cell>
        </row>
        <row r="1084">
          <cell r="O1084">
            <v>0</v>
          </cell>
        </row>
        <row r="1085">
          <cell r="O1085">
            <v>5</v>
          </cell>
        </row>
        <row r="1086">
          <cell r="O1086">
            <v>0</v>
          </cell>
        </row>
        <row r="1087">
          <cell r="O1087">
            <v>0</v>
          </cell>
        </row>
        <row r="1088">
          <cell r="O1088">
            <v>34</v>
          </cell>
        </row>
        <row r="1089">
          <cell r="O1089">
            <v>2</v>
          </cell>
        </row>
        <row r="1090">
          <cell r="O1090">
            <v>3</v>
          </cell>
        </row>
        <row r="1091">
          <cell r="O1091">
            <v>0</v>
          </cell>
        </row>
        <row r="1092">
          <cell r="O1092">
            <v>0</v>
          </cell>
        </row>
        <row r="1093">
          <cell r="O1093">
            <v>44</v>
          </cell>
        </row>
        <row r="1094">
          <cell r="O1094">
            <v>2</v>
          </cell>
        </row>
        <row r="1095">
          <cell r="O1095">
            <v>2</v>
          </cell>
        </row>
        <row r="1096">
          <cell r="O1096">
            <v>19</v>
          </cell>
        </row>
        <row r="1097">
          <cell r="O1097">
            <v>28</v>
          </cell>
        </row>
        <row r="1098">
          <cell r="O1098">
            <v>2</v>
          </cell>
        </row>
        <row r="1099">
          <cell r="O1099">
            <v>0</v>
          </cell>
        </row>
        <row r="1100">
          <cell r="O1100">
            <v>3</v>
          </cell>
        </row>
        <row r="1101">
          <cell r="O1101">
            <v>0</v>
          </cell>
        </row>
        <row r="1102">
          <cell r="O1102">
            <v>0</v>
          </cell>
        </row>
        <row r="1103">
          <cell r="O1103">
            <v>0</v>
          </cell>
        </row>
        <row r="1104">
          <cell r="O1104">
            <v>1</v>
          </cell>
        </row>
        <row r="1105">
          <cell r="O1105">
            <v>0</v>
          </cell>
        </row>
        <row r="1106">
          <cell r="O1106">
            <v>0</v>
          </cell>
        </row>
        <row r="1107">
          <cell r="O1107">
            <v>0</v>
          </cell>
        </row>
        <row r="1108">
          <cell r="O1108">
            <v>2</v>
          </cell>
        </row>
        <row r="1109">
          <cell r="O1109">
            <v>1</v>
          </cell>
        </row>
        <row r="1110">
          <cell r="O1110">
            <v>0</v>
          </cell>
        </row>
        <row r="1111">
          <cell r="O1111">
            <v>4</v>
          </cell>
        </row>
        <row r="1112">
          <cell r="O1112">
            <v>1</v>
          </cell>
        </row>
        <row r="1113">
          <cell r="O1113">
            <v>0</v>
          </cell>
        </row>
        <row r="1114">
          <cell r="O1114">
            <v>4</v>
          </cell>
        </row>
        <row r="1115">
          <cell r="O1115">
            <v>0</v>
          </cell>
        </row>
        <row r="1116">
          <cell r="O1116">
            <v>0</v>
          </cell>
        </row>
        <row r="1117">
          <cell r="O1117">
            <v>0</v>
          </cell>
        </row>
        <row r="1118">
          <cell r="O1118">
            <v>0</v>
          </cell>
        </row>
        <row r="1119">
          <cell r="O1119">
            <v>3</v>
          </cell>
        </row>
        <row r="1120">
          <cell r="O1120">
            <v>0</v>
          </cell>
        </row>
        <row r="1121">
          <cell r="O1121">
            <v>0</v>
          </cell>
        </row>
        <row r="1122">
          <cell r="O1122">
            <v>1</v>
          </cell>
        </row>
        <row r="1123">
          <cell r="O1123">
            <v>3</v>
          </cell>
        </row>
        <row r="1124">
          <cell r="O1124">
            <v>3</v>
          </cell>
        </row>
        <row r="1125">
          <cell r="O1125">
            <v>0</v>
          </cell>
        </row>
        <row r="1126">
          <cell r="O1126">
            <v>3</v>
          </cell>
        </row>
        <row r="1127">
          <cell r="O1127">
            <v>0</v>
          </cell>
        </row>
        <row r="1128">
          <cell r="O1128">
            <v>4</v>
          </cell>
        </row>
        <row r="1129">
          <cell r="O1129">
            <v>3</v>
          </cell>
        </row>
        <row r="1130">
          <cell r="O1130">
            <v>2</v>
          </cell>
        </row>
        <row r="1131">
          <cell r="O1131">
            <v>4</v>
          </cell>
        </row>
        <row r="1132">
          <cell r="O1132">
            <v>4</v>
          </cell>
        </row>
        <row r="1133">
          <cell r="O1133">
            <v>3</v>
          </cell>
        </row>
        <row r="1134">
          <cell r="O1134">
            <v>5</v>
          </cell>
        </row>
        <row r="1135">
          <cell r="O1135">
            <v>3</v>
          </cell>
        </row>
        <row r="1136">
          <cell r="O1136">
            <v>2</v>
          </cell>
        </row>
        <row r="1137">
          <cell r="O1137">
            <v>2</v>
          </cell>
        </row>
        <row r="1138">
          <cell r="O1138">
            <v>2</v>
          </cell>
        </row>
        <row r="1139">
          <cell r="O1139">
            <v>2</v>
          </cell>
        </row>
        <row r="1140">
          <cell r="O1140">
            <v>2</v>
          </cell>
        </row>
        <row r="1141">
          <cell r="O1141">
            <v>4</v>
          </cell>
        </row>
        <row r="1142">
          <cell r="O1142">
            <v>3</v>
          </cell>
        </row>
        <row r="1143">
          <cell r="O1143">
            <v>3</v>
          </cell>
        </row>
        <row r="1144">
          <cell r="O1144">
            <v>1</v>
          </cell>
        </row>
        <row r="1145">
          <cell r="O1145">
            <v>6</v>
          </cell>
        </row>
        <row r="1146">
          <cell r="O1146">
            <v>4</v>
          </cell>
        </row>
        <row r="1147">
          <cell r="O1147">
            <v>1</v>
          </cell>
        </row>
        <row r="1148">
          <cell r="O1148">
            <v>3</v>
          </cell>
        </row>
        <row r="1149">
          <cell r="O1149">
            <v>2</v>
          </cell>
        </row>
        <row r="1150">
          <cell r="O1150">
            <v>1</v>
          </cell>
        </row>
        <row r="1151">
          <cell r="O1151">
            <v>0</v>
          </cell>
        </row>
        <row r="1152">
          <cell r="O1152">
            <v>0</v>
          </cell>
        </row>
        <row r="1153">
          <cell r="O1153">
            <v>0</v>
          </cell>
        </row>
        <row r="1154">
          <cell r="O1154">
            <v>1</v>
          </cell>
        </row>
        <row r="1155">
          <cell r="O1155">
            <v>1</v>
          </cell>
        </row>
        <row r="1156">
          <cell r="O1156">
            <v>1</v>
          </cell>
        </row>
        <row r="1157">
          <cell r="O1157">
            <v>2</v>
          </cell>
        </row>
        <row r="1158">
          <cell r="O1158">
            <v>1</v>
          </cell>
        </row>
        <row r="1159">
          <cell r="O1159">
            <v>1</v>
          </cell>
        </row>
        <row r="1160">
          <cell r="O1160">
            <v>7</v>
          </cell>
        </row>
        <row r="1161">
          <cell r="O1161">
            <v>0</v>
          </cell>
        </row>
        <row r="1162">
          <cell r="O1162">
            <v>11</v>
          </cell>
        </row>
        <row r="1163">
          <cell r="O1163">
            <v>3</v>
          </cell>
        </row>
        <row r="1164">
          <cell r="O1164">
            <v>3</v>
          </cell>
        </row>
        <row r="1165">
          <cell r="O1165">
            <v>6</v>
          </cell>
        </row>
        <row r="1166">
          <cell r="O1166">
            <v>1</v>
          </cell>
        </row>
        <row r="1167">
          <cell r="O1167">
            <v>3</v>
          </cell>
        </row>
        <row r="1168">
          <cell r="O1168">
            <v>1</v>
          </cell>
        </row>
        <row r="1169">
          <cell r="O1169">
            <v>5</v>
          </cell>
        </row>
        <row r="1170">
          <cell r="O1170">
            <v>3</v>
          </cell>
        </row>
        <row r="1171">
          <cell r="O1171">
            <v>4</v>
          </cell>
        </row>
        <row r="1172">
          <cell r="O1172">
            <v>2</v>
          </cell>
        </row>
        <row r="1173">
          <cell r="O1173">
            <v>3</v>
          </cell>
        </row>
        <row r="1174">
          <cell r="O1174">
            <v>3</v>
          </cell>
        </row>
        <row r="1175">
          <cell r="O1175">
            <v>2</v>
          </cell>
        </row>
        <row r="1176">
          <cell r="O1176">
            <v>2</v>
          </cell>
        </row>
        <row r="1177">
          <cell r="O1177">
            <v>3</v>
          </cell>
        </row>
        <row r="1178">
          <cell r="O1178">
            <v>3</v>
          </cell>
        </row>
        <row r="1179">
          <cell r="O1179">
            <v>2</v>
          </cell>
        </row>
        <row r="1180">
          <cell r="O1180">
            <v>5</v>
          </cell>
        </row>
        <row r="1181">
          <cell r="O1181">
            <v>3</v>
          </cell>
        </row>
        <row r="1182">
          <cell r="O1182">
            <v>4</v>
          </cell>
        </row>
        <row r="1183">
          <cell r="O1183">
            <v>4</v>
          </cell>
        </row>
        <row r="1184">
          <cell r="O1184">
            <v>3</v>
          </cell>
        </row>
        <row r="1185">
          <cell r="O1185">
            <v>3</v>
          </cell>
        </row>
        <row r="1186">
          <cell r="O1186">
            <v>3</v>
          </cell>
        </row>
        <row r="1187">
          <cell r="O1187">
            <v>2</v>
          </cell>
        </row>
        <row r="1188">
          <cell r="O1188">
            <v>2</v>
          </cell>
        </row>
        <row r="1189">
          <cell r="O1189">
            <v>5</v>
          </cell>
        </row>
        <row r="1190">
          <cell r="O1190">
            <v>3</v>
          </cell>
        </row>
        <row r="1191">
          <cell r="O1191">
            <v>4</v>
          </cell>
        </row>
        <row r="1192">
          <cell r="O1192">
            <v>4</v>
          </cell>
        </row>
        <row r="1193">
          <cell r="O1193">
            <v>3</v>
          </cell>
        </row>
        <row r="1194">
          <cell r="O1194">
            <v>4</v>
          </cell>
        </row>
        <row r="1195">
          <cell r="O1195">
            <v>3</v>
          </cell>
        </row>
        <row r="1196">
          <cell r="O1196">
            <v>3</v>
          </cell>
        </row>
        <row r="1197">
          <cell r="O1197">
            <v>3</v>
          </cell>
        </row>
        <row r="1198">
          <cell r="O1198">
            <v>4</v>
          </cell>
        </row>
        <row r="1199">
          <cell r="O1199">
            <v>2</v>
          </cell>
        </row>
        <row r="1200">
          <cell r="O1200">
            <v>4</v>
          </cell>
        </row>
        <row r="1201">
          <cell r="O1201">
            <v>3</v>
          </cell>
        </row>
        <row r="1202">
          <cell r="O1202">
            <v>3</v>
          </cell>
        </row>
        <row r="1203">
          <cell r="O1203">
            <v>4</v>
          </cell>
        </row>
        <row r="1204">
          <cell r="O1204">
            <v>2</v>
          </cell>
        </row>
        <row r="1205">
          <cell r="O1205">
            <v>5</v>
          </cell>
        </row>
        <row r="1206">
          <cell r="O1206">
            <v>2</v>
          </cell>
        </row>
        <row r="1207">
          <cell r="O1207">
            <v>3</v>
          </cell>
        </row>
        <row r="1208">
          <cell r="O1208">
            <v>3</v>
          </cell>
        </row>
        <row r="1209">
          <cell r="O1209">
            <v>3</v>
          </cell>
        </row>
        <row r="1210">
          <cell r="O1210">
            <v>1</v>
          </cell>
        </row>
        <row r="1211">
          <cell r="O1211">
            <v>3</v>
          </cell>
        </row>
        <row r="1212">
          <cell r="O1212">
            <v>4</v>
          </cell>
        </row>
        <row r="1213">
          <cell r="O1213">
            <v>4</v>
          </cell>
        </row>
        <row r="1214">
          <cell r="O1214">
            <v>3</v>
          </cell>
        </row>
        <row r="1215">
          <cell r="O1215">
            <v>4</v>
          </cell>
        </row>
        <row r="1216">
          <cell r="O1216">
            <v>2</v>
          </cell>
        </row>
        <row r="1217">
          <cell r="O1217">
            <v>3</v>
          </cell>
        </row>
        <row r="1218">
          <cell r="O1218">
            <v>2</v>
          </cell>
        </row>
        <row r="1219">
          <cell r="O1219">
            <v>2</v>
          </cell>
        </row>
        <row r="1220">
          <cell r="O1220">
            <v>6</v>
          </cell>
        </row>
        <row r="1221">
          <cell r="O1221">
            <v>3</v>
          </cell>
        </row>
        <row r="1222">
          <cell r="O1222">
            <v>4</v>
          </cell>
        </row>
        <row r="1223">
          <cell r="O1223">
            <v>2</v>
          </cell>
        </row>
        <row r="1224">
          <cell r="O1224">
            <v>3</v>
          </cell>
        </row>
        <row r="1225">
          <cell r="O1225">
            <v>3</v>
          </cell>
        </row>
        <row r="1226">
          <cell r="O1226">
            <v>2</v>
          </cell>
        </row>
        <row r="1227">
          <cell r="O1227">
            <v>4</v>
          </cell>
        </row>
        <row r="1228">
          <cell r="O1228">
            <v>4</v>
          </cell>
        </row>
        <row r="1229">
          <cell r="O1229">
            <v>3</v>
          </cell>
        </row>
        <row r="1230">
          <cell r="O1230">
            <v>3</v>
          </cell>
        </row>
        <row r="1231">
          <cell r="O1231">
            <v>3</v>
          </cell>
        </row>
        <row r="1232">
          <cell r="O1232">
            <v>2</v>
          </cell>
        </row>
        <row r="1233">
          <cell r="O1233">
            <v>2</v>
          </cell>
        </row>
        <row r="1234">
          <cell r="O1234">
            <v>1</v>
          </cell>
        </row>
        <row r="1235">
          <cell r="O1235">
            <v>1</v>
          </cell>
        </row>
        <row r="1236">
          <cell r="O1236">
            <v>1</v>
          </cell>
        </row>
        <row r="1237">
          <cell r="O1237">
            <v>3</v>
          </cell>
        </row>
        <row r="1238">
          <cell r="O1238">
            <v>3</v>
          </cell>
        </row>
        <row r="1239">
          <cell r="O1239">
            <v>2</v>
          </cell>
        </row>
        <row r="1240">
          <cell r="O1240">
            <v>3</v>
          </cell>
        </row>
        <row r="1241">
          <cell r="O1241">
            <v>1</v>
          </cell>
        </row>
        <row r="1242">
          <cell r="O1242">
            <v>3</v>
          </cell>
        </row>
        <row r="1243">
          <cell r="O1243">
            <v>1</v>
          </cell>
        </row>
        <row r="1244">
          <cell r="O1244">
            <v>1</v>
          </cell>
        </row>
        <row r="1245">
          <cell r="O1245">
            <v>1</v>
          </cell>
        </row>
        <row r="1246">
          <cell r="O1246">
            <v>1</v>
          </cell>
        </row>
        <row r="1247">
          <cell r="O1247">
            <v>1</v>
          </cell>
        </row>
        <row r="1248">
          <cell r="O1248">
            <v>2</v>
          </cell>
        </row>
        <row r="1249">
          <cell r="O1249">
            <v>1</v>
          </cell>
        </row>
        <row r="1250">
          <cell r="O1250">
            <v>5</v>
          </cell>
        </row>
        <row r="1251">
          <cell r="O1251">
            <v>1</v>
          </cell>
        </row>
        <row r="1252">
          <cell r="O1252">
            <v>1</v>
          </cell>
        </row>
        <row r="1253">
          <cell r="O1253">
            <v>1</v>
          </cell>
        </row>
        <row r="1254">
          <cell r="O1254">
            <v>2</v>
          </cell>
        </row>
        <row r="1255">
          <cell r="O1255">
            <v>15</v>
          </cell>
        </row>
        <row r="1256">
          <cell r="O1256">
            <v>1</v>
          </cell>
        </row>
        <row r="1257">
          <cell r="O1257">
            <v>1</v>
          </cell>
        </row>
        <row r="1258">
          <cell r="O1258">
            <v>0</v>
          </cell>
        </row>
        <row r="1259">
          <cell r="O1259">
            <v>0</v>
          </cell>
        </row>
        <row r="1260">
          <cell r="O1260">
            <v>2</v>
          </cell>
        </row>
        <row r="1261">
          <cell r="O1261">
            <v>0</v>
          </cell>
        </row>
        <row r="1262">
          <cell r="O1262">
            <v>1</v>
          </cell>
        </row>
        <row r="1263">
          <cell r="O1263">
            <v>0</v>
          </cell>
        </row>
        <row r="1264">
          <cell r="O1264">
            <v>1</v>
          </cell>
        </row>
        <row r="1265">
          <cell r="O1265">
            <v>0</v>
          </cell>
        </row>
        <row r="1266">
          <cell r="O1266">
            <v>0</v>
          </cell>
        </row>
        <row r="1267">
          <cell r="O1267">
            <v>0</v>
          </cell>
        </row>
        <row r="1268">
          <cell r="O1268">
            <v>2</v>
          </cell>
        </row>
        <row r="1269">
          <cell r="O1269">
            <v>2</v>
          </cell>
        </row>
        <row r="1270">
          <cell r="O1270">
            <v>1</v>
          </cell>
        </row>
        <row r="1271">
          <cell r="O1271">
            <v>2</v>
          </cell>
        </row>
        <row r="1272">
          <cell r="O1272">
            <v>2</v>
          </cell>
        </row>
        <row r="1273">
          <cell r="O1273">
            <v>0</v>
          </cell>
        </row>
        <row r="1274">
          <cell r="O1274">
            <v>0</v>
          </cell>
        </row>
        <row r="1275">
          <cell r="O1275">
            <v>1</v>
          </cell>
        </row>
        <row r="1276">
          <cell r="O1276">
            <v>1</v>
          </cell>
        </row>
        <row r="1277">
          <cell r="O1277">
            <v>1</v>
          </cell>
        </row>
        <row r="1278">
          <cell r="O1278">
            <v>1</v>
          </cell>
        </row>
        <row r="1279">
          <cell r="O1279">
            <v>4</v>
          </cell>
        </row>
        <row r="1280">
          <cell r="O1280">
            <v>1</v>
          </cell>
        </row>
        <row r="1281">
          <cell r="O1281">
            <v>2</v>
          </cell>
        </row>
        <row r="1282">
          <cell r="O1282">
            <v>0</v>
          </cell>
        </row>
        <row r="1283">
          <cell r="O1283">
            <v>3</v>
          </cell>
        </row>
        <row r="1284">
          <cell r="O1284">
            <v>0</v>
          </cell>
        </row>
        <row r="1285">
          <cell r="O1285">
            <v>0</v>
          </cell>
        </row>
        <row r="1286">
          <cell r="O1286">
            <v>1</v>
          </cell>
        </row>
        <row r="1287">
          <cell r="O1287">
            <v>2</v>
          </cell>
        </row>
        <row r="1288">
          <cell r="O1288">
            <v>1</v>
          </cell>
        </row>
        <row r="1289">
          <cell r="O1289">
            <v>0</v>
          </cell>
        </row>
        <row r="1290">
          <cell r="O1290">
            <v>0</v>
          </cell>
        </row>
        <row r="1291">
          <cell r="O1291">
            <v>0</v>
          </cell>
        </row>
        <row r="1292">
          <cell r="O1292">
            <v>0</v>
          </cell>
        </row>
        <row r="1293">
          <cell r="O1293">
            <v>0</v>
          </cell>
        </row>
        <row r="1294">
          <cell r="O1294">
            <v>0</v>
          </cell>
        </row>
        <row r="1295">
          <cell r="O1295">
            <v>0</v>
          </cell>
        </row>
        <row r="1296">
          <cell r="O1296">
            <v>1</v>
          </cell>
        </row>
        <row r="1297">
          <cell r="O1297">
            <v>1</v>
          </cell>
        </row>
        <row r="1298">
          <cell r="O1298">
            <v>0</v>
          </cell>
        </row>
        <row r="1299">
          <cell r="O1299">
            <v>0</v>
          </cell>
        </row>
        <row r="1300">
          <cell r="O1300">
            <v>0</v>
          </cell>
        </row>
        <row r="1301">
          <cell r="O1301">
            <v>0</v>
          </cell>
        </row>
        <row r="1302">
          <cell r="O1302">
            <v>0</v>
          </cell>
        </row>
        <row r="1303">
          <cell r="O1303">
            <v>1</v>
          </cell>
        </row>
        <row r="1304">
          <cell r="O1304">
            <v>1</v>
          </cell>
        </row>
        <row r="1305">
          <cell r="O1305">
            <v>1</v>
          </cell>
        </row>
        <row r="1306">
          <cell r="O1306">
            <v>1</v>
          </cell>
        </row>
        <row r="1307">
          <cell r="O1307">
            <v>2</v>
          </cell>
        </row>
        <row r="1308">
          <cell r="O1308">
            <v>2</v>
          </cell>
        </row>
        <row r="1309">
          <cell r="O1309">
            <v>2</v>
          </cell>
        </row>
        <row r="1310">
          <cell r="O1310">
            <v>3</v>
          </cell>
        </row>
        <row r="1311">
          <cell r="O1311">
            <v>0</v>
          </cell>
        </row>
        <row r="1312">
          <cell r="O1312">
            <v>0</v>
          </cell>
        </row>
        <row r="1313">
          <cell r="O1313">
            <v>0</v>
          </cell>
        </row>
        <row r="1314">
          <cell r="O1314">
            <v>1</v>
          </cell>
        </row>
        <row r="1315">
          <cell r="O1315">
            <v>0</v>
          </cell>
        </row>
        <row r="1316">
          <cell r="O1316">
            <v>0</v>
          </cell>
        </row>
        <row r="1317">
          <cell r="O1317">
            <v>0</v>
          </cell>
        </row>
        <row r="1318">
          <cell r="O1318">
            <v>1</v>
          </cell>
        </row>
        <row r="1319">
          <cell r="O1319">
            <v>0</v>
          </cell>
        </row>
        <row r="1320">
          <cell r="O1320">
            <v>0</v>
          </cell>
        </row>
        <row r="1321">
          <cell r="O1321">
            <v>0</v>
          </cell>
        </row>
        <row r="1322">
          <cell r="O1322">
            <v>0</v>
          </cell>
        </row>
        <row r="1323">
          <cell r="O1323">
            <v>0</v>
          </cell>
        </row>
        <row r="1324">
          <cell r="O1324">
            <v>0</v>
          </cell>
        </row>
        <row r="1325">
          <cell r="O1325">
            <v>0</v>
          </cell>
        </row>
        <row r="1326">
          <cell r="O1326">
            <v>1</v>
          </cell>
        </row>
        <row r="1327">
          <cell r="O1327">
            <v>1</v>
          </cell>
        </row>
        <row r="1328">
          <cell r="O1328">
            <v>2</v>
          </cell>
        </row>
        <row r="1329">
          <cell r="O1329">
            <v>1</v>
          </cell>
        </row>
        <row r="1330">
          <cell r="O1330">
            <v>0</v>
          </cell>
        </row>
        <row r="1331">
          <cell r="O1331">
            <v>1</v>
          </cell>
        </row>
        <row r="1332">
          <cell r="O1332">
            <v>3</v>
          </cell>
        </row>
        <row r="1333">
          <cell r="O1333">
            <v>1</v>
          </cell>
        </row>
        <row r="1334">
          <cell r="O1334">
            <v>2</v>
          </cell>
        </row>
        <row r="1335">
          <cell r="O1335">
            <v>3</v>
          </cell>
        </row>
        <row r="1336">
          <cell r="O1336">
            <v>1</v>
          </cell>
        </row>
        <row r="1337">
          <cell r="O1337">
            <v>2</v>
          </cell>
        </row>
        <row r="1338">
          <cell r="O1338">
            <v>4</v>
          </cell>
        </row>
        <row r="1339">
          <cell r="O1339">
            <v>0</v>
          </cell>
        </row>
        <row r="1340">
          <cell r="O1340">
            <v>3</v>
          </cell>
        </row>
        <row r="1341">
          <cell r="O1341">
            <v>2</v>
          </cell>
        </row>
        <row r="1342">
          <cell r="O1342">
            <v>2</v>
          </cell>
        </row>
        <row r="1343">
          <cell r="O1343">
            <v>2</v>
          </cell>
        </row>
        <row r="1344">
          <cell r="O1344">
            <v>0</v>
          </cell>
        </row>
        <row r="1345">
          <cell r="O1345">
            <v>1</v>
          </cell>
        </row>
        <row r="1346">
          <cell r="O1346">
            <v>1</v>
          </cell>
        </row>
        <row r="1347">
          <cell r="O1347">
            <v>2</v>
          </cell>
        </row>
        <row r="1348">
          <cell r="O1348">
            <v>3</v>
          </cell>
        </row>
        <row r="1349">
          <cell r="O1349">
            <v>3</v>
          </cell>
        </row>
        <row r="1350">
          <cell r="O1350">
            <v>3</v>
          </cell>
        </row>
        <row r="1351">
          <cell r="O1351">
            <v>0</v>
          </cell>
        </row>
        <row r="1352">
          <cell r="O1352">
            <v>0</v>
          </cell>
        </row>
        <row r="1353">
          <cell r="O1353">
            <v>1</v>
          </cell>
        </row>
        <row r="1354">
          <cell r="O1354">
            <v>3</v>
          </cell>
        </row>
        <row r="1355">
          <cell r="O1355">
            <v>0</v>
          </cell>
        </row>
        <row r="1356">
          <cell r="O1356">
            <v>3</v>
          </cell>
        </row>
        <row r="1357">
          <cell r="O1357">
            <v>0</v>
          </cell>
        </row>
        <row r="1358">
          <cell r="O1358">
            <v>5</v>
          </cell>
        </row>
        <row r="1359">
          <cell r="O1359">
            <v>0</v>
          </cell>
        </row>
        <row r="1360">
          <cell r="O1360">
            <v>3</v>
          </cell>
        </row>
        <row r="1361">
          <cell r="O1361">
            <v>0</v>
          </cell>
        </row>
        <row r="1362">
          <cell r="O1362">
            <v>0</v>
          </cell>
        </row>
        <row r="1363">
          <cell r="O1363">
            <v>3</v>
          </cell>
        </row>
        <row r="1364">
          <cell r="O1364">
            <v>2</v>
          </cell>
        </row>
        <row r="1365">
          <cell r="O1365">
            <v>1</v>
          </cell>
        </row>
        <row r="1366">
          <cell r="O1366">
            <v>2</v>
          </cell>
        </row>
        <row r="1367">
          <cell r="O1367">
            <v>1</v>
          </cell>
        </row>
        <row r="1368">
          <cell r="O1368">
            <v>2</v>
          </cell>
        </row>
        <row r="1369">
          <cell r="O1369">
            <v>0</v>
          </cell>
        </row>
        <row r="1370">
          <cell r="O1370">
            <v>1</v>
          </cell>
        </row>
        <row r="1371">
          <cell r="O1371">
            <v>2</v>
          </cell>
        </row>
        <row r="1372">
          <cell r="O1372">
            <v>2</v>
          </cell>
        </row>
        <row r="1373">
          <cell r="O1373">
            <v>0</v>
          </cell>
        </row>
        <row r="1374">
          <cell r="O1374">
            <v>2</v>
          </cell>
        </row>
        <row r="1375">
          <cell r="O1375">
            <v>0</v>
          </cell>
        </row>
        <row r="1376">
          <cell r="O1376">
            <v>0</v>
          </cell>
        </row>
        <row r="1377">
          <cell r="O1377">
            <v>4</v>
          </cell>
        </row>
        <row r="1378">
          <cell r="O1378">
            <v>2</v>
          </cell>
        </row>
        <row r="1379">
          <cell r="O1379">
            <v>2</v>
          </cell>
        </row>
        <row r="1380">
          <cell r="O1380">
            <v>0</v>
          </cell>
        </row>
        <row r="1381">
          <cell r="O1381">
            <v>1</v>
          </cell>
        </row>
        <row r="1382">
          <cell r="O1382">
            <v>3</v>
          </cell>
        </row>
        <row r="1383">
          <cell r="O1383">
            <v>2</v>
          </cell>
        </row>
        <row r="1384">
          <cell r="O1384">
            <v>1</v>
          </cell>
        </row>
        <row r="1385">
          <cell r="O1385">
            <v>3</v>
          </cell>
        </row>
        <row r="1386">
          <cell r="O1386">
            <v>1</v>
          </cell>
        </row>
        <row r="1387">
          <cell r="O1387">
            <v>0</v>
          </cell>
        </row>
        <row r="1388">
          <cell r="O1388">
            <v>1</v>
          </cell>
        </row>
        <row r="1389">
          <cell r="O1389">
            <v>1</v>
          </cell>
        </row>
        <row r="1390">
          <cell r="O1390">
            <v>2</v>
          </cell>
        </row>
        <row r="1391">
          <cell r="O1391">
            <v>0</v>
          </cell>
        </row>
        <row r="1392">
          <cell r="O1392">
            <v>0</v>
          </cell>
        </row>
        <row r="1393">
          <cell r="O1393">
            <v>2</v>
          </cell>
        </row>
        <row r="1394">
          <cell r="O1394">
            <v>1</v>
          </cell>
        </row>
        <row r="1395">
          <cell r="O1395">
            <v>1</v>
          </cell>
        </row>
        <row r="1396">
          <cell r="O1396">
            <v>1</v>
          </cell>
        </row>
        <row r="1397">
          <cell r="O1397">
            <v>2</v>
          </cell>
        </row>
        <row r="1398">
          <cell r="O1398">
            <v>1</v>
          </cell>
        </row>
        <row r="1399">
          <cell r="O1399">
            <v>1</v>
          </cell>
        </row>
        <row r="1400">
          <cell r="O1400">
            <v>2</v>
          </cell>
        </row>
        <row r="1401">
          <cell r="O1401">
            <v>1</v>
          </cell>
        </row>
        <row r="1402">
          <cell r="O1402">
            <v>1</v>
          </cell>
        </row>
        <row r="1403">
          <cell r="O1403">
            <v>1</v>
          </cell>
        </row>
        <row r="1404">
          <cell r="O1404">
            <v>1</v>
          </cell>
        </row>
        <row r="1405">
          <cell r="O1405">
            <v>1</v>
          </cell>
        </row>
        <row r="1406">
          <cell r="O1406">
            <v>2</v>
          </cell>
        </row>
        <row r="1407">
          <cell r="O1407">
            <v>1</v>
          </cell>
        </row>
        <row r="1408">
          <cell r="O1408">
            <v>1</v>
          </cell>
        </row>
        <row r="1409">
          <cell r="O1409">
            <v>2</v>
          </cell>
        </row>
        <row r="1410">
          <cell r="O1410">
            <v>0</v>
          </cell>
        </row>
        <row r="1411">
          <cell r="O1411">
            <v>0</v>
          </cell>
        </row>
        <row r="1412">
          <cell r="O1412">
            <v>0</v>
          </cell>
        </row>
        <row r="1413">
          <cell r="O1413">
            <v>0</v>
          </cell>
        </row>
        <row r="1414">
          <cell r="O1414">
            <v>1</v>
          </cell>
        </row>
        <row r="1415">
          <cell r="O1415">
            <v>1</v>
          </cell>
        </row>
        <row r="1416">
          <cell r="O1416">
            <v>1</v>
          </cell>
        </row>
        <row r="1417">
          <cell r="O1417">
            <v>1</v>
          </cell>
        </row>
        <row r="1418">
          <cell r="O1418">
            <v>0</v>
          </cell>
        </row>
        <row r="1419">
          <cell r="O1419">
            <v>1</v>
          </cell>
        </row>
        <row r="1420">
          <cell r="O1420">
            <v>0</v>
          </cell>
        </row>
        <row r="1421">
          <cell r="O1421">
            <v>0</v>
          </cell>
        </row>
        <row r="1422">
          <cell r="O1422">
            <v>1</v>
          </cell>
        </row>
        <row r="1423">
          <cell r="O1423">
            <v>1</v>
          </cell>
        </row>
        <row r="1424">
          <cell r="O1424">
            <v>2</v>
          </cell>
        </row>
        <row r="1425">
          <cell r="O1425">
            <v>1</v>
          </cell>
        </row>
        <row r="1426">
          <cell r="O1426">
            <v>0</v>
          </cell>
        </row>
        <row r="1427">
          <cell r="O1427">
            <v>1</v>
          </cell>
        </row>
        <row r="1428">
          <cell r="O1428">
            <v>0</v>
          </cell>
        </row>
        <row r="1429">
          <cell r="O1429">
            <v>1</v>
          </cell>
        </row>
        <row r="1430">
          <cell r="O1430">
            <v>0</v>
          </cell>
        </row>
        <row r="1431">
          <cell r="O1431">
            <v>0</v>
          </cell>
        </row>
        <row r="1432">
          <cell r="O1432">
            <v>3</v>
          </cell>
        </row>
        <row r="1433">
          <cell r="O1433">
            <v>0</v>
          </cell>
        </row>
        <row r="1434">
          <cell r="O1434">
            <v>0</v>
          </cell>
        </row>
        <row r="1435">
          <cell r="O1435">
            <v>3</v>
          </cell>
        </row>
        <row r="1436">
          <cell r="O1436">
            <v>8</v>
          </cell>
        </row>
        <row r="1437">
          <cell r="O1437">
            <v>3</v>
          </cell>
        </row>
        <row r="1438">
          <cell r="O1438">
            <v>0</v>
          </cell>
        </row>
        <row r="1439">
          <cell r="O1439">
            <v>0</v>
          </cell>
        </row>
        <row r="1440">
          <cell r="O1440">
            <v>0</v>
          </cell>
        </row>
        <row r="1441">
          <cell r="O1441">
            <v>1</v>
          </cell>
        </row>
        <row r="1442">
          <cell r="O1442">
            <v>0</v>
          </cell>
        </row>
        <row r="1443">
          <cell r="O1443">
            <v>2</v>
          </cell>
        </row>
        <row r="1444">
          <cell r="O1444">
            <v>0</v>
          </cell>
        </row>
        <row r="1445">
          <cell r="O1445">
            <v>0</v>
          </cell>
        </row>
        <row r="1446">
          <cell r="O1446">
            <v>0</v>
          </cell>
        </row>
        <row r="1447">
          <cell r="O1447">
            <v>20</v>
          </cell>
        </row>
        <row r="1448">
          <cell r="O1448">
            <v>20</v>
          </cell>
        </row>
        <row r="1449">
          <cell r="O1449">
            <v>11</v>
          </cell>
        </row>
        <row r="1450">
          <cell r="O1450">
            <v>35</v>
          </cell>
        </row>
        <row r="1451">
          <cell r="O1451">
            <v>20</v>
          </cell>
        </row>
        <row r="1452">
          <cell r="O1452">
            <v>10</v>
          </cell>
        </row>
        <row r="1453">
          <cell r="O1453">
            <v>9</v>
          </cell>
        </row>
        <row r="1454">
          <cell r="O1454">
            <v>8</v>
          </cell>
        </row>
        <row r="1455">
          <cell r="O1455">
            <v>10</v>
          </cell>
        </row>
        <row r="1456">
          <cell r="O1456">
            <v>97</v>
          </cell>
        </row>
        <row r="1457">
          <cell r="O1457">
            <v>8</v>
          </cell>
        </row>
        <row r="1458">
          <cell r="O1458">
            <v>5</v>
          </cell>
        </row>
        <row r="1459">
          <cell r="O1459">
            <v>6</v>
          </cell>
        </row>
        <row r="1460">
          <cell r="O1460">
            <v>5</v>
          </cell>
        </row>
        <row r="1461">
          <cell r="O1461">
            <v>6</v>
          </cell>
        </row>
        <row r="1462">
          <cell r="O1462">
            <v>10</v>
          </cell>
        </row>
        <row r="1463">
          <cell r="O1463">
            <v>473</v>
          </cell>
        </row>
        <row r="1464">
          <cell r="O1464">
            <v>6</v>
          </cell>
        </row>
        <row r="1465">
          <cell r="O1465">
            <v>5</v>
          </cell>
        </row>
        <row r="1466">
          <cell r="O1466">
            <v>0</v>
          </cell>
        </row>
        <row r="1467">
          <cell r="O1467">
            <v>4</v>
          </cell>
        </row>
        <row r="1468">
          <cell r="O1468">
            <v>1</v>
          </cell>
        </row>
        <row r="1469">
          <cell r="O1469">
            <v>0</v>
          </cell>
        </row>
        <row r="1470">
          <cell r="O1470">
            <v>6</v>
          </cell>
        </row>
        <row r="1471">
          <cell r="O1471">
            <v>16</v>
          </cell>
        </row>
        <row r="1472">
          <cell r="O1472">
            <v>0</v>
          </cell>
        </row>
        <row r="1473">
          <cell r="O1473">
            <v>130</v>
          </cell>
        </row>
        <row r="1474">
          <cell r="O1474">
            <v>20</v>
          </cell>
        </row>
        <row r="1475">
          <cell r="O1475">
            <v>60</v>
          </cell>
        </row>
        <row r="1476">
          <cell r="O1476">
            <v>10</v>
          </cell>
        </row>
        <row r="1477">
          <cell r="O1477">
            <v>17</v>
          </cell>
        </row>
        <row r="1478">
          <cell r="O1478">
            <v>10</v>
          </cell>
        </row>
        <row r="1479">
          <cell r="O1479">
            <v>9</v>
          </cell>
        </row>
        <row r="1480">
          <cell r="O1480">
            <v>10</v>
          </cell>
        </row>
        <row r="1481">
          <cell r="O1481">
            <v>9</v>
          </cell>
        </row>
        <row r="1482">
          <cell r="O1482">
            <v>8</v>
          </cell>
        </row>
        <row r="1483">
          <cell r="O1483">
            <v>1</v>
          </cell>
        </row>
        <row r="1484">
          <cell r="O1484">
            <v>7</v>
          </cell>
        </row>
        <row r="1485">
          <cell r="O1485">
            <v>19</v>
          </cell>
        </row>
        <row r="1486">
          <cell r="O1486">
            <v>7</v>
          </cell>
        </row>
        <row r="1487">
          <cell r="O1487">
            <v>10</v>
          </cell>
        </row>
        <row r="1488">
          <cell r="O1488">
            <v>16</v>
          </cell>
        </row>
        <row r="1489">
          <cell r="O1489">
            <v>30</v>
          </cell>
        </row>
        <row r="1490">
          <cell r="O1490">
            <v>20</v>
          </cell>
        </row>
        <row r="1491">
          <cell r="O1491">
            <v>19</v>
          </cell>
        </row>
        <row r="1492">
          <cell r="O1492">
            <v>8</v>
          </cell>
        </row>
        <row r="1493">
          <cell r="O1493">
            <v>33</v>
          </cell>
        </row>
        <row r="1494">
          <cell r="O1494">
            <v>0</v>
          </cell>
        </row>
        <row r="1495">
          <cell r="O1495">
            <v>15</v>
          </cell>
        </row>
        <row r="1496">
          <cell r="O1496">
            <v>6</v>
          </cell>
        </row>
        <row r="1497">
          <cell r="O1497">
            <v>30</v>
          </cell>
        </row>
        <row r="1498">
          <cell r="O1498">
            <v>10</v>
          </cell>
        </row>
        <row r="1499">
          <cell r="O1499">
            <v>20</v>
          </cell>
        </row>
        <row r="1500">
          <cell r="O1500">
            <v>10</v>
          </cell>
        </row>
        <row r="1501">
          <cell r="O1501">
            <v>20</v>
          </cell>
        </row>
        <row r="1502">
          <cell r="O1502">
            <v>190</v>
          </cell>
        </row>
        <row r="1503">
          <cell r="O1503">
            <v>0</v>
          </cell>
        </row>
        <row r="1504">
          <cell r="O1504">
            <v>0</v>
          </cell>
        </row>
        <row r="1505">
          <cell r="O1505">
            <v>2</v>
          </cell>
        </row>
        <row r="1506">
          <cell r="O1506">
            <v>2</v>
          </cell>
        </row>
        <row r="1507">
          <cell r="O1507">
            <v>37</v>
          </cell>
        </row>
        <row r="1508">
          <cell r="O1508">
            <v>60</v>
          </cell>
        </row>
        <row r="1509">
          <cell r="O1509">
            <v>10</v>
          </cell>
        </row>
        <row r="1510">
          <cell r="O1510">
            <v>8</v>
          </cell>
        </row>
        <row r="1511">
          <cell r="O1511">
            <v>7</v>
          </cell>
        </row>
        <row r="1512">
          <cell r="O1512">
            <v>6</v>
          </cell>
        </row>
        <row r="1513">
          <cell r="O1513">
            <v>2</v>
          </cell>
        </row>
        <row r="1514">
          <cell r="O1514">
            <v>3</v>
          </cell>
        </row>
        <row r="1515">
          <cell r="O1515">
            <v>7</v>
          </cell>
        </row>
        <row r="1516">
          <cell r="O1516">
            <v>13</v>
          </cell>
        </row>
        <row r="1517">
          <cell r="O1517">
            <v>10</v>
          </cell>
        </row>
        <row r="1518">
          <cell r="O1518">
            <v>10</v>
          </cell>
        </row>
        <row r="1519">
          <cell r="O1519">
            <v>30</v>
          </cell>
        </row>
        <row r="1520">
          <cell r="O1520">
            <v>7</v>
          </cell>
        </row>
        <row r="1521">
          <cell r="O1521">
            <v>10</v>
          </cell>
        </row>
        <row r="1522">
          <cell r="O1522">
            <v>13</v>
          </cell>
        </row>
        <row r="1523">
          <cell r="O1523">
            <v>7</v>
          </cell>
        </row>
        <row r="1524">
          <cell r="O1524">
            <v>4</v>
          </cell>
        </row>
        <row r="1525">
          <cell r="O1525">
            <v>0</v>
          </cell>
        </row>
        <row r="1526">
          <cell r="O1526">
            <v>1</v>
          </cell>
        </row>
        <row r="1527">
          <cell r="O1527">
            <v>0</v>
          </cell>
        </row>
        <row r="1528">
          <cell r="O1528">
            <v>12</v>
          </cell>
        </row>
        <row r="1529">
          <cell r="O1529">
            <v>0</v>
          </cell>
        </row>
        <row r="1530">
          <cell r="O1530">
            <v>0</v>
          </cell>
        </row>
        <row r="1531">
          <cell r="O1531">
            <v>0</v>
          </cell>
        </row>
        <row r="1532">
          <cell r="O1532">
            <v>4</v>
          </cell>
        </row>
        <row r="1533">
          <cell r="O1533">
            <v>0</v>
          </cell>
        </row>
        <row r="1534">
          <cell r="O1534">
            <v>2</v>
          </cell>
        </row>
        <row r="1535">
          <cell r="O1535">
            <v>1</v>
          </cell>
        </row>
        <row r="1536">
          <cell r="O1536">
            <v>1</v>
          </cell>
        </row>
        <row r="1537">
          <cell r="O1537">
            <v>1</v>
          </cell>
        </row>
        <row r="1538">
          <cell r="O1538">
            <v>4</v>
          </cell>
        </row>
        <row r="1539">
          <cell r="O1539">
            <v>2</v>
          </cell>
        </row>
        <row r="1540">
          <cell r="O1540">
            <v>0</v>
          </cell>
        </row>
        <row r="1541">
          <cell r="O1541">
            <v>19</v>
          </cell>
        </row>
        <row r="1542">
          <cell r="O1542">
            <v>0</v>
          </cell>
        </row>
        <row r="1543">
          <cell r="O1543">
            <v>0</v>
          </cell>
        </row>
        <row r="1544">
          <cell r="O1544">
            <v>0</v>
          </cell>
        </row>
        <row r="1545">
          <cell r="O1545">
            <v>5</v>
          </cell>
        </row>
        <row r="1546">
          <cell r="O1546">
            <v>1</v>
          </cell>
        </row>
        <row r="1547">
          <cell r="O1547">
            <v>1</v>
          </cell>
        </row>
        <row r="1548">
          <cell r="O1548">
            <v>0</v>
          </cell>
        </row>
        <row r="1549">
          <cell r="O1549">
            <v>2</v>
          </cell>
        </row>
        <row r="1550">
          <cell r="O1550">
            <v>1</v>
          </cell>
        </row>
        <row r="1551">
          <cell r="O1551">
            <v>1</v>
          </cell>
        </row>
        <row r="1552">
          <cell r="O1552">
            <v>1</v>
          </cell>
        </row>
        <row r="1553">
          <cell r="O1553">
            <v>2</v>
          </cell>
        </row>
        <row r="1554">
          <cell r="O1554">
            <v>1</v>
          </cell>
        </row>
        <row r="1555">
          <cell r="O1555">
            <v>1</v>
          </cell>
        </row>
        <row r="1556">
          <cell r="O1556">
            <v>2</v>
          </cell>
        </row>
        <row r="1557">
          <cell r="O1557">
            <v>2</v>
          </cell>
        </row>
        <row r="1558">
          <cell r="O1558">
            <v>3</v>
          </cell>
        </row>
        <row r="1559">
          <cell r="O1559">
            <v>4</v>
          </cell>
        </row>
        <row r="1560">
          <cell r="O1560">
            <v>1</v>
          </cell>
        </row>
        <row r="1561">
          <cell r="O1561">
            <v>1</v>
          </cell>
        </row>
        <row r="1562">
          <cell r="O1562">
            <v>4</v>
          </cell>
        </row>
        <row r="1563">
          <cell r="O1563">
            <v>4</v>
          </cell>
        </row>
        <row r="1564">
          <cell r="O1564">
            <v>3</v>
          </cell>
        </row>
        <row r="1565">
          <cell r="O1565">
            <v>3</v>
          </cell>
        </row>
        <row r="1566">
          <cell r="O1566">
            <v>4</v>
          </cell>
        </row>
        <row r="1567">
          <cell r="O1567">
            <v>0</v>
          </cell>
        </row>
        <row r="1568">
          <cell r="O1568">
            <v>0</v>
          </cell>
        </row>
        <row r="1569">
          <cell r="O1569">
            <v>0</v>
          </cell>
        </row>
        <row r="1570">
          <cell r="O1570">
            <v>0</v>
          </cell>
        </row>
        <row r="1571">
          <cell r="O1571">
            <v>0</v>
          </cell>
        </row>
        <row r="1572">
          <cell r="O1572">
            <v>0</v>
          </cell>
        </row>
        <row r="1573">
          <cell r="O1573">
            <v>5</v>
          </cell>
        </row>
        <row r="1574">
          <cell r="O1574">
            <v>5</v>
          </cell>
        </row>
        <row r="1575">
          <cell r="O1575">
            <v>2</v>
          </cell>
        </row>
        <row r="1576">
          <cell r="O1576">
            <v>0</v>
          </cell>
        </row>
        <row r="1577">
          <cell r="O1577">
            <v>5</v>
          </cell>
        </row>
        <row r="1578">
          <cell r="O1578">
            <v>2</v>
          </cell>
        </row>
        <row r="1579">
          <cell r="O1579">
            <v>2</v>
          </cell>
        </row>
        <row r="1580">
          <cell r="O1580">
            <v>0</v>
          </cell>
        </row>
        <row r="1581">
          <cell r="O1581">
            <v>4</v>
          </cell>
        </row>
        <row r="1582">
          <cell r="O1582">
            <v>1</v>
          </cell>
        </row>
        <row r="1583">
          <cell r="O1583">
            <v>1</v>
          </cell>
        </row>
        <row r="1584">
          <cell r="O1584">
            <v>6</v>
          </cell>
        </row>
        <row r="1585">
          <cell r="O1585">
            <v>5</v>
          </cell>
        </row>
        <row r="1586">
          <cell r="O1586">
            <v>6</v>
          </cell>
        </row>
        <row r="1587">
          <cell r="O1587">
            <v>2</v>
          </cell>
        </row>
        <row r="1588">
          <cell r="O1588">
            <v>1</v>
          </cell>
        </row>
        <row r="1589">
          <cell r="O1589">
            <v>1</v>
          </cell>
        </row>
        <row r="1590">
          <cell r="O1590">
            <v>0</v>
          </cell>
        </row>
        <row r="1591">
          <cell r="O1591">
            <v>1</v>
          </cell>
        </row>
        <row r="1592">
          <cell r="O1592">
            <v>0</v>
          </cell>
        </row>
        <row r="1593">
          <cell r="O1593">
            <v>1</v>
          </cell>
        </row>
        <row r="1594">
          <cell r="O1594">
            <v>1</v>
          </cell>
        </row>
        <row r="1595">
          <cell r="O1595">
            <v>0</v>
          </cell>
        </row>
        <row r="1602">
          <cell r="O1602">
            <v>0</v>
          </cell>
        </row>
        <row r="1603">
          <cell r="O1603">
            <v>0</v>
          </cell>
        </row>
        <row r="1604">
          <cell r="O1604">
            <v>0</v>
          </cell>
        </row>
        <row r="1605">
          <cell r="O1605">
            <v>0</v>
          </cell>
        </row>
        <row r="1606">
          <cell r="O1606">
            <v>0</v>
          </cell>
        </row>
        <row r="1607">
          <cell r="O1607">
            <v>0</v>
          </cell>
        </row>
        <row r="1608">
          <cell r="O1608">
            <v>0</v>
          </cell>
        </row>
        <row r="1609">
          <cell r="O1609">
            <v>0</v>
          </cell>
        </row>
        <row r="1610">
          <cell r="O1610">
            <v>0</v>
          </cell>
        </row>
        <row r="1611">
          <cell r="O1611">
            <v>0</v>
          </cell>
        </row>
        <row r="1612">
          <cell r="O1612">
            <v>0</v>
          </cell>
        </row>
        <row r="1613">
          <cell r="O1613">
            <v>0</v>
          </cell>
        </row>
        <row r="1614">
          <cell r="O1614">
            <v>0</v>
          </cell>
        </row>
        <row r="1615">
          <cell r="O1615">
            <v>0</v>
          </cell>
        </row>
        <row r="1616">
          <cell r="O1616">
            <v>0</v>
          </cell>
        </row>
        <row r="1617">
          <cell r="O1617">
            <v>0</v>
          </cell>
        </row>
        <row r="1618">
          <cell r="O1618">
            <v>0</v>
          </cell>
        </row>
        <row r="1619">
          <cell r="O1619">
            <v>0</v>
          </cell>
        </row>
        <row r="1620">
          <cell r="O1620">
            <v>0</v>
          </cell>
        </row>
        <row r="1621">
          <cell r="O1621">
            <v>0</v>
          </cell>
        </row>
        <row r="1622">
          <cell r="O1622">
            <v>0</v>
          </cell>
        </row>
        <row r="1623">
          <cell r="O1623">
            <v>0</v>
          </cell>
        </row>
        <row r="1624">
          <cell r="O1624">
            <v>85</v>
          </cell>
        </row>
        <row r="1625">
          <cell r="O1625">
            <v>0</v>
          </cell>
        </row>
        <row r="1626">
          <cell r="O1626">
            <v>0</v>
          </cell>
        </row>
        <row r="1627">
          <cell r="O1627">
            <v>0</v>
          </cell>
        </row>
        <row r="1628">
          <cell r="O1628">
            <v>0</v>
          </cell>
        </row>
        <row r="1629">
          <cell r="O1629">
            <v>0</v>
          </cell>
        </row>
        <row r="1630">
          <cell r="O1630">
            <v>0</v>
          </cell>
        </row>
        <row r="1631">
          <cell r="O1631">
            <v>0</v>
          </cell>
        </row>
        <row r="1632">
          <cell r="O1632">
            <v>0</v>
          </cell>
        </row>
        <row r="1639">
          <cell r="O1639">
            <v>7</v>
          </cell>
        </row>
        <row r="1640">
          <cell r="O1640">
            <v>4</v>
          </cell>
        </row>
        <row r="1641">
          <cell r="O1641">
            <v>15</v>
          </cell>
        </row>
        <row r="1642">
          <cell r="O1642">
            <v>8</v>
          </cell>
        </row>
        <row r="1643">
          <cell r="O1643">
            <v>10</v>
          </cell>
        </row>
        <row r="1644">
          <cell r="O1644">
            <v>14</v>
          </cell>
        </row>
        <row r="1645">
          <cell r="O1645">
            <v>167</v>
          </cell>
        </row>
        <row r="1646">
          <cell r="O1646">
            <v>6</v>
          </cell>
        </row>
        <row r="1647">
          <cell r="O1647">
            <v>0</v>
          </cell>
        </row>
        <row r="1648">
          <cell r="O1648">
            <v>4</v>
          </cell>
        </row>
        <row r="1649">
          <cell r="O1649">
            <v>35</v>
          </cell>
        </row>
        <row r="1650">
          <cell r="O1650">
            <v>45</v>
          </cell>
        </row>
        <row r="1651">
          <cell r="O1651">
            <v>6</v>
          </cell>
        </row>
        <row r="1652">
          <cell r="O1652">
            <v>24</v>
          </cell>
        </row>
        <row r="1653">
          <cell r="O1653">
            <v>4</v>
          </cell>
        </row>
        <row r="1654">
          <cell r="O1654">
            <v>15</v>
          </cell>
        </row>
        <row r="1655">
          <cell r="O1655">
            <v>8</v>
          </cell>
        </row>
        <row r="1656">
          <cell r="O1656">
            <v>4</v>
          </cell>
        </row>
        <row r="1657">
          <cell r="O1657">
            <v>0</v>
          </cell>
        </row>
        <row r="1658">
          <cell r="O1658">
            <v>8</v>
          </cell>
        </row>
        <row r="1659">
          <cell r="O1659">
            <v>3</v>
          </cell>
        </row>
        <row r="1660">
          <cell r="O1660">
            <v>1</v>
          </cell>
        </row>
        <row r="1661">
          <cell r="O1661">
            <v>116</v>
          </cell>
        </row>
        <row r="1662">
          <cell r="O1662">
            <v>0</v>
          </cell>
        </row>
        <row r="1663">
          <cell r="O1663">
            <v>1</v>
          </cell>
        </row>
        <row r="1664">
          <cell r="O1664">
            <v>0</v>
          </cell>
        </row>
        <row r="1665">
          <cell r="O1665">
            <v>10</v>
          </cell>
        </row>
        <row r="1666">
          <cell r="O1666">
            <v>0</v>
          </cell>
        </row>
        <row r="1667">
          <cell r="O1667">
            <v>31</v>
          </cell>
        </row>
        <row r="1668">
          <cell r="O1668">
            <v>46</v>
          </cell>
        </row>
        <row r="1669">
          <cell r="O1669">
            <v>2</v>
          </cell>
        </row>
        <row r="1670">
          <cell r="O1670">
            <v>0</v>
          </cell>
        </row>
        <row r="1671">
          <cell r="O1671">
            <v>2</v>
          </cell>
        </row>
        <row r="1672">
          <cell r="O1672">
            <v>0</v>
          </cell>
        </row>
        <row r="1673">
          <cell r="O1673">
            <v>10</v>
          </cell>
        </row>
        <row r="1674">
          <cell r="O1674">
            <v>0</v>
          </cell>
        </row>
        <row r="1675">
          <cell r="O1675">
            <v>8</v>
          </cell>
        </row>
        <row r="1676">
          <cell r="O1676">
            <v>8</v>
          </cell>
        </row>
        <row r="1677">
          <cell r="O1677">
            <v>2</v>
          </cell>
        </row>
        <row r="1678">
          <cell r="O1678">
            <v>2</v>
          </cell>
        </row>
        <row r="1679">
          <cell r="O1679">
            <v>0</v>
          </cell>
        </row>
        <row r="1680">
          <cell r="O1680">
            <v>0</v>
          </cell>
        </row>
        <row r="1681">
          <cell r="O1681">
            <v>528</v>
          </cell>
        </row>
        <row r="1682">
          <cell r="O1682">
            <v>8</v>
          </cell>
        </row>
        <row r="1683">
          <cell r="O1683">
            <v>15</v>
          </cell>
        </row>
        <row r="1684">
          <cell r="O1684">
            <v>7</v>
          </cell>
        </row>
        <row r="1685">
          <cell r="O1685">
            <v>3</v>
          </cell>
        </row>
        <row r="1686">
          <cell r="O1686">
            <v>16</v>
          </cell>
        </row>
        <row r="1687">
          <cell r="O1687">
            <v>8</v>
          </cell>
        </row>
        <row r="1694">
          <cell r="O1694">
            <v>0</v>
          </cell>
        </row>
        <row r="1695">
          <cell r="O1695">
            <v>3</v>
          </cell>
        </row>
        <row r="1696">
          <cell r="O1696">
            <v>0</v>
          </cell>
        </row>
        <row r="1697">
          <cell r="O1697">
            <v>2</v>
          </cell>
        </row>
        <row r="1704">
          <cell r="O1704">
            <v>1</v>
          </cell>
        </row>
        <row r="1705">
          <cell r="O1705">
            <v>3</v>
          </cell>
        </row>
        <row r="1706">
          <cell r="O1706">
            <v>0</v>
          </cell>
        </row>
        <row r="1707">
          <cell r="O1707">
            <v>0</v>
          </cell>
        </row>
        <row r="1708">
          <cell r="O1708">
            <v>0</v>
          </cell>
        </row>
        <row r="1709">
          <cell r="O1709">
            <v>0</v>
          </cell>
        </row>
        <row r="1710">
          <cell r="O1710">
            <v>1</v>
          </cell>
        </row>
        <row r="1711">
          <cell r="O1711">
            <v>0</v>
          </cell>
        </row>
        <row r="1712">
          <cell r="O1712">
            <v>0</v>
          </cell>
        </row>
        <row r="1713">
          <cell r="O1713">
            <v>0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poran Mingguan"/>
      <sheetName val="Laporan Bulanan"/>
    </sheetNames>
    <sheetDataSet>
      <sheetData sheetId="0" refreshError="1">
        <row r="7">
          <cell r="B7" t="str">
            <v>M 3 X 10/12</v>
          </cell>
        </row>
        <row r="802">
          <cell r="D802">
            <v>0</v>
          </cell>
          <cell r="E802">
            <v>0</v>
          </cell>
        </row>
        <row r="804">
          <cell r="D804">
            <v>0</v>
          </cell>
          <cell r="E804">
            <v>0</v>
          </cell>
        </row>
        <row r="805">
          <cell r="D805">
            <v>0</v>
          </cell>
          <cell r="E805">
            <v>0</v>
          </cell>
        </row>
        <row r="806">
          <cell r="D806">
            <v>0</v>
          </cell>
          <cell r="E806">
            <v>0</v>
          </cell>
        </row>
        <row r="807">
          <cell r="E807">
            <v>0</v>
          </cell>
        </row>
        <row r="808">
          <cell r="E808">
            <v>0</v>
          </cell>
        </row>
        <row r="809">
          <cell r="E809">
            <v>0</v>
          </cell>
        </row>
        <row r="810">
          <cell r="E810">
            <v>0</v>
          </cell>
        </row>
        <row r="811">
          <cell r="D811">
            <v>0</v>
          </cell>
          <cell r="E811">
            <v>0</v>
          </cell>
        </row>
        <row r="812">
          <cell r="E812">
            <v>0</v>
          </cell>
        </row>
        <row r="816">
          <cell r="D816">
            <v>0</v>
          </cell>
          <cell r="E816">
            <v>0</v>
          </cell>
        </row>
        <row r="817">
          <cell r="D817">
            <v>0</v>
          </cell>
          <cell r="E817">
            <v>0</v>
          </cell>
        </row>
        <row r="818">
          <cell r="D818">
            <v>0</v>
          </cell>
          <cell r="E818">
            <v>0</v>
          </cell>
        </row>
        <row r="819">
          <cell r="D819">
            <v>0</v>
          </cell>
          <cell r="E819">
            <v>0</v>
          </cell>
        </row>
        <row r="902">
          <cell r="D902" t="str">
            <v>Yakin Maju</v>
          </cell>
          <cell r="E902">
            <v>0</v>
          </cell>
        </row>
        <row r="904">
          <cell r="E904">
            <v>0</v>
          </cell>
        </row>
        <row r="1165">
          <cell r="D1165">
            <v>0</v>
          </cell>
          <cell r="E1165">
            <v>0</v>
          </cell>
        </row>
        <row r="1166">
          <cell r="D1166">
            <v>0</v>
          </cell>
          <cell r="E1166">
            <v>0</v>
          </cell>
        </row>
        <row r="1167">
          <cell r="D1167">
            <v>0</v>
          </cell>
          <cell r="E1167">
            <v>0</v>
          </cell>
        </row>
        <row r="1168">
          <cell r="D1168">
            <v>0</v>
          </cell>
          <cell r="E1168">
            <v>0</v>
          </cell>
        </row>
        <row r="1222">
          <cell r="D1222">
            <v>0</v>
          </cell>
          <cell r="E1222">
            <v>0</v>
          </cell>
        </row>
        <row r="1239">
          <cell r="E1239">
            <v>0</v>
          </cell>
        </row>
        <row r="1241">
          <cell r="D1241">
            <v>0</v>
          </cell>
          <cell r="E1241">
            <v>0</v>
          </cell>
        </row>
        <row r="1244">
          <cell r="D1244">
            <v>0</v>
          </cell>
          <cell r="E1244">
            <v>0</v>
          </cell>
        </row>
        <row r="1245">
          <cell r="E1245">
            <v>0</v>
          </cell>
        </row>
        <row r="1250">
          <cell r="E1250">
            <v>0</v>
          </cell>
        </row>
        <row r="1251">
          <cell r="D1251">
            <v>0</v>
          </cell>
          <cell r="E1251">
            <v>0</v>
          </cell>
        </row>
        <row r="1266">
          <cell r="D1266">
            <v>0</v>
          </cell>
          <cell r="E1266">
            <v>0</v>
          </cell>
        </row>
        <row r="1267">
          <cell r="D1267">
            <v>0</v>
          </cell>
          <cell r="E1267">
            <v>0</v>
          </cell>
        </row>
        <row r="1268">
          <cell r="D1268">
            <v>0</v>
          </cell>
          <cell r="E1268">
            <v>0</v>
          </cell>
        </row>
        <row r="1269">
          <cell r="D1269">
            <v>0</v>
          </cell>
          <cell r="E1269">
            <v>0</v>
          </cell>
        </row>
        <row r="1270">
          <cell r="D1270">
            <v>0</v>
          </cell>
          <cell r="E1270">
            <v>0</v>
          </cell>
        </row>
        <row r="1273">
          <cell r="D1273">
            <v>0</v>
          </cell>
          <cell r="E1273">
            <v>0</v>
          </cell>
        </row>
        <row r="1274">
          <cell r="D1274">
            <v>0</v>
          </cell>
          <cell r="E1274">
            <v>0</v>
          </cell>
        </row>
        <row r="1283">
          <cell r="E1283">
            <v>0</v>
          </cell>
        </row>
        <row r="1289">
          <cell r="D1289">
            <v>0</v>
          </cell>
          <cell r="E1289">
            <v>0</v>
          </cell>
        </row>
        <row r="1302">
          <cell r="E1302">
            <v>0</v>
          </cell>
        </row>
        <row r="1305">
          <cell r="D1305">
            <v>0</v>
          </cell>
          <cell r="E1305">
            <v>0</v>
          </cell>
        </row>
        <row r="1306">
          <cell r="E1306">
            <v>0</v>
          </cell>
        </row>
        <row r="1307">
          <cell r="D1307">
            <v>0</v>
          </cell>
          <cell r="E1307">
            <v>0</v>
          </cell>
        </row>
        <row r="1308">
          <cell r="D1308">
            <v>0</v>
          </cell>
          <cell r="E1308">
            <v>0</v>
          </cell>
        </row>
        <row r="1309">
          <cell r="D1309">
            <v>0</v>
          </cell>
          <cell r="E1309">
            <v>0</v>
          </cell>
        </row>
        <row r="1310">
          <cell r="D1310">
            <v>0</v>
          </cell>
          <cell r="E1310">
            <v>0</v>
          </cell>
        </row>
        <row r="1333">
          <cell r="D1333">
            <v>0</v>
          </cell>
          <cell r="E1333">
            <v>0</v>
          </cell>
        </row>
        <row r="1338">
          <cell r="D1338">
            <v>0</v>
          </cell>
          <cell r="E1338">
            <v>0</v>
          </cell>
        </row>
        <row r="1339">
          <cell r="D1339">
            <v>0</v>
          </cell>
          <cell r="E1339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711"/>
  <sheetViews>
    <sheetView tabSelected="1" zoomScaleNormal="100" workbookViewId="0">
      <pane xSplit="3" ySplit="4" topLeftCell="D1683" activePane="bottomRight" state="frozen"/>
      <selection pane="topRight" activeCell="D1" sqref="D1"/>
      <selection pane="bottomLeft" activeCell="A5" sqref="A5"/>
      <selection pane="bottomRight" activeCell="B1704" sqref="B1704"/>
    </sheetView>
  </sheetViews>
  <sheetFormatPr defaultColWidth="9" defaultRowHeight="12.75" x14ac:dyDescent="0.2"/>
  <cols>
    <col min="1" max="1" width="5.85546875" style="57" customWidth="1"/>
    <col min="2" max="2" width="27" style="57" customWidth="1"/>
    <col min="3" max="3" width="20.28515625" style="57" customWidth="1"/>
    <col min="4" max="4" width="13.42578125" style="57" customWidth="1"/>
    <col min="5" max="5" width="9.140625" style="57" bestFit="1" customWidth="1"/>
    <col min="6" max="6" width="11.85546875" style="57" customWidth="1"/>
    <col min="7" max="7" width="8.140625" style="57" bestFit="1" customWidth="1"/>
    <col min="8" max="8" width="5.5703125" style="57" bestFit="1" customWidth="1"/>
    <col min="9" max="9" width="8.140625" style="57" bestFit="1" customWidth="1"/>
    <col min="10" max="10" width="5.5703125" style="57" bestFit="1" customWidth="1"/>
    <col min="11" max="11" width="8.140625" style="57" bestFit="1" customWidth="1"/>
    <col min="12" max="12" width="5.5703125" style="57" bestFit="1" customWidth="1"/>
    <col min="13" max="13" width="8.140625" style="57" bestFit="1" customWidth="1"/>
    <col min="14" max="14" width="5.5703125" style="57" customWidth="1"/>
    <col min="15" max="15" width="9.5703125" style="58" customWidth="1"/>
    <col min="16" max="16" width="7.140625" style="58" bestFit="1" customWidth="1"/>
    <col min="17" max="17" width="12" style="58" customWidth="1"/>
    <col min="18" max="18" width="16.5703125" style="58" bestFit="1" customWidth="1"/>
    <col min="19" max="16384" width="9" style="57"/>
  </cols>
  <sheetData>
    <row r="1" spans="1:18" x14ac:dyDescent="0.2">
      <c r="A1" s="109" t="s">
        <v>0</v>
      </c>
      <c r="B1" s="109"/>
      <c r="C1" s="109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</row>
    <row r="2" spans="1:18" x14ac:dyDescent="0.2">
      <c r="A2" s="109" t="s">
        <v>1</v>
      </c>
      <c r="B2" s="109"/>
      <c r="C2" s="109"/>
    </row>
    <row r="4" spans="1:18" s="62" customFormat="1" ht="25.5" x14ac:dyDescent="0.25">
      <c r="A4" s="162" t="s">
        <v>2</v>
      </c>
      <c r="B4" s="59" t="s">
        <v>3</v>
      </c>
      <c r="C4" s="59" t="s">
        <v>4</v>
      </c>
      <c r="D4" s="59" t="s">
        <v>5</v>
      </c>
      <c r="E4" s="59" t="s">
        <v>6</v>
      </c>
      <c r="F4" s="60" t="s">
        <v>1196</v>
      </c>
      <c r="G4" s="107" t="s">
        <v>7</v>
      </c>
      <c r="H4" s="108"/>
      <c r="I4" s="107" t="s">
        <v>8</v>
      </c>
      <c r="J4" s="108"/>
      <c r="K4" s="107" t="s">
        <v>9</v>
      </c>
      <c r="L4" s="108"/>
      <c r="M4" s="107" t="s">
        <v>10</v>
      </c>
      <c r="N4" s="108"/>
      <c r="O4" s="60" t="s">
        <v>1210</v>
      </c>
      <c r="P4" s="61" t="s">
        <v>11</v>
      </c>
      <c r="Q4" s="61" t="s">
        <v>12</v>
      </c>
      <c r="R4" s="61" t="s">
        <v>13</v>
      </c>
    </row>
    <row r="5" spans="1:18" x14ac:dyDescent="0.2">
      <c r="A5" s="163"/>
      <c r="B5" s="63"/>
      <c r="C5" s="63"/>
      <c r="D5" s="63"/>
      <c r="E5" s="63"/>
      <c r="F5" s="64"/>
      <c r="G5" s="63" t="s">
        <v>14</v>
      </c>
      <c r="H5" s="63" t="s">
        <v>15</v>
      </c>
      <c r="I5" s="63" t="s">
        <v>14</v>
      </c>
      <c r="J5" s="63" t="s">
        <v>15</v>
      </c>
      <c r="K5" s="63" t="s">
        <v>14</v>
      </c>
      <c r="L5" s="63" t="s">
        <v>15</v>
      </c>
      <c r="M5" s="63" t="s">
        <v>14</v>
      </c>
      <c r="N5" s="63" t="s">
        <v>15</v>
      </c>
      <c r="O5" s="64"/>
      <c r="P5" s="65"/>
      <c r="Q5" s="65"/>
      <c r="R5" s="65"/>
    </row>
    <row r="6" spans="1:18" x14ac:dyDescent="0.2">
      <c r="A6" s="163"/>
      <c r="B6" s="63"/>
      <c r="C6" s="63"/>
      <c r="D6" s="63"/>
      <c r="E6" s="63"/>
      <c r="F6" s="65"/>
      <c r="G6" s="63"/>
      <c r="H6" s="63"/>
      <c r="I6" s="63"/>
      <c r="J6" s="63"/>
      <c r="K6" s="63"/>
      <c r="L6" s="63"/>
      <c r="M6" s="63"/>
      <c r="N6" s="63"/>
      <c r="O6" s="65"/>
      <c r="P6" s="65"/>
      <c r="Q6" s="65"/>
      <c r="R6" s="65"/>
    </row>
    <row r="7" spans="1:18" s="93" customFormat="1" ht="12" customHeight="1" x14ac:dyDescent="0.2">
      <c r="A7" s="163">
        <v>1</v>
      </c>
      <c r="B7" s="91" t="str">
        <f>'[1]Laporan Mingguan'!B7</f>
        <v>M 3 X 10/12</v>
      </c>
      <c r="C7" s="91" t="str">
        <f>'[1]Laporan Mingguan'!C7</f>
        <v>LPK</v>
      </c>
      <c r="D7" s="91" t="s">
        <v>321</v>
      </c>
      <c r="E7" s="91">
        <f>'[1]Laporan Mingguan'!E7</f>
        <v>0</v>
      </c>
      <c r="F7" s="92">
        <f>'[2]Laporan Mingguan'!O7</f>
        <v>13</v>
      </c>
      <c r="G7" s="91"/>
      <c r="H7" s="91"/>
      <c r="I7" s="91"/>
      <c r="J7" s="91"/>
      <c r="K7" s="91">
        <f>20</f>
        <v>20</v>
      </c>
      <c r="L7" s="91"/>
      <c r="M7" s="91"/>
      <c r="N7" s="91">
        <f>20</f>
        <v>20</v>
      </c>
      <c r="O7" s="92">
        <f>F7+G7-H7+I7-J7+K7-L7+M7-N7</f>
        <v>13</v>
      </c>
      <c r="P7" s="92">
        <v>13</v>
      </c>
      <c r="Q7" s="92">
        <v>500</v>
      </c>
      <c r="R7" s="92">
        <f>Q7*O7</f>
        <v>6500</v>
      </c>
    </row>
    <row r="8" spans="1:18" x14ac:dyDescent="0.2">
      <c r="A8" s="163">
        <v>2</v>
      </c>
      <c r="B8" s="63" t="str">
        <f>'[1]Laporan Mingguan'!B8</f>
        <v xml:space="preserve">M 3 X 15 </v>
      </c>
      <c r="C8" s="63" t="str">
        <f>'[1]Laporan Mingguan'!C8</f>
        <v>LPK</v>
      </c>
      <c r="D8" s="63" t="s">
        <v>321</v>
      </c>
      <c r="E8" s="63">
        <f>'[1]Laporan Mingguan'!E8</f>
        <v>0</v>
      </c>
      <c r="F8" s="65">
        <f>'[2]Laporan Mingguan'!O8</f>
        <v>13</v>
      </c>
      <c r="G8" s="63"/>
      <c r="H8" s="63"/>
      <c r="I8" s="63"/>
      <c r="J8" s="63"/>
      <c r="K8" s="63"/>
      <c r="L8" s="63"/>
      <c r="M8" s="63"/>
      <c r="N8" s="63"/>
      <c r="O8" s="65">
        <f t="shared" ref="O8:O75" si="0">F8+G8-H8+I8-J8+K8-L8+M8-N8</f>
        <v>13</v>
      </c>
      <c r="P8" s="65">
        <v>13</v>
      </c>
      <c r="Q8" s="65">
        <v>1000</v>
      </c>
      <c r="R8" s="65">
        <f t="shared" ref="R8:R75" si="1">Q8*O8</f>
        <v>13000</v>
      </c>
    </row>
    <row r="9" spans="1:18" x14ac:dyDescent="0.2">
      <c r="A9" s="163">
        <v>3</v>
      </c>
      <c r="B9" s="63" t="str">
        <f>'[1]Laporan Mingguan'!B9</f>
        <v>M 3 X 20</v>
      </c>
      <c r="C9" s="63" t="str">
        <f>'[1]Laporan Mingguan'!C9</f>
        <v>LPK</v>
      </c>
      <c r="D9" s="66" t="s">
        <v>321</v>
      </c>
      <c r="E9" s="63">
        <f>'[1]Laporan Mingguan'!E9</f>
        <v>0</v>
      </c>
      <c r="F9" s="65">
        <f>'[2]Laporan Mingguan'!O9</f>
        <v>65</v>
      </c>
      <c r="G9" s="63"/>
      <c r="H9" s="63"/>
      <c r="I9" s="63"/>
      <c r="J9" s="63"/>
      <c r="K9" s="63"/>
      <c r="L9" s="63"/>
      <c r="M9" s="63"/>
      <c r="N9" s="63"/>
      <c r="O9" s="65">
        <f t="shared" si="0"/>
        <v>65</v>
      </c>
      <c r="P9" s="65">
        <v>65</v>
      </c>
      <c r="Q9" s="65">
        <v>430</v>
      </c>
      <c r="R9" s="65">
        <f t="shared" si="1"/>
        <v>27950</v>
      </c>
    </row>
    <row r="10" spans="1:18" x14ac:dyDescent="0.2">
      <c r="A10" s="163">
        <v>4</v>
      </c>
      <c r="B10" s="63" t="str">
        <f>'[1]Laporan Mingguan'!B10</f>
        <v>M 3 X 25</v>
      </c>
      <c r="C10" s="63" t="str">
        <f>'[1]Laporan Mingguan'!C10</f>
        <v>LPK</v>
      </c>
      <c r="D10" s="63">
        <f>'[1]Laporan Mingguan'!D10</f>
        <v>0</v>
      </c>
      <c r="E10" s="63">
        <f>'[1]Laporan Mingguan'!E10</f>
        <v>0</v>
      </c>
      <c r="F10" s="65">
        <f>'[2]Laporan Mingguan'!O10</f>
        <v>29</v>
      </c>
      <c r="G10" s="63"/>
      <c r="H10" s="63"/>
      <c r="I10" s="63"/>
      <c r="J10" s="63"/>
      <c r="K10" s="63"/>
      <c r="L10" s="63"/>
      <c r="M10" s="63"/>
      <c r="N10" s="63"/>
      <c r="O10" s="65">
        <f t="shared" si="0"/>
        <v>29</v>
      </c>
      <c r="P10" s="65">
        <v>29</v>
      </c>
      <c r="Q10" s="65">
        <v>342</v>
      </c>
      <c r="R10" s="65">
        <f t="shared" si="1"/>
        <v>9918</v>
      </c>
    </row>
    <row r="11" spans="1:18" x14ac:dyDescent="0.2">
      <c r="A11" s="163">
        <v>5</v>
      </c>
      <c r="B11" s="63" t="s">
        <v>152</v>
      </c>
      <c r="C11" s="63" t="s">
        <v>57</v>
      </c>
      <c r="D11" s="63">
        <v>0</v>
      </c>
      <c r="E11" s="63">
        <v>0</v>
      </c>
      <c r="F11" s="65">
        <f>'[2]Laporan Mingguan'!O11</f>
        <v>22</v>
      </c>
      <c r="G11" s="63"/>
      <c r="H11" s="63"/>
      <c r="I11" s="63"/>
      <c r="J11" s="63"/>
      <c r="K11" s="63"/>
      <c r="L11" s="63"/>
      <c r="M11" s="63"/>
      <c r="N11" s="63"/>
      <c r="O11" s="65">
        <f t="shared" si="0"/>
        <v>22</v>
      </c>
      <c r="P11" s="65">
        <v>22</v>
      </c>
      <c r="Q11" s="65">
        <v>1500</v>
      </c>
      <c r="R11" s="65">
        <f t="shared" si="1"/>
        <v>33000</v>
      </c>
    </row>
    <row r="12" spans="1:18" x14ac:dyDescent="0.2">
      <c r="A12" s="163">
        <v>6</v>
      </c>
      <c r="B12" s="63" t="str">
        <f>'[1]Laporan Mingguan'!B11</f>
        <v>M 4 X 10</v>
      </c>
      <c r="C12" s="63" t="str">
        <f>'[1]Laporan Mingguan'!C11</f>
        <v>LPK</v>
      </c>
      <c r="D12" s="63">
        <f>'[1]Laporan Mingguan'!D11</f>
        <v>0</v>
      </c>
      <c r="E12" s="63">
        <f>'[1]Laporan Mingguan'!E11</f>
        <v>0</v>
      </c>
      <c r="F12" s="65">
        <f>'[2]Laporan Mingguan'!O12</f>
        <v>31</v>
      </c>
      <c r="G12" s="63"/>
      <c r="H12" s="63"/>
      <c r="I12" s="63"/>
      <c r="J12" s="63"/>
      <c r="K12" s="63"/>
      <c r="L12" s="63"/>
      <c r="M12" s="63"/>
      <c r="N12" s="63"/>
      <c r="O12" s="65">
        <f t="shared" si="0"/>
        <v>31</v>
      </c>
      <c r="P12" s="65">
        <v>31</v>
      </c>
      <c r="Q12" s="65">
        <v>500</v>
      </c>
      <c r="R12" s="65">
        <f t="shared" si="1"/>
        <v>15500</v>
      </c>
    </row>
    <row r="13" spans="1:18" x14ac:dyDescent="0.2">
      <c r="A13" s="163">
        <v>7</v>
      </c>
      <c r="B13" s="63" t="str">
        <f>'[1]Laporan Mingguan'!B12</f>
        <v>M 4 X 16</v>
      </c>
      <c r="C13" s="63" t="str">
        <f>'[1]Laporan Mingguan'!C12</f>
        <v>LPK</v>
      </c>
      <c r="D13" s="63">
        <f>'[1]Laporan Mingguan'!D12</f>
        <v>0</v>
      </c>
      <c r="E13" s="63">
        <f>'[1]Laporan Mingguan'!E12</f>
        <v>0</v>
      </c>
      <c r="F13" s="65">
        <f>'[2]Laporan Mingguan'!O13</f>
        <v>15</v>
      </c>
      <c r="G13" s="63"/>
      <c r="H13" s="63"/>
      <c r="I13" s="63"/>
      <c r="J13" s="63"/>
      <c r="K13" s="63"/>
      <c r="L13" s="63"/>
      <c r="M13" s="63"/>
      <c r="N13" s="63"/>
      <c r="O13" s="65">
        <f t="shared" si="0"/>
        <v>15</v>
      </c>
      <c r="P13" s="65">
        <v>15</v>
      </c>
      <c r="Q13" s="65">
        <v>550</v>
      </c>
      <c r="R13" s="65">
        <f t="shared" si="1"/>
        <v>8250</v>
      </c>
    </row>
    <row r="14" spans="1:18" x14ac:dyDescent="0.2">
      <c r="A14" s="163">
        <v>8</v>
      </c>
      <c r="B14" s="63" t="str">
        <f>'[1]Laporan Mingguan'!B13</f>
        <v>M 4 X 20</v>
      </c>
      <c r="C14" s="63" t="str">
        <f>'[1]Laporan Mingguan'!C13</f>
        <v>LPK</v>
      </c>
      <c r="D14" s="63">
        <f>'[1]Laporan Mingguan'!D13</f>
        <v>0</v>
      </c>
      <c r="E14" s="63">
        <f>'[1]Laporan Mingguan'!E13</f>
        <v>0</v>
      </c>
      <c r="F14" s="65">
        <f>'[2]Laporan Mingguan'!O14</f>
        <v>21</v>
      </c>
      <c r="G14" s="63"/>
      <c r="H14" s="63"/>
      <c r="I14" s="63"/>
      <c r="J14" s="63"/>
      <c r="K14" s="63"/>
      <c r="L14" s="63"/>
      <c r="M14" s="63"/>
      <c r="N14" s="63"/>
      <c r="O14" s="65">
        <f t="shared" si="0"/>
        <v>21</v>
      </c>
      <c r="P14" s="65">
        <v>21</v>
      </c>
      <c r="Q14" s="65">
        <v>1000</v>
      </c>
      <c r="R14" s="65">
        <f t="shared" si="1"/>
        <v>21000</v>
      </c>
    </row>
    <row r="15" spans="1:18" x14ac:dyDescent="0.2">
      <c r="A15" s="163">
        <v>9</v>
      </c>
      <c r="B15" s="63" t="str">
        <f>'[1]Laporan Mingguan'!B14</f>
        <v>M 4 X 25</v>
      </c>
      <c r="C15" s="63" t="str">
        <f>'[1]Laporan Mingguan'!C14</f>
        <v>LPK</v>
      </c>
      <c r="D15" s="63" t="s">
        <v>321</v>
      </c>
      <c r="E15" s="63">
        <f>'[1]Laporan Mingguan'!E14</f>
        <v>0</v>
      </c>
      <c r="F15" s="65">
        <f>'[2]Laporan Mingguan'!O15</f>
        <v>32</v>
      </c>
      <c r="G15" s="63"/>
      <c r="H15" s="63"/>
      <c r="I15" s="63"/>
      <c r="J15" s="63"/>
      <c r="K15" s="63"/>
      <c r="L15" s="63"/>
      <c r="M15" s="63"/>
      <c r="N15" s="63"/>
      <c r="O15" s="65">
        <f t="shared" si="0"/>
        <v>32</v>
      </c>
      <c r="P15" s="65">
        <v>32</v>
      </c>
      <c r="Q15" s="65">
        <v>600</v>
      </c>
      <c r="R15" s="65">
        <f t="shared" si="1"/>
        <v>19200</v>
      </c>
    </row>
    <row r="16" spans="1:18" x14ac:dyDescent="0.2">
      <c r="A16" s="163">
        <v>10</v>
      </c>
      <c r="B16" s="63" t="str">
        <f>'[1]Laporan Mingguan'!B15</f>
        <v>M 4 X 30</v>
      </c>
      <c r="C16" s="63" t="str">
        <f>'[1]Laporan Mingguan'!C15</f>
        <v>LPK</v>
      </c>
      <c r="D16" s="63">
        <f>'[1]Laporan Mingguan'!D15</f>
        <v>0</v>
      </c>
      <c r="E16" s="63">
        <f>'[1]Laporan Mingguan'!E15</f>
        <v>0</v>
      </c>
      <c r="F16" s="65">
        <f>'[2]Laporan Mingguan'!O16</f>
        <v>52</v>
      </c>
      <c r="G16" s="63"/>
      <c r="H16" s="63"/>
      <c r="I16" s="63"/>
      <c r="J16" s="63"/>
      <c r="K16" s="63"/>
      <c r="L16" s="63"/>
      <c r="M16" s="63"/>
      <c r="N16" s="63"/>
      <c r="O16" s="65">
        <f t="shared" si="0"/>
        <v>52</v>
      </c>
      <c r="P16" s="65">
        <v>52</v>
      </c>
      <c r="Q16" s="65">
        <v>473</v>
      </c>
      <c r="R16" s="65">
        <f t="shared" si="1"/>
        <v>24596</v>
      </c>
    </row>
    <row r="17" spans="1:18" x14ac:dyDescent="0.2">
      <c r="A17" s="163">
        <v>11</v>
      </c>
      <c r="B17" s="63" t="str">
        <f>'[1]Laporan Mingguan'!B16</f>
        <v>M 4 X 35</v>
      </c>
      <c r="C17" s="63" t="str">
        <f>'[1]Laporan Mingguan'!C16</f>
        <v>LPK</v>
      </c>
      <c r="D17" s="63">
        <f>'[1]Laporan Mingguan'!D16</f>
        <v>0</v>
      </c>
      <c r="E17" s="63">
        <f>'[1]Laporan Mingguan'!E16</f>
        <v>0</v>
      </c>
      <c r="F17" s="65">
        <f>'[2]Laporan Mingguan'!O17</f>
        <v>29</v>
      </c>
      <c r="G17" s="63"/>
      <c r="H17" s="63"/>
      <c r="I17" s="63"/>
      <c r="J17" s="63"/>
      <c r="K17" s="63"/>
      <c r="L17" s="63"/>
      <c r="M17" s="63"/>
      <c r="N17" s="63"/>
      <c r="O17" s="65">
        <f t="shared" si="0"/>
        <v>29</v>
      </c>
      <c r="P17" s="65">
        <v>29</v>
      </c>
      <c r="Q17" s="65">
        <v>750</v>
      </c>
      <c r="R17" s="65">
        <f t="shared" si="1"/>
        <v>21750</v>
      </c>
    </row>
    <row r="18" spans="1:18" x14ac:dyDescent="0.2">
      <c r="A18" s="163">
        <v>12</v>
      </c>
      <c r="B18" s="63" t="str">
        <f>'[1]Laporan Mingguan'!B17</f>
        <v>M 4 X 40</v>
      </c>
      <c r="C18" s="63" t="str">
        <f>'[1]Laporan Mingguan'!C17</f>
        <v>LPK</v>
      </c>
      <c r="D18" s="63">
        <f>'[1]Laporan Mingguan'!D17</f>
        <v>0</v>
      </c>
      <c r="E18" s="63">
        <f>'[1]Laporan Mingguan'!E17</f>
        <v>0</v>
      </c>
      <c r="F18" s="65">
        <f>'[2]Laporan Mingguan'!O18</f>
        <v>22</v>
      </c>
      <c r="G18" s="63"/>
      <c r="H18" s="63"/>
      <c r="I18" s="63"/>
      <c r="J18" s="63"/>
      <c r="K18" s="63"/>
      <c r="L18" s="63"/>
      <c r="M18" s="63"/>
      <c r="N18" s="63"/>
      <c r="O18" s="65">
        <f t="shared" si="0"/>
        <v>22</v>
      </c>
      <c r="P18" s="65">
        <v>22</v>
      </c>
      <c r="Q18" s="65">
        <v>900</v>
      </c>
      <c r="R18" s="65">
        <f t="shared" si="1"/>
        <v>19800</v>
      </c>
    </row>
    <row r="19" spans="1:18" x14ac:dyDescent="0.2">
      <c r="A19" s="163">
        <v>13</v>
      </c>
      <c r="B19" s="63" t="str">
        <f>'[1]Laporan Mingguan'!B18</f>
        <v>M 4 X 45</v>
      </c>
      <c r="C19" s="63" t="str">
        <f>'[1]Laporan Mingguan'!C18</f>
        <v>LPK</v>
      </c>
      <c r="D19" s="63">
        <f>'[1]Laporan Mingguan'!D18</f>
        <v>0</v>
      </c>
      <c r="E19" s="63">
        <f>'[1]Laporan Mingguan'!E18</f>
        <v>0</v>
      </c>
      <c r="F19" s="65">
        <f>'[2]Laporan Mingguan'!O19</f>
        <v>31</v>
      </c>
      <c r="G19" s="63"/>
      <c r="H19" s="63"/>
      <c r="I19" s="63"/>
      <c r="J19" s="63"/>
      <c r="K19" s="63"/>
      <c r="L19" s="63"/>
      <c r="M19" s="63"/>
      <c r="N19" s="63"/>
      <c r="O19" s="65">
        <f t="shared" si="0"/>
        <v>31</v>
      </c>
      <c r="P19" s="65">
        <v>31</v>
      </c>
      <c r="Q19" s="65">
        <v>900</v>
      </c>
      <c r="R19" s="65">
        <f t="shared" si="1"/>
        <v>27900</v>
      </c>
    </row>
    <row r="20" spans="1:18" ht="12" customHeight="1" x14ac:dyDescent="0.2">
      <c r="A20" s="163">
        <v>14</v>
      </c>
      <c r="B20" s="63" t="str">
        <f>'[1]Laporan Mingguan'!B19</f>
        <v>M 4 X 50</v>
      </c>
      <c r="C20" s="63" t="str">
        <f>'[1]Laporan Mingguan'!C19</f>
        <v>LPK</v>
      </c>
      <c r="D20" s="63">
        <f>'[1]Laporan Mingguan'!D19</f>
        <v>0</v>
      </c>
      <c r="E20" s="63">
        <f>'[1]Laporan Mingguan'!E19</f>
        <v>0</v>
      </c>
      <c r="F20" s="65">
        <f>'[2]Laporan Mingguan'!O20</f>
        <v>59</v>
      </c>
      <c r="G20" s="63"/>
      <c r="H20" s="63"/>
      <c r="I20" s="63"/>
      <c r="J20" s="63"/>
      <c r="K20" s="63"/>
      <c r="L20" s="63"/>
      <c r="M20" s="63"/>
      <c r="N20" s="63">
        <f>20</f>
        <v>20</v>
      </c>
      <c r="O20" s="65">
        <f t="shared" si="0"/>
        <v>39</v>
      </c>
      <c r="P20" s="65">
        <v>39</v>
      </c>
      <c r="Q20" s="65">
        <v>800</v>
      </c>
      <c r="R20" s="65">
        <f t="shared" si="1"/>
        <v>31200</v>
      </c>
    </row>
    <row r="21" spans="1:18" x14ac:dyDescent="0.2">
      <c r="A21" s="163">
        <v>15</v>
      </c>
      <c r="B21" s="63" t="str">
        <f>'[1]Laporan Mingguan'!B20</f>
        <v>M 5 X 10</v>
      </c>
      <c r="C21" s="63" t="str">
        <f>'[1]Laporan Mingguan'!C20</f>
        <v>LPK</v>
      </c>
      <c r="D21" s="63" t="s">
        <v>321</v>
      </c>
      <c r="E21" s="63">
        <f>'[1]Laporan Mingguan'!E20</f>
        <v>0</v>
      </c>
      <c r="F21" s="65">
        <f>'[2]Laporan Mingguan'!O21</f>
        <v>30</v>
      </c>
      <c r="G21" s="63"/>
      <c r="H21" s="63"/>
      <c r="I21" s="63"/>
      <c r="J21" s="63">
        <f>4</f>
        <v>4</v>
      </c>
      <c r="K21" s="63"/>
      <c r="L21" s="63"/>
      <c r="M21" s="63"/>
      <c r="N21" s="63"/>
      <c r="O21" s="65">
        <f t="shared" si="0"/>
        <v>26</v>
      </c>
      <c r="P21" s="65">
        <v>26</v>
      </c>
      <c r="Q21" s="65">
        <v>450</v>
      </c>
      <c r="R21" s="65">
        <f t="shared" si="1"/>
        <v>11700</v>
      </c>
    </row>
    <row r="22" spans="1:18" x14ac:dyDescent="0.2">
      <c r="A22" s="163">
        <v>16</v>
      </c>
      <c r="B22" s="63" t="str">
        <f>'[1]Laporan Mingguan'!B21</f>
        <v xml:space="preserve">M 5 X 12  </v>
      </c>
      <c r="C22" s="63" t="str">
        <f>'[1]Laporan Mingguan'!C21</f>
        <v>LPK</v>
      </c>
      <c r="D22" s="63" t="s">
        <v>321</v>
      </c>
      <c r="E22" s="63">
        <f>'[1]Laporan Mingguan'!E21</f>
        <v>0</v>
      </c>
      <c r="F22" s="65">
        <f>'[2]Laporan Mingguan'!O22</f>
        <v>14</v>
      </c>
      <c r="G22" s="63"/>
      <c r="H22" s="63"/>
      <c r="I22" s="63"/>
      <c r="J22" s="63"/>
      <c r="K22" s="63"/>
      <c r="L22" s="63"/>
      <c r="M22" s="63"/>
      <c r="N22" s="63"/>
      <c r="O22" s="65">
        <f t="shared" si="0"/>
        <v>14</v>
      </c>
      <c r="P22" s="65">
        <v>14</v>
      </c>
      <c r="Q22" s="65">
        <v>500</v>
      </c>
      <c r="R22" s="65">
        <f t="shared" si="1"/>
        <v>7000</v>
      </c>
    </row>
    <row r="23" spans="1:18" s="93" customFormat="1" x14ac:dyDescent="0.2">
      <c r="A23" s="163">
        <v>17</v>
      </c>
      <c r="B23" s="91" t="str">
        <f>'[1]Laporan Mingguan'!B22</f>
        <v>M 5 X 16</v>
      </c>
      <c r="C23" s="91" t="str">
        <f>'[1]Laporan Mingguan'!C22</f>
        <v>LPK</v>
      </c>
      <c r="D23" s="91" t="s">
        <v>321</v>
      </c>
      <c r="E23" s="91">
        <f>'[1]Laporan Mingguan'!E22</f>
        <v>0</v>
      </c>
      <c r="F23" s="92">
        <f>'[2]Laporan Mingguan'!O23</f>
        <v>15</v>
      </c>
      <c r="G23" s="91">
        <f>11+11</f>
        <v>22</v>
      </c>
      <c r="H23" s="91"/>
      <c r="I23" s="91"/>
      <c r="J23" s="91">
        <f>12</f>
        <v>12</v>
      </c>
      <c r="K23" s="91"/>
      <c r="L23" s="91"/>
      <c r="M23" s="91"/>
      <c r="N23" s="91"/>
      <c r="O23" s="92">
        <f t="shared" si="0"/>
        <v>25</v>
      </c>
      <c r="P23" s="92">
        <v>25</v>
      </c>
      <c r="Q23" s="92">
        <v>600</v>
      </c>
      <c r="R23" s="92">
        <f t="shared" si="1"/>
        <v>15000</v>
      </c>
    </row>
    <row r="24" spans="1:18" x14ac:dyDescent="0.2">
      <c r="A24" s="163">
        <v>18</v>
      </c>
      <c r="B24" s="63" t="str">
        <f>'[1]Laporan Mingguan'!B23</f>
        <v>M 5 X 20</v>
      </c>
      <c r="C24" s="63" t="str">
        <f>'[1]Laporan Mingguan'!C23</f>
        <v>LPK</v>
      </c>
      <c r="D24" s="63" t="s">
        <v>321</v>
      </c>
      <c r="E24" s="63">
        <f>'[1]Laporan Mingguan'!E23</f>
        <v>0</v>
      </c>
      <c r="F24" s="65">
        <f>'[2]Laporan Mingguan'!O24</f>
        <v>17</v>
      </c>
      <c r="G24" s="63"/>
      <c r="H24" s="63"/>
      <c r="I24" s="63"/>
      <c r="J24" s="63"/>
      <c r="K24" s="63"/>
      <c r="L24" s="63"/>
      <c r="M24" s="63"/>
      <c r="N24" s="63"/>
      <c r="O24" s="65">
        <f t="shared" si="0"/>
        <v>17</v>
      </c>
      <c r="P24" s="65">
        <v>17</v>
      </c>
      <c r="Q24" s="65">
        <v>600</v>
      </c>
      <c r="R24" s="65">
        <f t="shared" si="1"/>
        <v>10200</v>
      </c>
    </row>
    <row r="25" spans="1:18" x14ac:dyDescent="0.2">
      <c r="A25" s="163">
        <v>19</v>
      </c>
      <c r="B25" s="63" t="str">
        <f>'[1]Laporan Mingguan'!B24</f>
        <v>M 5 X 25</v>
      </c>
      <c r="C25" s="63" t="str">
        <f>'[1]Laporan Mingguan'!C24</f>
        <v>LPK</v>
      </c>
      <c r="D25" s="63" t="s">
        <v>321</v>
      </c>
      <c r="E25" s="63">
        <f>'[1]Laporan Mingguan'!E24</f>
        <v>0</v>
      </c>
      <c r="F25" s="65">
        <f>'[2]Laporan Mingguan'!O25</f>
        <v>18</v>
      </c>
      <c r="G25" s="63"/>
      <c r="H25" s="63"/>
      <c r="I25" s="63"/>
      <c r="J25" s="63"/>
      <c r="K25" s="63"/>
      <c r="L25" s="63"/>
      <c r="M25" s="63"/>
      <c r="N25" s="63"/>
      <c r="O25" s="65">
        <f t="shared" si="0"/>
        <v>18</v>
      </c>
      <c r="P25" s="65">
        <v>18</v>
      </c>
      <c r="Q25" s="65">
        <v>700</v>
      </c>
      <c r="R25" s="65">
        <f t="shared" si="1"/>
        <v>12600</v>
      </c>
    </row>
    <row r="26" spans="1:18" x14ac:dyDescent="0.2">
      <c r="A26" s="163">
        <v>20</v>
      </c>
      <c r="B26" s="63" t="str">
        <f>'[1]Laporan Mingguan'!B25</f>
        <v>M 5 X 30</v>
      </c>
      <c r="C26" s="63" t="str">
        <f>'[1]Laporan Mingguan'!C25</f>
        <v>LPK</v>
      </c>
      <c r="D26" s="63" t="s">
        <v>321</v>
      </c>
      <c r="E26" s="63">
        <f>'[1]Laporan Mingguan'!E25</f>
        <v>0</v>
      </c>
      <c r="F26" s="65">
        <f>'[2]Laporan Mingguan'!O26</f>
        <v>34</v>
      </c>
      <c r="G26" s="63"/>
      <c r="H26" s="63"/>
      <c r="I26" s="63"/>
      <c r="J26" s="63"/>
      <c r="K26" s="63"/>
      <c r="L26" s="63"/>
      <c r="M26" s="63"/>
      <c r="N26" s="63"/>
      <c r="O26" s="65">
        <f t="shared" si="0"/>
        <v>34</v>
      </c>
      <c r="P26" s="65">
        <v>34</v>
      </c>
      <c r="Q26" s="65">
        <v>725</v>
      </c>
      <c r="R26" s="65">
        <f t="shared" si="1"/>
        <v>24650</v>
      </c>
    </row>
    <row r="27" spans="1:18" x14ac:dyDescent="0.2">
      <c r="A27" s="163">
        <v>21</v>
      </c>
      <c r="B27" s="63" t="str">
        <f>'[1]Laporan Mingguan'!B26</f>
        <v>M 5 X 35</v>
      </c>
      <c r="C27" s="63" t="str">
        <f>'[1]Laporan Mingguan'!C26</f>
        <v>LPK</v>
      </c>
      <c r="D27" s="63">
        <f>'[1]Laporan Mingguan'!D26</f>
        <v>0</v>
      </c>
      <c r="E27" s="63">
        <f>'[1]Laporan Mingguan'!E26</f>
        <v>0</v>
      </c>
      <c r="F27" s="65">
        <f>'[2]Laporan Mingguan'!O27</f>
        <v>20</v>
      </c>
      <c r="G27" s="63"/>
      <c r="H27" s="63"/>
      <c r="I27" s="63"/>
      <c r="J27" s="63"/>
      <c r="K27" s="63"/>
      <c r="L27" s="63"/>
      <c r="M27" s="63"/>
      <c r="N27" s="63"/>
      <c r="O27" s="65">
        <f t="shared" si="0"/>
        <v>20</v>
      </c>
      <c r="P27" s="65">
        <v>20</v>
      </c>
      <c r="Q27" s="65">
        <v>850</v>
      </c>
      <c r="R27" s="65">
        <f t="shared" si="1"/>
        <v>17000</v>
      </c>
    </row>
    <row r="28" spans="1:18" x14ac:dyDescent="0.2">
      <c r="A28" s="163">
        <v>22</v>
      </c>
      <c r="B28" s="63" t="str">
        <f>'[1]Laporan Mingguan'!B27</f>
        <v>M 5 X 40</v>
      </c>
      <c r="C28" s="63" t="str">
        <f>'[1]Laporan Mingguan'!C27</f>
        <v>LPK</v>
      </c>
      <c r="D28" s="63">
        <f>'[1]Laporan Mingguan'!D27</f>
        <v>0</v>
      </c>
      <c r="E28" s="63">
        <f>'[1]Laporan Mingguan'!E27</f>
        <v>0</v>
      </c>
      <c r="F28" s="65">
        <f>'[2]Laporan Mingguan'!O28</f>
        <v>37</v>
      </c>
      <c r="G28" s="63"/>
      <c r="H28" s="63">
        <f>1</f>
        <v>1</v>
      </c>
      <c r="I28" s="63"/>
      <c r="J28" s="63"/>
      <c r="K28" s="63"/>
      <c r="L28" s="63"/>
      <c r="M28" s="63"/>
      <c r="N28" s="63"/>
      <c r="O28" s="65">
        <f t="shared" si="0"/>
        <v>36</v>
      </c>
      <c r="P28" s="65">
        <v>36</v>
      </c>
      <c r="Q28" s="65">
        <v>1000</v>
      </c>
      <c r="R28" s="65">
        <f t="shared" si="1"/>
        <v>36000</v>
      </c>
    </row>
    <row r="29" spans="1:18" x14ac:dyDescent="0.2">
      <c r="A29" s="163">
        <v>23</v>
      </c>
      <c r="B29" s="63" t="str">
        <f>'[1]Laporan Mingguan'!B28</f>
        <v>M 5 X 45</v>
      </c>
      <c r="C29" s="63" t="str">
        <f>'[1]Laporan Mingguan'!C28</f>
        <v>LPK</v>
      </c>
      <c r="D29" s="63" t="s">
        <v>321</v>
      </c>
      <c r="E29" s="63">
        <f>'[1]Laporan Mingguan'!E28</f>
        <v>0</v>
      </c>
      <c r="F29" s="65">
        <f>'[2]Laporan Mingguan'!O29</f>
        <v>30</v>
      </c>
      <c r="G29" s="63"/>
      <c r="H29" s="63"/>
      <c r="I29" s="63"/>
      <c r="J29" s="63"/>
      <c r="K29" s="63"/>
      <c r="L29" s="63"/>
      <c r="M29" s="63"/>
      <c r="N29" s="63"/>
      <c r="O29" s="65">
        <f t="shared" si="0"/>
        <v>30</v>
      </c>
      <c r="P29" s="65">
        <v>30</v>
      </c>
      <c r="Q29" s="65">
        <v>1050</v>
      </c>
      <c r="R29" s="65">
        <f t="shared" si="1"/>
        <v>31500</v>
      </c>
    </row>
    <row r="30" spans="1:18" x14ac:dyDescent="0.2">
      <c r="A30" s="163">
        <v>24</v>
      </c>
      <c r="B30" s="63" t="str">
        <f>'[1]Laporan Mingguan'!B29</f>
        <v>M 5 X 50</v>
      </c>
      <c r="C30" s="63" t="str">
        <f>'[1]Laporan Mingguan'!C29</f>
        <v>LPK</v>
      </c>
      <c r="D30" s="63">
        <f>'[1]Laporan Mingguan'!D29</f>
        <v>0</v>
      </c>
      <c r="E30" s="63">
        <f>'[1]Laporan Mingguan'!E29</f>
        <v>0</v>
      </c>
      <c r="F30" s="65">
        <f>'[2]Laporan Mingguan'!O30</f>
        <v>12</v>
      </c>
      <c r="G30" s="63"/>
      <c r="H30" s="63"/>
      <c r="I30" s="63"/>
      <c r="J30" s="63"/>
      <c r="K30" s="63"/>
      <c r="L30" s="63"/>
      <c r="M30" s="63"/>
      <c r="N30" s="63"/>
      <c r="O30" s="65">
        <f t="shared" si="0"/>
        <v>12</v>
      </c>
      <c r="P30" s="65">
        <v>12</v>
      </c>
      <c r="Q30" s="65">
        <v>1148</v>
      </c>
      <c r="R30" s="65">
        <f t="shared" si="1"/>
        <v>13776</v>
      </c>
    </row>
    <row r="31" spans="1:18" x14ac:dyDescent="0.2">
      <c r="A31" s="163">
        <v>25</v>
      </c>
      <c r="B31" s="63" t="str">
        <f>'[1]Laporan Mingguan'!B30</f>
        <v>M 5 X 55</v>
      </c>
      <c r="C31" s="63" t="str">
        <f>'[1]Laporan Mingguan'!C30</f>
        <v>LPK</v>
      </c>
      <c r="D31" s="63">
        <f>'[1]Laporan Mingguan'!D30</f>
        <v>0</v>
      </c>
      <c r="E31" s="63">
        <f>'[1]Laporan Mingguan'!E30</f>
        <v>0</v>
      </c>
      <c r="F31" s="65">
        <f>'[2]Laporan Mingguan'!O31</f>
        <v>37</v>
      </c>
      <c r="G31" s="63"/>
      <c r="H31" s="63"/>
      <c r="I31" s="63"/>
      <c r="J31" s="63"/>
      <c r="K31" s="63"/>
      <c r="L31" s="63"/>
      <c r="M31" s="63"/>
      <c r="N31" s="63"/>
      <c r="O31" s="65">
        <f t="shared" si="0"/>
        <v>37</v>
      </c>
      <c r="P31" s="65">
        <v>37</v>
      </c>
      <c r="Q31" s="65">
        <v>936</v>
      </c>
      <c r="R31" s="65">
        <f t="shared" si="1"/>
        <v>34632</v>
      </c>
    </row>
    <row r="32" spans="1:18" x14ac:dyDescent="0.2">
      <c r="A32" s="163">
        <v>26</v>
      </c>
      <c r="B32" s="63" t="str">
        <f>'[1]Laporan Mingguan'!B31</f>
        <v>M 5 X 60</v>
      </c>
      <c r="C32" s="63" t="str">
        <f>'[1]Laporan Mingguan'!C31</f>
        <v>LPK</v>
      </c>
      <c r="D32" s="63">
        <f>'[1]Laporan Mingguan'!D31</f>
        <v>0</v>
      </c>
      <c r="E32" s="63">
        <f>'[1]Laporan Mingguan'!E31</f>
        <v>0</v>
      </c>
      <c r="F32" s="65">
        <f>'[2]Laporan Mingguan'!O32</f>
        <v>45</v>
      </c>
      <c r="G32" s="63"/>
      <c r="H32" s="63"/>
      <c r="I32" s="63"/>
      <c r="J32" s="63"/>
      <c r="K32" s="63"/>
      <c r="L32" s="63"/>
      <c r="M32" s="63"/>
      <c r="N32" s="63"/>
      <c r="O32" s="65">
        <f t="shared" si="0"/>
        <v>45</v>
      </c>
      <c r="P32" s="65">
        <v>45</v>
      </c>
      <c r="Q32" s="65">
        <v>1105</v>
      </c>
      <c r="R32" s="65">
        <f t="shared" si="1"/>
        <v>49725</v>
      </c>
    </row>
    <row r="33" spans="1:18" x14ac:dyDescent="0.2">
      <c r="A33" s="163">
        <v>27</v>
      </c>
      <c r="B33" s="63" t="str">
        <f>'[1]Laporan Mingguan'!B32</f>
        <v>M 5 X 65</v>
      </c>
      <c r="C33" s="63" t="str">
        <f>'[1]Laporan Mingguan'!C32</f>
        <v>LPK</v>
      </c>
      <c r="D33" s="63">
        <f>'[1]Laporan Mingguan'!D32</f>
        <v>0</v>
      </c>
      <c r="E33" s="63">
        <f>'[1]Laporan Mingguan'!E32</f>
        <v>0</v>
      </c>
      <c r="F33" s="65">
        <f>'[2]Laporan Mingguan'!O33</f>
        <v>94</v>
      </c>
      <c r="G33" s="63"/>
      <c r="H33" s="63"/>
      <c r="I33" s="63"/>
      <c r="J33" s="63"/>
      <c r="K33" s="63"/>
      <c r="L33" s="63"/>
      <c r="M33" s="63"/>
      <c r="N33" s="63"/>
      <c r="O33" s="65">
        <f t="shared" si="0"/>
        <v>94</v>
      </c>
      <c r="P33" s="65">
        <v>94</v>
      </c>
      <c r="Q33" s="65">
        <v>1500</v>
      </c>
      <c r="R33" s="65">
        <f t="shared" si="1"/>
        <v>141000</v>
      </c>
    </row>
    <row r="34" spans="1:18" x14ac:dyDescent="0.2">
      <c r="A34" s="163">
        <v>28</v>
      </c>
      <c r="B34" s="63" t="str">
        <f>'[1]Laporan Mingguan'!B33</f>
        <v>M 5 X 70</v>
      </c>
      <c r="C34" s="63" t="str">
        <f>'[1]Laporan Mingguan'!C33</f>
        <v>LPK</v>
      </c>
      <c r="D34" s="63">
        <f>'[1]Laporan Mingguan'!D33</f>
        <v>0</v>
      </c>
      <c r="E34" s="63">
        <f>'[1]Laporan Mingguan'!E33</f>
        <v>0</v>
      </c>
      <c r="F34" s="65">
        <f>'[2]Laporan Mingguan'!O34</f>
        <v>21</v>
      </c>
      <c r="G34" s="63"/>
      <c r="H34" s="63"/>
      <c r="I34" s="63"/>
      <c r="J34" s="63"/>
      <c r="K34" s="63"/>
      <c r="L34" s="63"/>
      <c r="M34" s="63"/>
      <c r="N34" s="63"/>
      <c r="O34" s="65">
        <f t="shared" si="0"/>
        <v>21</v>
      </c>
      <c r="P34" s="65">
        <v>21</v>
      </c>
      <c r="Q34" s="65">
        <v>1250</v>
      </c>
      <c r="R34" s="65">
        <f t="shared" si="1"/>
        <v>26250</v>
      </c>
    </row>
    <row r="35" spans="1:18" x14ac:dyDescent="0.2">
      <c r="A35" s="163">
        <v>29</v>
      </c>
      <c r="B35" s="63" t="str">
        <f>'[1]Laporan Mingguan'!B34</f>
        <v>M 5 X 75</v>
      </c>
      <c r="C35" s="63" t="str">
        <f>'[1]Laporan Mingguan'!C34</f>
        <v>LPK</v>
      </c>
      <c r="D35" s="63">
        <f>'[1]Laporan Mingguan'!D34</f>
        <v>0</v>
      </c>
      <c r="E35" s="63">
        <f>'[1]Laporan Mingguan'!E34</f>
        <v>0</v>
      </c>
      <c r="F35" s="65">
        <f>'[2]Laporan Mingguan'!O35</f>
        <v>21</v>
      </c>
      <c r="G35" s="63"/>
      <c r="H35" s="63"/>
      <c r="I35" s="63"/>
      <c r="J35" s="63"/>
      <c r="K35" s="63"/>
      <c r="L35" s="63"/>
      <c r="M35" s="63"/>
      <c r="N35" s="63"/>
      <c r="O35" s="65">
        <f t="shared" si="0"/>
        <v>21</v>
      </c>
      <c r="P35" s="65">
        <v>21</v>
      </c>
      <c r="Q35" s="65">
        <v>1026</v>
      </c>
      <c r="R35" s="65">
        <f t="shared" si="1"/>
        <v>21546</v>
      </c>
    </row>
    <row r="36" spans="1:18" x14ac:dyDescent="0.2">
      <c r="A36" s="163">
        <v>30</v>
      </c>
      <c r="B36" s="63" t="str">
        <f>'[1]Laporan Mingguan'!B35</f>
        <v>M 5 X 80</v>
      </c>
      <c r="C36" s="63" t="str">
        <f>'[1]Laporan Mingguan'!C35</f>
        <v>LPK</v>
      </c>
      <c r="D36" s="63">
        <f>'[1]Laporan Mingguan'!D35</f>
        <v>0</v>
      </c>
      <c r="E36" s="63">
        <f>'[1]Laporan Mingguan'!E35</f>
        <v>0</v>
      </c>
      <c r="F36" s="65">
        <f>'[2]Laporan Mingguan'!O36</f>
        <v>20</v>
      </c>
      <c r="G36" s="63"/>
      <c r="H36" s="63"/>
      <c r="I36" s="63"/>
      <c r="J36" s="63"/>
      <c r="K36" s="63"/>
      <c r="L36" s="63"/>
      <c r="M36" s="63"/>
      <c r="N36" s="63"/>
      <c r="O36" s="65">
        <f t="shared" si="0"/>
        <v>20</v>
      </c>
      <c r="P36" s="65">
        <v>20</v>
      </c>
      <c r="Q36" s="65">
        <v>1700</v>
      </c>
      <c r="R36" s="65">
        <f t="shared" si="1"/>
        <v>34000</v>
      </c>
    </row>
    <row r="37" spans="1:18" x14ac:dyDescent="0.2">
      <c r="A37" s="163">
        <v>31</v>
      </c>
      <c r="B37" s="63" t="str">
        <f>'[1]Laporan Mingguan'!B36</f>
        <v>M 5 X 90</v>
      </c>
      <c r="C37" s="63" t="str">
        <f>'[1]Laporan Mingguan'!C36</f>
        <v>LPK</v>
      </c>
      <c r="D37" s="63">
        <f>'[1]Laporan Mingguan'!D36</f>
        <v>0</v>
      </c>
      <c r="E37" s="63">
        <f>'[1]Laporan Mingguan'!E36</f>
        <v>0</v>
      </c>
      <c r="F37" s="65">
        <f>'[2]Laporan Mingguan'!O37</f>
        <v>24</v>
      </c>
      <c r="G37" s="63"/>
      <c r="H37" s="63"/>
      <c r="I37" s="63"/>
      <c r="J37" s="63"/>
      <c r="K37" s="63"/>
      <c r="L37" s="63"/>
      <c r="M37" s="63"/>
      <c r="N37" s="63"/>
      <c r="O37" s="65">
        <f t="shared" si="0"/>
        <v>24</v>
      </c>
      <c r="P37" s="65">
        <v>24</v>
      </c>
      <c r="Q37" s="65">
        <v>6000</v>
      </c>
      <c r="R37" s="65">
        <f t="shared" si="1"/>
        <v>144000</v>
      </c>
    </row>
    <row r="38" spans="1:18" x14ac:dyDescent="0.2">
      <c r="A38" s="163">
        <v>32</v>
      </c>
      <c r="B38" s="63" t="str">
        <f>'[1]Laporan Mingguan'!B37</f>
        <v>M 5 X 100</v>
      </c>
      <c r="C38" s="63" t="str">
        <f>'[1]Laporan Mingguan'!C37</f>
        <v>LPK</v>
      </c>
      <c r="D38" s="63">
        <f>'[1]Laporan Mingguan'!D37</f>
        <v>0</v>
      </c>
      <c r="E38" s="63">
        <f>'[1]Laporan Mingguan'!E37</f>
        <v>0</v>
      </c>
      <c r="F38" s="65">
        <f>'[2]Laporan Mingguan'!O38</f>
        <v>16</v>
      </c>
      <c r="G38" s="63"/>
      <c r="H38" s="63"/>
      <c r="I38" s="63"/>
      <c r="J38" s="63"/>
      <c r="K38" s="63"/>
      <c r="L38" s="63"/>
      <c r="M38" s="63"/>
      <c r="N38" s="63"/>
      <c r="O38" s="65">
        <f t="shared" si="0"/>
        <v>16</v>
      </c>
      <c r="P38" s="65">
        <v>16</v>
      </c>
      <c r="Q38" s="65">
        <v>2500</v>
      </c>
      <c r="R38" s="65">
        <f t="shared" si="1"/>
        <v>40000</v>
      </c>
    </row>
    <row r="39" spans="1:18" x14ac:dyDescent="0.2">
      <c r="A39" s="163">
        <v>33</v>
      </c>
      <c r="B39" s="63" t="str">
        <f>'[1]Laporan Mingguan'!B38</f>
        <v>M 5 X 110</v>
      </c>
      <c r="C39" s="63" t="str">
        <f>'[1]Laporan Mingguan'!C38</f>
        <v>LPK</v>
      </c>
      <c r="D39" s="63">
        <f>'[1]Laporan Mingguan'!D38</f>
        <v>0</v>
      </c>
      <c r="E39" s="63">
        <f>'[1]Laporan Mingguan'!E38</f>
        <v>0</v>
      </c>
      <c r="F39" s="65">
        <f>'[2]Laporan Mingguan'!O39</f>
        <v>5</v>
      </c>
      <c r="G39" s="63"/>
      <c r="H39" s="63"/>
      <c r="I39" s="63"/>
      <c r="J39" s="63"/>
      <c r="K39" s="63"/>
      <c r="L39" s="63"/>
      <c r="M39" s="63"/>
      <c r="N39" s="63"/>
      <c r="O39" s="65">
        <f t="shared" si="0"/>
        <v>5</v>
      </c>
      <c r="P39" s="65">
        <v>5</v>
      </c>
      <c r="Q39" s="65">
        <v>5670</v>
      </c>
      <c r="R39" s="65">
        <f t="shared" si="1"/>
        <v>28350</v>
      </c>
    </row>
    <row r="40" spans="1:18" s="93" customFormat="1" x14ac:dyDescent="0.2">
      <c r="A40" s="163">
        <v>34</v>
      </c>
      <c r="B40" s="91" t="str">
        <f>'[1]Laporan Mingguan'!B39</f>
        <v>M 6 X 10</v>
      </c>
      <c r="C40" s="91" t="str">
        <f>'[1]Laporan Mingguan'!C39</f>
        <v>LPK</v>
      </c>
      <c r="D40" s="91" t="s">
        <v>321</v>
      </c>
      <c r="E40" s="91">
        <f>'[1]Laporan Mingguan'!E39</f>
        <v>0</v>
      </c>
      <c r="F40" s="92">
        <f>'[2]Laporan Mingguan'!O40</f>
        <v>4</v>
      </c>
      <c r="G40" s="91">
        <f>11</f>
        <v>11</v>
      </c>
      <c r="H40" s="91"/>
      <c r="I40" s="91"/>
      <c r="J40" s="91"/>
      <c r="K40" s="91"/>
      <c r="L40" s="91">
        <f>6</f>
        <v>6</v>
      </c>
      <c r="M40" s="91"/>
      <c r="N40" s="91"/>
      <c r="O40" s="92">
        <f t="shared" si="0"/>
        <v>9</v>
      </c>
      <c r="P40" s="92">
        <v>9</v>
      </c>
      <c r="Q40" s="92">
        <v>550</v>
      </c>
      <c r="R40" s="92">
        <f t="shared" si="1"/>
        <v>4950</v>
      </c>
    </row>
    <row r="41" spans="1:18" x14ac:dyDescent="0.2">
      <c r="A41" s="163">
        <v>35</v>
      </c>
      <c r="B41" s="63" t="str">
        <f>'[1]Laporan Mingguan'!B40</f>
        <v>M 6 X 12</v>
      </c>
      <c r="C41" s="63" t="str">
        <f>'[1]Laporan Mingguan'!C40</f>
        <v>LPK</v>
      </c>
      <c r="D41" s="63" t="s">
        <v>321</v>
      </c>
      <c r="E41" s="63">
        <f>'[1]Laporan Mingguan'!E40</f>
        <v>0</v>
      </c>
      <c r="F41" s="65">
        <f>'[2]Laporan Mingguan'!O41</f>
        <v>28</v>
      </c>
      <c r="G41" s="63"/>
      <c r="H41" s="63"/>
      <c r="I41" s="63"/>
      <c r="J41" s="63"/>
      <c r="K41" s="63"/>
      <c r="L41" s="63"/>
      <c r="M41" s="63"/>
      <c r="N41" s="63"/>
      <c r="O41" s="65">
        <f t="shared" si="0"/>
        <v>28</v>
      </c>
      <c r="P41" s="65">
        <v>28</v>
      </c>
      <c r="Q41" s="65">
        <v>600</v>
      </c>
      <c r="R41" s="65">
        <f t="shared" si="1"/>
        <v>16800</v>
      </c>
    </row>
    <row r="42" spans="1:18" s="93" customFormat="1" x14ac:dyDescent="0.2">
      <c r="A42" s="163">
        <v>36</v>
      </c>
      <c r="B42" s="91" t="str">
        <f>'[1]Laporan Mingguan'!B41</f>
        <v>M 6 X 16</v>
      </c>
      <c r="C42" s="91" t="str">
        <f>'[1]Laporan Mingguan'!C41</f>
        <v>LPK</v>
      </c>
      <c r="D42" s="91" t="s">
        <v>321</v>
      </c>
      <c r="E42" s="91">
        <f>'[1]Laporan Mingguan'!E41</f>
        <v>0</v>
      </c>
      <c r="F42" s="92">
        <f>'[2]Laporan Mingguan'!O42</f>
        <v>15</v>
      </c>
      <c r="G42" s="91"/>
      <c r="H42" s="91"/>
      <c r="I42" s="91"/>
      <c r="J42" s="91"/>
      <c r="K42" s="91"/>
      <c r="L42" s="91"/>
      <c r="M42" s="91">
        <f>60</f>
        <v>60</v>
      </c>
      <c r="N42" s="91"/>
      <c r="O42" s="92">
        <f t="shared" si="0"/>
        <v>75</v>
      </c>
      <c r="P42" s="92">
        <v>75</v>
      </c>
      <c r="Q42" s="92">
        <v>600</v>
      </c>
      <c r="R42" s="92">
        <f t="shared" si="1"/>
        <v>45000</v>
      </c>
    </row>
    <row r="43" spans="1:18" s="93" customFormat="1" x14ac:dyDescent="0.2">
      <c r="A43" s="163">
        <v>37</v>
      </c>
      <c r="B43" s="91" t="str">
        <f>'[1]Laporan Mingguan'!B42</f>
        <v>M 6 X 20</v>
      </c>
      <c r="C43" s="91" t="str">
        <f>'[1]Laporan Mingguan'!C42</f>
        <v>LPK</v>
      </c>
      <c r="D43" s="106" t="s">
        <v>321</v>
      </c>
      <c r="E43" s="91">
        <f>'[1]Laporan Mingguan'!E42</f>
        <v>0</v>
      </c>
      <c r="F43" s="92">
        <f>'[2]Laporan Mingguan'!O43</f>
        <v>15</v>
      </c>
      <c r="G43" s="91"/>
      <c r="H43" s="91">
        <f>4</f>
        <v>4</v>
      </c>
      <c r="I43" s="91"/>
      <c r="J43" s="91"/>
      <c r="K43" s="91"/>
      <c r="L43" s="91"/>
      <c r="M43" s="91">
        <f>16</f>
        <v>16</v>
      </c>
      <c r="N43" s="91"/>
      <c r="O43" s="92">
        <f t="shared" si="0"/>
        <v>27</v>
      </c>
      <c r="P43" s="92">
        <v>27</v>
      </c>
      <c r="Q43" s="92">
        <v>650</v>
      </c>
      <c r="R43" s="92">
        <f t="shared" si="1"/>
        <v>17550</v>
      </c>
    </row>
    <row r="44" spans="1:18" x14ac:dyDescent="0.2">
      <c r="A44" s="163">
        <v>38</v>
      </c>
      <c r="B44" s="63" t="str">
        <f>'[1]Laporan Mingguan'!B43</f>
        <v>M 6 X 25</v>
      </c>
      <c r="C44" s="63" t="str">
        <f>'[1]Laporan Mingguan'!C43</f>
        <v>LPK</v>
      </c>
      <c r="D44" s="63" t="s">
        <v>321</v>
      </c>
      <c r="E44" s="63">
        <f>'[1]Laporan Mingguan'!E43</f>
        <v>0</v>
      </c>
      <c r="F44" s="65">
        <f>'[2]Laporan Mingguan'!O44</f>
        <v>25</v>
      </c>
      <c r="G44" s="63"/>
      <c r="H44" s="63"/>
      <c r="I44" s="63"/>
      <c r="J44" s="63">
        <f>8</f>
        <v>8</v>
      </c>
      <c r="K44" s="63"/>
      <c r="L44" s="63"/>
      <c r="M44" s="63"/>
      <c r="N44" s="63"/>
      <c r="O44" s="65">
        <f t="shared" si="0"/>
        <v>17</v>
      </c>
      <c r="P44" s="65">
        <v>17</v>
      </c>
      <c r="Q44" s="65">
        <v>750</v>
      </c>
      <c r="R44" s="65">
        <f t="shared" si="1"/>
        <v>12750</v>
      </c>
    </row>
    <row r="45" spans="1:18" s="93" customFormat="1" x14ac:dyDescent="0.2">
      <c r="A45" s="163">
        <v>39</v>
      </c>
      <c r="B45" s="91" t="str">
        <f>'[1]Laporan Mingguan'!B44</f>
        <v>M 6 X 30</v>
      </c>
      <c r="C45" s="91" t="str">
        <f>'[1]Laporan Mingguan'!C44</f>
        <v>LPK</v>
      </c>
      <c r="D45" s="91" t="s">
        <v>321</v>
      </c>
      <c r="E45" s="91">
        <f>'[1]Laporan Mingguan'!E44</f>
        <v>0</v>
      </c>
      <c r="F45" s="92">
        <f>'[2]Laporan Mingguan'!O45</f>
        <v>15</v>
      </c>
      <c r="G45" s="91"/>
      <c r="H45" s="91"/>
      <c r="I45" s="91"/>
      <c r="J45" s="91"/>
      <c r="K45" s="91"/>
      <c r="L45" s="91"/>
      <c r="M45" s="91">
        <f>8</f>
        <v>8</v>
      </c>
      <c r="N45" s="91"/>
      <c r="O45" s="92">
        <f t="shared" si="0"/>
        <v>23</v>
      </c>
      <c r="P45" s="92">
        <v>23</v>
      </c>
      <c r="Q45" s="92">
        <v>1000</v>
      </c>
      <c r="R45" s="92">
        <f t="shared" si="1"/>
        <v>23000</v>
      </c>
    </row>
    <row r="46" spans="1:18" s="93" customFormat="1" x14ac:dyDescent="0.2">
      <c r="A46" s="163">
        <v>40</v>
      </c>
      <c r="B46" s="91" t="str">
        <f>'[1]Laporan Mingguan'!B45</f>
        <v>M 6 X 35</v>
      </c>
      <c r="C46" s="91" t="str">
        <f>'[1]Laporan Mingguan'!C45</f>
        <v>LPK</v>
      </c>
      <c r="D46" s="91" t="s">
        <v>321</v>
      </c>
      <c r="E46" s="91">
        <f>'[1]Laporan Mingguan'!E45</f>
        <v>0</v>
      </c>
      <c r="F46" s="92">
        <f>'[2]Laporan Mingguan'!O46</f>
        <v>13</v>
      </c>
      <c r="G46" s="91"/>
      <c r="H46" s="91">
        <f>6</f>
        <v>6</v>
      </c>
      <c r="I46" s="91">
        <f>8</f>
        <v>8</v>
      </c>
      <c r="J46" s="91"/>
      <c r="K46" s="91"/>
      <c r="L46" s="91">
        <f>2</f>
        <v>2</v>
      </c>
      <c r="M46" s="91"/>
      <c r="N46" s="91"/>
      <c r="O46" s="92">
        <f t="shared" si="0"/>
        <v>13</v>
      </c>
      <c r="P46" s="92">
        <v>13</v>
      </c>
      <c r="Q46" s="92">
        <v>1000</v>
      </c>
      <c r="R46" s="92">
        <f t="shared" si="1"/>
        <v>13000</v>
      </c>
    </row>
    <row r="47" spans="1:18" x14ac:dyDescent="0.2">
      <c r="A47" s="163">
        <v>41</v>
      </c>
      <c r="B47" s="63" t="str">
        <f>'[1]Laporan Mingguan'!B46</f>
        <v>M 6 X 40</v>
      </c>
      <c r="C47" s="63" t="str">
        <f>'[1]Laporan Mingguan'!C46</f>
        <v>LPK</v>
      </c>
      <c r="D47" s="63" t="s">
        <v>321</v>
      </c>
      <c r="E47" s="63">
        <f>'[1]Laporan Mingguan'!E46</f>
        <v>0</v>
      </c>
      <c r="F47" s="65">
        <f>'[2]Laporan Mingguan'!O47</f>
        <v>15</v>
      </c>
      <c r="G47" s="63"/>
      <c r="H47" s="63"/>
      <c r="I47" s="63"/>
      <c r="J47" s="63"/>
      <c r="K47" s="63"/>
      <c r="L47" s="63"/>
      <c r="M47" s="63"/>
      <c r="N47" s="63"/>
      <c r="O47" s="65">
        <f t="shared" si="0"/>
        <v>15</v>
      </c>
      <c r="P47" s="65">
        <v>15</v>
      </c>
      <c r="Q47" s="65">
        <v>1000</v>
      </c>
      <c r="R47" s="65">
        <f t="shared" si="1"/>
        <v>15000</v>
      </c>
    </row>
    <row r="48" spans="1:18" x14ac:dyDescent="0.2">
      <c r="A48" s="163">
        <v>42</v>
      </c>
      <c r="B48" s="63" t="str">
        <f>'[1]Laporan Mingguan'!B47</f>
        <v>M 6 X 45</v>
      </c>
      <c r="C48" s="63" t="str">
        <f>'[1]Laporan Mingguan'!C47</f>
        <v>LPK</v>
      </c>
      <c r="D48" s="63" t="s">
        <v>321</v>
      </c>
      <c r="E48" s="63">
        <f>'[1]Laporan Mingguan'!E47</f>
        <v>0</v>
      </c>
      <c r="F48" s="65">
        <f>'[2]Laporan Mingguan'!O48</f>
        <v>28</v>
      </c>
      <c r="G48" s="63"/>
      <c r="H48" s="63"/>
      <c r="I48" s="63"/>
      <c r="J48" s="63"/>
      <c r="K48" s="63"/>
      <c r="L48" s="63"/>
      <c r="M48" s="63"/>
      <c r="N48" s="63"/>
      <c r="O48" s="65">
        <f t="shared" si="0"/>
        <v>28</v>
      </c>
      <c r="P48" s="65">
        <v>28</v>
      </c>
      <c r="Q48" s="65">
        <v>1000</v>
      </c>
      <c r="R48" s="65">
        <f t="shared" si="1"/>
        <v>28000</v>
      </c>
    </row>
    <row r="49" spans="1:18" x14ac:dyDescent="0.2">
      <c r="A49" s="163">
        <v>43</v>
      </c>
      <c r="B49" s="63" t="str">
        <f>'[1]Laporan Mingguan'!B48</f>
        <v>M 6 X 50</v>
      </c>
      <c r="C49" s="63" t="str">
        <f>'[1]Laporan Mingguan'!C48</f>
        <v>LPK</v>
      </c>
      <c r="D49" s="63" t="s">
        <v>321</v>
      </c>
      <c r="E49" s="63">
        <f>'[1]Laporan Mingguan'!E48</f>
        <v>0</v>
      </c>
      <c r="F49" s="65">
        <f>'[2]Laporan Mingguan'!O49</f>
        <v>15</v>
      </c>
      <c r="G49" s="63"/>
      <c r="H49" s="63"/>
      <c r="I49" s="63"/>
      <c r="J49" s="63"/>
      <c r="K49" s="63"/>
      <c r="L49" s="63"/>
      <c r="M49" s="63"/>
      <c r="N49" s="63"/>
      <c r="O49" s="65">
        <f t="shared" si="0"/>
        <v>15</v>
      </c>
      <c r="P49" s="65">
        <v>15</v>
      </c>
      <c r="Q49" s="65">
        <v>1100</v>
      </c>
      <c r="R49" s="65">
        <f t="shared" si="1"/>
        <v>16500</v>
      </c>
    </row>
    <row r="50" spans="1:18" x14ac:dyDescent="0.2">
      <c r="A50" s="163">
        <v>44</v>
      </c>
      <c r="B50" s="63" t="str">
        <f>'[1]Laporan Mingguan'!B49</f>
        <v>M 6 X 55</v>
      </c>
      <c r="C50" s="63" t="str">
        <f>'[1]Laporan Mingguan'!C49</f>
        <v>LPK</v>
      </c>
      <c r="D50" s="63" t="s">
        <v>321</v>
      </c>
      <c r="E50" s="63">
        <f>'[1]Laporan Mingguan'!E49</f>
        <v>0</v>
      </c>
      <c r="F50" s="65">
        <f>'[2]Laporan Mingguan'!O50</f>
        <v>25</v>
      </c>
      <c r="G50" s="63"/>
      <c r="H50" s="63"/>
      <c r="I50" s="63"/>
      <c r="J50" s="63"/>
      <c r="K50" s="63"/>
      <c r="L50" s="63"/>
      <c r="M50" s="63"/>
      <c r="N50" s="63"/>
      <c r="O50" s="65">
        <f>F50+G50-H50+I50-J50+K50-L50+M50-N50</f>
        <v>25</v>
      </c>
      <c r="P50" s="65">
        <v>25</v>
      </c>
      <c r="Q50" s="65">
        <v>1250</v>
      </c>
      <c r="R50" s="65">
        <f t="shared" si="1"/>
        <v>31250</v>
      </c>
    </row>
    <row r="51" spans="1:18" x14ac:dyDescent="0.2">
      <c r="A51" s="163">
        <v>45</v>
      </c>
      <c r="B51" s="63" t="str">
        <f>'[1]Laporan Mingguan'!B50</f>
        <v>M 6 X 60</v>
      </c>
      <c r="C51" s="63" t="str">
        <f>'[1]Laporan Mingguan'!C50</f>
        <v>LPK</v>
      </c>
      <c r="D51" s="63" t="s">
        <v>321</v>
      </c>
      <c r="E51" s="63">
        <f>'[1]Laporan Mingguan'!E50</f>
        <v>0</v>
      </c>
      <c r="F51" s="65">
        <f>'[2]Laporan Mingguan'!O51</f>
        <v>17</v>
      </c>
      <c r="G51" s="63"/>
      <c r="H51" s="63"/>
      <c r="I51" s="63"/>
      <c r="J51" s="63"/>
      <c r="K51" s="63"/>
      <c r="L51" s="63"/>
      <c r="M51" s="63"/>
      <c r="N51" s="63"/>
      <c r="O51" s="65">
        <f t="shared" si="0"/>
        <v>17</v>
      </c>
      <c r="P51" s="65">
        <v>17</v>
      </c>
      <c r="Q51" s="65">
        <v>1400</v>
      </c>
      <c r="R51" s="65">
        <f t="shared" si="1"/>
        <v>23800</v>
      </c>
    </row>
    <row r="52" spans="1:18" x14ac:dyDescent="0.2">
      <c r="A52" s="163">
        <v>46</v>
      </c>
      <c r="B52" s="63" t="str">
        <f>'[1]Laporan Mingguan'!B51</f>
        <v>M 6 X 65</v>
      </c>
      <c r="C52" s="63" t="str">
        <f>'[1]Laporan Mingguan'!C51</f>
        <v>LPK</v>
      </c>
      <c r="D52" s="63">
        <f>'[1]Laporan Mingguan'!D51</f>
        <v>0</v>
      </c>
      <c r="E52" s="63">
        <f>'[1]Laporan Mingguan'!E51</f>
        <v>0</v>
      </c>
      <c r="F52" s="65">
        <f>'[2]Laporan Mingguan'!O52</f>
        <v>38</v>
      </c>
      <c r="G52" s="63"/>
      <c r="H52" s="63"/>
      <c r="I52" s="63"/>
      <c r="J52" s="63"/>
      <c r="K52" s="63"/>
      <c r="L52" s="63"/>
      <c r="M52" s="63"/>
      <c r="N52" s="63"/>
      <c r="O52" s="65">
        <f t="shared" si="0"/>
        <v>38</v>
      </c>
      <c r="P52" s="65">
        <v>38</v>
      </c>
      <c r="Q52" s="65">
        <v>1500</v>
      </c>
      <c r="R52" s="65">
        <f t="shared" si="1"/>
        <v>57000</v>
      </c>
    </row>
    <row r="53" spans="1:18" x14ac:dyDescent="0.2">
      <c r="A53" s="163">
        <v>47</v>
      </c>
      <c r="B53" s="63" t="str">
        <f>'[1]Laporan Mingguan'!B52</f>
        <v>M 6 X 70</v>
      </c>
      <c r="C53" s="63" t="str">
        <f>'[1]Laporan Mingguan'!C52</f>
        <v>LPK</v>
      </c>
      <c r="D53" s="63">
        <f>'[1]Laporan Mingguan'!D52</f>
        <v>0</v>
      </c>
      <c r="E53" s="63">
        <f>'[1]Laporan Mingguan'!E52</f>
        <v>0</v>
      </c>
      <c r="F53" s="65">
        <f>'[2]Laporan Mingguan'!O53</f>
        <v>36</v>
      </c>
      <c r="G53" s="63"/>
      <c r="H53" s="63"/>
      <c r="I53" s="63"/>
      <c r="J53" s="63"/>
      <c r="K53" s="63"/>
      <c r="L53" s="63"/>
      <c r="M53" s="63"/>
      <c r="N53" s="63"/>
      <c r="O53" s="65">
        <f t="shared" si="0"/>
        <v>36</v>
      </c>
      <c r="P53" s="65">
        <v>36</v>
      </c>
      <c r="Q53" s="65">
        <v>1600</v>
      </c>
      <c r="R53" s="65">
        <f t="shared" si="1"/>
        <v>57600</v>
      </c>
    </row>
    <row r="54" spans="1:18" x14ac:dyDescent="0.2">
      <c r="A54" s="163">
        <v>48</v>
      </c>
      <c r="B54" s="63" t="str">
        <f>'[1]Laporan Mingguan'!B53</f>
        <v>M 6 X 75</v>
      </c>
      <c r="C54" s="63" t="str">
        <f>'[1]Laporan Mingguan'!C53</f>
        <v>LPK</v>
      </c>
      <c r="D54" s="63">
        <f>'[1]Laporan Mingguan'!D53</f>
        <v>0</v>
      </c>
      <c r="E54" s="63">
        <f>'[1]Laporan Mingguan'!E53</f>
        <v>0</v>
      </c>
      <c r="F54" s="65">
        <f>'[2]Laporan Mingguan'!O54</f>
        <v>38</v>
      </c>
      <c r="G54" s="63"/>
      <c r="H54" s="63"/>
      <c r="I54" s="63"/>
      <c r="J54" s="63"/>
      <c r="K54" s="63"/>
      <c r="L54" s="63"/>
      <c r="M54" s="63"/>
      <c r="N54" s="63"/>
      <c r="O54" s="65">
        <f t="shared" si="0"/>
        <v>38</v>
      </c>
      <c r="P54" s="65">
        <v>38</v>
      </c>
      <c r="Q54" s="65">
        <v>2300</v>
      </c>
      <c r="R54" s="65">
        <f t="shared" si="1"/>
        <v>87400</v>
      </c>
    </row>
    <row r="55" spans="1:18" x14ac:dyDescent="0.2">
      <c r="A55" s="163">
        <v>49</v>
      </c>
      <c r="B55" s="63" t="str">
        <f>'[1]Laporan Mingguan'!B54</f>
        <v>M 6 X 80</v>
      </c>
      <c r="C55" s="63" t="str">
        <f>'[1]Laporan Mingguan'!C54</f>
        <v>LPK</v>
      </c>
      <c r="D55" s="63">
        <f>'[1]Laporan Mingguan'!D54</f>
        <v>0</v>
      </c>
      <c r="E55" s="63">
        <f>'[1]Laporan Mingguan'!E54</f>
        <v>0</v>
      </c>
      <c r="F55" s="65">
        <f>'[2]Laporan Mingguan'!O55</f>
        <v>32</v>
      </c>
      <c r="G55" s="63"/>
      <c r="H55" s="63"/>
      <c r="I55" s="63"/>
      <c r="J55" s="63"/>
      <c r="K55" s="63"/>
      <c r="L55" s="63"/>
      <c r="M55" s="63"/>
      <c r="N55" s="63"/>
      <c r="O55" s="65">
        <f t="shared" si="0"/>
        <v>32</v>
      </c>
      <c r="P55" s="65">
        <v>32</v>
      </c>
      <c r="Q55" s="65">
        <v>2000</v>
      </c>
      <c r="R55" s="65">
        <f t="shared" si="1"/>
        <v>64000</v>
      </c>
    </row>
    <row r="56" spans="1:18" x14ac:dyDescent="0.2">
      <c r="A56" s="163">
        <v>50</v>
      </c>
      <c r="B56" s="63" t="str">
        <f>'[1]Laporan Mingguan'!B55</f>
        <v>M 6 X 90</v>
      </c>
      <c r="C56" s="63" t="str">
        <f>'[1]Laporan Mingguan'!C55</f>
        <v>LPK</v>
      </c>
      <c r="D56" s="63">
        <f>'[1]Laporan Mingguan'!D55</f>
        <v>0</v>
      </c>
      <c r="E56" s="63">
        <f>'[1]Laporan Mingguan'!E55</f>
        <v>0</v>
      </c>
      <c r="F56" s="65">
        <f>'[2]Laporan Mingguan'!O56</f>
        <v>28</v>
      </c>
      <c r="G56" s="63"/>
      <c r="H56" s="63"/>
      <c r="I56" s="63"/>
      <c r="J56" s="63"/>
      <c r="K56" s="63"/>
      <c r="L56" s="63"/>
      <c r="M56" s="63"/>
      <c r="N56" s="63"/>
      <c r="O56" s="65">
        <f t="shared" si="0"/>
        <v>28</v>
      </c>
      <c r="P56" s="65">
        <v>28</v>
      </c>
      <c r="Q56" s="65">
        <v>2060</v>
      </c>
      <c r="R56" s="65">
        <f t="shared" si="1"/>
        <v>57680</v>
      </c>
    </row>
    <row r="57" spans="1:18" x14ac:dyDescent="0.2">
      <c r="A57" s="163">
        <v>51</v>
      </c>
      <c r="B57" s="63" t="str">
        <f>'[1]Laporan Mingguan'!B56</f>
        <v>M 6 X 100</v>
      </c>
      <c r="C57" s="63" t="str">
        <f>'[1]Laporan Mingguan'!C56</f>
        <v>LPK</v>
      </c>
      <c r="D57" s="63" t="s">
        <v>321</v>
      </c>
      <c r="E57" s="63">
        <f>'[1]Laporan Mingguan'!E56</f>
        <v>0</v>
      </c>
      <c r="F57" s="65">
        <f>'[2]Laporan Mingguan'!O57</f>
        <v>11</v>
      </c>
      <c r="G57" s="63"/>
      <c r="H57" s="63"/>
      <c r="I57" s="63"/>
      <c r="J57" s="63"/>
      <c r="K57" s="63"/>
      <c r="L57" s="63"/>
      <c r="M57" s="63"/>
      <c r="N57" s="63"/>
      <c r="O57" s="65">
        <f t="shared" si="0"/>
        <v>11</v>
      </c>
      <c r="P57" s="65">
        <v>11</v>
      </c>
      <c r="Q57" s="65">
        <v>3000</v>
      </c>
      <c r="R57" s="65">
        <f t="shared" si="1"/>
        <v>33000</v>
      </c>
    </row>
    <row r="58" spans="1:18" x14ac:dyDescent="0.2">
      <c r="A58" s="163">
        <v>52</v>
      </c>
      <c r="B58" s="63" t="str">
        <f>'[1]Laporan Mingguan'!B57</f>
        <v>M 6 X 110</v>
      </c>
      <c r="C58" s="63" t="str">
        <f>'[1]Laporan Mingguan'!C57</f>
        <v>LPK</v>
      </c>
      <c r="D58" s="63">
        <f>'[1]Laporan Mingguan'!D57</f>
        <v>0</v>
      </c>
      <c r="E58" s="63">
        <f>'[1]Laporan Mingguan'!E57</f>
        <v>0</v>
      </c>
      <c r="F58" s="65">
        <f>'[2]Laporan Mingguan'!O58</f>
        <v>7</v>
      </c>
      <c r="G58" s="63"/>
      <c r="H58" s="63"/>
      <c r="I58" s="63"/>
      <c r="J58" s="63"/>
      <c r="K58" s="63"/>
      <c r="L58" s="63"/>
      <c r="M58" s="63"/>
      <c r="N58" s="63"/>
      <c r="O58" s="65">
        <f t="shared" si="0"/>
        <v>7</v>
      </c>
      <c r="P58" s="65">
        <v>7</v>
      </c>
      <c r="Q58" s="65">
        <v>5450</v>
      </c>
      <c r="R58" s="65">
        <f t="shared" si="1"/>
        <v>38150</v>
      </c>
    </row>
    <row r="59" spans="1:18" x14ac:dyDescent="0.2">
      <c r="A59" s="163">
        <v>53</v>
      </c>
      <c r="B59" s="63" t="str">
        <f>'[1]Laporan Mingguan'!B58</f>
        <v>M 6 X 120</v>
      </c>
      <c r="C59" s="63" t="str">
        <f>'[1]Laporan Mingguan'!C58</f>
        <v>LPK</v>
      </c>
      <c r="D59" s="63">
        <f>'[1]Laporan Mingguan'!D58</f>
        <v>0</v>
      </c>
      <c r="E59" s="63">
        <f>'[1]Laporan Mingguan'!E58</f>
        <v>0</v>
      </c>
      <c r="F59" s="65">
        <f>'[2]Laporan Mingguan'!O59</f>
        <v>12</v>
      </c>
      <c r="G59" s="63"/>
      <c r="H59" s="63"/>
      <c r="I59" s="63"/>
      <c r="J59" s="63"/>
      <c r="K59" s="63"/>
      <c r="L59" s="63"/>
      <c r="M59" s="63"/>
      <c r="N59" s="63"/>
      <c r="O59" s="65">
        <f t="shared" si="0"/>
        <v>12</v>
      </c>
      <c r="P59" s="65">
        <v>12</v>
      </c>
      <c r="Q59" s="65">
        <v>9000</v>
      </c>
      <c r="R59" s="65">
        <f t="shared" si="1"/>
        <v>108000</v>
      </c>
    </row>
    <row r="60" spans="1:18" x14ac:dyDescent="0.2">
      <c r="A60" s="163">
        <v>54</v>
      </c>
      <c r="B60" s="63" t="s">
        <v>1003</v>
      </c>
      <c r="C60" s="63" t="s">
        <v>57</v>
      </c>
      <c r="D60" s="63" t="s">
        <v>321</v>
      </c>
      <c r="E60" s="63">
        <v>0</v>
      </c>
      <c r="F60" s="65">
        <f>'[2]Laporan Mingguan'!O60</f>
        <v>4</v>
      </c>
      <c r="G60" s="63"/>
      <c r="H60" s="63"/>
      <c r="I60" s="63"/>
      <c r="J60" s="63"/>
      <c r="K60" s="63"/>
      <c r="L60" s="63"/>
      <c r="M60" s="63"/>
      <c r="N60" s="63"/>
      <c r="O60" s="65">
        <f t="shared" si="0"/>
        <v>4</v>
      </c>
      <c r="P60" s="65">
        <v>4</v>
      </c>
      <c r="Q60" s="65">
        <v>8000</v>
      </c>
      <c r="R60" s="65">
        <f t="shared" si="1"/>
        <v>32000</v>
      </c>
    </row>
    <row r="61" spans="1:18" s="93" customFormat="1" x14ac:dyDescent="0.2">
      <c r="A61" s="163">
        <v>55</v>
      </c>
      <c r="B61" s="91" t="str">
        <f>'[1]Laporan Mingguan'!B59</f>
        <v>M 8 X 10</v>
      </c>
      <c r="C61" s="91" t="str">
        <f>'[1]Laporan Mingguan'!C59</f>
        <v>LPK</v>
      </c>
      <c r="D61" s="91">
        <f>'[1]Laporan Mingguan'!D59</f>
        <v>0</v>
      </c>
      <c r="E61" s="91">
        <f>'[1]Laporan Mingguan'!E59</f>
        <v>0</v>
      </c>
      <c r="F61" s="92">
        <f>'[2]Laporan Mingguan'!O61</f>
        <v>10</v>
      </c>
      <c r="G61" s="91"/>
      <c r="H61" s="91"/>
      <c r="I61" s="91">
        <f>5</f>
        <v>5</v>
      </c>
      <c r="J61" s="91"/>
      <c r="K61" s="91"/>
      <c r="L61" s="91"/>
      <c r="M61" s="91"/>
      <c r="N61" s="91"/>
      <c r="O61" s="92">
        <f t="shared" si="0"/>
        <v>15</v>
      </c>
      <c r="P61" s="92">
        <v>15</v>
      </c>
      <c r="Q61" s="92">
        <v>1200</v>
      </c>
      <c r="R61" s="92">
        <f t="shared" si="1"/>
        <v>18000</v>
      </c>
    </row>
    <row r="62" spans="1:18" x14ac:dyDescent="0.2">
      <c r="A62" s="163">
        <v>56</v>
      </c>
      <c r="B62" s="63" t="s">
        <v>302</v>
      </c>
      <c r="C62" s="63" t="s">
        <v>57</v>
      </c>
      <c r="D62" s="63">
        <v>0</v>
      </c>
      <c r="E62" s="63">
        <v>0</v>
      </c>
      <c r="F62" s="65">
        <f>'[2]Laporan Mingguan'!O62</f>
        <v>37</v>
      </c>
      <c r="G62" s="63"/>
      <c r="H62" s="63"/>
      <c r="I62" s="63"/>
      <c r="J62" s="63"/>
      <c r="K62" s="63"/>
      <c r="L62" s="63"/>
      <c r="M62" s="63"/>
      <c r="N62" s="63"/>
      <c r="O62" s="65">
        <f t="shared" si="0"/>
        <v>37</v>
      </c>
      <c r="P62" s="65">
        <v>37</v>
      </c>
      <c r="Q62" s="65">
        <v>1000</v>
      </c>
      <c r="R62" s="65">
        <f t="shared" si="1"/>
        <v>37000</v>
      </c>
    </row>
    <row r="63" spans="1:18" s="93" customFormat="1" x14ac:dyDescent="0.2">
      <c r="A63" s="163">
        <v>57</v>
      </c>
      <c r="B63" s="91" t="str">
        <f>'[1]Laporan Mingguan'!B60</f>
        <v>M 8 X 16</v>
      </c>
      <c r="C63" s="91" t="str">
        <f>'[1]Laporan Mingguan'!C60</f>
        <v>LPK</v>
      </c>
      <c r="D63" s="91" t="s">
        <v>321</v>
      </c>
      <c r="E63" s="91">
        <f>'[1]Laporan Mingguan'!E60</f>
        <v>0</v>
      </c>
      <c r="F63" s="92">
        <f>'[2]Laporan Mingguan'!O63</f>
        <v>19</v>
      </c>
      <c r="G63" s="91"/>
      <c r="H63" s="91"/>
      <c r="I63" s="91"/>
      <c r="J63" s="91"/>
      <c r="K63" s="91"/>
      <c r="L63" s="91"/>
      <c r="M63" s="91">
        <f>16</f>
        <v>16</v>
      </c>
      <c r="N63" s="91"/>
      <c r="O63" s="92">
        <f t="shared" si="0"/>
        <v>35</v>
      </c>
      <c r="P63" s="92">
        <v>35</v>
      </c>
      <c r="Q63" s="92">
        <v>1250</v>
      </c>
      <c r="R63" s="92">
        <f t="shared" si="1"/>
        <v>43750</v>
      </c>
    </row>
    <row r="64" spans="1:18" s="93" customFormat="1" x14ac:dyDescent="0.2">
      <c r="A64" s="163">
        <v>58</v>
      </c>
      <c r="B64" s="91" t="str">
        <f>'[1]Laporan Mingguan'!B61</f>
        <v xml:space="preserve">M 8 X 20 </v>
      </c>
      <c r="C64" s="91" t="str">
        <f>'[1]Laporan Mingguan'!C61</f>
        <v>LPK</v>
      </c>
      <c r="D64" s="91">
        <f>'[1]Laporan Mingguan'!D61</f>
        <v>0</v>
      </c>
      <c r="E64" s="91">
        <f>'[1]Laporan Mingguan'!E61</f>
        <v>0</v>
      </c>
      <c r="F64" s="92">
        <f>'[2]Laporan Mingguan'!O64</f>
        <v>13</v>
      </c>
      <c r="G64" s="91"/>
      <c r="H64" s="91">
        <f>4</f>
        <v>4</v>
      </c>
      <c r="I64" s="91">
        <f>24+6</f>
        <v>30</v>
      </c>
      <c r="J64" s="91">
        <f>20</f>
        <v>20</v>
      </c>
      <c r="K64" s="91"/>
      <c r="L64" s="91"/>
      <c r="M64" s="91">
        <f>16</f>
        <v>16</v>
      </c>
      <c r="N64" s="91"/>
      <c r="O64" s="92">
        <f t="shared" si="0"/>
        <v>35</v>
      </c>
      <c r="P64" s="92">
        <v>35</v>
      </c>
      <c r="Q64" s="92">
        <v>1300</v>
      </c>
      <c r="R64" s="92">
        <f t="shared" si="1"/>
        <v>45500</v>
      </c>
    </row>
    <row r="65" spans="1:18" s="93" customFormat="1" ht="12" customHeight="1" x14ac:dyDescent="0.2">
      <c r="A65" s="163">
        <v>59</v>
      </c>
      <c r="B65" s="91" t="str">
        <f>'[1]Laporan Mingguan'!B62</f>
        <v>M 8 X 25</v>
      </c>
      <c r="C65" s="91" t="str">
        <f>'[1]Laporan Mingguan'!C62</f>
        <v>LPK</v>
      </c>
      <c r="D65" s="91" t="s">
        <v>321</v>
      </c>
      <c r="E65" s="91">
        <f>'[1]Laporan Mingguan'!E62</f>
        <v>0</v>
      </c>
      <c r="F65" s="92">
        <f>'[2]Laporan Mingguan'!O65</f>
        <v>12</v>
      </c>
      <c r="G65" s="91">
        <f>6</f>
        <v>6</v>
      </c>
      <c r="H65" s="91"/>
      <c r="I65" s="91"/>
      <c r="J65" s="91">
        <f>4</f>
        <v>4</v>
      </c>
      <c r="K65" s="91"/>
      <c r="L65" s="91"/>
      <c r="M65" s="91">
        <f>5</f>
        <v>5</v>
      </c>
      <c r="N65" s="91">
        <f>4</f>
        <v>4</v>
      </c>
      <c r="O65" s="92">
        <f t="shared" si="0"/>
        <v>15</v>
      </c>
      <c r="P65" s="92">
        <v>15</v>
      </c>
      <c r="Q65" s="92">
        <v>1400</v>
      </c>
      <c r="R65" s="92">
        <f t="shared" si="1"/>
        <v>21000</v>
      </c>
    </row>
    <row r="66" spans="1:18" s="93" customFormat="1" x14ac:dyDescent="0.2">
      <c r="A66" s="163">
        <v>60</v>
      </c>
      <c r="B66" s="91" t="str">
        <f>'[1]Laporan Mingguan'!B63</f>
        <v>M 8 X 30</v>
      </c>
      <c r="C66" s="91" t="str">
        <f>'[1]Laporan Mingguan'!C63</f>
        <v>LPK</v>
      </c>
      <c r="D66" s="91" t="s">
        <v>321</v>
      </c>
      <c r="E66" s="91">
        <f>'[1]Laporan Mingguan'!E63</f>
        <v>0</v>
      </c>
      <c r="F66" s="92">
        <f>'[2]Laporan Mingguan'!O66</f>
        <v>14</v>
      </c>
      <c r="G66" s="91"/>
      <c r="H66" s="91"/>
      <c r="I66" s="91"/>
      <c r="J66" s="91"/>
      <c r="K66" s="91"/>
      <c r="L66" s="91"/>
      <c r="M66" s="91">
        <f>16</f>
        <v>16</v>
      </c>
      <c r="N66" s="91"/>
      <c r="O66" s="92">
        <f t="shared" si="0"/>
        <v>30</v>
      </c>
      <c r="P66" s="92">
        <v>30</v>
      </c>
      <c r="Q66" s="92">
        <v>1500</v>
      </c>
      <c r="R66" s="92">
        <f t="shared" si="1"/>
        <v>45000</v>
      </c>
    </row>
    <row r="67" spans="1:18" s="93" customFormat="1" x14ac:dyDescent="0.2">
      <c r="A67" s="163">
        <v>61</v>
      </c>
      <c r="B67" s="91" t="str">
        <f>'[1]Laporan Mingguan'!B64</f>
        <v>M 8 X 35</v>
      </c>
      <c r="C67" s="91" t="str">
        <f>'[1]Laporan Mingguan'!C64</f>
        <v>LPK</v>
      </c>
      <c r="D67" s="91" t="s">
        <v>321</v>
      </c>
      <c r="E67" s="91">
        <f>'[1]Laporan Mingguan'!E64</f>
        <v>0</v>
      </c>
      <c r="F67" s="92">
        <f>'[2]Laporan Mingguan'!O67</f>
        <v>15</v>
      </c>
      <c r="G67" s="91"/>
      <c r="H67" s="91"/>
      <c r="I67" s="91"/>
      <c r="J67" s="91"/>
      <c r="K67" s="91"/>
      <c r="L67" s="91"/>
      <c r="M67" s="91">
        <f>14</f>
        <v>14</v>
      </c>
      <c r="N67" s="91"/>
      <c r="O67" s="92">
        <f t="shared" si="0"/>
        <v>29</v>
      </c>
      <c r="P67" s="92">
        <v>29</v>
      </c>
      <c r="Q67" s="92">
        <v>2000</v>
      </c>
      <c r="R67" s="92">
        <f t="shared" si="1"/>
        <v>58000</v>
      </c>
    </row>
    <row r="68" spans="1:18" x14ac:dyDescent="0.2">
      <c r="A68" s="163">
        <v>62</v>
      </c>
      <c r="B68" s="63" t="str">
        <f>'[1]Laporan Mingguan'!B65</f>
        <v>M 8 X 40</v>
      </c>
      <c r="C68" s="63" t="str">
        <f>'[1]Laporan Mingguan'!C65</f>
        <v>LPK</v>
      </c>
      <c r="D68" s="63" t="s">
        <v>339</v>
      </c>
      <c r="E68" s="63">
        <f>'[1]Laporan Mingguan'!E65</f>
        <v>0</v>
      </c>
      <c r="F68" s="65">
        <f>'[2]Laporan Mingguan'!O68</f>
        <v>14</v>
      </c>
      <c r="G68" s="63"/>
      <c r="H68" s="63"/>
      <c r="I68" s="63"/>
      <c r="J68" s="63"/>
      <c r="K68" s="63"/>
      <c r="L68" s="63"/>
      <c r="M68" s="63"/>
      <c r="N68" s="63">
        <f>2</f>
        <v>2</v>
      </c>
      <c r="O68" s="65">
        <f t="shared" si="0"/>
        <v>12</v>
      </c>
      <c r="P68" s="65">
        <v>12</v>
      </c>
      <c r="Q68" s="65">
        <v>2000</v>
      </c>
      <c r="R68" s="65">
        <f t="shared" si="1"/>
        <v>24000</v>
      </c>
    </row>
    <row r="69" spans="1:18" s="93" customFormat="1" x14ac:dyDescent="0.2">
      <c r="A69" s="163">
        <v>63</v>
      </c>
      <c r="B69" s="91" t="str">
        <f>'[1]Laporan Mingguan'!B66</f>
        <v>M 8 X 45</v>
      </c>
      <c r="C69" s="91" t="str">
        <f>'[1]Laporan Mingguan'!C66</f>
        <v>LPK</v>
      </c>
      <c r="D69" s="91" t="s">
        <v>321</v>
      </c>
      <c r="E69" s="91">
        <f>'[1]Laporan Mingguan'!E66</f>
        <v>0</v>
      </c>
      <c r="F69" s="92">
        <f>'[2]Laporan Mingguan'!O69</f>
        <v>11</v>
      </c>
      <c r="G69" s="91">
        <f>4</f>
        <v>4</v>
      </c>
      <c r="H69" s="91"/>
      <c r="I69" s="91"/>
      <c r="J69" s="91"/>
      <c r="K69" s="91"/>
      <c r="L69" s="91"/>
      <c r="M69" s="91"/>
      <c r="N69" s="91"/>
      <c r="O69" s="92">
        <f t="shared" si="0"/>
        <v>15</v>
      </c>
      <c r="P69" s="92">
        <v>15</v>
      </c>
      <c r="Q69" s="92">
        <v>1800</v>
      </c>
      <c r="R69" s="92">
        <f t="shared" si="1"/>
        <v>27000</v>
      </c>
    </row>
    <row r="70" spans="1:18" x14ac:dyDescent="0.2">
      <c r="A70" s="163">
        <v>64</v>
      </c>
      <c r="B70" s="63" t="str">
        <f>'[1]Laporan Mingguan'!B67</f>
        <v>M 8 X 50</v>
      </c>
      <c r="C70" s="63" t="str">
        <f>'[1]Laporan Mingguan'!C67</f>
        <v>LPK</v>
      </c>
      <c r="D70" s="63" t="s">
        <v>321</v>
      </c>
      <c r="E70" s="63">
        <f>'[1]Laporan Mingguan'!E67</f>
        <v>0</v>
      </c>
      <c r="F70" s="65">
        <f>'[2]Laporan Mingguan'!O70</f>
        <v>23</v>
      </c>
      <c r="G70" s="63"/>
      <c r="H70" s="63">
        <f>4</f>
        <v>4</v>
      </c>
      <c r="I70" s="63"/>
      <c r="J70" s="63"/>
      <c r="K70" s="63"/>
      <c r="L70" s="63"/>
      <c r="M70" s="63"/>
      <c r="N70" s="63"/>
      <c r="O70" s="65">
        <f t="shared" si="0"/>
        <v>19</v>
      </c>
      <c r="P70" s="65">
        <v>19</v>
      </c>
      <c r="Q70" s="65">
        <v>2500</v>
      </c>
      <c r="R70" s="65">
        <f t="shared" si="1"/>
        <v>47500</v>
      </c>
    </row>
    <row r="71" spans="1:18" s="93" customFormat="1" x14ac:dyDescent="0.2">
      <c r="A71" s="163">
        <v>65</v>
      </c>
      <c r="B71" s="91" t="str">
        <f>'[1]Laporan Mingguan'!B68</f>
        <v>M 8 X 55</v>
      </c>
      <c r="C71" s="91" t="str">
        <f>'[1]Laporan Mingguan'!C68</f>
        <v>LPK</v>
      </c>
      <c r="D71" s="91" t="s">
        <v>321</v>
      </c>
      <c r="E71" s="91">
        <f>'[1]Laporan Mingguan'!E68</f>
        <v>0</v>
      </c>
      <c r="F71" s="92">
        <f>'[2]Laporan Mingguan'!O71</f>
        <v>14</v>
      </c>
      <c r="G71" s="91"/>
      <c r="H71" s="91"/>
      <c r="I71" s="91"/>
      <c r="J71" s="91"/>
      <c r="K71" s="91"/>
      <c r="L71" s="91"/>
      <c r="M71" s="91">
        <f>6</f>
        <v>6</v>
      </c>
      <c r="N71" s="91"/>
      <c r="O71" s="92">
        <f t="shared" si="0"/>
        <v>20</v>
      </c>
      <c r="P71" s="92">
        <v>20</v>
      </c>
      <c r="Q71" s="92">
        <v>3000</v>
      </c>
      <c r="R71" s="92">
        <f t="shared" si="1"/>
        <v>60000</v>
      </c>
    </row>
    <row r="72" spans="1:18" x14ac:dyDescent="0.2">
      <c r="A72" s="163">
        <v>66</v>
      </c>
      <c r="B72" s="63" t="str">
        <f>'[1]Laporan Mingguan'!B69</f>
        <v>M 8 X 60</v>
      </c>
      <c r="C72" s="63" t="str">
        <f>'[1]Laporan Mingguan'!C69</f>
        <v>LPK</v>
      </c>
      <c r="D72" s="63">
        <f>'[1]Laporan Mingguan'!D69</f>
        <v>0</v>
      </c>
      <c r="E72" s="63">
        <f>'[1]Laporan Mingguan'!E69</f>
        <v>0</v>
      </c>
      <c r="F72" s="65">
        <f>'[2]Laporan Mingguan'!O72</f>
        <v>15</v>
      </c>
      <c r="G72" s="63"/>
      <c r="H72" s="63"/>
      <c r="I72" s="63"/>
      <c r="J72" s="63"/>
      <c r="K72" s="63"/>
      <c r="L72" s="63"/>
      <c r="M72" s="63"/>
      <c r="N72" s="63"/>
      <c r="O72" s="65">
        <f t="shared" si="0"/>
        <v>15</v>
      </c>
      <c r="P72" s="65">
        <v>15</v>
      </c>
      <c r="Q72" s="65">
        <v>2350</v>
      </c>
      <c r="R72" s="65">
        <f t="shared" si="1"/>
        <v>35250</v>
      </c>
    </row>
    <row r="73" spans="1:18" x14ac:dyDescent="0.2">
      <c r="A73" s="163">
        <v>67</v>
      </c>
      <c r="B73" s="63" t="str">
        <f>'[1]Laporan Mingguan'!B70</f>
        <v>M 8 X 65</v>
      </c>
      <c r="C73" s="63" t="str">
        <f>'[1]Laporan Mingguan'!C70</f>
        <v>LPK</v>
      </c>
      <c r="D73" s="63" t="s">
        <v>321</v>
      </c>
      <c r="E73" s="63">
        <f>'[1]Laporan Mingguan'!E70</f>
        <v>0</v>
      </c>
      <c r="F73" s="65">
        <f>'[2]Laporan Mingguan'!O73</f>
        <v>15</v>
      </c>
      <c r="G73" s="63"/>
      <c r="H73" s="63"/>
      <c r="I73" s="63"/>
      <c r="J73" s="63"/>
      <c r="K73" s="63"/>
      <c r="L73" s="63"/>
      <c r="M73" s="63"/>
      <c r="N73" s="63"/>
      <c r="O73" s="65">
        <f t="shared" si="0"/>
        <v>15</v>
      </c>
      <c r="P73" s="65">
        <v>15</v>
      </c>
      <c r="Q73" s="65">
        <v>3000</v>
      </c>
      <c r="R73" s="65">
        <f t="shared" si="1"/>
        <v>45000</v>
      </c>
    </row>
    <row r="74" spans="1:18" x14ac:dyDescent="0.2">
      <c r="A74" s="163">
        <v>68</v>
      </c>
      <c r="B74" s="63" t="str">
        <f>'[1]Laporan Mingguan'!B71</f>
        <v>M 8 X 70</v>
      </c>
      <c r="C74" s="63" t="str">
        <f>'[1]Laporan Mingguan'!C71</f>
        <v>LPK</v>
      </c>
      <c r="D74" s="63">
        <f>'[1]Laporan Mingguan'!D71</f>
        <v>0</v>
      </c>
      <c r="E74" s="63">
        <f>'[1]Laporan Mingguan'!E71</f>
        <v>0</v>
      </c>
      <c r="F74" s="65">
        <f>'[2]Laporan Mingguan'!O74</f>
        <v>13</v>
      </c>
      <c r="G74" s="63"/>
      <c r="H74" s="63"/>
      <c r="I74" s="63"/>
      <c r="J74" s="63"/>
      <c r="K74" s="63"/>
      <c r="L74" s="63"/>
      <c r="M74" s="63"/>
      <c r="N74" s="63"/>
      <c r="O74" s="65">
        <f t="shared" si="0"/>
        <v>13</v>
      </c>
      <c r="P74" s="65">
        <v>13</v>
      </c>
      <c r="Q74" s="65">
        <v>2600</v>
      </c>
      <c r="R74" s="65">
        <f t="shared" si="1"/>
        <v>33800</v>
      </c>
    </row>
    <row r="75" spans="1:18" x14ac:dyDescent="0.2">
      <c r="A75" s="163">
        <v>69</v>
      </c>
      <c r="B75" s="63" t="s">
        <v>377</v>
      </c>
      <c r="C75" s="63" t="s">
        <v>57</v>
      </c>
      <c r="D75" s="63">
        <v>0</v>
      </c>
      <c r="E75" s="63">
        <v>0</v>
      </c>
      <c r="F75" s="65">
        <f>'[2]Laporan Mingguan'!O75</f>
        <v>22</v>
      </c>
      <c r="G75" s="63"/>
      <c r="H75" s="63"/>
      <c r="I75" s="63"/>
      <c r="J75" s="63"/>
      <c r="K75" s="63"/>
      <c r="L75" s="63"/>
      <c r="M75" s="63"/>
      <c r="N75" s="63"/>
      <c r="O75" s="65">
        <f t="shared" si="0"/>
        <v>22</v>
      </c>
      <c r="P75" s="65">
        <v>22</v>
      </c>
      <c r="Q75" s="65">
        <v>2800</v>
      </c>
      <c r="R75" s="65">
        <f t="shared" si="1"/>
        <v>61600</v>
      </c>
    </row>
    <row r="76" spans="1:18" x14ac:dyDescent="0.2">
      <c r="A76" s="163">
        <v>70</v>
      </c>
      <c r="B76" s="63" t="str">
        <f>'[1]Laporan Mingguan'!B72</f>
        <v>M 8 X 80</v>
      </c>
      <c r="C76" s="63" t="str">
        <f>'[1]Laporan Mingguan'!C72</f>
        <v>LPK</v>
      </c>
      <c r="D76" s="63">
        <f>'[1]Laporan Mingguan'!D72</f>
        <v>0</v>
      </c>
      <c r="E76" s="63">
        <f>'[1]Laporan Mingguan'!E72</f>
        <v>0</v>
      </c>
      <c r="F76" s="65">
        <f>'[2]Laporan Mingguan'!O76</f>
        <v>49</v>
      </c>
      <c r="G76" s="63"/>
      <c r="H76" s="63"/>
      <c r="I76" s="63"/>
      <c r="J76" s="63"/>
      <c r="K76" s="63"/>
      <c r="L76" s="63"/>
      <c r="M76" s="63"/>
      <c r="N76" s="63"/>
      <c r="O76" s="65">
        <f t="shared" ref="O76:O142" si="2">F76+G76-H76+I76-J76+K76-L76+M76-N76</f>
        <v>49</v>
      </c>
      <c r="P76" s="65">
        <v>49</v>
      </c>
      <c r="Q76" s="65">
        <v>2900</v>
      </c>
      <c r="R76" s="65">
        <f t="shared" ref="R76:R142" si="3">Q76*O76</f>
        <v>142100</v>
      </c>
    </row>
    <row r="77" spans="1:18" x14ac:dyDescent="0.2">
      <c r="A77" s="163">
        <v>71</v>
      </c>
      <c r="B77" s="63" t="str">
        <f>'[1]Laporan Mingguan'!B73</f>
        <v>M 8 X 90</v>
      </c>
      <c r="C77" s="63" t="str">
        <f>'[1]Laporan Mingguan'!C73</f>
        <v>LPK</v>
      </c>
      <c r="D77" s="63">
        <f>'[1]Laporan Mingguan'!D73</f>
        <v>0</v>
      </c>
      <c r="E77" s="63">
        <f>'[1]Laporan Mingguan'!E73</f>
        <v>0</v>
      </c>
      <c r="F77" s="65">
        <f>'[2]Laporan Mingguan'!O77</f>
        <v>22</v>
      </c>
      <c r="G77" s="63"/>
      <c r="H77" s="63"/>
      <c r="I77" s="63"/>
      <c r="J77" s="63"/>
      <c r="K77" s="63"/>
      <c r="L77" s="63"/>
      <c r="M77" s="63"/>
      <c r="N77" s="63"/>
      <c r="O77" s="65">
        <f t="shared" si="2"/>
        <v>22</v>
      </c>
      <c r="P77" s="65">
        <v>22</v>
      </c>
      <c r="Q77" s="65">
        <v>3564</v>
      </c>
      <c r="R77" s="65">
        <f t="shared" si="3"/>
        <v>78408</v>
      </c>
    </row>
    <row r="78" spans="1:18" x14ac:dyDescent="0.2">
      <c r="A78" s="163">
        <v>72</v>
      </c>
      <c r="B78" s="63" t="str">
        <f>'[1]Laporan Mingguan'!B74</f>
        <v>M 8 X 95</v>
      </c>
      <c r="C78" s="63" t="str">
        <f>'[1]Laporan Mingguan'!C74</f>
        <v>LPK</v>
      </c>
      <c r="D78" s="63">
        <f>'[1]Laporan Mingguan'!D74</f>
        <v>0</v>
      </c>
      <c r="E78" s="63">
        <f>'[1]Laporan Mingguan'!E74</f>
        <v>0</v>
      </c>
      <c r="F78" s="65">
        <f>'[2]Laporan Mingguan'!O78</f>
        <v>4</v>
      </c>
      <c r="G78" s="63"/>
      <c r="H78" s="63"/>
      <c r="I78" s="63"/>
      <c r="J78" s="63"/>
      <c r="K78" s="63"/>
      <c r="L78" s="63"/>
      <c r="M78" s="63"/>
      <c r="N78" s="63"/>
      <c r="O78" s="65">
        <f t="shared" si="2"/>
        <v>4</v>
      </c>
      <c r="P78" s="65">
        <v>4</v>
      </c>
      <c r="Q78" s="65">
        <v>4044</v>
      </c>
      <c r="R78" s="65">
        <f t="shared" si="3"/>
        <v>16176</v>
      </c>
    </row>
    <row r="79" spans="1:18" x14ac:dyDescent="0.2">
      <c r="A79" s="163">
        <v>73</v>
      </c>
      <c r="B79" s="63" t="str">
        <f>'[1]Laporan Mingguan'!B75</f>
        <v>M 8 X 100</v>
      </c>
      <c r="C79" s="63" t="str">
        <f>'[1]Laporan Mingguan'!C75</f>
        <v>LPK</v>
      </c>
      <c r="D79" s="63">
        <f>'[1]Laporan Mingguan'!D75</f>
        <v>0</v>
      </c>
      <c r="E79" s="63">
        <f>'[1]Laporan Mingguan'!E75</f>
        <v>0</v>
      </c>
      <c r="F79" s="65">
        <f>'[2]Laporan Mingguan'!O79</f>
        <v>5</v>
      </c>
      <c r="G79" s="63"/>
      <c r="H79" s="63">
        <f>4</f>
        <v>4</v>
      </c>
      <c r="I79" s="63"/>
      <c r="J79" s="63">
        <f>1</f>
        <v>1</v>
      </c>
      <c r="K79" s="63"/>
      <c r="L79" s="63"/>
      <c r="M79" s="63"/>
      <c r="N79" s="63"/>
      <c r="O79" s="65">
        <f t="shared" si="2"/>
        <v>0</v>
      </c>
      <c r="P79" s="65">
        <v>0</v>
      </c>
      <c r="Q79" s="65">
        <v>4000</v>
      </c>
      <c r="R79" s="65">
        <f t="shared" si="3"/>
        <v>0</v>
      </c>
    </row>
    <row r="80" spans="1:18" x14ac:dyDescent="0.2">
      <c r="A80" s="163">
        <v>74</v>
      </c>
      <c r="B80" s="63" t="str">
        <f>'[1]Laporan Mingguan'!B76</f>
        <v>M 8 X 110</v>
      </c>
      <c r="C80" s="63" t="str">
        <f>'[1]Laporan Mingguan'!C76</f>
        <v>LPK</v>
      </c>
      <c r="D80" s="63">
        <f>'[1]Laporan Mingguan'!D76</f>
        <v>0</v>
      </c>
      <c r="E80" s="63">
        <f>'[1]Laporan Mingguan'!E76</f>
        <v>0</v>
      </c>
      <c r="F80" s="65">
        <f>'[2]Laporan Mingguan'!O80</f>
        <v>4</v>
      </c>
      <c r="G80" s="63"/>
      <c r="H80" s="63"/>
      <c r="I80" s="63"/>
      <c r="J80" s="63"/>
      <c r="K80" s="63"/>
      <c r="L80" s="63"/>
      <c r="M80" s="63"/>
      <c r="N80" s="63"/>
      <c r="O80" s="65">
        <f t="shared" si="2"/>
        <v>4</v>
      </c>
      <c r="P80" s="65">
        <v>4</v>
      </c>
      <c r="Q80" s="65">
        <v>7020</v>
      </c>
      <c r="R80" s="65">
        <f t="shared" si="3"/>
        <v>28080</v>
      </c>
    </row>
    <row r="81" spans="1:18" x14ac:dyDescent="0.2">
      <c r="A81" s="163">
        <v>75</v>
      </c>
      <c r="B81" s="63" t="str">
        <f>'[1]Laporan Mingguan'!B77</f>
        <v>M 8 X 120</v>
      </c>
      <c r="C81" s="63" t="str">
        <f>'[1]Laporan Mingguan'!C77</f>
        <v>LPK</v>
      </c>
      <c r="D81" s="63" t="s">
        <v>321</v>
      </c>
      <c r="E81" s="63">
        <f>'[1]Laporan Mingguan'!E77</f>
        <v>0</v>
      </c>
      <c r="F81" s="65">
        <f>'[2]Laporan Mingguan'!O81</f>
        <v>13</v>
      </c>
      <c r="G81" s="63"/>
      <c r="H81" s="63"/>
      <c r="I81" s="63"/>
      <c r="J81" s="63"/>
      <c r="K81" s="63"/>
      <c r="L81" s="63"/>
      <c r="M81" s="63"/>
      <c r="N81" s="63"/>
      <c r="O81" s="65">
        <f t="shared" si="2"/>
        <v>13</v>
      </c>
      <c r="P81" s="65">
        <v>13</v>
      </c>
      <c r="Q81" s="65">
        <v>6200</v>
      </c>
      <c r="R81" s="65">
        <f t="shared" si="3"/>
        <v>80600</v>
      </c>
    </row>
    <row r="82" spans="1:18" x14ac:dyDescent="0.2">
      <c r="A82" s="163">
        <v>76</v>
      </c>
      <c r="B82" s="63" t="str">
        <f>'[1]Laporan Mingguan'!B78</f>
        <v>M 8 X 130</v>
      </c>
      <c r="C82" s="63" t="str">
        <f>'[1]Laporan Mingguan'!C78</f>
        <v>LPK</v>
      </c>
      <c r="D82" s="63">
        <f>'[1]Laporan Mingguan'!D78</f>
        <v>0</v>
      </c>
      <c r="E82" s="63">
        <f>'[1]Laporan Mingguan'!E78</f>
        <v>0</v>
      </c>
      <c r="F82" s="65">
        <f>'[2]Laporan Mingguan'!O82</f>
        <v>11</v>
      </c>
      <c r="G82" s="63"/>
      <c r="H82" s="63"/>
      <c r="I82" s="63"/>
      <c r="J82" s="63"/>
      <c r="K82" s="63"/>
      <c r="L82" s="63"/>
      <c r="M82" s="63"/>
      <c r="N82" s="63"/>
      <c r="O82" s="65">
        <f t="shared" si="2"/>
        <v>11</v>
      </c>
      <c r="P82" s="65">
        <v>11</v>
      </c>
      <c r="Q82" s="65">
        <v>8085</v>
      </c>
      <c r="R82" s="65">
        <f t="shared" si="3"/>
        <v>88935</v>
      </c>
    </row>
    <row r="83" spans="1:18" x14ac:dyDescent="0.2">
      <c r="A83" s="163">
        <v>77</v>
      </c>
      <c r="B83" s="63" t="str">
        <f>'[1]Laporan Mingguan'!B79</f>
        <v>M 8 X 150</v>
      </c>
      <c r="C83" s="63" t="str">
        <f>'[1]Laporan Mingguan'!C79</f>
        <v>LPK</v>
      </c>
      <c r="D83" s="63">
        <f>'[1]Laporan Mingguan'!D79</f>
        <v>0</v>
      </c>
      <c r="E83" s="63">
        <f>'[1]Laporan Mingguan'!E79</f>
        <v>0</v>
      </c>
      <c r="F83" s="65">
        <f>'[2]Laporan Mingguan'!O83</f>
        <v>7</v>
      </c>
      <c r="G83" s="63"/>
      <c r="H83" s="63"/>
      <c r="I83" s="63"/>
      <c r="J83" s="63"/>
      <c r="K83" s="63"/>
      <c r="L83" s="63"/>
      <c r="M83" s="63"/>
      <c r="N83" s="63"/>
      <c r="O83" s="65">
        <f t="shared" si="2"/>
        <v>7</v>
      </c>
      <c r="P83" s="65">
        <v>7</v>
      </c>
      <c r="Q83" s="65">
        <v>900</v>
      </c>
      <c r="R83" s="65">
        <f t="shared" si="3"/>
        <v>6300</v>
      </c>
    </row>
    <row r="84" spans="1:18" x14ac:dyDescent="0.2">
      <c r="A84" s="163">
        <v>78</v>
      </c>
      <c r="B84" s="63" t="str">
        <f>'[1]Laporan Mingguan'!B80</f>
        <v>M 8 X 160</v>
      </c>
      <c r="C84" s="63" t="str">
        <f>'[1]Laporan Mingguan'!C80</f>
        <v>LPK</v>
      </c>
      <c r="D84" s="63">
        <f>'[1]Laporan Mingguan'!D80</f>
        <v>0</v>
      </c>
      <c r="E84" s="63">
        <f>'[1]Laporan Mingguan'!E80</f>
        <v>0</v>
      </c>
      <c r="F84" s="65">
        <f>'[2]Laporan Mingguan'!O84</f>
        <v>10</v>
      </c>
      <c r="G84" s="63"/>
      <c r="H84" s="63"/>
      <c r="I84" s="63"/>
      <c r="J84" s="63"/>
      <c r="K84" s="63"/>
      <c r="L84" s="63"/>
      <c r="M84" s="63"/>
      <c r="N84" s="63"/>
      <c r="O84" s="65">
        <f t="shared" si="2"/>
        <v>10</v>
      </c>
      <c r="P84" s="65">
        <v>10</v>
      </c>
      <c r="Q84" s="65">
        <v>15890</v>
      </c>
      <c r="R84" s="65">
        <f t="shared" si="3"/>
        <v>158900</v>
      </c>
    </row>
    <row r="85" spans="1:18" s="93" customFormat="1" x14ac:dyDescent="0.2">
      <c r="A85" s="163">
        <v>79</v>
      </c>
      <c r="B85" s="91" t="str">
        <f>'[1]Laporan Mingguan'!B81</f>
        <v>M 10 X 15</v>
      </c>
      <c r="C85" s="91" t="str">
        <f>'[1]Laporan Mingguan'!C81</f>
        <v>LPK</v>
      </c>
      <c r="D85" s="91">
        <f>'[1]Laporan Mingguan'!D81</f>
        <v>0</v>
      </c>
      <c r="E85" s="91">
        <f>'[1]Laporan Mingguan'!E81</f>
        <v>0</v>
      </c>
      <c r="F85" s="92">
        <f>'[2]Laporan Mingguan'!O85</f>
        <v>13</v>
      </c>
      <c r="G85" s="91"/>
      <c r="H85" s="91"/>
      <c r="I85" s="91"/>
      <c r="J85" s="91"/>
      <c r="K85" s="91"/>
      <c r="L85" s="91"/>
      <c r="M85" s="91">
        <f>22</f>
        <v>22</v>
      </c>
      <c r="N85" s="91"/>
      <c r="O85" s="92">
        <f t="shared" si="2"/>
        <v>35</v>
      </c>
      <c r="P85" s="92">
        <v>35</v>
      </c>
      <c r="Q85" s="92">
        <v>1750</v>
      </c>
      <c r="R85" s="92">
        <f t="shared" si="3"/>
        <v>61250</v>
      </c>
    </row>
    <row r="86" spans="1:18" x14ac:dyDescent="0.2">
      <c r="A86" s="163">
        <v>80</v>
      </c>
      <c r="B86" s="63" t="str">
        <f>'[1]Laporan Mingguan'!B82</f>
        <v>M 10 X 20</v>
      </c>
      <c r="C86" s="63" t="str">
        <f>'[1]Laporan Mingguan'!C82</f>
        <v>LPK</v>
      </c>
      <c r="D86" s="63" t="s">
        <v>321</v>
      </c>
      <c r="E86" s="63">
        <f>'[1]Laporan Mingguan'!E82</f>
        <v>0</v>
      </c>
      <c r="F86" s="65">
        <f>'[2]Laporan Mingguan'!O86</f>
        <v>35</v>
      </c>
      <c r="G86" s="63"/>
      <c r="H86" s="63"/>
      <c r="I86" s="63"/>
      <c r="J86" s="63">
        <f>20</f>
        <v>20</v>
      </c>
      <c r="K86" s="63"/>
      <c r="L86" s="63"/>
      <c r="M86" s="63"/>
      <c r="N86" s="63"/>
      <c r="O86" s="65">
        <f t="shared" si="2"/>
        <v>15</v>
      </c>
      <c r="P86" s="65">
        <v>15</v>
      </c>
      <c r="Q86" s="65">
        <v>2000</v>
      </c>
      <c r="R86" s="65">
        <f t="shared" si="3"/>
        <v>30000</v>
      </c>
    </row>
    <row r="87" spans="1:18" x14ac:dyDescent="0.2">
      <c r="A87" s="163">
        <v>81</v>
      </c>
      <c r="B87" s="63" t="str">
        <f>'[1]Laporan Mingguan'!B83</f>
        <v>M 10 X 25</v>
      </c>
      <c r="C87" s="63" t="str">
        <f>'[1]Laporan Mingguan'!C83</f>
        <v>LPK</v>
      </c>
      <c r="D87" s="63" t="s">
        <v>321</v>
      </c>
      <c r="E87" s="63">
        <f>'[1]Laporan Mingguan'!E83</f>
        <v>0</v>
      </c>
      <c r="F87" s="65">
        <f>'[2]Laporan Mingguan'!O87</f>
        <v>15</v>
      </c>
      <c r="G87" s="63"/>
      <c r="H87" s="63"/>
      <c r="I87" s="63"/>
      <c r="J87" s="63"/>
      <c r="K87" s="63"/>
      <c r="L87" s="63"/>
      <c r="M87" s="63"/>
      <c r="N87" s="63">
        <f>8</f>
        <v>8</v>
      </c>
      <c r="O87" s="65">
        <f t="shared" si="2"/>
        <v>7</v>
      </c>
      <c r="P87" s="65">
        <v>7</v>
      </c>
      <c r="Q87" s="65">
        <v>2500</v>
      </c>
      <c r="R87" s="65">
        <f t="shared" si="3"/>
        <v>17500</v>
      </c>
    </row>
    <row r="88" spans="1:18" x14ac:dyDescent="0.2">
      <c r="A88" s="163">
        <v>82</v>
      </c>
      <c r="B88" s="63" t="str">
        <f>'[1]Laporan Mingguan'!B84</f>
        <v>M 10 X 30</v>
      </c>
      <c r="C88" s="63" t="str">
        <f>'[1]Laporan Mingguan'!C84</f>
        <v>LPK</v>
      </c>
      <c r="D88" s="63" t="s">
        <v>321</v>
      </c>
      <c r="E88" s="63">
        <f>'[1]Laporan Mingguan'!E84</f>
        <v>0</v>
      </c>
      <c r="F88" s="65">
        <f>'[2]Laporan Mingguan'!O88</f>
        <v>15</v>
      </c>
      <c r="G88" s="63"/>
      <c r="H88" s="63"/>
      <c r="I88" s="63"/>
      <c r="J88" s="63"/>
      <c r="K88" s="63"/>
      <c r="L88" s="63"/>
      <c r="M88" s="63"/>
      <c r="N88" s="63"/>
      <c r="O88" s="65">
        <f t="shared" si="2"/>
        <v>15</v>
      </c>
      <c r="P88" s="65">
        <v>15</v>
      </c>
      <c r="Q88" s="65">
        <v>3000</v>
      </c>
      <c r="R88" s="65">
        <f t="shared" si="3"/>
        <v>45000</v>
      </c>
    </row>
    <row r="89" spans="1:18" x14ac:dyDescent="0.2">
      <c r="A89" s="163">
        <v>83</v>
      </c>
      <c r="B89" s="63" t="str">
        <f>'[1]Laporan Mingguan'!B85</f>
        <v>M 10 X 35</v>
      </c>
      <c r="C89" s="63" t="str">
        <f>'[1]Laporan Mingguan'!C85</f>
        <v>LPK</v>
      </c>
      <c r="D89" s="63" t="s">
        <v>321</v>
      </c>
      <c r="E89" s="63">
        <f>'[1]Laporan Mingguan'!E85</f>
        <v>0</v>
      </c>
      <c r="F89" s="65">
        <f>'[2]Laporan Mingguan'!O89</f>
        <v>20</v>
      </c>
      <c r="G89" s="63"/>
      <c r="H89" s="63">
        <f>6</f>
        <v>6</v>
      </c>
      <c r="I89" s="63"/>
      <c r="J89" s="63"/>
      <c r="K89" s="63"/>
      <c r="L89" s="63"/>
      <c r="M89" s="63"/>
      <c r="N89" s="63"/>
      <c r="O89" s="65">
        <f t="shared" si="2"/>
        <v>14</v>
      </c>
      <c r="P89" s="65">
        <v>14</v>
      </c>
      <c r="Q89" s="65">
        <v>2500</v>
      </c>
      <c r="R89" s="65">
        <f t="shared" si="3"/>
        <v>35000</v>
      </c>
    </row>
    <row r="90" spans="1:18" x14ac:dyDescent="0.2">
      <c r="A90" s="163">
        <v>84</v>
      </c>
      <c r="B90" s="63" t="str">
        <f>'[1]Laporan Mingguan'!B86</f>
        <v>M 10 X 40</v>
      </c>
      <c r="C90" s="63" t="str">
        <f>'[1]Laporan Mingguan'!C86</f>
        <v>LPK</v>
      </c>
      <c r="D90" s="63" t="s">
        <v>321</v>
      </c>
      <c r="E90" s="63">
        <f>'[1]Laporan Mingguan'!E86</f>
        <v>0</v>
      </c>
      <c r="F90" s="65">
        <f>'[2]Laporan Mingguan'!O90</f>
        <v>34</v>
      </c>
      <c r="G90" s="63"/>
      <c r="H90" s="63">
        <f>1</f>
        <v>1</v>
      </c>
      <c r="I90" s="63"/>
      <c r="J90" s="63"/>
      <c r="K90" s="63"/>
      <c r="L90" s="63"/>
      <c r="M90" s="63"/>
      <c r="N90" s="63"/>
      <c r="O90" s="65">
        <f t="shared" si="2"/>
        <v>33</v>
      </c>
      <c r="P90" s="65">
        <v>33</v>
      </c>
      <c r="Q90" s="65">
        <v>2800</v>
      </c>
      <c r="R90" s="65">
        <f t="shared" si="3"/>
        <v>92400</v>
      </c>
    </row>
    <row r="91" spans="1:18" x14ac:dyDescent="0.2">
      <c r="A91" s="163">
        <v>85</v>
      </c>
      <c r="B91" s="63" t="str">
        <f>'[1]Laporan Mingguan'!B87</f>
        <v>M 10 X 45</v>
      </c>
      <c r="C91" s="63" t="str">
        <f>'[1]Laporan Mingguan'!C87</f>
        <v>LPK</v>
      </c>
      <c r="D91" s="63" t="s">
        <v>321</v>
      </c>
      <c r="E91" s="63">
        <f>'[1]Laporan Mingguan'!E87</f>
        <v>0</v>
      </c>
      <c r="F91" s="65">
        <f>'[2]Laporan Mingguan'!O91</f>
        <v>15</v>
      </c>
      <c r="G91" s="63"/>
      <c r="H91" s="63">
        <f>2</f>
        <v>2</v>
      </c>
      <c r="I91" s="63"/>
      <c r="J91" s="63"/>
      <c r="K91" s="63"/>
      <c r="L91" s="63"/>
      <c r="M91" s="63"/>
      <c r="N91" s="63"/>
      <c r="O91" s="65">
        <f t="shared" si="2"/>
        <v>13</v>
      </c>
      <c r="P91" s="65">
        <v>13</v>
      </c>
      <c r="Q91" s="65">
        <v>3500</v>
      </c>
      <c r="R91" s="65">
        <f t="shared" si="3"/>
        <v>45500</v>
      </c>
    </row>
    <row r="92" spans="1:18" x14ac:dyDescent="0.2">
      <c r="A92" s="163">
        <v>86</v>
      </c>
      <c r="B92" s="63" t="str">
        <f>'[1]Laporan Mingguan'!B88</f>
        <v>M 10 X 50</v>
      </c>
      <c r="C92" s="63" t="str">
        <f>'[1]Laporan Mingguan'!C88</f>
        <v>LPK</v>
      </c>
      <c r="D92" s="63">
        <f>'[1]Laporan Mingguan'!D88</f>
        <v>0</v>
      </c>
      <c r="E92" s="63">
        <f>'[1]Laporan Mingguan'!E88</f>
        <v>0</v>
      </c>
      <c r="F92" s="65">
        <f>'[2]Laporan Mingguan'!O92</f>
        <v>15</v>
      </c>
      <c r="G92" s="63"/>
      <c r="H92" s="63"/>
      <c r="I92" s="63"/>
      <c r="J92" s="63"/>
      <c r="K92" s="63"/>
      <c r="L92" s="63"/>
      <c r="M92" s="63"/>
      <c r="N92" s="63"/>
      <c r="O92" s="65">
        <f t="shared" si="2"/>
        <v>15</v>
      </c>
      <c r="P92" s="65">
        <v>15</v>
      </c>
      <c r="Q92" s="65">
        <v>4000</v>
      </c>
      <c r="R92" s="65">
        <f t="shared" si="3"/>
        <v>60000</v>
      </c>
    </row>
    <row r="93" spans="1:18" x14ac:dyDescent="0.2">
      <c r="A93" s="163">
        <v>87</v>
      </c>
      <c r="B93" s="63" t="str">
        <f>'[1]Laporan Mingguan'!B89</f>
        <v>M 10 X 55</v>
      </c>
      <c r="C93" s="63" t="str">
        <f>'[1]Laporan Mingguan'!C89</f>
        <v>LPK</v>
      </c>
      <c r="D93" s="63" t="s">
        <v>321</v>
      </c>
      <c r="E93" s="63">
        <f>'[1]Laporan Mingguan'!E89</f>
        <v>0</v>
      </c>
      <c r="F93" s="65">
        <f>'[2]Laporan Mingguan'!O93</f>
        <v>19</v>
      </c>
      <c r="G93" s="63"/>
      <c r="H93" s="63"/>
      <c r="I93" s="63"/>
      <c r="J93" s="63"/>
      <c r="K93" s="63"/>
      <c r="L93" s="63"/>
      <c r="M93" s="63"/>
      <c r="N93" s="63"/>
      <c r="O93" s="65">
        <f t="shared" si="2"/>
        <v>19</v>
      </c>
      <c r="P93" s="65">
        <v>19</v>
      </c>
      <c r="Q93" s="65">
        <v>3300</v>
      </c>
      <c r="R93" s="65">
        <f t="shared" si="3"/>
        <v>62700</v>
      </c>
    </row>
    <row r="94" spans="1:18" x14ac:dyDescent="0.2">
      <c r="A94" s="163">
        <v>88</v>
      </c>
      <c r="B94" s="63" t="str">
        <f>'[1]Laporan Mingguan'!B90</f>
        <v>M 10 X 60</v>
      </c>
      <c r="C94" s="63" t="str">
        <f>'[1]Laporan Mingguan'!C90</f>
        <v>LPK</v>
      </c>
      <c r="D94" s="63">
        <f>'[1]Laporan Mingguan'!D90</f>
        <v>0</v>
      </c>
      <c r="E94" s="63">
        <f>'[1]Laporan Mingguan'!E90</f>
        <v>0</v>
      </c>
      <c r="F94" s="65">
        <f>'[2]Laporan Mingguan'!O94</f>
        <v>61</v>
      </c>
      <c r="G94" s="63"/>
      <c r="H94" s="63">
        <f>4</f>
        <v>4</v>
      </c>
      <c r="I94" s="63"/>
      <c r="J94" s="63"/>
      <c r="K94" s="63"/>
      <c r="L94" s="63"/>
      <c r="M94" s="63"/>
      <c r="N94" s="63"/>
      <c r="O94" s="65">
        <f t="shared" si="2"/>
        <v>57</v>
      </c>
      <c r="P94" s="65">
        <v>57</v>
      </c>
      <c r="Q94" s="65">
        <v>3500</v>
      </c>
      <c r="R94" s="65">
        <f t="shared" si="3"/>
        <v>199500</v>
      </c>
    </row>
    <row r="95" spans="1:18" x14ac:dyDescent="0.2">
      <c r="A95" s="163">
        <v>89</v>
      </c>
      <c r="B95" s="63" t="str">
        <f>'[1]Laporan Mingguan'!B91</f>
        <v>M 10 X 65</v>
      </c>
      <c r="C95" s="63" t="str">
        <f>'[1]Laporan Mingguan'!C91</f>
        <v>LPK</v>
      </c>
      <c r="D95" s="63">
        <f>'[1]Laporan Mingguan'!D91</f>
        <v>0</v>
      </c>
      <c r="E95" s="63">
        <f>'[1]Laporan Mingguan'!E91</f>
        <v>0</v>
      </c>
      <c r="F95" s="65">
        <f>'[2]Laporan Mingguan'!O95</f>
        <v>15</v>
      </c>
      <c r="G95" s="63"/>
      <c r="H95" s="63"/>
      <c r="I95" s="63"/>
      <c r="J95" s="63"/>
      <c r="K95" s="63"/>
      <c r="L95" s="63"/>
      <c r="M95" s="63"/>
      <c r="N95" s="63"/>
      <c r="O95" s="65">
        <f t="shared" si="2"/>
        <v>15</v>
      </c>
      <c r="P95" s="65">
        <v>15</v>
      </c>
      <c r="Q95" s="65">
        <v>3600</v>
      </c>
      <c r="R95" s="65">
        <f t="shared" si="3"/>
        <v>54000</v>
      </c>
    </row>
    <row r="96" spans="1:18" x14ac:dyDescent="0.2">
      <c r="A96" s="163">
        <v>90</v>
      </c>
      <c r="B96" s="63" t="str">
        <f>'[1]Laporan Mingguan'!B92</f>
        <v>M 10 X 70</v>
      </c>
      <c r="C96" s="63" t="str">
        <f>'[1]Laporan Mingguan'!C92</f>
        <v>LPK</v>
      </c>
      <c r="D96" s="63" t="s">
        <v>321</v>
      </c>
      <c r="E96" s="63">
        <f>'[1]Laporan Mingguan'!E92</f>
        <v>0</v>
      </c>
      <c r="F96" s="65">
        <f>'[2]Laporan Mingguan'!O96</f>
        <v>21</v>
      </c>
      <c r="G96" s="63"/>
      <c r="H96" s="63"/>
      <c r="I96" s="63"/>
      <c r="J96" s="63"/>
      <c r="K96" s="63"/>
      <c r="L96" s="63"/>
      <c r="M96" s="63"/>
      <c r="N96" s="63"/>
      <c r="O96" s="65">
        <f t="shared" si="2"/>
        <v>21</v>
      </c>
      <c r="P96" s="65">
        <v>21</v>
      </c>
      <c r="Q96" s="65">
        <v>4000</v>
      </c>
      <c r="R96" s="65">
        <f t="shared" si="3"/>
        <v>84000</v>
      </c>
    </row>
    <row r="97" spans="1:18" x14ac:dyDescent="0.2">
      <c r="A97" s="163">
        <v>91</v>
      </c>
      <c r="B97" s="63" t="str">
        <f>'[1]Laporan Mingguan'!B93</f>
        <v>M 10 X 75</v>
      </c>
      <c r="C97" s="63" t="str">
        <f>'[1]Laporan Mingguan'!C93</f>
        <v>LPK</v>
      </c>
      <c r="D97" s="63">
        <f>'[1]Laporan Mingguan'!D93</f>
        <v>0</v>
      </c>
      <c r="E97" s="63">
        <f>'[1]Laporan Mingguan'!E93</f>
        <v>0</v>
      </c>
      <c r="F97" s="65">
        <f>'[2]Laporan Mingguan'!O97</f>
        <v>11</v>
      </c>
      <c r="G97" s="63"/>
      <c r="H97" s="63"/>
      <c r="I97" s="63"/>
      <c r="J97" s="63"/>
      <c r="K97" s="63"/>
      <c r="L97" s="63"/>
      <c r="M97" s="63"/>
      <c r="N97" s="63"/>
      <c r="O97" s="65">
        <f t="shared" si="2"/>
        <v>11</v>
      </c>
      <c r="P97" s="65">
        <v>11</v>
      </c>
      <c r="Q97" s="65">
        <v>4250</v>
      </c>
      <c r="R97" s="65">
        <f t="shared" si="3"/>
        <v>46750</v>
      </c>
    </row>
    <row r="98" spans="1:18" x14ac:dyDescent="0.2">
      <c r="A98" s="163">
        <v>92</v>
      </c>
      <c r="B98" s="63" t="str">
        <f>'[1]Laporan Mingguan'!B94</f>
        <v>M 10 X 80</v>
      </c>
      <c r="C98" s="63" t="str">
        <f>'[1]Laporan Mingguan'!C94</f>
        <v>LPK</v>
      </c>
      <c r="D98" s="63">
        <f>'[1]Laporan Mingguan'!D94</f>
        <v>0</v>
      </c>
      <c r="E98" s="63">
        <f>'[1]Laporan Mingguan'!E94</f>
        <v>0</v>
      </c>
      <c r="F98" s="65">
        <f>'[2]Laporan Mingguan'!O98</f>
        <v>33</v>
      </c>
      <c r="G98" s="63"/>
      <c r="H98" s="63">
        <f>4</f>
        <v>4</v>
      </c>
      <c r="I98" s="63"/>
      <c r="J98" s="63"/>
      <c r="K98" s="63"/>
      <c r="L98" s="63"/>
      <c r="M98" s="63"/>
      <c r="N98" s="63"/>
      <c r="O98" s="65">
        <f t="shared" si="2"/>
        <v>29</v>
      </c>
      <c r="P98" s="65">
        <v>29</v>
      </c>
      <c r="Q98" s="65">
        <v>3400</v>
      </c>
      <c r="R98" s="65">
        <f t="shared" si="3"/>
        <v>98600</v>
      </c>
    </row>
    <row r="99" spans="1:18" x14ac:dyDescent="0.2">
      <c r="A99" s="163">
        <v>93</v>
      </c>
      <c r="B99" s="63" t="s">
        <v>100</v>
      </c>
      <c r="C99" s="63" t="s">
        <v>57</v>
      </c>
      <c r="D99" s="63">
        <v>0</v>
      </c>
      <c r="E99" s="63">
        <v>0</v>
      </c>
      <c r="F99" s="65">
        <f>'[2]Laporan Mingguan'!O99</f>
        <v>34</v>
      </c>
      <c r="G99" s="63"/>
      <c r="H99" s="63"/>
      <c r="I99" s="63"/>
      <c r="J99" s="63"/>
      <c r="K99" s="63"/>
      <c r="L99" s="63"/>
      <c r="M99" s="63"/>
      <c r="N99" s="63"/>
      <c r="O99" s="65">
        <f t="shared" si="2"/>
        <v>34</v>
      </c>
      <c r="P99" s="65">
        <v>34</v>
      </c>
      <c r="Q99" s="65">
        <v>6864</v>
      </c>
      <c r="R99" s="65">
        <f t="shared" si="3"/>
        <v>233376</v>
      </c>
    </row>
    <row r="100" spans="1:18" x14ac:dyDescent="0.2">
      <c r="A100" s="163">
        <v>94</v>
      </c>
      <c r="B100" s="63" t="str">
        <f>'[1]Laporan Mingguan'!B95</f>
        <v>M 10 X 90</v>
      </c>
      <c r="C100" s="63" t="str">
        <f>'[1]Laporan Mingguan'!C95</f>
        <v>LPK</v>
      </c>
      <c r="D100" s="63">
        <f>'[1]Laporan Mingguan'!D95</f>
        <v>0</v>
      </c>
      <c r="E100" s="63">
        <f>'[1]Laporan Mingguan'!E95</f>
        <v>0</v>
      </c>
      <c r="F100" s="65">
        <f>'[2]Laporan Mingguan'!O100</f>
        <v>19</v>
      </c>
      <c r="G100" s="63"/>
      <c r="H100" s="63"/>
      <c r="I100" s="63"/>
      <c r="J100" s="63"/>
      <c r="K100" s="63"/>
      <c r="L100" s="63"/>
      <c r="M100" s="63"/>
      <c r="N100" s="63"/>
      <c r="O100" s="65">
        <f t="shared" si="2"/>
        <v>19</v>
      </c>
      <c r="P100" s="65">
        <v>19</v>
      </c>
      <c r="Q100" s="65">
        <v>4800</v>
      </c>
      <c r="R100" s="65">
        <f t="shared" si="3"/>
        <v>91200</v>
      </c>
    </row>
    <row r="101" spans="1:18" x14ac:dyDescent="0.2">
      <c r="A101" s="163">
        <v>95</v>
      </c>
      <c r="B101" s="63" t="str">
        <f>'[1]Laporan Mingguan'!B96</f>
        <v>M 10 X 100</v>
      </c>
      <c r="C101" s="63" t="str">
        <f>'[1]Laporan Mingguan'!C96</f>
        <v>LPK</v>
      </c>
      <c r="D101" s="63" t="s">
        <v>321</v>
      </c>
      <c r="E101" s="63">
        <f>'[1]Laporan Mingguan'!E96</f>
        <v>0</v>
      </c>
      <c r="F101" s="65">
        <f>'[2]Laporan Mingguan'!O101</f>
        <v>12</v>
      </c>
      <c r="G101" s="63"/>
      <c r="H101" s="63"/>
      <c r="I101" s="63"/>
      <c r="J101" s="63"/>
      <c r="K101" s="63"/>
      <c r="L101" s="63"/>
      <c r="M101" s="63"/>
      <c r="N101" s="63"/>
      <c r="O101" s="65">
        <f t="shared" si="2"/>
        <v>12</v>
      </c>
      <c r="P101" s="65">
        <v>12</v>
      </c>
      <c r="Q101" s="65">
        <v>5800</v>
      </c>
      <c r="R101" s="65">
        <f t="shared" si="3"/>
        <v>69600</v>
      </c>
    </row>
    <row r="102" spans="1:18" x14ac:dyDescent="0.2">
      <c r="A102" s="163">
        <v>96</v>
      </c>
      <c r="B102" s="63" t="str">
        <f>'[1]Laporan Mingguan'!B97</f>
        <v>M 10 X 110</v>
      </c>
      <c r="C102" s="63" t="str">
        <f>'[1]Laporan Mingguan'!C97</f>
        <v>LPK</v>
      </c>
      <c r="D102" s="63" t="s">
        <v>321</v>
      </c>
      <c r="E102" s="63">
        <f>'[1]Laporan Mingguan'!E97</f>
        <v>0</v>
      </c>
      <c r="F102" s="65">
        <f>'[2]Laporan Mingguan'!O102</f>
        <v>0</v>
      </c>
      <c r="G102" s="63"/>
      <c r="H102" s="63"/>
      <c r="I102" s="63"/>
      <c r="J102" s="63"/>
      <c r="K102" s="63"/>
      <c r="L102" s="63"/>
      <c r="M102" s="63"/>
      <c r="N102" s="63"/>
      <c r="O102" s="65">
        <f t="shared" si="2"/>
        <v>0</v>
      </c>
      <c r="P102" s="65">
        <v>0</v>
      </c>
      <c r="Q102" s="65">
        <v>6500</v>
      </c>
      <c r="R102" s="65">
        <f t="shared" si="3"/>
        <v>0</v>
      </c>
    </row>
    <row r="103" spans="1:18" x14ac:dyDescent="0.2">
      <c r="A103" s="163">
        <v>97</v>
      </c>
      <c r="B103" s="63" t="str">
        <f>'[1]Laporan Mingguan'!B98</f>
        <v>M 10 X 120</v>
      </c>
      <c r="C103" s="63" t="str">
        <f>'[1]Laporan Mingguan'!C98</f>
        <v>LPK</v>
      </c>
      <c r="D103" s="63" t="s">
        <v>321</v>
      </c>
      <c r="E103" s="63">
        <f>'[1]Laporan Mingguan'!E98</f>
        <v>0</v>
      </c>
      <c r="F103" s="65">
        <f>'[2]Laporan Mingguan'!O103</f>
        <v>6</v>
      </c>
      <c r="G103" s="63"/>
      <c r="H103" s="63"/>
      <c r="I103" s="63"/>
      <c r="J103" s="63"/>
      <c r="K103" s="63"/>
      <c r="L103" s="63"/>
      <c r="M103" s="63"/>
      <c r="N103" s="63"/>
      <c r="O103" s="65">
        <f t="shared" si="2"/>
        <v>6</v>
      </c>
      <c r="P103" s="65">
        <v>6</v>
      </c>
      <c r="Q103" s="65">
        <v>9000</v>
      </c>
      <c r="R103" s="65">
        <f t="shared" si="3"/>
        <v>54000</v>
      </c>
    </row>
    <row r="104" spans="1:18" x14ac:dyDescent="0.2">
      <c r="A104" s="163">
        <v>98</v>
      </c>
      <c r="B104" s="63" t="str">
        <f>'[1]Laporan Mingguan'!B99</f>
        <v>M 10 X 130</v>
      </c>
      <c r="C104" s="63" t="str">
        <f>'[1]Laporan Mingguan'!C99</f>
        <v>LPK</v>
      </c>
      <c r="D104" s="63" t="s">
        <v>321</v>
      </c>
      <c r="E104" s="63">
        <f>'[1]Laporan Mingguan'!E99</f>
        <v>0</v>
      </c>
      <c r="F104" s="65">
        <f>'[2]Laporan Mingguan'!O104</f>
        <v>20</v>
      </c>
      <c r="G104" s="63"/>
      <c r="H104" s="63"/>
      <c r="I104" s="63"/>
      <c r="J104" s="63"/>
      <c r="K104" s="63"/>
      <c r="L104" s="63"/>
      <c r="M104" s="63"/>
      <c r="N104" s="63"/>
      <c r="O104" s="65">
        <f t="shared" si="2"/>
        <v>20</v>
      </c>
      <c r="P104" s="65">
        <v>20</v>
      </c>
      <c r="Q104" s="65">
        <v>10000</v>
      </c>
      <c r="R104" s="65">
        <f t="shared" si="3"/>
        <v>200000</v>
      </c>
    </row>
    <row r="105" spans="1:18" x14ac:dyDescent="0.2">
      <c r="A105" s="163">
        <v>99</v>
      </c>
      <c r="B105" s="63" t="str">
        <f>'[1]Laporan Mingguan'!B100</f>
        <v>M 10 X 140</v>
      </c>
      <c r="C105" s="63" t="str">
        <f>'[1]Laporan Mingguan'!C100</f>
        <v>LPK</v>
      </c>
      <c r="D105" s="63" t="s">
        <v>406</v>
      </c>
      <c r="E105" s="63">
        <f>'[1]Laporan Mingguan'!E100</f>
        <v>0</v>
      </c>
      <c r="F105" s="65">
        <f>'[2]Laporan Mingguan'!O105</f>
        <v>9</v>
      </c>
      <c r="G105" s="63"/>
      <c r="H105" s="63"/>
      <c r="I105" s="63"/>
      <c r="J105" s="63"/>
      <c r="K105" s="63"/>
      <c r="L105" s="63"/>
      <c r="M105" s="63"/>
      <c r="N105" s="63"/>
      <c r="O105" s="65">
        <f t="shared" si="2"/>
        <v>9</v>
      </c>
      <c r="P105" s="65">
        <v>9</v>
      </c>
      <c r="Q105" s="65">
        <v>9424</v>
      </c>
      <c r="R105" s="65">
        <f t="shared" si="3"/>
        <v>84816</v>
      </c>
    </row>
    <row r="106" spans="1:18" x14ac:dyDescent="0.2">
      <c r="A106" s="163">
        <v>100</v>
      </c>
      <c r="B106" s="63" t="str">
        <f>'[1]Laporan Mingguan'!B101</f>
        <v>M 10 X 150</v>
      </c>
      <c r="C106" s="63" t="str">
        <f>'[1]Laporan Mingguan'!C101</f>
        <v>LPK</v>
      </c>
      <c r="D106" s="63" t="s">
        <v>406</v>
      </c>
      <c r="E106" s="63">
        <f>'[1]Laporan Mingguan'!E101</f>
        <v>0</v>
      </c>
      <c r="F106" s="65">
        <f>'[2]Laporan Mingguan'!O106</f>
        <v>6</v>
      </c>
      <c r="G106" s="63"/>
      <c r="H106" s="63"/>
      <c r="I106" s="63"/>
      <c r="J106" s="63"/>
      <c r="K106" s="63"/>
      <c r="L106" s="63"/>
      <c r="M106" s="63"/>
      <c r="N106" s="63"/>
      <c r="O106" s="65">
        <f t="shared" si="2"/>
        <v>6</v>
      </c>
      <c r="P106" s="65">
        <v>6</v>
      </c>
      <c r="Q106" s="65">
        <v>10054</v>
      </c>
      <c r="R106" s="65">
        <f t="shared" si="3"/>
        <v>60324</v>
      </c>
    </row>
    <row r="107" spans="1:18" x14ac:dyDescent="0.2">
      <c r="A107" s="163">
        <v>101</v>
      </c>
      <c r="B107" s="63" t="str">
        <f>'[1]Laporan Mingguan'!B102</f>
        <v>M 10 X 160</v>
      </c>
      <c r="C107" s="63" t="str">
        <f>'[1]Laporan Mingguan'!C102</f>
        <v>LPK</v>
      </c>
      <c r="D107" s="63">
        <f>'[1]Laporan Mingguan'!D102</f>
        <v>0</v>
      </c>
      <c r="E107" s="63">
        <f>'[1]Laporan Mingguan'!E102</f>
        <v>0</v>
      </c>
      <c r="F107" s="65">
        <f>'[2]Laporan Mingguan'!O107</f>
        <v>5</v>
      </c>
      <c r="G107" s="63"/>
      <c r="H107" s="63"/>
      <c r="I107" s="63"/>
      <c r="J107" s="63"/>
      <c r="K107" s="63"/>
      <c r="L107" s="63"/>
      <c r="M107" s="63"/>
      <c r="N107" s="63"/>
      <c r="O107" s="65">
        <f t="shared" si="2"/>
        <v>5</v>
      </c>
      <c r="P107" s="65">
        <v>5</v>
      </c>
      <c r="Q107" s="65">
        <v>10000</v>
      </c>
      <c r="R107" s="65">
        <f t="shared" si="3"/>
        <v>50000</v>
      </c>
    </row>
    <row r="108" spans="1:18" x14ac:dyDescent="0.2">
      <c r="A108" s="163">
        <v>102</v>
      </c>
      <c r="B108" s="63" t="str">
        <f>'[1]Laporan Mingguan'!B103</f>
        <v>M 10 X 170</v>
      </c>
      <c r="C108" s="63" t="str">
        <f>'[1]Laporan Mingguan'!C103</f>
        <v>LPK</v>
      </c>
      <c r="D108" s="63">
        <f>'[1]Laporan Mingguan'!D103</f>
        <v>0</v>
      </c>
      <c r="E108" s="63">
        <f>'[1]Laporan Mingguan'!E103</f>
        <v>0</v>
      </c>
      <c r="F108" s="65">
        <f>'[2]Laporan Mingguan'!O108</f>
        <v>6</v>
      </c>
      <c r="G108" s="63"/>
      <c r="H108" s="63"/>
      <c r="I108" s="63"/>
      <c r="J108" s="63"/>
      <c r="K108" s="63"/>
      <c r="L108" s="63"/>
      <c r="M108" s="63"/>
      <c r="N108" s="63"/>
      <c r="O108" s="65">
        <f t="shared" si="2"/>
        <v>6</v>
      </c>
      <c r="P108" s="65">
        <v>6</v>
      </c>
      <c r="Q108" s="65">
        <v>24122</v>
      </c>
      <c r="R108" s="65">
        <f t="shared" si="3"/>
        <v>144732</v>
      </c>
    </row>
    <row r="109" spans="1:18" x14ac:dyDescent="0.2">
      <c r="A109" s="163">
        <v>103</v>
      </c>
      <c r="B109" s="63" t="str">
        <f>'[1]Laporan Mingguan'!B104</f>
        <v>M 10 X 180</v>
      </c>
      <c r="C109" s="63" t="str">
        <f>'[1]Laporan Mingguan'!C104</f>
        <v>LPK</v>
      </c>
      <c r="D109" s="63" t="s">
        <v>935</v>
      </c>
      <c r="E109" s="63">
        <f>'[1]Laporan Mingguan'!E104</f>
        <v>0</v>
      </c>
      <c r="F109" s="65">
        <f>'[2]Laporan Mingguan'!O109</f>
        <v>13</v>
      </c>
      <c r="G109" s="63"/>
      <c r="H109" s="63"/>
      <c r="I109" s="63"/>
      <c r="J109" s="63"/>
      <c r="K109" s="63"/>
      <c r="L109" s="63"/>
      <c r="M109" s="63"/>
      <c r="N109" s="63"/>
      <c r="O109" s="65">
        <f t="shared" si="2"/>
        <v>13</v>
      </c>
      <c r="P109" s="65">
        <v>13</v>
      </c>
      <c r="Q109" s="65">
        <v>30000</v>
      </c>
      <c r="R109" s="65">
        <f t="shared" si="3"/>
        <v>390000</v>
      </c>
    </row>
    <row r="110" spans="1:18" x14ac:dyDescent="0.2">
      <c r="A110" s="163">
        <v>104</v>
      </c>
      <c r="B110" s="63" t="str">
        <f>'[1]Laporan Mingguan'!B105</f>
        <v>M 10 X 190</v>
      </c>
      <c r="C110" s="63" t="str">
        <f>'[1]Laporan Mingguan'!C105</f>
        <v>LPK</v>
      </c>
      <c r="D110" s="63">
        <f>'[1]Laporan Mingguan'!D105</f>
        <v>0</v>
      </c>
      <c r="E110" s="63">
        <f>'[1]Laporan Mingguan'!E105</f>
        <v>0</v>
      </c>
      <c r="F110" s="65">
        <f>'[2]Laporan Mingguan'!O110</f>
        <v>2</v>
      </c>
      <c r="G110" s="63"/>
      <c r="H110" s="63"/>
      <c r="I110" s="63"/>
      <c r="J110" s="63"/>
      <c r="K110" s="63"/>
      <c r="L110" s="63"/>
      <c r="M110" s="63"/>
      <c r="N110" s="63"/>
      <c r="O110" s="65">
        <f t="shared" si="2"/>
        <v>2</v>
      </c>
      <c r="P110" s="65">
        <v>2</v>
      </c>
      <c r="Q110" s="65">
        <v>16380</v>
      </c>
      <c r="R110" s="65">
        <f t="shared" si="3"/>
        <v>32760</v>
      </c>
    </row>
    <row r="111" spans="1:18" x14ac:dyDescent="0.2">
      <c r="A111" s="163">
        <v>105</v>
      </c>
      <c r="B111" s="63" t="s">
        <v>294</v>
      </c>
      <c r="C111" s="63" t="s">
        <v>57</v>
      </c>
      <c r="D111" s="63">
        <v>0</v>
      </c>
      <c r="E111" s="63">
        <v>0</v>
      </c>
      <c r="F111" s="65">
        <f>'[2]Laporan Mingguan'!O111</f>
        <v>1</v>
      </c>
      <c r="G111" s="63"/>
      <c r="H111" s="63"/>
      <c r="I111" s="63"/>
      <c r="J111" s="63"/>
      <c r="K111" s="63"/>
      <c r="L111" s="63"/>
      <c r="M111" s="63"/>
      <c r="N111" s="63"/>
      <c r="O111" s="65">
        <f t="shared" si="2"/>
        <v>1</v>
      </c>
      <c r="P111" s="65">
        <v>1</v>
      </c>
      <c r="Q111" s="65">
        <v>45000</v>
      </c>
      <c r="R111" s="65">
        <f t="shared" si="3"/>
        <v>45000</v>
      </c>
    </row>
    <row r="112" spans="1:18" x14ac:dyDescent="0.2">
      <c r="A112" s="163">
        <v>106</v>
      </c>
      <c r="B112" s="63" t="str">
        <f>'[1]Laporan Mingguan'!B106</f>
        <v>M 12 X 20</v>
      </c>
      <c r="C112" s="63" t="str">
        <f>'[1]Laporan Mingguan'!C106</f>
        <v>LPK</v>
      </c>
      <c r="D112" s="63">
        <f>'[1]Laporan Mingguan'!D106</f>
        <v>0</v>
      </c>
      <c r="E112" s="63">
        <f>'[1]Laporan Mingguan'!E106</f>
        <v>0</v>
      </c>
      <c r="F112" s="65">
        <f>'[2]Laporan Mingguan'!O112</f>
        <v>40</v>
      </c>
      <c r="G112" s="63"/>
      <c r="H112" s="63"/>
      <c r="I112" s="63"/>
      <c r="J112" s="63"/>
      <c r="K112" s="63"/>
      <c r="L112" s="63"/>
      <c r="M112" s="63"/>
      <c r="N112" s="63"/>
      <c r="O112" s="65">
        <f t="shared" si="2"/>
        <v>40</v>
      </c>
      <c r="P112" s="65">
        <v>40</v>
      </c>
      <c r="Q112" s="65">
        <v>1700</v>
      </c>
      <c r="R112" s="65">
        <f t="shared" si="3"/>
        <v>68000</v>
      </c>
    </row>
    <row r="113" spans="1:18" x14ac:dyDescent="0.2">
      <c r="A113" s="163">
        <v>107</v>
      </c>
      <c r="B113" s="63" t="str">
        <f>'[1]Laporan Mingguan'!B107</f>
        <v>M 12 X 25</v>
      </c>
      <c r="C113" s="63" t="str">
        <f>'[1]Laporan Mingguan'!C107</f>
        <v>LPK</v>
      </c>
      <c r="D113" s="63">
        <f>'[1]Laporan Mingguan'!D107</f>
        <v>0</v>
      </c>
      <c r="E113" s="63">
        <f>'[1]Laporan Mingguan'!E107</f>
        <v>0</v>
      </c>
      <c r="F113" s="65">
        <f>'[2]Laporan Mingguan'!O113</f>
        <v>28</v>
      </c>
      <c r="G113" s="63"/>
      <c r="H113" s="63"/>
      <c r="I113" s="63"/>
      <c r="J113" s="63"/>
      <c r="K113" s="63"/>
      <c r="L113" s="63"/>
      <c r="M113" s="63"/>
      <c r="N113" s="63"/>
      <c r="O113" s="65">
        <f t="shared" si="2"/>
        <v>28</v>
      </c>
      <c r="P113" s="65">
        <v>28</v>
      </c>
      <c r="Q113" s="65">
        <v>2810</v>
      </c>
      <c r="R113" s="65">
        <f t="shared" si="3"/>
        <v>78680</v>
      </c>
    </row>
    <row r="114" spans="1:18" ht="12" customHeight="1" x14ac:dyDescent="0.2">
      <c r="A114" s="163">
        <v>108</v>
      </c>
      <c r="B114" s="63" t="str">
        <f>'[1]Laporan Mingguan'!B108</f>
        <v>M 12 X 30</v>
      </c>
      <c r="C114" s="63" t="str">
        <f>'[1]Laporan Mingguan'!C108</f>
        <v>LPK</v>
      </c>
      <c r="D114" s="63">
        <f>'[1]Laporan Mingguan'!D108</f>
        <v>0</v>
      </c>
      <c r="E114" s="63">
        <f>'[1]Laporan Mingguan'!E108</f>
        <v>0</v>
      </c>
      <c r="F114" s="65">
        <f>'[2]Laporan Mingguan'!O114</f>
        <v>24</v>
      </c>
      <c r="G114" s="63"/>
      <c r="H114" s="63"/>
      <c r="I114" s="63"/>
      <c r="J114" s="63"/>
      <c r="K114" s="63"/>
      <c r="L114" s="63"/>
      <c r="M114" s="63"/>
      <c r="N114" s="63"/>
      <c r="O114" s="65">
        <f t="shared" si="2"/>
        <v>24</v>
      </c>
      <c r="P114" s="65">
        <v>24</v>
      </c>
      <c r="Q114" s="65">
        <v>3100</v>
      </c>
      <c r="R114" s="65">
        <f t="shared" si="3"/>
        <v>74400</v>
      </c>
    </row>
    <row r="115" spans="1:18" ht="12" customHeight="1" x14ac:dyDescent="0.2">
      <c r="A115" s="163">
        <v>109</v>
      </c>
      <c r="B115" s="63" t="str">
        <f>'[1]Laporan Mingguan'!B109</f>
        <v>M 12 X 35</v>
      </c>
      <c r="C115" s="63" t="str">
        <f>'[1]Laporan Mingguan'!C109</f>
        <v>LPK</v>
      </c>
      <c r="D115" s="63" t="s">
        <v>321</v>
      </c>
      <c r="E115" s="63">
        <f>'[1]Laporan Mingguan'!E109</f>
        <v>0</v>
      </c>
      <c r="F115" s="65">
        <f>'[2]Laporan Mingguan'!O115</f>
        <v>37</v>
      </c>
      <c r="G115" s="63"/>
      <c r="H115" s="63"/>
      <c r="I115" s="63"/>
      <c r="J115" s="63"/>
      <c r="K115" s="63"/>
      <c r="L115" s="63"/>
      <c r="M115" s="63"/>
      <c r="N115" s="63"/>
      <c r="O115" s="65">
        <f t="shared" si="2"/>
        <v>37</v>
      </c>
      <c r="P115" s="65">
        <v>37</v>
      </c>
      <c r="Q115" s="65">
        <v>3200</v>
      </c>
      <c r="R115" s="65">
        <f t="shared" si="3"/>
        <v>118400</v>
      </c>
    </row>
    <row r="116" spans="1:18" x14ac:dyDescent="0.2">
      <c r="A116" s="163">
        <v>110</v>
      </c>
      <c r="B116" s="63" t="str">
        <f>'[1]Laporan Mingguan'!B110</f>
        <v>M 12 X 40</v>
      </c>
      <c r="C116" s="63" t="str">
        <f>'[1]Laporan Mingguan'!C110</f>
        <v>LPK</v>
      </c>
      <c r="D116" s="63">
        <f>'[1]Laporan Mingguan'!D110</f>
        <v>0</v>
      </c>
      <c r="E116" s="63">
        <f>'[1]Laporan Mingguan'!E110</f>
        <v>0</v>
      </c>
      <c r="F116" s="65">
        <f>'[2]Laporan Mingguan'!O116</f>
        <v>21</v>
      </c>
      <c r="G116" s="63"/>
      <c r="H116" s="63"/>
      <c r="I116" s="63"/>
      <c r="J116" s="63"/>
      <c r="K116" s="63"/>
      <c r="L116" s="63"/>
      <c r="M116" s="63"/>
      <c r="N116" s="63"/>
      <c r="O116" s="65">
        <f t="shared" si="2"/>
        <v>21</v>
      </c>
      <c r="P116" s="65">
        <v>21</v>
      </c>
      <c r="Q116" s="65">
        <v>3750</v>
      </c>
      <c r="R116" s="65">
        <f t="shared" si="3"/>
        <v>78750</v>
      </c>
    </row>
    <row r="117" spans="1:18" ht="12.75" customHeight="1" x14ac:dyDescent="0.2">
      <c r="A117" s="163">
        <v>111</v>
      </c>
      <c r="B117" s="63" t="str">
        <f>'[1]Laporan Mingguan'!B111</f>
        <v>M 12 X 45</v>
      </c>
      <c r="C117" s="63" t="str">
        <f>'[1]Laporan Mingguan'!C111</f>
        <v>LPK</v>
      </c>
      <c r="D117" s="63">
        <f>'[1]Laporan Mingguan'!D111</f>
        <v>0</v>
      </c>
      <c r="E117" s="63">
        <f>'[1]Laporan Mingguan'!E111</f>
        <v>0</v>
      </c>
      <c r="F117" s="65">
        <f>'[2]Laporan Mingguan'!O117</f>
        <v>19</v>
      </c>
      <c r="G117" s="65"/>
      <c r="H117" s="65">
        <f>4</f>
        <v>4</v>
      </c>
      <c r="I117" s="65"/>
      <c r="J117" s="65"/>
      <c r="K117" s="65"/>
      <c r="L117" s="65"/>
      <c r="M117" s="65"/>
      <c r="N117" s="65"/>
      <c r="O117" s="65">
        <f t="shared" si="2"/>
        <v>15</v>
      </c>
      <c r="P117" s="65">
        <v>15</v>
      </c>
      <c r="Q117" s="65">
        <v>3900</v>
      </c>
      <c r="R117" s="65">
        <f t="shared" si="3"/>
        <v>58500</v>
      </c>
    </row>
    <row r="118" spans="1:18" x14ac:dyDescent="0.2">
      <c r="A118" s="163">
        <v>112</v>
      </c>
      <c r="B118" s="63" t="str">
        <f>'[1]Laporan Mingguan'!B112</f>
        <v>M 12 X 50</v>
      </c>
      <c r="C118" s="63" t="str">
        <f>'[1]Laporan Mingguan'!C112</f>
        <v>LPK</v>
      </c>
      <c r="D118" s="63" t="s">
        <v>321</v>
      </c>
      <c r="E118" s="63">
        <f>'[1]Laporan Mingguan'!E112</f>
        <v>0</v>
      </c>
      <c r="F118" s="65">
        <f>'[2]Laporan Mingguan'!O118</f>
        <v>21</v>
      </c>
      <c r="G118" s="63"/>
      <c r="H118" s="63"/>
      <c r="I118" s="63"/>
      <c r="J118" s="63"/>
      <c r="K118" s="63"/>
      <c r="L118" s="63"/>
      <c r="M118" s="63"/>
      <c r="N118" s="63"/>
      <c r="O118" s="65">
        <f t="shared" si="2"/>
        <v>21</v>
      </c>
      <c r="P118" s="65">
        <v>21</v>
      </c>
      <c r="Q118" s="65">
        <v>5000</v>
      </c>
      <c r="R118" s="65">
        <f t="shared" si="3"/>
        <v>105000</v>
      </c>
    </row>
    <row r="119" spans="1:18" x14ac:dyDescent="0.2">
      <c r="A119" s="163">
        <v>113</v>
      </c>
      <c r="B119" s="63" t="str">
        <f>'[1]Laporan Mingguan'!B113</f>
        <v>M 12 X 55</v>
      </c>
      <c r="C119" s="63" t="str">
        <f>'[1]Laporan Mingguan'!C113</f>
        <v>LPK</v>
      </c>
      <c r="D119" s="63">
        <f>'[1]Laporan Mingguan'!D113</f>
        <v>0</v>
      </c>
      <c r="E119" s="63">
        <f>'[1]Laporan Mingguan'!E113</f>
        <v>0</v>
      </c>
      <c r="F119" s="65">
        <f>'[2]Laporan Mingguan'!O119</f>
        <v>39</v>
      </c>
      <c r="G119" s="63"/>
      <c r="H119" s="63"/>
      <c r="I119" s="63"/>
      <c r="J119" s="63"/>
      <c r="K119" s="63"/>
      <c r="L119" s="63"/>
      <c r="M119" s="63"/>
      <c r="N119" s="63"/>
      <c r="O119" s="65">
        <f t="shared" si="2"/>
        <v>39</v>
      </c>
      <c r="P119" s="65">
        <v>39</v>
      </c>
      <c r="Q119" s="65">
        <v>4000</v>
      </c>
      <c r="R119" s="65">
        <f t="shared" si="3"/>
        <v>156000</v>
      </c>
    </row>
    <row r="120" spans="1:18" x14ac:dyDescent="0.2">
      <c r="A120" s="163">
        <v>114</v>
      </c>
      <c r="B120" s="63" t="str">
        <f>'[1]Laporan Mingguan'!B114</f>
        <v>M 12 X 60</v>
      </c>
      <c r="C120" s="63" t="str">
        <f>'[1]Laporan Mingguan'!C114</f>
        <v>LPK</v>
      </c>
      <c r="D120" s="63">
        <f>'[1]Laporan Mingguan'!D114</f>
        <v>0</v>
      </c>
      <c r="E120" s="63">
        <f>'[1]Laporan Mingguan'!E114</f>
        <v>0</v>
      </c>
      <c r="F120" s="65">
        <f>'[2]Laporan Mingguan'!O120</f>
        <v>30</v>
      </c>
      <c r="G120" s="63"/>
      <c r="H120" s="63"/>
      <c r="I120" s="63"/>
      <c r="J120" s="63"/>
      <c r="K120" s="63"/>
      <c r="L120" s="63"/>
      <c r="M120" s="63"/>
      <c r="N120" s="63"/>
      <c r="O120" s="65">
        <f t="shared" si="2"/>
        <v>30</v>
      </c>
      <c r="P120" s="65">
        <v>30</v>
      </c>
      <c r="Q120" s="65">
        <v>480</v>
      </c>
      <c r="R120" s="65">
        <f t="shared" si="3"/>
        <v>14400</v>
      </c>
    </row>
    <row r="121" spans="1:18" x14ac:dyDescent="0.2">
      <c r="A121" s="163">
        <v>115</v>
      </c>
      <c r="B121" s="63" t="str">
        <f>'[1]Laporan Mingguan'!B115</f>
        <v>M 12 X 65</v>
      </c>
      <c r="C121" s="63" t="str">
        <f>'[1]Laporan Mingguan'!C115</f>
        <v>LPK</v>
      </c>
      <c r="D121" s="63">
        <f>'[1]Laporan Mingguan'!D115</f>
        <v>0</v>
      </c>
      <c r="E121" s="63">
        <f>'[1]Laporan Mingguan'!E115</f>
        <v>0</v>
      </c>
      <c r="F121" s="65">
        <f>'[2]Laporan Mingguan'!O121</f>
        <v>45</v>
      </c>
      <c r="G121" s="63"/>
      <c r="H121" s="63"/>
      <c r="I121" s="63"/>
      <c r="J121" s="63"/>
      <c r="K121" s="63"/>
      <c r="L121" s="63"/>
      <c r="M121" s="63"/>
      <c r="N121" s="63"/>
      <c r="O121" s="65">
        <f t="shared" si="2"/>
        <v>45</v>
      </c>
      <c r="P121" s="65">
        <v>45</v>
      </c>
      <c r="Q121" s="65">
        <v>23958</v>
      </c>
      <c r="R121" s="65">
        <f t="shared" si="3"/>
        <v>1078110</v>
      </c>
    </row>
    <row r="122" spans="1:18" x14ac:dyDescent="0.2">
      <c r="A122" s="163">
        <v>116</v>
      </c>
      <c r="B122" s="63" t="str">
        <f>'[1]Laporan Mingguan'!B116</f>
        <v>M 12 X 70</v>
      </c>
      <c r="C122" s="63" t="str">
        <f>'[1]Laporan Mingguan'!C116</f>
        <v>LPK</v>
      </c>
      <c r="D122" s="63">
        <f>'[1]Laporan Mingguan'!D116</f>
        <v>0</v>
      </c>
      <c r="E122" s="63">
        <f>'[1]Laporan Mingguan'!E116</f>
        <v>0</v>
      </c>
      <c r="F122" s="65">
        <f>'[2]Laporan Mingguan'!O122</f>
        <v>28</v>
      </c>
      <c r="G122" s="63"/>
      <c r="H122" s="63"/>
      <c r="I122" s="63"/>
      <c r="J122" s="63"/>
      <c r="K122" s="63"/>
      <c r="L122" s="63"/>
      <c r="M122" s="63"/>
      <c r="N122" s="63"/>
      <c r="O122" s="65">
        <f t="shared" si="2"/>
        <v>28</v>
      </c>
      <c r="P122" s="65">
        <v>28</v>
      </c>
      <c r="Q122" s="65">
        <v>3350</v>
      </c>
      <c r="R122" s="65">
        <f t="shared" si="3"/>
        <v>93800</v>
      </c>
    </row>
    <row r="123" spans="1:18" x14ac:dyDescent="0.2">
      <c r="A123" s="163">
        <v>117</v>
      </c>
      <c r="B123" s="63" t="str">
        <f>'[1]Laporan Mingguan'!B117</f>
        <v>M 12 X 75</v>
      </c>
      <c r="C123" s="63" t="str">
        <f>'[1]Laporan Mingguan'!C117</f>
        <v>LPK</v>
      </c>
      <c r="D123" s="63">
        <f>'[1]Laporan Mingguan'!D117</f>
        <v>0</v>
      </c>
      <c r="E123" s="63">
        <f>'[1]Laporan Mingguan'!E117</f>
        <v>0</v>
      </c>
      <c r="F123" s="65">
        <f>'[2]Laporan Mingguan'!O123</f>
        <v>33</v>
      </c>
      <c r="G123" s="63"/>
      <c r="H123" s="63"/>
      <c r="I123" s="63"/>
      <c r="J123" s="63"/>
      <c r="K123" s="63"/>
      <c r="L123" s="63"/>
      <c r="M123" s="63"/>
      <c r="N123" s="63"/>
      <c r="O123" s="65">
        <f t="shared" si="2"/>
        <v>33</v>
      </c>
      <c r="P123" s="65">
        <v>33</v>
      </c>
      <c r="Q123" s="65">
        <v>5066</v>
      </c>
      <c r="R123" s="65">
        <f t="shared" si="3"/>
        <v>167178</v>
      </c>
    </row>
    <row r="124" spans="1:18" x14ac:dyDescent="0.2">
      <c r="A124" s="163">
        <v>118</v>
      </c>
      <c r="B124" s="63" t="str">
        <f>'[1]Laporan Mingguan'!B118</f>
        <v>M 12 X 80</v>
      </c>
      <c r="C124" s="63" t="str">
        <f>'[1]Laporan Mingguan'!C118</f>
        <v>LPK</v>
      </c>
      <c r="D124" s="63" t="s">
        <v>321</v>
      </c>
      <c r="E124" s="63">
        <f>'[1]Laporan Mingguan'!E118</f>
        <v>0</v>
      </c>
      <c r="F124" s="65">
        <f>'[2]Laporan Mingguan'!O124</f>
        <v>17</v>
      </c>
      <c r="G124" s="63"/>
      <c r="H124" s="63">
        <f>4</f>
        <v>4</v>
      </c>
      <c r="I124" s="63"/>
      <c r="J124" s="63"/>
      <c r="K124" s="63"/>
      <c r="L124" s="63"/>
      <c r="M124" s="63"/>
      <c r="N124" s="63"/>
      <c r="O124" s="65">
        <f t="shared" si="2"/>
        <v>13</v>
      </c>
      <c r="P124" s="65">
        <v>13</v>
      </c>
      <c r="Q124" s="65">
        <v>6400</v>
      </c>
      <c r="R124" s="65">
        <f t="shared" si="3"/>
        <v>83200</v>
      </c>
    </row>
    <row r="125" spans="1:18" x14ac:dyDescent="0.2">
      <c r="A125" s="163">
        <v>119</v>
      </c>
      <c r="B125" s="63" t="str">
        <f>'[1]Laporan Mingguan'!B119</f>
        <v>M 12 X 90</v>
      </c>
      <c r="C125" s="63" t="str">
        <f>'[1]Laporan Mingguan'!C119</f>
        <v>LPK</v>
      </c>
      <c r="D125" s="63">
        <f>'[1]Laporan Mingguan'!D119</f>
        <v>0</v>
      </c>
      <c r="E125" s="63">
        <f>'[1]Laporan Mingguan'!E119</f>
        <v>0</v>
      </c>
      <c r="F125" s="65">
        <f>'[2]Laporan Mingguan'!O125</f>
        <v>29</v>
      </c>
      <c r="G125" s="63"/>
      <c r="H125" s="63"/>
      <c r="I125" s="63"/>
      <c r="J125" s="63"/>
      <c r="K125" s="63"/>
      <c r="L125" s="63"/>
      <c r="M125" s="63"/>
      <c r="N125" s="63"/>
      <c r="O125" s="65">
        <f t="shared" si="2"/>
        <v>29</v>
      </c>
      <c r="P125" s="65">
        <v>29</v>
      </c>
      <c r="Q125" s="65">
        <v>8400</v>
      </c>
      <c r="R125" s="65">
        <f t="shared" si="3"/>
        <v>243600</v>
      </c>
    </row>
    <row r="126" spans="1:18" x14ac:dyDescent="0.2">
      <c r="A126" s="163">
        <v>120</v>
      </c>
      <c r="B126" s="63" t="str">
        <f>'[1]Laporan Mingguan'!B120</f>
        <v>M 12 X 100</v>
      </c>
      <c r="C126" s="63" t="str">
        <f>'[1]Laporan Mingguan'!C120</f>
        <v>LPK</v>
      </c>
      <c r="D126" s="63">
        <f>'[1]Laporan Mingguan'!D120</f>
        <v>0</v>
      </c>
      <c r="E126" s="63">
        <f>'[1]Laporan Mingguan'!E120</f>
        <v>0</v>
      </c>
      <c r="F126" s="65">
        <f>'[2]Laporan Mingguan'!O126</f>
        <v>4</v>
      </c>
      <c r="G126" s="63"/>
      <c r="H126" s="63"/>
      <c r="I126" s="63"/>
      <c r="J126" s="63"/>
      <c r="K126" s="63"/>
      <c r="L126" s="63"/>
      <c r="M126" s="63"/>
      <c r="N126" s="63"/>
      <c r="O126" s="65">
        <f t="shared" si="2"/>
        <v>4</v>
      </c>
      <c r="P126" s="65">
        <v>4</v>
      </c>
      <c r="Q126" s="65">
        <v>7500</v>
      </c>
      <c r="R126" s="65">
        <f t="shared" si="3"/>
        <v>30000</v>
      </c>
    </row>
    <row r="127" spans="1:18" ht="12.75" customHeight="1" x14ac:dyDescent="0.2">
      <c r="A127" s="163">
        <v>121</v>
      </c>
      <c r="B127" s="63" t="str">
        <f>'[1]Laporan Mingguan'!B121</f>
        <v>M 12 X 110</v>
      </c>
      <c r="C127" s="63" t="str">
        <f>'[1]Laporan Mingguan'!C121</f>
        <v>LPK</v>
      </c>
      <c r="D127" s="63">
        <f>'[1]Laporan Mingguan'!D121</f>
        <v>0</v>
      </c>
      <c r="E127" s="63">
        <f>'[1]Laporan Mingguan'!E121</f>
        <v>0</v>
      </c>
      <c r="F127" s="65">
        <f>'[2]Laporan Mingguan'!O127</f>
        <v>4</v>
      </c>
      <c r="G127" s="63"/>
      <c r="H127" s="63"/>
      <c r="I127" s="63"/>
      <c r="J127" s="63"/>
      <c r="K127" s="63"/>
      <c r="L127" s="63"/>
      <c r="M127" s="63"/>
      <c r="N127" s="63"/>
      <c r="O127" s="65">
        <f t="shared" si="2"/>
        <v>4</v>
      </c>
      <c r="P127" s="65">
        <v>4</v>
      </c>
      <c r="Q127" s="65">
        <v>10000</v>
      </c>
      <c r="R127" s="65">
        <f t="shared" si="3"/>
        <v>40000</v>
      </c>
    </row>
    <row r="128" spans="1:18" ht="12.75" customHeight="1" x14ac:dyDescent="0.2">
      <c r="A128" s="163">
        <v>122</v>
      </c>
      <c r="B128" s="63" t="str">
        <f>'[1]Laporan Mingguan'!B122</f>
        <v>M 12 X 120</v>
      </c>
      <c r="C128" s="63" t="str">
        <f>'[1]Laporan Mingguan'!C122</f>
        <v>LPK</v>
      </c>
      <c r="D128" s="63" t="s">
        <v>321</v>
      </c>
      <c r="E128" s="63">
        <f>'[1]Laporan Mingguan'!E122</f>
        <v>0</v>
      </c>
      <c r="F128" s="65">
        <f>'[2]Laporan Mingguan'!O128</f>
        <v>11</v>
      </c>
      <c r="G128" s="63"/>
      <c r="H128" s="63"/>
      <c r="I128" s="63"/>
      <c r="J128" s="63"/>
      <c r="K128" s="63"/>
      <c r="L128" s="63"/>
      <c r="M128" s="63"/>
      <c r="N128" s="63"/>
      <c r="O128" s="65">
        <f t="shared" si="2"/>
        <v>11</v>
      </c>
      <c r="P128" s="65">
        <v>11</v>
      </c>
      <c r="Q128" s="65">
        <v>13500</v>
      </c>
      <c r="R128" s="65">
        <f t="shared" si="3"/>
        <v>148500</v>
      </c>
    </row>
    <row r="129" spans="1:18" ht="11.25" customHeight="1" x14ac:dyDescent="0.2">
      <c r="A129" s="163">
        <v>123</v>
      </c>
      <c r="B129" s="63" t="str">
        <f>'[1]Laporan Mingguan'!B123</f>
        <v>M 12 X 130</v>
      </c>
      <c r="C129" s="63" t="str">
        <f>'[1]Laporan Mingguan'!C123</f>
        <v>LPK</v>
      </c>
      <c r="D129" s="63" t="s">
        <v>321</v>
      </c>
      <c r="E129" s="63">
        <f>'[1]Laporan Mingguan'!E123</f>
        <v>0</v>
      </c>
      <c r="F129" s="65">
        <f>'[2]Laporan Mingguan'!O129</f>
        <v>11</v>
      </c>
      <c r="G129" s="63"/>
      <c r="H129" s="63"/>
      <c r="I129" s="63"/>
      <c r="J129" s="63"/>
      <c r="K129" s="63"/>
      <c r="L129" s="63"/>
      <c r="M129" s="63"/>
      <c r="N129" s="63"/>
      <c r="O129" s="65">
        <f t="shared" si="2"/>
        <v>11</v>
      </c>
      <c r="P129" s="65">
        <v>11</v>
      </c>
      <c r="Q129" s="65">
        <v>12000</v>
      </c>
      <c r="R129" s="65">
        <f t="shared" si="3"/>
        <v>132000</v>
      </c>
    </row>
    <row r="130" spans="1:18" x14ac:dyDescent="0.2">
      <c r="A130" s="163">
        <v>124</v>
      </c>
      <c r="B130" s="63" t="str">
        <f>'[1]Laporan Mingguan'!B124</f>
        <v>M 12 X 140</v>
      </c>
      <c r="C130" s="63" t="str">
        <f>'[1]Laporan Mingguan'!C124</f>
        <v>LPK</v>
      </c>
      <c r="D130" s="63">
        <f>'[1]Laporan Mingguan'!D124</f>
        <v>0</v>
      </c>
      <c r="E130" s="63">
        <f>'[1]Laporan Mingguan'!E124</f>
        <v>0</v>
      </c>
      <c r="F130" s="65">
        <f>'[2]Laporan Mingguan'!O130</f>
        <v>9</v>
      </c>
      <c r="G130" s="63"/>
      <c r="H130" s="63"/>
      <c r="I130" s="63"/>
      <c r="J130" s="63"/>
      <c r="K130" s="63"/>
      <c r="L130" s="63"/>
      <c r="M130" s="63"/>
      <c r="N130" s="63"/>
      <c r="O130" s="65">
        <f t="shared" si="2"/>
        <v>9</v>
      </c>
      <c r="P130" s="65">
        <v>9</v>
      </c>
      <c r="Q130" s="65">
        <v>15000</v>
      </c>
      <c r="R130" s="65">
        <f t="shared" si="3"/>
        <v>135000</v>
      </c>
    </row>
    <row r="131" spans="1:18" x14ac:dyDescent="0.2">
      <c r="A131" s="163">
        <v>125</v>
      </c>
      <c r="B131" s="63" t="str">
        <f>'[1]Laporan Mingguan'!B125</f>
        <v>M 12 X 150</v>
      </c>
      <c r="C131" s="63" t="str">
        <f>'[1]Laporan Mingguan'!C125</f>
        <v>LPK</v>
      </c>
      <c r="D131" s="63">
        <f>'[1]Laporan Mingguan'!D125</f>
        <v>0</v>
      </c>
      <c r="E131" s="63">
        <f>'[1]Laporan Mingguan'!E125</f>
        <v>0</v>
      </c>
      <c r="F131" s="65">
        <f>'[2]Laporan Mingguan'!O131</f>
        <v>5</v>
      </c>
      <c r="G131" s="63"/>
      <c r="H131" s="63"/>
      <c r="I131" s="63"/>
      <c r="J131" s="63"/>
      <c r="K131" s="63"/>
      <c r="L131" s="63"/>
      <c r="M131" s="63"/>
      <c r="N131" s="63"/>
      <c r="O131" s="65">
        <f t="shared" si="2"/>
        <v>5</v>
      </c>
      <c r="P131" s="65">
        <v>5</v>
      </c>
      <c r="Q131" s="65">
        <v>23227</v>
      </c>
      <c r="R131" s="65">
        <f t="shared" si="3"/>
        <v>116135</v>
      </c>
    </row>
    <row r="132" spans="1:18" x14ac:dyDescent="0.2">
      <c r="A132" s="163">
        <v>126</v>
      </c>
      <c r="B132" s="63" t="str">
        <f>'[1]Laporan Mingguan'!B126</f>
        <v>M 12 X 160</v>
      </c>
      <c r="C132" s="63" t="str">
        <f>'[1]Laporan Mingguan'!C126</f>
        <v>LPK</v>
      </c>
      <c r="D132" s="63" t="s">
        <v>321</v>
      </c>
      <c r="E132" s="63">
        <f>'[1]Laporan Mingguan'!E126</f>
        <v>0</v>
      </c>
      <c r="F132" s="65">
        <f>'[2]Laporan Mingguan'!O132</f>
        <v>6</v>
      </c>
      <c r="G132" s="63"/>
      <c r="H132" s="63"/>
      <c r="I132" s="63"/>
      <c r="J132" s="63"/>
      <c r="K132" s="63"/>
      <c r="L132" s="63"/>
      <c r="M132" s="63"/>
      <c r="N132" s="63"/>
      <c r="O132" s="65">
        <f t="shared" si="2"/>
        <v>6</v>
      </c>
      <c r="P132" s="65">
        <v>6</v>
      </c>
      <c r="Q132" s="65">
        <v>20000</v>
      </c>
      <c r="R132" s="65">
        <f t="shared" si="3"/>
        <v>120000</v>
      </c>
    </row>
    <row r="133" spans="1:18" x14ac:dyDescent="0.2">
      <c r="A133" s="163">
        <v>127</v>
      </c>
      <c r="B133" s="63" t="str">
        <f>'[1]Laporan Mingguan'!B127</f>
        <v>M 12 X 170</v>
      </c>
      <c r="C133" s="63" t="str">
        <f>'[1]Laporan Mingguan'!C127</f>
        <v>LPK</v>
      </c>
      <c r="D133" s="63" t="s">
        <v>417</v>
      </c>
      <c r="E133" s="63">
        <f>'[1]Laporan Mingguan'!E127</f>
        <v>0</v>
      </c>
      <c r="F133" s="65">
        <f>'[2]Laporan Mingguan'!O133</f>
        <v>10</v>
      </c>
      <c r="G133" s="63"/>
      <c r="H133" s="63"/>
      <c r="I133" s="63"/>
      <c r="J133" s="63"/>
      <c r="K133" s="63"/>
      <c r="L133" s="63"/>
      <c r="M133" s="63"/>
      <c r="N133" s="63"/>
      <c r="O133" s="65">
        <f t="shared" si="2"/>
        <v>10</v>
      </c>
      <c r="P133" s="65">
        <v>10</v>
      </c>
      <c r="Q133" s="65">
        <v>30000</v>
      </c>
      <c r="R133" s="65">
        <f t="shared" si="3"/>
        <v>300000</v>
      </c>
    </row>
    <row r="134" spans="1:18" x14ac:dyDescent="0.2">
      <c r="A134" s="163">
        <v>128</v>
      </c>
      <c r="B134" s="63" t="s">
        <v>392</v>
      </c>
      <c r="C134" s="63" t="s">
        <v>57</v>
      </c>
      <c r="D134" s="63">
        <v>0</v>
      </c>
      <c r="E134" s="63">
        <v>0</v>
      </c>
      <c r="F134" s="65">
        <f>'[2]Laporan Mingguan'!O134</f>
        <v>3</v>
      </c>
      <c r="G134" s="63"/>
      <c r="H134" s="63"/>
      <c r="I134" s="63"/>
      <c r="J134" s="63"/>
      <c r="K134" s="63"/>
      <c r="L134" s="63"/>
      <c r="M134" s="63"/>
      <c r="N134" s="63"/>
      <c r="O134" s="65">
        <f t="shared" si="2"/>
        <v>3</v>
      </c>
      <c r="P134" s="65">
        <v>3</v>
      </c>
      <c r="Q134" s="65">
        <v>40000</v>
      </c>
      <c r="R134" s="65">
        <f t="shared" si="3"/>
        <v>120000</v>
      </c>
    </row>
    <row r="135" spans="1:18" x14ac:dyDescent="0.2">
      <c r="A135" s="163">
        <v>129</v>
      </c>
      <c r="B135" s="63" t="str">
        <f>'[1]Laporan Mingguan'!B128</f>
        <v>M 12 X 190</v>
      </c>
      <c r="C135" s="63" t="str">
        <f>'[1]Laporan Mingguan'!C128</f>
        <v>LPK</v>
      </c>
      <c r="D135" s="63">
        <f>'[1]Laporan Mingguan'!D128</f>
        <v>0</v>
      </c>
      <c r="E135" s="63">
        <f>'[1]Laporan Mingguan'!E128</f>
        <v>0</v>
      </c>
      <c r="F135" s="65">
        <f>'[2]Laporan Mingguan'!O135</f>
        <v>1</v>
      </c>
      <c r="G135" s="63"/>
      <c r="H135" s="63"/>
      <c r="I135" s="63"/>
      <c r="J135" s="63"/>
      <c r="K135" s="63"/>
      <c r="L135" s="63"/>
      <c r="M135" s="63"/>
      <c r="N135" s="63"/>
      <c r="O135" s="65">
        <f t="shared" si="2"/>
        <v>1</v>
      </c>
      <c r="P135" s="65">
        <v>1</v>
      </c>
      <c r="Q135" s="65">
        <v>23888</v>
      </c>
      <c r="R135" s="65">
        <f t="shared" si="3"/>
        <v>23888</v>
      </c>
    </row>
    <row r="136" spans="1:18" x14ac:dyDescent="0.2">
      <c r="A136" s="163">
        <v>130</v>
      </c>
      <c r="B136" s="63" t="str">
        <f>'[1]Laporan Mingguan'!B129</f>
        <v>M 14 X 35</v>
      </c>
      <c r="C136" s="63" t="str">
        <f>'[1]Laporan Mingguan'!C129</f>
        <v>LPK</v>
      </c>
      <c r="D136" s="63">
        <f>'[1]Laporan Mingguan'!D129</f>
        <v>0</v>
      </c>
      <c r="E136" s="63">
        <f>'[1]Laporan Mingguan'!E129</f>
        <v>0</v>
      </c>
      <c r="F136" s="65">
        <f>'[2]Laporan Mingguan'!O136</f>
        <v>19</v>
      </c>
      <c r="G136" s="63"/>
      <c r="H136" s="63"/>
      <c r="I136" s="63"/>
      <c r="J136" s="63"/>
      <c r="K136" s="63"/>
      <c r="L136" s="63"/>
      <c r="M136" s="63"/>
      <c r="N136" s="63"/>
      <c r="O136" s="65">
        <f t="shared" si="2"/>
        <v>19</v>
      </c>
      <c r="P136" s="65">
        <v>19</v>
      </c>
      <c r="Q136" s="65">
        <v>5500</v>
      </c>
      <c r="R136" s="65">
        <f t="shared" si="3"/>
        <v>104500</v>
      </c>
    </row>
    <row r="137" spans="1:18" x14ac:dyDescent="0.2">
      <c r="A137" s="163">
        <v>131</v>
      </c>
      <c r="B137" s="63" t="str">
        <f>'[1]Laporan Mingguan'!B130</f>
        <v>M 14 X 40</v>
      </c>
      <c r="C137" s="63" t="str">
        <f>'[1]Laporan Mingguan'!C130</f>
        <v>LPK</v>
      </c>
      <c r="D137" s="63">
        <f>'[1]Laporan Mingguan'!D130</f>
        <v>0</v>
      </c>
      <c r="E137" s="63">
        <f>'[1]Laporan Mingguan'!E130</f>
        <v>0</v>
      </c>
      <c r="F137" s="65">
        <f>'[2]Laporan Mingguan'!O137</f>
        <v>30</v>
      </c>
      <c r="G137" s="63"/>
      <c r="H137" s="63"/>
      <c r="I137" s="63"/>
      <c r="J137" s="63"/>
      <c r="K137" s="63"/>
      <c r="L137" s="63"/>
      <c r="M137" s="63"/>
      <c r="N137" s="63"/>
      <c r="O137" s="65">
        <f t="shared" si="2"/>
        <v>30</v>
      </c>
      <c r="P137" s="65">
        <v>30</v>
      </c>
      <c r="Q137" s="65">
        <v>4300</v>
      </c>
      <c r="R137" s="65">
        <f t="shared" si="3"/>
        <v>129000</v>
      </c>
    </row>
    <row r="138" spans="1:18" x14ac:dyDescent="0.2">
      <c r="A138" s="163">
        <v>132</v>
      </c>
      <c r="B138" s="63" t="str">
        <f>'[1]Laporan Mingguan'!B131</f>
        <v>M 14 X 45</v>
      </c>
      <c r="C138" s="63" t="str">
        <f>'[1]Laporan Mingguan'!C131</f>
        <v>LPK</v>
      </c>
      <c r="D138" s="63">
        <f>'[1]Laporan Mingguan'!D131</f>
        <v>0</v>
      </c>
      <c r="E138" s="63">
        <f>'[1]Laporan Mingguan'!E131</f>
        <v>0</v>
      </c>
      <c r="F138" s="65">
        <f>'[2]Laporan Mingguan'!O138</f>
        <v>38</v>
      </c>
      <c r="G138" s="63"/>
      <c r="H138" s="63"/>
      <c r="I138" s="63"/>
      <c r="J138" s="63"/>
      <c r="K138" s="63"/>
      <c r="L138" s="63"/>
      <c r="M138" s="63"/>
      <c r="N138" s="63"/>
      <c r="O138" s="65">
        <f t="shared" si="2"/>
        <v>38</v>
      </c>
      <c r="P138" s="65">
        <v>38</v>
      </c>
      <c r="Q138" s="65">
        <v>7410</v>
      </c>
      <c r="R138" s="65">
        <f t="shared" si="3"/>
        <v>281580</v>
      </c>
    </row>
    <row r="139" spans="1:18" x14ac:dyDescent="0.2">
      <c r="A139" s="163">
        <v>133</v>
      </c>
      <c r="B139" s="63" t="str">
        <f>'[1]Laporan Mingguan'!B132</f>
        <v>M 14 X 50</v>
      </c>
      <c r="C139" s="63" t="str">
        <f>'[1]Laporan Mingguan'!C132</f>
        <v>LPK</v>
      </c>
      <c r="D139" s="63">
        <f>'[1]Laporan Mingguan'!D132</f>
        <v>0</v>
      </c>
      <c r="E139" s="63">
        <f>'[1]Laporan Mingguan'!E132</f>
        <v>0</v>
      </c>
      <c r="F139" s="65">
        <f>'[2]Laporan Mingguan'!O139</f>
        <v>29</v>
      </c>
      <c r="G139" s="63"/>
      <c r="H139" s="63"/>
      <c r="I139" s="63"/>
      <c r="J139" s="63"/>
      <c r="K139" s="63"/>
      <c r="L139" s="63"/>
      <c r="M139" s="63"/>
      <c r="N139" s="63"/>
      <c r="O139" s="65">
        <f t="shared" si="2"/>
        <v>29</v>
      </c>
      <c r="P139" s="65">
        <v>29</v>
      </c>
      <c r="Q139" s="65">
        <v>3230</v>
      </c>
      <c r="R139" s="65">
        <f t="shared" si="3"/>
        <v>93670</v>
      </c>
    </row>
    <row r="140" spans="1:18" x14ac:dyDescent="0.2">
      <c r="A140" s="163">
        <v>134</v>
      </c>
      <c r="B140" s="63" t="str">
        <f>'[1]Laporan Mingguan'!B133</f>
        <v>M 14 X 60</v>
      </c>
      <c r="C140" s="63" t="str">
        <f>'[1]Laporan Mingguan'!C133</f>
        <v>LPK</v>
      </c>
      <c r="D140" s="63">
        <f>'[1]Laporan Mingguan'!D133</f>
        <v>0</v>
      </c>
      <c r="E140" s="63">
        <f>'[1]Laporan Mingguan'!E133</f>
        <v>0</v>
      </c>
      <c r="F140" s="65">
        <f>'[2]Laporan Mingguan'!O140</f>
        <v>20</v>
      </c>
      <c r="G140" s="63"/>
      <c r="H140" s="63"/>
      <c r="I140" s="63"/>
      <c r="J140" s="63"/>
      <c r="K140" s="63"/>
      <c r="L140" s="63"/>
      <c r="M140" s="63"/>
      <c r="N140" s="63"/>
      <c r="O140" s="65">
        <f t="shared" si="2"/>
        <v>20</v>
      </c>
      <c r="P140" s="65">
        <v>20</v>
      </c>
      <c r="Q140" s="65">
        <v>7000</v>
      </c>
      <c r="R140" s="65">
        <f t="shared" si="3"/>
        <v>140000</v>
      </c>
    </row>
    <row r="141" spans="1:18" x14ac:dyDescent="0.2">
      <c r="A141" s="163">
        <v>135</v>
      </c>
      <c r="B141" s="63" t="str">
        <f>'[1]Laporan Mingguan'!B134</f>
        <v>M 14 X 70</v>
      </c>
      <c r="C141" s="63" t="str">
        <f>'[1]Laporan Mingguan'!C134</f>
        <v>LPK</v>
      </c>
      <c r="D141" s="63">
        <f>'[1]Laporan Mingguan'!D134</f>
        <v>0</v>
      </c>
      <c r="E141" s="63">
        <f>'[1]Laporan Mingguan'!E134</f>
        <v>0</v>
      </c>
      <c r="F141" s="65">
        <f>'[2]Laporan Mingguan'!O141</f>
        <v>5</v>
      </c>
      <c r="G141" s="63"/>
      <c r="H141" s="63"/>
      <c r="I141" s="63"/>
      <c r="J141" s="63"/>
      <c r="K141" s="63"/>
      <c r="L141" s="63"/>
      <c r="M141" s="63"/>
      <c r="N141" s="63"/>
      <c r="O141" s="65">
        <f t="shared" si="2"/>
        <v>5</v>
      </c>
      <c r="P141" s="65">
        <v>5</v>
      </c>
      <c r="Q141" s="65">
        <v>9700</v>
      </c>
      <c r="R141" s="65">
        <f t="shared" si="3"/>
        <v>48500</v>
      </c>
    </row>
    <row r="142" spans="1:18" x14ac:dyDescent="0.2">
      <c r="A142" s="163">
        <v>136</v>
      </c>
      <c r="B142" s="63" t="str">
        <f>'[1]Laporan Mingguan'!B135</f>
        <v>M 14 X 80</v>
      </c>
      <c r="C142" s="63" t="str">
        <f>'[1]Laporan Mingguan'!C135</f>
        <v>LPK</v>
      </c>
      <c r="D142" s="63">
        <f>'[1]Laporan Mingguan'!D135</f>
        <v>0</v>
      </c>
      <c r="E142" s="63">
        <f>'[1]Laporan Mingguan'!E135</f>
        <v>0</v>
      </c>
      <c r="F142" s="65">
        <f>'[2]Laporan Mingguan'!O142</f>
        <v>23</v>
      </c>
      <c r="G142" s="63"/>
      <c r="H142" s="63"/>
      <c r="I142" s="63"/>
      <c r="J142" s="63"/>
      <c r="K142" s="63"/>
      <c r="L142" s="63"/>
      <c r="M142" s="63"/>
      <c r="N142" s="63"/>
      <c r="O142" s="65">
        <f t="shared" si="2"/>
        <v>23</v>
      </c>
      <c r="P142" s="65">
        <v>23</v>
      </c>
      <c r="Q142" s="65">
        <v>2379.96</v>
      </c>
      <c r="R142" s="65">
        <f t="shared" si="3"/>
        <v>54739.08</v>
      </c>
    </row>
    <row r="143" spans="1:18" x14ac:dyDescent="0.2">
      <c r="A143" s="163">
        <v>137</v>
      </c>
      <c r="B143" s="63" t="str">
        <f>'[1]Laporan Mingguan'!B136</f>
        <v>M 14 X 90</v>
      </c>
      <c r="C143" s="63" t="str">
        <f>'[1]Laporan Mingguan'!C136</f>
        <v>LPK</v>
      </c>
      <c r="D143" s="63">
        <f>'[1]Laporan Mingguan'!D136</f>
        <v>0</v>
      </c>
      <c r="E143" s="63">
        <f>'[1]Laporan Mingguan'!E136</f>
        <v>0</v>
      </c>
      <c r="F143" s="65">
        <f>'[2]Laporan Mingguan'!O143</f>
        <v>21</v>
      </c>
      <c r="G143" s="63"/>
      <c r="H143" s="63"/>
      <c r="I143" s="63"/>
      <c r="J143" s="63"/>
      <c r="K143" s="63"/>
      <c r="L143" s="63"/>
      <c r="M143" s="63"/>
      <c r="N143" s="63"/>
      <c r="O143" s="65">
        <f t="shared" ref="O143:O214" si="4">F143+G143-H143+I143-J143+K143-L143+M143-N143</f>
        <v>21</v>
      </c>
      <c r="P143" s="65">
        <v>21</v>
      </c>
      <c r="Q143" s="65">
        <v>5198</v>
      </c>
      <c r="R143" s="65">
        <f t="shared" ref="R143:R214" si="5">Q143*O143</f>
        <v>109158</v>
      </c>
    </row>
    <row r="144" spans="1:18" x14ac:dyDescent="0.2">
      <c r="A144" s="163">
        <v>138</v>
      </c>
      <c r="B144" s="63" t="str">
        <f>'[1]Laporan Mingguan'!B137</f>
        <v>M 14 X 180</v>
      </c>
      <c r="C144" s="63" t="str">
        <f>'[1]Laporan Mingguan'!C137</f>
        <v>LPK</v>
      </c>
      <c r="D144" s="63">
        <f>'[1]Laporan Mingguan'!D137</f>
        <v>0</v>
      </c>
      <c r="E144" s="63">
        <f>'[1]Laporan Mingguan'!E137</f>
        <v>0</v>
      </c>
      <c r="F144" s="65">
        <f>'[2]Laporan Mingguan'!O144</f>
        <v>3</v>
      </c>
      <c r="G144" s="63"/>
      <c r="H144" s="63"/>
      <c r="I144" s="63"/>
      <c r="J144" s="63"/>
      <c r="K144" s="63"/>
      <c r="L144" s="63"/>
      <c r="M144" s="63"/>
      <c r="N144" s="63"/>
      <c r="O144" s="65">
        <f t="shared" si="4"/>
        <v>3</v>
      </c>
      <c r="P144" s="65">
        <v>3</v>
      </c>
      <c r="Q144" s="65">
        <v>19819</v>
      </c>
      <c r="R144" s="65">
        <f t="shared" si="5"/>
        <v>59457</v>
      </c>
    </row>
    <row r="145" spans="1:18" x14ac:dyDescent="0.2">
      <c r="A145" s="163">
        <v>139</v>
      </c>
      <c r="B145" s="63" t="str">
        <f>'[1]Laporan Mingguan'!B138</f>
        <v>M 16 X 30</v>
      </c>
      <c r="C145" s="63" t="str">
        <f>'[1]Laporan Mingguan'!C138</f>
        <v>LPK</v>
      </c>
      <c r="D145" s="63">
        <f>'[1]Laporan Mingguan'!D138</f>
        <v>0</v>
      </c>
      <c r="E145" s="63">
        <f>'[1]Laporan Mingguan'!E138</f>
        <v>0</v>
      </c>
      <c r="F145" s="65">
        <f>'[2]Laporan Mingguan'!O145</f>
        <v>38</v>
      </c>
      <c r="G145" s="63"/>
      <c r="H145" s="63"/>
      <c r="I145" s="63"/>
      <c r="J145" s="63"/>
      <c r="K145" s="63"/>
      <c r="L145" s="63"/>
      <c r="M145" s="63"/>
      <c r="N145" s="63"/>
      <c r="O145" s="65">
        <f t="shared" si="4"/>
        <v>38</v>
      </c>
      <c r="P145" s="65">
        <v>38</v>
      </c>
      <c r="Q145" s="65">
        <v>6800</v>
      </c>
      <c r="R145" s="65">
        <f t="shared" si="5"/>
        <v>258400</v>
      </c>
    </row>
    <row r="146" spans="1:18" x14ac:dyDescent="0.2">
      <c r="A146" s="163">
        <v>140</v>
      </c>
      <c r="B146" s="63" t="str">
        <f>'[1]Laporan Mingguan'!B139</f>
        <v>M 16 X 35</v>
      </c>
      <c r="C146" s="63" t="str">
        <f>'[1]Laporan Mingguan'!C139</f>
        <v>LPK</v>
      </c>
      <c r="D146" s="63">
        <f>'[1]Laporan Mingguan'!D139</f>
        <v>0</v>
      </c>
      <c r="E146" s="63">
        <f>'[1]Laporan Mingguan'!E139</f>
        <v>0</v>
      </c>
      <c r="F146" s="65">
        <f>'[2]Laporan Mingguan'!O146</f>
        <v>22</v>
      </c>
      <c r="G146" s="63"/>
      <c r="H146" s="63"/>
      <c r="I146" s="63"/>
      <c r="J146" s="63"/>
      <c r="K146" s="63"/>
      <c r="L146" s="63"/>
      <c r="M146" s="63"/>
      <c r="N146" s="63"/>
      <c r="O146" s="65">
        <f t="shared" si="4"/>
        <v>22</v>
      </c>
      <c r="P146" s="65">
        <v>22</v>
      </c>
      <c r="Q146" s="65">
        <v>4000</v>
      </c>
      <c r="R146" s="65">
        <f t="shared" si="5"/>
        <v>88000</v>
      </c>
    </row>
    <row r="147" spans="1:18" x14ac:dyDescent="0.2">
      <c r="A147" s="163">
        <v>141</v>
      </c>
      <c r="B147" s="63" t="str">
        <f>'[1]Laporan Mingguan'!B140</f>
        <v>M 16 X 40</v>
      </c>
      <c r="C147" s="63" t="str">
        <f>'[1]Laporan Mingguan'!C140</f>
        <v>LPK</v>
      </c>
      <c r="D147" s="63" t="s">
        <v>321</v>
      </c>
      <c r="E147" s="63">
        <f>'[1]Laporan Mingguan'!E140</f>
        <v>0</v>
      </c>
      <c r="F147" s="65">
        <f>'[2]Laporan Mingguan'!O147</f>
        <v>32</v>
      </c>
      <c r="G147" s="63"/>
      <c r="H147" s="63"/>
      <c r="I147" s="63"/>
      <c r="J147" s="63"/>
      <c r="K147" s="63"/>
      <c r="L147" s="63"/>
      <c r="M147" s="63"/>
      <c r="N147" s="63"/>
      <c r="O147" s="65">
        <f t="shared" si="4"/>
        <v>32</v>
      </c>
      <c r="P147" s="65">
        <v>32</v>
      </c>
      <c r="Q147" s="65">
        <v>6745</v>
      </c>
      <c r="R147" s="65">
        <f t="shared" si="5"/>
        <v>215840</v>
      </c>
    </row>
    <row r="148" spans="1:18" x14ac:dyDescent="0.2">
      <c r="A148" s="163">
        <v>142</v>
      </c>
      <c r="B148" s="63" t="str">
        <f>'[1]Laporan Mingguan'!B141</f>
        <v>M 16 X 45</v>
      </c>
      <c r="C148" s="63" t="str">
        <f>'[1]Laporan Mingguan'!C141</f>
        <v>LPK</v>
      </c>
      <c r="D148" s="63">
        <f>'[1]Laporan Mingguan'!D141</f>
        <v>0</v>
      </c>
      <c r="E148" s="63">
        <f>'[1]Laporan Mingguan'!E141</f>
        <v>0</v>
      </c>
      <c r="F148" s="65">
        <f>'[2]Laporan Mingguan'!O148</f>
        <v>16</v>
      </c>
      <c r="G148" s="63"/>
      <c r="H148" s="63"/>
      <c r="I148" s="63"/>
      <c r="J148" s="63"/>
      <c r="K148" s="63"/>
      <c r="L148" s="63"/>
      <c r="M148" s="63"/>
      <c r="N148" s="63"/>
      <c r="O148" s="65">
        <f t="shared" si="4"/>
        <v>16</v>
      </c>
      <c r="P148" s="65">
        <v>16</v>
      </c>
      <c r="Q148" s="65">
        <v>7500</v>
      </c>
      <c r="R148" s="65">
        <f t="shared" si="5"/>
        <v>120000</v>
      </c>
    </row>
    <row r="149" spans="1:18" x14ac:dyDescent="0.2">
      <c r="A149" s="163">
        <v>143</v>
      </c>
      <c r="B149" s="63" t="str">
        <f>'[1]Laporan Mingguan'!B142</f>
        <v>M 16 X 50</v>
      </c>
      <c r="C149" s="63" t="str">
        <f>'[1]Laporan Mingguan'!C142</f>
        <v>LPK</v>
      </c>
      <c r="D149" s="63" t="s">
        <v>321</v>
      </c>
      <c r="E149" s="63">
        <f>'[1]Laporan Mingguan'!E142</f>
        <v>0</v>
      </c>
      <c r="F149" s="65">
        <f>'[2]Laporan Mingguan'!O149</f>
        <v>30</v>
      </c>
      <c r="G149" s="63"/>
      <c r="H149" s="63"/>
      <c r="I149" s="63"/>
      <c r="J149" s="63"/>
      <c r="K149" s="63"/>
      <c r="L149" s="63"/>
      <c r="M149" s="63"/>
      <c r="N149" s="63"/>
      <c r="O149" s="65">
        <f t="shared" si="4"/>
        <v>30</v>
      </c>
      <c r="P149" s="65">
        <v>30</v>
      </c>
      <c r="Q149" s="65">
        <v>8400</v>
      </c>
      <c r="R149" s="65">
        <f t="shared" si="5"/>
        <v>252000</v>
      </c>
    </row>
    <row r="150" spans="1:18" x14ac:dyDescent="0.2">
      <c r="A150" s="163">
        <v>144</v>
      </c>
      <c r="B150" s="63" t="str">
        <f>'[1]Laporan Mingguan'!B143</f>
        <v>M 16 X 55</v>
      </c>
      <c r="C150" s="63" t="str">
        <f>'[1]Laporan Mingguan'!C143</f>
        <v>LPK</v>
      </c>
      <c r="D150" s="63">
        <f>'[1]Laporan Mingguan'!D143</f>
        <v>0</v>
      </c>
      <c r="E150" s="63">
        <f>'[1]Laporan Mingguan'!E143</f>
        <v>0</v>
      </c>
      <c r="F150" s="65">
        <f>'[2]Laporan Mingguan'!O150</f>
        <v>12</v>
      </c>
      <c r="G150" s="63"/>
      <c r="H150" s="63"/>
      <c r="I150" s="63"/>
      <c r="J150" s="63"/>
      <c r="K150" s="63"/>
      <c r="L150" s="63"/>
      <c r="M150" s="63"/>
      <c r="N150" s="63"/>
      <c r="O150" s="65">
        <f t="shared" si="4"/>
        <v>12</v>
      </c>
      <c r="P150" s="65">
        <v>12</v>
      </c>
      <c r="Q150" s="65">
        <v>4515</v>
      </c>
      <c r="R150" s="65">
        <f t="shared" si="5"/>
        <v>54180</v>
      </c>
    </row>
    <row r="151" spans="1:18" x14ac:dyDescent="0.2">
      <c r="A151" s="163">
        <v>145</v>
      </c>
      <c r="B151" s="63" t="str">
        <f>'[1]Laporan Mingguan'!B144</f>
        <v>M 16 X 60</v>
      </c>
      <c r="C151" s="63" t="str">
        <f>'[1]Laporan Mingguan'!C144</f>
        <v>LPK</v>
      </c>
      <c r="D151" s="63">
        <f>'[1]Laporan Mingguan'!D144</f>
        <v>0</v>
      </c>
      <c r="E151" s="63">
        <f>'[1]Laporan Mingguan'!E144</f>
        <v>0</v>
      </c>
      <c r="F151" s="65">
        <f>'[2]Laporan Mingguan'!O151</f>
        <v>16</v>
      </c>
      <c r="G151" s="63"/>
      <c r="H151" s="63"/>
      <c r="I151" s="63"/>
      <c r="J151" s="63"/>
      <c r="K151" s="63"/>
      <c r="L151" s="63"/>
      <c r="M151" s="63"/>
      <c r="N151" s="63"/>
      <c r="O151" s="65">
        <f t="shared" si="4"/>
        <v>16</v>
      </c>
      <c r="P151" s="65">
        <v>16</v>
      </c>
      <c r="Q151" s="65">
        <v>8900</v>
      </c>
      <c r="R151" s="65">
        <f t="shared" si="5"/>
        <v>142400</v>
      </c>
    </row>
    <row r="152" spans="1:18" x14ac:dyDescent="0.2">
      <c r="A152" s="163">
        <v>146</v>
      </c>
      <c r="B152" s="63" t="s">
        <v>292</v>
      </c>
      <c r="C152" s="63" t="s">
        <v>57</v>
      </c>
      <c r="D152" s="63">
        <v>0</v>
      </c>
      <c r="E152" s="63">
        <v>0</v>
      </c>
      <c r="F152" s="65">
        <f>'[2]Laporan Mingguan'!O152</f>
        <v>19</v>
      </c>
      <c r="G152" s="63"/>
      <c r="H152" s="63"/>
      <c r="I152" s="63"/>
      <c r="J152" s="63"/>
      <c r="K152" s="63"/>
      <c r="L152" s="63"/>
      <c r="M152" s="63"/>
      <c r="N152" s="63"/>
      <c r="O152" s="65">
        <f t="shared" si="4"/>
        <v>19</v>
      </c>
      <c r="P152" s="65">
        <v>19</v>
      </c>
      <c r="Q152" s="65">
        <v>13500</v>
      </c>
      <c r="R152" s="65">
        <f t="shared" si="5"/>
        <v>256500</v>
      </c>
    </row>
    <row r="153" spans="1:18" x14ac:dyDescent="0.2">
      <c r="A153" s="163">
        <v>147</v>
      </c>
      <c r="B153" s="63" t="str">
        <f>'[1]Laporan Mingguan'!B145</f>
        <v>M 16 X 70</v>
      </c>
      <c r="C153" s="63" t="str">
        <f>'[1]Laporan Mingguan'!C145</f>
        <v>LPK</v>
      </c>
      <c r="D153" s="63" t="s">
        <v>321</v>
      </c>
      <c r="E153" s="63">
        <f>'[1]Laporan Mingguan'!E145</f>
        <v>0</v>
      </c>
      <c r="F153" s="65">
        <f>'[2]Laporan Mingguan'!O153</f>
        <v>20</v>
      </c>
      <c r="G153" s="63"/>
      <c r="H153" s="63"/>
      <c r="I153" s="63"/>
      <c r="J153" s="63"/>
      <c r="K153" s="63"/>
      <c r="L153" s="63"/>
      <c r="M153" s="63"/>
      <c r="N153" s="63"/>
      <c r="O153" s="65">
        <f t="shared" si="4"/>
        <v>20</v>
      </c>
      <c r="P153" s="65">
        <v>20</v>
      </c>
      <c r="Q153" s="65">
        <v>10500</v>
      </c>
      <c r="R153" s="65">
        <f t="shared" si="5"/>
        <v>210000</v>
      </c>
    </row>
    <row r="154" spans="1:18" x14ac:dyDescent="0.2">
      <c r="A154" s="163">
        <v>148</v>
      </c>
      <c r="B154" s="63" t="str">
        <f>'[1]Laporan Mingguan'!B146</f>
        <v>M 16 X 80</v>
      </c>
      <c r="C154" s="63" t="str">
        <f>'[1]Laporan Mingguan'!C146</f>
        <v>LPK</v>
      </c>
      <c r="D154" s="63">
        <f>'[1]Laporan Mingguan'!D146</f>
        <v>0</v>
      </c>
      <c r="E154" s="63">
        <f>'[1]Laporan Mingguan'!E146</f>
        <v>0</v>
      </c>
      <c r="F154" s="65">
        <f>'[2]Laporan Mingguan'!O154</f>
        <v>10</v>
      </c>
      <c r="G154" s="63"/>
      <c r="H154" s="63"/>
      <c r="I154" s="63"/>
      <c r="J154" s="63"/>
      <c r="K154" s="63"/>
      <c r="L154" s="63"/>
      <c r="M154" s="63"/>
      <c r="N154" s="63"/>
      <c r="O154" s="65">
        <f t="shared" si="4"/>
        <v>10</v>
      </c>
      <c r="P154" s="65">
        <v>10</v>
      </c>
      <c r="Q154" s="65">
        <v>11800</v>
      </c>
      <c r="R154" s="65">
        <f t="shared" si="5"/>
        <v>118000</v>
      </c>
    </row>
    <row r="155" spans="1:18" x14ac:dyDescent="0.2">
      <c r="A155" s="163">
        <v>149</v>
      </c>
      <c r="B155" s="63" t="str">
        <f>'[1]Laporan Mingguan'!B147</f>
        <v>M 16 X 85</v>
      </c>
      <c r="C155" s="63" t="str">
        <f>'[1]Laporan Mingguan'!C147</f>
        <v>LPK</v>
      </c>
      <c r="D155" s="63">
        <f>'[1]Laporan Mingguan'!D147</f>
        <v>0</v>
      </c>
      <c r="E155" s="63">
        <f>'[1]Laporan Mingguan'!E147</f>
        <v>0</v>
      </c>
      <c r="F155" s="65">
        <f>'[2]Laporan Mingguan'!O155</f>
        <v>2</v>
      </c>
      <c r="G155" s="63"/>
      <c r="H155" s="63"/>
      <c r="I155" s="63"/>
      <c r="J155" s="63"/>
      <c r="K155" s="63"/>
      <c r="L155" s="63"/>
      <c r="M155" s="63"/>
      <c r="N155" s="63"/>
      <c r="O155" s="65">
        <f t="shared" si="4"/>
        <v>2</v>
      </c>
      <c r="P155" s="65">
        <v>2</v>
      </c>
      <c r="Q155" s="65">
        <v>7000</v>
      </c>
      <c r="R155" s="65">
        <f t="shared" si="5"/>
        <v>14000</v>
      </c>
    </row>
    <row r="156" spans="1:18" x14ac:dyDescent="0.2">
      <c r="A156" s="163">
        <v>150</v>
      </c>
      <c r="B156" s="63" t="str">
        <f>'[1]Laporan Mingguan'!B148</f>
        <v>M 16 X 90</v>
      </c>
      <c r="C156" s="63" t="str">
        <f>'[1]Laporan Mingguan'!C148</f>
        <v>LPK</v>
      </c>
      <c r="D156" s="63">
        <f>'[1]Laporan Mingguan'!D148</f>
        <v>0</v>
      </c>
      <c r="E156" s="63">
        <f>'[1]Laporan Mingguan'!E148</f>
        <v>0</v>
      </c>
      <c r="F156" s="65">
        <f>'[2]Laporan Mingguan'!O156</f>
        <v>11</v>
      </c>
      <c r="G156" s="63"/>
      <c r="H156" s="63"/>
      <c r="I156" s="63"/>
      <c r="J156" s="63"/>
      <c r="K156" s="63"/>
      <c r="L156" s="63"/>
      <c r="M156" s="63"/>
      <c r="N156" s="63"/>
      <c r="O156" s="65">
        <f t="shared" si="4"/>
        <v>11</v>
      </c>
      <c r="P156" s="65">
        <v>11</v>
      </c>
      <c r="Q156" s="65">
        <v>6270</v>
      </c>
      <c r="R156" s="65">
        <f t="shared" si="5"/>
        <v>68970</v>
      </c>
    </row>
    <row r="157" spans="1:18" x14ac:dyDescent="0.2">
      <c r="A157" s="163">
        <v>151</v>
      </c>
      <c r="B157" s="63" t="str">
        <f>'[1]Laporan Mingguan'!B149</f>
        <v>M 16 X 100</v>
      </c>
      <c r="C157" s="63" t="str">
        <f>'[1]Laporan Mingguan'!C149</f>
        <v>LPK</v>
      </c>
      <c r="D157" s="63" t="s">
        <v>321</v>
      </c>
      <c r="E157" s="63">
        <f>'[1]Laporan Mingguan'!E149</f>
        <v>0</v>
      </c>
      <c r="F157" s="65">
        <f>'[2]Laporan Mingguan'!O157</f>
        <v>0</v>
      </c>
      <c r="G157" s="63"/>
      <c r="H157" s="63"/>
      <c r="I157" s="63"/>
      <c r="J157" s="63"/>
      <c r="K157" s="63"/>
      <c r="L157" s="63"/>
      <c r="M157" s="63"/>
      <c r="N157" s="63"/>
      <c r="O157" s="65">
        <f t="shared" si="4"/>
        <v>0</v>
      </c>
      <c r="P157" s="65">
        <v>0</v>
      </c>
      <c r="Q157" s="65">
        <v>14250</v>
      </c>
      <c r="R157" s="65">
        <f t="shared" si="5"/>
        <v>0</v>
      </c>
    </row>
    <row r="158" spans="1:18" x14ac:dyDescent="0.2">
      <c r="A158" s="163">
        <v>152</v>
      </c>
      <c r="B158" s="63" t="str">
        <f>'[1]Laporan Mingguan'!B150</f>
        <v>M 16 X 110</v>
      </c>
      <c r="C158" s="63" t="str">
        <f>'[1]Laporan Mingguan'!C150</f>
        <v>LPK</v>
      </c>
      <c r="D158" s="63" t="s">
        <v>935</v>
      </c>
      <c r="E158" s="63">
        <f>'[1]Laporan Mingguan'!E150</f>
        <v>0</v>
      </c>
      <c r="F158" s="65">
        <f>'[2]Laporan Mingguan'!O158</f>
        <v>3</v>
      </c>
      <c r="G158" s="63"/>
      <c r="H158" s="63"/>
      <c r="I158" s="63"/>
      <c r="J158" s="63"/>
      <c r="K158" s="63"/>
      <c r="L158" s="63"/>
      <c r="M158" s="63"/>
      <c r="N158" s="63"/>
      <c r="O158" s="65">
        <f t="shared" si="4"/>
        <v>3</v>
      </c>
      <c r="P158" s="65">
        <v>3</v>
      </c>
      <c r="Q158" s="65">
        <v>20000</v>
      </c>
      <c r="R158" s="65">
        <f t="shared" si="5"/>
        <v>60000</v>
      </c>
    </row>
    <row r="159" spans="1:18" x14ac:dyDescent="0.2">
      <c r="A159" s="163">
        <v>153</v>
      </c>
      <c r="B159" s="63" t="str">
        <f>'[1]Laporan Mingguan'!B151</f>
        <v>M 16x120</v>
      </c>
      <c r="C159" s="63" t="str">
        <f>'[1]Laporan Mingguan'!C151</f>
        <v>LPK</v>
      </c>
      <c r="D159" s="63">
        <f>'[1]Laporan Mingguan'!D151</f>
        <v>0</v>
      </c>
      <c r="E159" s="63">
        <f>'[1]Laporan Mingguan'!E151</f>
        <v>0</v>
      </c>
      <c r="F159" s="65">
        <f>'[2]Laporan Mingguan'!O159</f>
        <v>0</v>
      </c>
      <c r="G159" s="63"/>
      <c r="H159" s="63"/>
      <c r="I159" s="63"/>
      <c r="J159" s="63"/>
      <c r="K159" s="63"/>
      <c r="L159" s="63"/>
      <c r="M159" s="63"/>
      <c r="N159" s="63"/>
      <c r="O159" s="65">
        <f t="shared" si="4"/>
        <v>0</v>
      </c>
      <c r="P159" s="65">
        <v>0</v>
      </c>
      <c r="Q159" s="65">
        <v>15000</v>
      </c>
      <c r="R159" s="65">
        <f t="shared" si="5"/>
        <v>0</v>
      </c>
    </row>
    <row r="160" spans="1:18" x14ac:dyDescent="0.2">
      <c r="A160" s="163">
        <v>154</v>
      </c>
      <c r="B160" s="63" t="str">
        <f>'[1]Laporan Mingguan'!B152</f>
        <v>M 16x130</v>
      </c>
      <c r="C160" s="63" t="str">
        <f>'[1]Laporan Mingguan'!C152</f>
        <v>LPK</v>
      </c>
      <c r="D160" s="63">
        <f>'[1]Laporan Mingguan'!D152</f>
        <v>0</v>
      </c>
      <c r="E160" s="63">
        <f>'[1]Laporan Mingguan'!E152</f>
        <v>0</v>
      </c>
      <c r="F160" s="65">
        <f>'[2]Laporan Mingguan'!O160</f>
        <v>8</v>
      </c>
      <c r="G160" s="63"/>
      <c r="H160" s="63"/>
      <c r="I160" s="63"/>
      <c r="J160" s="63"/>
      <c r="K160" s="63"/>
      <c r="L160" s="63"/>
      <c r="M160" s="63"/>
      <c r="N160" s="63"/>
      <c r="O160" s="65">
        <f t="shared" si="4"/>
        <v>8</v>
      </c>
      <c r="P160" s="65">
        <v>8</v>
      </c>
      <c r="Q160" s="65">
        <v>11500</v>
      </c>
      <c r="R160" s="65">
        <f t="shared" si="5"/>
        <v>92000</v>
      </c>
    </row>
    <row r="161" spans="1:18" x14ac:dyDescent="0.2">
      <c r="A161" s="163">
        <v>155</v>
      </c>
      <c r="B161" s="63" t="str">
        <f>'[1]Laporan Mingguan'!B153</f>
        <v>M 16x140</v>
      </c>
      <c r="C161" s="63" t="str">
        <f>'[1]Laporan Mingguan'!C153</f>
        <v>LPK</v>
      </c>
      <c r="D161" s="63">
        <f>'[1]Laporan Mingguan'!D153</f>
        <v>0</v>
      </c>
      <c r="E161" s="63">
        <f>'[1]Laporan Mingguan'!E153</f>
        <v>0</v>
      </c>
      <c r="F161" s="65">
        <f>'[2]Laporan Mingguan'!O161</f>
        <v>4</v>
      </c>
      <c r="G161" s="63"/>
      <c r="H161" s="63"/>
      <c r="I161" s="63"/>
      <c r="J161" s="63"/>
      <c r="K161" s="63"/>
      <c r="L161" s="63"/>
      <c r="M161" s="63"/>
      <c r="N161" s="63"/>
      <c r="O161" s="65">
        <f t="shared" si="4"/>
        <v>4</v>
      </c>
      <c r="P161" s="65">
        <v>4</v>
      </c>
      <c r="Q161" s="65">
        <v>11500</v>
      </c>
      <c r="R161" s="65">
        <f t="shared" si="5"/>
        <v>46000</v>
      </c>
    </row>
    <row r="162" spans="1:18" x14ac:dyDescent="0.2">
      <c r="A162" s="163">
        <v>156</v>
      </c>
      <c r="B162" s="63" t="s">
        <v>1008</v>
      </c>
      <c r="C162" s="63" t="s">
        <v>57</v>
      </c>
      <c r="D162" s="63" t="s">
        <v>1009</v>
      </c>
      <c r="E162" s="63">
        <v>0</v>
      </c>
      <c r="F162" s="65">
        <f>'[2]Laporan Mingguan'!O162</f>
        <v>1</v>
      </c>
      <c r="G162" s="63"/>
      <c r="H162" s="63"/>
      <c r="I162" s="63"/>
      <c r="J162" s="63"/>
      <c r="K162" s="63"/>
      <c r="L162" s="63"/>
      <c r="M162" s="63"/>
      <c r="N162" s="63"/>
      <c r="O162" s="65">
        <f t="shared" si="4"/>
        <v>1</v>
      </c>
      <c r="P162" s="65">
        <v>1</v>
      </c>
      <c r="Q162" s="65">
        <v>28000</v>
      </c>
      <c r="R162" s="65">
        <f t="shared" si="5"/>
        <v>28000</v>
      </c>
    </row>
    <row r="163" spans="1:18" x14ac:dyDescent="0.2">
      <c r="A163" s="163">
        <v>157</v>
      </c>
      <c r="B163" s="63" t="str">
        <f>'[1]Laporan Mingguan'!B154</f>
        <v>M 16 X 160</v>
      </c>
      <c r="C163" s="63" t="str">
        <f>'[1]Laporan Mingguan'!C154</f>
        <v>LPK</v>
      </c>
      <c r="D163" s="63" t="s">
        <v>1009</v>
      </c>
      <c r="E163" s="63">
        <f>'[1]Laporan Mingguan'!E154</f>
        <v>0</v>
      </c>
      <c r="F163" s="65">
        <f>'[2]Laporan Mingguan'!O163</f>
        <v>4</v>
      </c>
      <c r="G163" s="63"/>
      <c r="H163" s="63"/>
      <c r="I163" s="63"/>
      <c r="J163" s="63"/>
      <c r="K163" s="63"/>
      <c r="L163" s="63"/>
      <c r="M163" s="63"/>
      <c r="N163" s="63"/>
      <c r="O163" s="65">
        <f t="shared" si="4"/>
        <v>4</v>
      </c>
      <c r="P163" s="65">
        <v>4</v>
      </c>
      <c r="Q163" s="65">
        <v>44000</v>
      </c>
      <c r="R163" s="65">
        <f t="shared" si="5"/>
        <v>176000</v>
      </c>
    </row>
    <row r="164" spans="1:18" x14ac:dyDescent="0.2">
      <c r="A164" s="163">
        <v>158</v>
      </c>
      <c r="B164" s="63" t="str">
        <f>'[1]Laporan Mingguan'!B158</f>
        <v>M 3 X 6 Stainless</v>
      </c>
      <c r="C164" s="63" t="str">
        <f>'[1]Laporan Mingguan'!C158</f>
        <v>LPK</v>
      </c>
      <c r="D164" s="63">
        <f>'[1]Laporan Mingguan'!D158</f>
        <v>0</v>
      </c>
      <c r="E164" s="63">
        <f>'[1]Laporan Mingguan'!E158</f>
        <v>0</v>
      </c>
      <c r="F164" s="65">
        <f>'[2]Laporan Mingguan'!O174</f>
        <v>62</v>
      </c>
      <c r="G164" s="63"/>
      <c r="H164" s="63"/>
      <c r="I164" s="63"/>
      <c r="J164" s="63"/>
      <c r="K164" s="63"/>
      <c r="L164" s="63"/>
      <c r="M164" s="63"/>
      <c r="N164" s="63"/>
      <c r="O164" s="65">
        <f t="shared" si="4"/>
        <v>62</v>
      </c>
      <c r="P164" s="65">
        <v>62</v>
      </c>
      <c r="Q164" s="65">
        <v>353</v>
      </c>
      <c r="R164" s="65">
        <f t="shared" si="5"/>
        <v>21886</v>
      </c>
    </row>
    <row r="165" spans="1:18" x14ac:dyDescent="0.2">
      <c r="A165" s="163">
        <v>159</v>
      </c>
      <c r="B165" s="63" t="str">
        <f>'[1]Laporan Mingguan'!B159</f>
        <v>M 3 X 8 Stainless</v>
      </c>
      <c r="C165" s="63" t="str">
        <f>'[1]Laporan Mingguan'!C159</f>
        <v>LPK</v>
      </c>
      <c r="D165" s="63">
        <f>'[1]Laporan Mingguan'!D159</f>
        <v>0</v>
      </c>
      <c r="E165" s="63">
        <f>'[1]Laporan Mingguan'!E159</f>
        <v>0</v>
      </c>
      <c r="F165" s="65">
        <f>'[2]Laporan Mingguan'!O175</f>
        <v>48</v>
      </c>
      <c r="G165" s="63"/>
      <c r="H165" s="63"/>
      <c r="I165" s="63"/>
      <c r="J165" s="63"/>
      <c r="K165" s="63"/>
      <c r="L165" s="63"/>
      <c r="M165" s="63"/>
      <c r="N165" s="63"/>
      <c r="O165" s="65">
        <f t="shared" si="4"/>
        <v>48</v>
      </c>
      <c r="P165" s="65">
        <v>48</v>
      </c>
      <c r="Q165" s="65">
        <v>500</v>
      </c>
      <c r="R165" s="65">
        <f t="shared" si="5"/>
        <v>24000</v>
      </c>
    </row>
    <row r="166" spans="1:18" x14ac:dyDescent="0.2">
      <c r="A166" s="163">
        <v>160</v>
      </c>
      <c r="B166" s="63" t="str">
        <f>'[1]Laporan Mingguan'!B160</f>
        <v>M 3 X 10 Stainless</v>
      </c>
      <c r="C166" s="63" t="str">
        <f>'[1]Laporan Mingguan'!C160</f>
        <v>LPK</v>
      </c>
      <c r="D166" s="63">
        <f>'[1]Laporan Mingguan'!D160</f>
        <v>0</v>
      </c>
      <c r="E166" s="63">
        <f>'[1]Laporan Mingguan'!E160</f>
        <v>0</v>
      </c>
      <c r="F166" s="65">
        <f>'[2]Laporan Mingguan'!O176</f>
        <v>21</v>
      </c>
      <c r="G166" s="63"/>
      <c r="H166" s="63"/>
      <c r="I166" s="63"/>
      <c r="J166" s="63"/>
      <c r="K166" s="63"/>
      <c r="L166" s="63"/>
      <c r="M166" s="63"/>
      <c r="N166" s="63"/>
      <c r="O166" s="65">
        <f t="shared" si="4"/>
        <v>21</v>
      </c>
      <c r="P166" s="65">
        <v>21</v>
      </c>
      <c r="Q166" s="65">
        <v>600</v>
      </c>
      <c r="R166" s="65">
        <f t="shared" si="5"/>
        <v>12600</v>
      </c>
    </row>
    <row r="167" spans="1:18" x14ac:dyDescent="0.2">
      <c r="A167" s="163">
        <v>161</v>
      </c>
      <c r="B167" s="63" t="str">
        <f>'[1]Laporan Mingguan'!B161</f>
        <v>M 3 X 12 Stainless</v>
      </c>
      <c r="C167" s="63" t="str">
        <f>'[1]Laporan Mingguan'!C161</f>
        <v>LPK</v>
      </c>
      <c r="D167" s="63">
        <f>'[1]Laporan Mingguan'!D161</f>
        <v>0</v>
      </c>
      <c r="E167" s="63">
        <f>'[1]Laporan Mingguan'!E161</f>
        <v>0</v>
      </c>
      <c r="F167" s="65">
        <f>'[2]Laporan Mingguan'!O177</f>
        <v>36</v>
      </c>
      <c r="G167" s="63"/>
      <c r="H167" s="63"/>
      <c r="I167" s="63"/>
      <c r="J167" s="63"/>
      <c r="K167" s="63"/>
      <c r="L167" s="63"/>
      <c r="M167" s="63"/>
      <c r="N167" s="63"/>
      <c r="O167" s="65">
        <f t="shared" si="4"/>
        <v>36</v>
      </c>
      <c r="P167" s="65">
        <v>36</v>
      </c>
      <c r="Q167" s="65">
        <v>353</v>
      </c>
      <c r="R167" s="65">
        <f t="shared" si="5"/>
        <v>12708</v>
      </c>
    </row>
    <row r="168" spans="1:18" x14ac:dyDescent="0.2">
      <c r="A168" s="163">
        <v>162</v>
      </c>
      <c r="B168" s="63" t="str">
        <f>'[1]Laporan Mingguan'!B162</f>
        <v>M 3 X 15 Stainless</v>
      </c>
      <c r="C168" s="63" t="str">
        <f>'[1]Laporan Mingguan'!C162</f>
        <v>LPK</v>
      </c>
      <c r="D168" s="63">
        <f>'[1]Laporan Mingguan'!D162</f>
        <v>0</v>
      </c>
      <c r="E168" s="63">
        <f>'[1]Laporan Mingguan'!E162</f>
        <v>0</v>
      </c>
      <c r="F168" s="65">
        <f>'[2]Laporan Mingguan'!O178</f>
        <v>9</v>
      </c>
      <c r="G168" s="63"/>
      <c r="H168" s="63"/>
      <c r="I168" s="63"/>
      <c r="J168" s="63"/>
      <c r="K168" s="63"/>
      <c r="L168" s="63"/>
      <c r="M168" s="63"/>
      <c r="N168" s="63"/>
      <c r="O168" s="65">
        <f t="shared" si="4"/>
        <v>9</v>
      </c>
      <c r="P168" s="65">
        <v>9</v>
      </c>
      <c r="Q168" s="65">
        <v>500</v>
      </c>
      <c r="R168" s="65">
        <f t="shared" si="5"/>
        <v>4500</v>
      </c>
    </row>
    <row r="169" spans="1:18" x14ac:dyDescent="0.2">
      <c r="A169" s="163">
        <v>163</v>
      </c>
      <c r="B169" s="63" t="str">
        <f>'[1]Laporan Mingguan'!B163</f>
        <v>M 4 X 6 Stainless</v>
      </c>
      <c r="C169" s="63" t="str">
        <f>'[1]Laporan Mingguan'!C163</f>
        <v>LPK</v>
      </c>
      <c r="D169" s="63">
        <f>'[1]Laporan Mingguan'!D163</f>
        <v>0</v>
      </c>
      <c r="E169" s="63">
        <f>'[1]Laporan Mingguan'!E163</f>
        <v>0</v>
      </c>
      <c r="F169" s="65">
        <f>'[2]Laporan Mingguan'!O179</f>
        <v>0</v>
      </c>
      <c r="G169" s="63"/>
      <c r="H169" s="63"/>
      <c r="I169" s="63"/>
      <c r="J169" s="63"/>
      <c r="K169" s="63"/>
      <c r="L169" s="63"/>
      <c r="M169" s="63"/>
      <c r="N169" s="63"/>
      <c r="O169" s="65">
        <f t="shared" si="4"/>
        <v>0</v>
      </c>
      <c r="P169" s="65">
        <v>0</v>
      </c>
      <c r="Q169" s="65">
        <v>1000</v>
      </c>
      <c r="R169" s="65">
        <f t="shared" si="5"/>
        <v>0</v>
      </c>
    </row>
    <row r="170" spans="1:18" x14ac:dyDescent="0.2">
      <c r="A170" s="163">
        <v>164</v>
      </c>
      <c r="B170" s="63" t="str">
        <f>'[1]Laporan Mingguan'!B164</f>
        <v>M 4 X 8 Stainless</v>
      </c>
      <c r="C170" s="63" t="str">
        <f>'[1]Laporan Mingguan'!C164</f>
        <v>LPK</v>
      </c>
      <c r="D170" s="63">
        <f>'[1]Laporan Mingguan'!D164</f>
        <v>0</v>
      </c>
      <c r="E170" s="63">
        <f>'[1]Laporan Mingguan'!E164</f>
        <v>0</v>
      </c>
      <c r="F170" s="65">
        <f>'[2]Laporan Mingguan'!O180</f>
        <v>32</v>
      </c>
      <c r="G170" s="63"/>
      <c r="H170" s="63"/>
      <c r="I170" s="63"/>
      <c r="J170" s="63"/>
      <c r="K170" s="63"/>
      <c r="L170" s="63"/>
      <c r="M170" s="63"/>
      <c r="N170" s="63"/>
      <c r="O170" s="65">
        <f t="shared" si="4"/>
        <v>32</v>
      </c>
      <c r="P170" s="65">
        <v>32</v>
      </c>
      <c r="Q170" s="65">
        <v>450</v>
      </c>
      <c r="R170" s="65">
        <f t="shared" si="5"/>
        <v>14400</v>
      </c>
    </row>
    <row r="171" spans="1:18" x14ac:dyDescent="0.2">
      <c r="A171" s="163">
        <v>165</v>
      </c>
      <c r="B171" s="63" t="str">
        <f>'[1]Laporan Mingguan'!B165</f>
        <v>M 4 X 10 Stainless</v>
      </c>
      <c r="C171" s="63" t="str">
        <f>'[1]Laporan Mingguan'!C165</f>
        <v>LPK</v>
      </c>
      <c r="D171" s="63">
        <f>'[1]Laporan Mingguan'!D165</f>
        <v>0</v>
      </c>
      <c r="E171" s="63">
        <f>'[1]Laporan Mingguan'!E165</f>
        <v>0</v>
      </c>
      <c r="F171" s="65">
        <f>'[2]Laporan Mingguan'!O181</f>
        <v>11</v>
      </c>
      <c r="G171" s="63"/>
      <c r="H171" s="63"/>
      <c r="I171" s="63"/>
      <c r="J171" s="63"/>
      <c r="K171" s="63"/>
      <c r="L171" s="63"/>
      <c r="M171" s="63"/>
      <c r="N171" s="63"/>
      <c r="O171" s="65">
        <f t="shared" si="4"/>
        <v>11</v>
      </c>
      <c r="P171" s="65">
        <v>11</v>
      </c>
      <c r="Q171" s="65">
        <v>700</v>
      </c>
      <c r="R171" s="65">
        <f t="shared" si="5"/>
        <v>7700</v>
      </c>
    </row>
    <row r="172" spans="1:18" x14ac:dyDescent="0.2">
      <c r="A172" s="163">
        <v>166</v>
      </c>
      <c r="B172" s="63" t="str">
        <f>'[1]Laporan Mingguan'!B166</f>
        <v>M 4 X 16 Stainless</v>
      </c>
      <c r="C172" s="63" t="str">
        <f>'[1]Laporan Mingguan'!C166</f>
        <v>LPK</v>
      </c>
      <c r="D172" s="63">
        <f>'[1]Laporan Mingguan'!D166</f>
        <v>0</v>
      </c>
      <c r="E172" s="63">
        <f>'[1]Laporan Mingguan'!E166</f>
        <v>0</v>
      </c>
      <c r="F172" s="65">
        <f>'[2]Laporan Mingguan'!O182</f>
        <v>56</v>
      </c>
      <c r="G172" s="63"/>
      <c r="H172" s="63"/>
      <c r="I172" s="63"/>
      <c r="J172" s="63"/>
      <c r="K172" s="63"/>
      <c r="L172" s="63"/>
      <c r="M172" s="63"/>
      <c r="N172" s="63"/>
      <c r="O172" s="65">
        <f t="shared" si="4"/>
        <v>56</v>
      </c>
      <c r="P172" s="65">
        <v>56</v>
      </c>
      <c r="Q172" s="65">
        <v>650</v>
      </c>
      <c r="R172" s="65">
        <f t="shared" si="5"/>
        <v>36400</v>
      </c>
    </row>
    <row r="173" spans="1:18" x14ac:dyDescent="0.2">
      <c r="A173" s="163">
        <v>167</v>
      </c>
      <c r="B173" s="63" t="str">
        <f>'[1]Laporan Mingguan'!B167</f>
        <v>M 4 X 25 Stainless</v>
      </c>
      <c r="C173" s="63" t="str">
        <f>'[1]Laporan Mingguan'!C167</f>
        <v>LPK</v>
      </c>
      <c r="D173" s="63">
        <f>'[1]Laporan Mingguan'!D167</f>
        <v>0</v>
      </c>
      <c r="E173" s="63">
        <f>'[1]Laporan Mingguan'!E167</f>
        <v>0</v>
      </c>
      <c r="F173" s="65">
        <f>'[2]Laporan Mingguan'!O183</f>
        <v>19</v>
      </c>
      <c r="G173" s="63"/>
      <c r="H173" s="63"/>
      <c r="I173" s="63"/>
      <c r="J173" s="63"/>
      <c r="K173" s="63"/>
      <c r="L173" s="63"/>
      <c r="M173" s="63"/>
      <c r="N173" s="63"/>
      <c r="O173" s="65">
        <f t="shared" si="4"/>
        <v>19</v>
      </c>
      <c r="P173" s="65">
        <v>19</v>
      </c>
      <c r="Q173" s="65">
        <v>1100</v>
      </c>
      <c r="R173" s="65">
        <f t="shared" si="5"/>
        <v>20900</v>
      </c>
    </row>
    <row r="174" spans="1:18" x14ac:dyDescent="0.2">
      <c r="A174" s="163">
        <v>168</v>
      </c>
      <c r="B174" s="63" t="str">
        <f>'[1]Laporan Mingguan'!B168</f>
        <v>M 5 X 8 Stainless</v>
      </c>
      <c r="C174" s="63" t="str">
        <f>'[1]Laporan Mingguan'!C168</f>
        <v>LPK</v>
      </c>
      <c r="D174" s="63">
        <f>'[1]Laporan Mingguan'!D168</f>
        <v>0</v>
      </c>
      <c r="E174" s="63">
        <f>'[1]Laporan Mingguan'!E168</f>
        <v>0</v>
      </c>
      <c r="F174" s="65">
        <f>'[2]Laporan Mingguan'!O184</f>
        <v>0</v>
      </c>
      <c r="G174" s="63"/>
      <c r="H174" s="63"/>
      <c r="I174" s="63"/>
      <c r="J174" s="63"/>
      <c r="K174" s="63"/>
      <c r="L174" s="63"/>
      <c r="M174" s="63"/>
      <c r="N174" s="63"/>
      <c r="O174" s="65">
        <f t="shared" si="4"/>
        <v>0</v>
      </c>
      <c r="P174" s="65">
        <v>0</v>
      </c>
      <c r="Q174" s="65">
        <v>1150</v>
      </c>
      <c r="R174" s="65">
        <f t="shared" si="5"/>
        <v>0</v>
      </c>
    </row>
    <row r="175" spans="1:18" x14ac:dyDescent="0.2">
      <c r="A175" s="163">
        <v>169</v>
      </c>
      <c r="B175" s="63" t="str">
        <f>'[1]Laporan Mingguan'!B169</f>
        <v>M 5 X 12 Stainless</v>
      </c>
      <c r="C175" s="63" t="str">
        <f>'[1]Laporan Mingguan'!C169</f>
        <v>LPK</v>
      </c>
      <c r="D175" s="63">
        <f>'[1]Laporan Mingguan'!D169</f>
        <v>0</v>
      </c>
      <c r="E175" s="63">
        <f>'[1]Laporan Mingguan'!E169</f>
        <v>0</v>
      </c>
      <c r="F175" s="65">
        <f>'[2]Laporan Mingguan'!O185</f>
        <v>21</v>
      </c>
      <c r="G175" s="63"/>
      <c r="H175" s="63"/>
      <c r="I175" s="63"/>
      <c r="J175" s="63"/>
      <c r="K175" s="63"/>
      <c r="L175" s="63"/>
      <c r="M175" s="63"/>
      <c r="N175" s="63"/>
      <c r="O175" s="65">
        <f t="shared" si="4"/>
        <v>21</v>
      </c>
      <c r="P175" s="65">
        <v>21</v>
      </c>
      <c r="Q175" s="65">
        <v>600</v>
      </c>
      <c r="R175" s="65">
        <f t="shared" si="5"/>
        <v>12600</v>
      </c>
    </row>
    <row r="176" spans="1:18" x14ac:dyDescent="0.2">
      <c r="A176" s="163">
        <v>170</v>
      </c>
      <c r="B176" s="63" t="str">
        <f>'[1]Laporan Mingguan'!B170</f>
        <v>M 5 X 16 Stainless</v>
      </c>
      <c r="C176" s="63" t="str">
        <f>'[1]Laporan Mingguan'!C170</f>
        <v>LPK</v>
      </c>
      <c r="D176" s="63">
        <f>'[1]Laporan Mingguan'!D170</f>
        <v>0</v>
      </c>
      <c r="E176" s="63">
        <f>'[1]Laporan Mingguan'!E170</f>
        <v>0</v>
      </c>
      <c r="F176" s="65">
        <f>'[2]Laporan Mingguan'!O186</f>
        <v>49</v>
      </c>
      <c r="G176" s="63"/>
      <c r="H176" s="63"/>
      <c r="I176" s="63"/>
      <c r="J176" s="63"/>
      <c r="K176" s="63"/>
      <c r="L176" s="63"/>
      <c r="M176" s="63"/>
      <c r="N176" s="63"/>
      <c r="O176" s="65">
        <f t="shared" si="4"/>
        <v>49</v>
      </c>
      <c r="P176" s="65">
        <v>49</v>
      </c>
      <c r="Q176" s="65">
        <v>800</v>
      </c>
      <c r="R176" s="65">
        <f t="shared" si="5"/>
        <v>39200</v>
      </c>
    </row>
    <row r="177" spans="1:18" x14ac:dyDescent="0.2">
      <c r="A177" s="163">
        <v>171</v>
      </c>
      <c r="B177" s="63" t="str">
        <f>'[1]Laporan Mingguan'!B171</f>
        <v>M 5 X 10 Stainless</v>
      </c>
      <c r="C177" s="63" t="str">
        <f>'[1]Laporan Mingguan'!C171</f>
        <v>LPK</v>
      </c>
      <c r="D177" s="63">
        <f>'[1]Laporan Mingguan'!D171</f>
        <v>0</v>
      </c>
      <c r="E177" s="63">
        <f>'[1]Laporan Mingguan'!E171</f>
        <v>0</v>
      </c>
      <c r="F177" s="65">
        <f>'[2]Laporan Mingguan'!O187</f>
        <v>19</v>
      </c>
      <c r="G177" s="63"/>
      <c r="H177" s="63"/>
      <c r="I177" s="63"/>
      <c r="J177" s="63"/>
      <c r="K177" s="63"/>
      <c r="L177" s="63"/>
      <c r="M177" s="63"/>
      <c r="N177" s="63"/>
      <c r="O177" s="65">
        <f>F177+G177-H177+I177-J177+K177-L177+M177-N177</f>
        <v>19</v>
      </c>
      <c r="P177" s="65">
        <v>19</v>
      </c>
      <c r="Q177" s="65">
        <v>1000</v>
      </c>
      <c r="R177" s="65">
        <f t="shared" si="5"/>
        <v>19000</v>
      </c>
    </row>
    <row r="178" spans="1:18" x14ac:dyDescent="0.2">
      <c r="A178" s="163">
        <v>172</v>
      </c>
      <c r="B178" s="63" t="str">
        <f>'[1]Laporan Mingguan'!B172</f>
        <v>M 5 X 20 Stainless</v>
      </c>
      <c r="C178" s="63" t="str">
        <f>'[1]Laporan Mingguan'!C172</f>
        <v>LPK</v>
      </c>
      <c r="D178" s="63">
        <f>'[1]Laporan Mingguan'!D172</f>
        <v>0</v>
      </c>
      <c r="E178" s="63">
        <f>'[1]Laporan Mingguan'!E172</f>
        <v>0</v>
      </c>
      <c r="F178" s="65">
        <f>'[2]Laporan Mingguan'!O188</f>
        <v>22</v>
      </c>
      <c r="G178" s="63"/>
      <c r="H178" s="63"/>
      <c r="I178" s="63"/>
      <c r="J178" s="63"/>
      <c r="K178" s="63"/>
      <c r="L178" s="63"/>
      <c r="M178" s="63"/>
      <c r="N178" s="63"/>
      <c r="O178" s="65">
        <f t="shared" si="4"/>
        <v>22</v>
      </c>
      <c r="P178" s="65">
        <v>22</v>
      </c>
      <c r="Q178" s="65">
        <v>1200</v>
      </c>
      <c r="R178" s="65">
        <f t="shared" si="5"/>
        <v>26400</v>
      </c>
    </row>
    <row r="179" spans="1:18" x14ac:dyDescent="0.2">
      <c r="A179" s="163">
        <v>173</v>
      </c>
      <c r="B179" s="63" t="str">
        <f>'[1]Laporan Mingguan'!B173</f>
        <v>M 5 X 25 Stainless</v>
      </c>
      <c r="C179" s="63" t="str">
        <f>'[1]Laporan Mingguan'!C173</f>
        <v>LPK</v>
      </c>
      <c r="D179" s="63">
        <f>'[1]Laporan Mingguan'!D173</f>
        <v>0</v>
      </c>
      <c r="E179" s="63">
        <f>'[1]Laporan Mingguan'!E173</f>
        <v>0</v>
      </c>
      <c r="F179" s="65">
        <f>'[2]Laporan Mingguan'!O189</f>
        <v>40</v>
      </c>
      <c r="G179" s="63"/>
      <c r="H179" s="63"/>
      <c r="I179" s="63"/>
      <c r="J179" s="63"/>
      <c r="K179" s="63"/>
      <c r="L179" s="63"/>
      <c r="M179" s="63"/>
      <c r="N179" s="63"/>
      <c r="O179" s="65">
        <f t="shared" si="4"/>
        <v>40</v>
      </c>
      <c r="P179" s="65">
        <v>40</v>
      </c>
      <c r="Q179" s="65">
        <v>600</v>
      </c>
      <c r="R179" s="65">
        <f t="shared" si="5"/>
        <v>24000</v>
      </c>
    </row>
    <row r="180" spans="1:18" x14ac:dyDescent="0.2">
      <c r="A180" s="163">
        <v>174</v>
      </c>
      <c r="B180" s="63" t="s">
        <v>938</v>
      </c>
      <c r="C180" s="63" t="s">
        <v>57</v>
      </c>
      <c r="D180" s="63" t="s">
        <v>321</v>
      </c>
      <c r="E180" s="63">
        <v>0</v>
      </c>
      <c r="F180" s="65">
        <f>'[2]Laporan Mingguan'!O190</f>
        <v>17</v>
      </c>
      <c r="G180" s="63"/>
      <c r="H180" s="63"/>
      <c r="I180" s="63"/>
      <c r="J180" s="63"/>
      <c r="K180" s="63"/>
      <c r="L180" s="63"/>
      <c r="M180" s="63"/>
      <c r="N180" s="63"/>
      <c r="O180" s="65">
        <f t="shared" si="4"/>
        <v>17</v>
      </c>
      <c r="P180" s="65">
        <v>17</v>
      </c>
      <c r="Q180" s="65">
        <v>1800</v>
      </c>
      <c r="R180" s="65">
        <f t="shared" si="5"/>
        <v>30600</v>
      </c>
    </row>
    <row r="181" spans="1:18" x14ac:dyDescent="0.2">
      <c r="A181" s="163">
        <v>175</v>
      </c>
      <c r="B181" s="63" t="str">
        <f>'[1]Laporan Mingguan'!B174</f>
        <v>M 6 X 10 Stainles</v>
      </c>
      <c r="C181" s="63" t="str">
        <f>'[1]Laporan Mingguan'!C174</f>
        <v>LPK</v>
      </c>
      <c r="D181" s="63">
        <f>'[1]Laporan Mingguan'!D174</f>
        <v>0</v>
      </c>
      <c r="E181" s="63">
        <f>'[1]Laporan Mingguan'!E174</f>
        <v>0</v>
      </c>
      <c r="F181" s="65">
        <f>'[2]Laporan Mingguan'!O191</f>
        <v>44</v>
      </c>
      <c r="G181" s="63"/>
      <c r="H181" s="63"/>
      <c r="I181" s="63"/>
      <c r="J181" s="63"/>
      <c r="K181" s="63"/>
      <c r="L181" s="63"/>
      <c r="M181" s="63"/>
      <c r="N181" s="63"/>
      <c r="O181" s="65">
        <f t="shared" si="4"/>
        <v>44</v>
      </c>
      <c r="P181" s="65">
        <v>44</v>
      </c>
      <c r="Q181" s="65">
        <v>908</v>
      </c>
      <c r="R181" s="65">
        <f t="shared" si="5"/>
        <v>39952</v>
      </c>
    </row>
    <row r="182" spans="1:18" x14ac:dyDescent="0.2">
      <c r="A182" s="163">
        <v>176</v>
      </c>
      <c r="B182" s="63" t="str">
        <f>'[1]Laporan Mingguan'!B175</f>
        <v>M 6 X 12 Stainless</v>
      </c>
      <c r="C182" s="63" t="str">
        <f>'[1]Laporan Mingguan'!C175</f>
        <v>LPK</v>
      </c>
      <c r="D182" s="63">
        <f>'[1]Laporan Mingguan'!D175</f>
        <v>0</v>
      </c>
      <c r="E182" s="63">
        <f>'[1]Laporan Mingguan'!E175</f>
        <v>0</v>
      </c>
      <c r="F182" s="65">
        <f>'[2]Laporan Mingguan'!O192</f>
        <v>59</v>
      </c>
      <c r="G182" s="63"/>
      <c r="H182" s="63"/>
      <c r="I182" s="63"/>
      <c r="J182" s="63"/>
      <c r="K182" s="63"/>
      <c r="L182" s="63"/>
      <c r="M182" s="63"/>
      <c r="N182" s="63"/>
      <c r="O182" s="65">
        <f t="shared" si="4"/>
        <v>59</v>
      </c>
      <c r="P182" s="65">
        <v>59</v>
      </c>
      <c r="Q182" s="65">
        <v>1050</v>
      </c>
      <c r="R182" s="65">
        <f t="shared" si="5"/>
        <v>61950</v>
      </c>
    </row>
    <row r="183" spans="1:18" x14ac:dyDescent="0.2">
      <c r="A183" s="163">
        <v>177</v>
      </c>
      <c r="B183" s="63" t="str">
        <f>'[1]Laporan Mingguan'!B176</f>
        <v>M 6 X 16 Stainless</v>
      </c>
      <c r="C183" s="63" t="str">
        <f>'[1]Laporan Mingguan'!C176</f>
        <v>LPK</v>
      </c>
      <c r="D183" s="63">
        <f>'[1]Laporan Mingguan'!D176</f>
        <v>0</v>
      </c>
      <c r="E183" s="63">
        <f>'[1]Laporan Mingguan'!E176</f>
        <v>0</v>
      </c>
      <c r="F183" s="65">
        <f>'[2]Laporan Mingguan'!O193</f>
        <v>19</v>
      </c>
      <c r="G183" s="63"/>
      <c r="H183" s="63"/>
      <c r="I183" s="63"/>
      <c r="J183" s="63"/>
      <c r="K183" s="63"/>
      <c r="L183" s="63"/>
      <c r="M183" s="63"/>
      <c r="N183" s="63"/>
      <c r="O183" s="65">
        <f t="shared" si="4"/>
        <v>19</v>
      </c>
      <c r="P183" s="65">
        <v>19</v>
      </c>
      <c r="Q183" s="65">
        <v>1600</v>
      </c>
      <c r="R183" s="65">
        <f t="shared" si="5"/>
        <v>30400</v>
      </c>
    </row>
    <row r="184" spans="1:18" x14ac:dyDescent="0.2">
      <c r="A184" s="163">
        <v>178</v>
      </c>
      <c r="B184" s="63" t="str">
        <f>'[1]Laporan Mingguan'!B177</f>
        <v>M 6 X 20 Stainles</v>
      </c>
      <c r="C184" s="63" t="str">
        <f>'[1]Laporan Mingguan'!C177</f>
        <v>LPK</v>
      </c>
      <c r="D184" s="63">
        <f>'[1]Laporan Mingguan'!D177</f>
        <v>0</v>
      </c>
      <c r="E184" s="63">
        <f>'[1]Laporan Mingguan'!E177</f>
        <v>0</v>
      </c>
      <c r="F184" s="65">
        <f>'[2]Laporan Mingguan'!O194</f>
        <v>96</v>
      </c>
      <c r="G184" s="63"/>
      <c r="H184" s="63"/>
      <c r="I184" s="63"/>
      <c r="J184" s="63"/>
      <c r="K184" s="63"/>
      <c r="L184" s="63"/>
      <c r="M184" s="63"/>
      <c r="N184" s="63"/>
      <c r="O184" s="65">
        <f t="shared" si="4"/>
        <v>96</v>
      </c>
      <c r="P184" s="65">
        <v>96</v>
      </c>
      <c r="Q184" s="65">
        <v>600</v>
      </c>
      <c r="R184" s="65">
        <f t="shared" si="5"/>
        <v>57600</v>
      </c>
    </row>
    <row r="185" spans="1:18" x14ac:dyDescent="0.2">
      <c r="A185" s="163">
        <v>179</v>
      </c>
      <c r="B185" s="63" t="s">
        <v>124</v>
      </c>
      <c r="C185" s="63" t="s">
        <v>57</v>
      </c>
      <c r="D185" s="63">
        <v>0</v>
      </c>
      <c r="E185" s="63">
        <v>0</v>
      </c>
      <c r="F185" s="65">
        <f>'[2]Laporan Mingguan'!O195</f>
        <v>22</v>
      </c>
      <c r="G185" s="63"/>
      <c r="H185" s="63"/>
      <c r="I185" s="63"/>
      <c r="J185" s="63"/>
      <c r="K185" s="63"/>
      <c r="L185" s="63"/>
      <c r="M185" s="63"/>
      <c r="N185" s="63"/>
      <c r="O185" s="65">
        <f t="shared" si="4"/>
        <v>22</v>
      </c>
      <c r="P185" s="65">
        <v>22</v>
      </c>
      <c r="Q185" s="65">
        <v>1500</v>
      </c>
      <c r="R185" s="65">
        <f t="shared" si="5"/>
        <v>33000</v>
      </c>
    </row>
    <row r="186" spans="1:18" x14ac:dyDescent="0.2">
      <c r="A186" s="163">
        <v>180</v>
      </c>
      <c r="B186" s="63" t="s">
        <v>123</v>
      </c>
      <c r="C186" s="63" t="s">
        <v>57</v>
      </c>
      <c r="D186" s="63">
        <v>0</v>
      </c>
      <c r="E186" s="63">
        <v>0</v>
      </c>
      <c r="F186" s="65">
        <f>'[2]Laporan Mingguan'!O196</f>
        <v>17</v>
      </c>
      <c r="G186" s="63"/>
      <c r="H186" s="63"/>
      <c r="I186" s="63"/>
      <c r="J186" s="63"/>
      <c r="K186" s="63"/>
      <c r="L186" s="63"/>
      <c r="M186" s="63"/>
      <c r="N186" s="63"/>
      <c r="O186" s="65">
        <f t="shared" si="4"/>
        <v>17</v>
      </c>
      <c r="P186" s="65">
        <v>17</v>
      </c>
      <c r="Q186" s="65">
        <v>1900</v>
      </c>
      <c r="R186" s="65">
        <f t="shared" si="5"/>
        <v>32300</v>
      </c>
    </row>
    <row r="187" spans="1:18" x14ac:dyDescent="0.2">
      <c r="A187" s="163">
        <v>181</v>
      </c>
      <c r="B187" s="63" t="str">
        <f>'[1]Laporan Mingguan'!B178</f>
        <v>M 6 X 40 Stainles</v>
      </c>
      <c r="C187" s="63" t="str">
        <f>'[1]Laporan Mingguan'!C178</f>
        <v>LPK</v>
      </c>
      <c r="D187" s="63">
        <f>'[1]Laporan Mingguan'!D178</f>
        <v>0</v>
      </c>
      <c r="E187" s="63">
        <f>'[1]Laporan Mingguan'!E178</f>
        <v>0</v>
      </c>
      <c r="F187" s="65">
        <f>'[2]Laporan Mingguan'!O197</f>
        <v>46</v>
      </c>
      <c r="G187" s="63"/>
      <c r="H187" s="63"/>
      <c r="I187" s="63"/>
      <c r="J187" s="63"/>
      <c r="K187" s="63"/>
      <c r="L187" s="63"/>
      <c r="M187" s="63"/>
      <c r="N187" s="63"/>
      <c r="O187" s="65">
        <f t="shared" si="4"/>
        <v>46</v>
      </c>
      <c r="P187" s="65">
        <v>46</v>
      </c>
      <c r="Q187" s="65">
        <v>2000</v>
      </c>
      <c r="R187" s="65">
        <f t="shared" si="5"/>
        <v>92000</v>
      </c>
    </row>
    <row r="188" spans="1:18" x14ac:dyDescent="0.2">
      <c r="A188" s="163">
        <v>182</v>
      </c>
      <c r="B188" s="63" t="str">
        <f>'[1]Laporan Mingguan'!B179</f>
        <v>M 8 X 16 Stainless</v>
      </c>
      <c r="C188" s="63" t="str">
        <f>'[1]Laporan Mingguan'!C179</f>
        <v>LPK</v>
      </c>
      <c r="D188" s="63">
        <f>'[1]Laporan Mingguan'!D179</f>
        <v>0</v>
      </c>
      <c r="E188" s="63">
        <f>'[1]Laporan Mingguan'!E179</f>
        <v>0</v>
      </c>
      <c r="F188" s="65">
        <f>'[2]Laporan Mingguan'!O198</f>
        <v>1</v>
      </c>
      <c r="G188" s="63"/>
      <c r="H188" s="63"/>
      <c r="I188" s="63"/>
      <c r="J188" s="63"/>
      <c r="K188" s="63"/>
      <c r="L188" s="63"/>
      <c r="M188" s="63"/>
      <c r="N188" s="63"/>
      <c r="O188" s="65">
        <f t="shared" si="4"/>
        <v>1</v>
      </c>
      <c r="P188" s="65">
        <v>1</v>
      </c>
      <c r="Q188" s="65">
        <v>460</v>
      </c>
      <c r="R188" s="65">
        <f t="shared" si="5"/>
        <v>460</v>
      </c>
    </row>
    <row r="189" spans="1:18" x14ac:dyDescent="0.2">
      <c r="A189" s="163">
        <v>183</v>
      </c>
      <c r="B189" s="63" t="s">
        <v>186</v>
      </c>
      <c r="C189" s="63" t="s">
        <v>57</v>
      </c>
      <c r="D189" s="63">
        <v>0</v>
      </c>
      <c r="E189" s="63">
        <v>0</v>
      </c>
      <c r="F189" s="65">
        <f>'[2]Laporan Mingguan'!O199</f>
        <v>20</v>
      </c>
      <c r="G189" s="63"/>
      <c r="H189" s="63"/>
      <c r="I189" s="63"/>
      <c r="J189" s="63"/>
      <c r="K189" s="63"/>
      <c r="L189" s="63"/>
      <c r="M189" s="63"/>
      <c r="N189" s="63"/>
      <c r="O189" s="65">
        <f t="shared" si="4"/>
        <v>20</v>
      </c>
      <c r="P189" s="65">
        <v>20</v>
      </c>
      <c r="Q189" s="65">
        <v>1980</v>
      </c>
      <c r="R189" s="65">
        <f t="shared" si="5"/>
        <v>39600</v>
      </c>
    </row>
    <row r="190" spans="1:18" x14ac:dyDescent="0.2">
      <c r="A190" s="163">
        <v>184</v>
      </c>
      <c r="B190" s="63" t="s">
        <v>187</v>
      </c>
      <c r="C190" s="63" t="s">
        <v>57</v>
      </c>
      <c r="D190" s="63">
        <v>0</v>
      </c>
      <c r="E190" s="63">
        <v>0</v>
      </c>
      <c r="F190" s="65">
        <f>'[2]Laporan Mingguan'!O200</f>
        <v>15</v>
      </c>
      <c r="G190" s="63"/>
      <c r="H190" s="63"/>
      <c r="I190" s="63"/>
      <c r="J190" s="63"/>
      <c r="K190" s="63"/>
      <c r="L190" s="63"/>
      <c r="M190" s="63"/>
      <c r="N190" s="63"/>
      <c r="O190" s="65">
        <f t="shared" si="4"/>
        <v>15</v>
      </c>
      <c r="P190" s="65">
        <v>15</v>
      </c>
      <c r="Q190" s="65">
        <v>3560</v>
      </c>
      <c r="R190" s="65">
        <f>Q190*O190</f>
        <v>53400</v>
      </c>
    </row>
    <row r="191" spans="1:18" x14ac:dyDescent="0.2">
      <c r="A191" s="163">
        <v>185</v>
      </c>
      <c r="B191" s="63" t="str">
        <f>'[1]Laporan Mingguan'!B180</f>
        <v>M 3 x 8</v>
      </c>
      <c r="C191" s="63" t="str">
        <f>'[1]Laporan Mingguan'!C180</f>
        <v>JFL</v>
      </c>
      <c r="D191" s="63">
        <f>'[1]Laporan Mingguan'!D180</f>
        <v>0</v>
      </c>
      <c r="E191" s="63">
        <f>'[1]Laporan Mingguan'!E180</f>
        <v>0</v>
      </c>
      <c r="F191" s="65">
        <f>'[2]Laporan Mingguan'!O201</f>
        <v>26</v>
      </c>
      <c r="G191" s="63"/>
      <c r="H191" s="63"/>
      <c r="I191" s="63"/>
      <c r="J191" s="63"/>
      <c r="K191" s="63"/>
      <c r="L191" s="63"/>
      <c r="M191" s="63"/>
      <c r="N191" s="63"/>
      <c r="O191" s="65">
        <f t="shared" si="4"/>
        <v>26</v>
      </c>
      <c r="P191" s="65">
        <v>26</v>
      </c>
      <c r="Q191" s="65">
        <v>446</v>
      </c>
      <c r="R191" s="65">
        <f t="shared" si="5"/>
        <v>11596</v>
      </c>
    </row>
    <row r="192" spans="1:18" x14ac:dyDescent="0.2">
      <c r="A192" s="163">
        <v>186</v>
      </c>
      <c r="B192" s="63" t="str">
        <f>'[1]Laporan Mingguan'!B181</f>
        <v>M 3 x 10</v>
      </c>
      <c r="C192" s="63" t="str">
        <f>'[1]Laporan Mingguan'!C181</f>
        <v>JFL</v>
      </c>
      <c r="D192" s="63">
        <f>'[1]Laporan Mingguan'!D181</f>
        <v>0</v>
      </c>
      <c r="E192" s="63">
        <f>'[1]Laporan Mingguan'!E181</f>
        <v>0</v>
      </c>
      <c r="F192" s="65">
        <f>'[2]Laporan Mingguan'!O202</f>
        <v>62</v>
      </c>
      <c r="G192" s="63"/>
      <c r="H192" s="63"/>
      <c r="I192" s="63"/>
      <c r="J192" s="63"/>
      <c r="K192" s="63"/>
      <c r="L192" s="63"/>
      <c r="M192" s="63"/>
      <c r="N192" s="63"/>
      <c r="O192" s="65">
        <f t="shared" si="4"/>
        <v>62</v>
      </c>
      <c r="P192" s="65">
        <v>62</v>
      </c>
      <c r="Q192" s="65">
        <v>500</v>
      </c>
      <c r="R192" s="65">
        <f t="shared" si="5"/>
        <v>31000</v>
      </c>
    </row>
    <row r="193" spans="1:18" x14ac:dyDescent="0.2">
      <c r="A193" s="163">
        <v>187</v>
      </c>
      <c r="B193" s="63" t="s">
        <v>275</v>
      </c>
      <c r="C193" s="63" t="s">
        <v>86</v>
      </c>
      <c r="D193" s="63">
        <v>0</v>
      </c>
      <c r="E193" s="63">
        <v>0</v>
      </c>
      <c r="F193" s="65">
        <f>'[2]Laporan Mingguan'!O203</f>
        <v>22</v>
      </c>
      <c r="G193" s="63"/>
      <c r="H193" s="63"/>
      <c r="I193" s="63"/>
      <c r="J193" s="63"/>
      <c r="K193" s="63"/>
      <c r="L193" s="63"/>
      <c r="M193" s="63"/>
      <c r="N193" s="63"/>
      <c r="O193" s="65">
        <f t="shared" si="4"/>
        <v>22</v>
      </c>
      <c r="P193" s="65">
        <v>22</v>
      </c>
      <c r="Q193" s="65">
        <v>300</v>
      </c>
      <c r="R193" s="65">
        <f t="shared" si="5"/>
        <v>6600</v>
      </c>
    </row>
    <row r="194" spans="1:18" x14ac:dyDescent="0.2">
      <c r="A194" s="163">
        <v>188</v>
      </c>
      <c r="B194" s="63" t="str">
        <f>'[1]Laporan Mingguan'!B182</f>
        <v>M 3 x 20</v>
      </c>
      <c r="C194" s="63" t="str">
        <f>'[1]Laporan Mingguan'!C182</f>
        <v>JFL</v>
      </c>
      <c r="D194" s="63">
        <f>'[1]Laporan Mingguan'!D182</f>
        <v>0</v>
      </c>
      <c r="E194" s="63">
        <f>'[1]Laporan Mingguan'!E182</f>
        <v>0</v>
      </c>
      <c r="F194" s="65">
        <f>'[2]Laporan Mingguan'!O204</f>
        <v>35</v>
      </c>
      <c r="G194" s="63"/>
      <c r="H194" s="63"/>
      <c r="I194" s="63"/>
      <c r="J194" s="63"/>
      <c r="K194" s="63"/>
      <c r="L194" s="63"/>
      <c r="M194" s="63"/>
      <c r="N194" s="63"/>
      <c r="O194" s="65">
        <f t="shared" si="4"/>
        <v>35</v>
      </c>
      <c r="P194" s="65">
        <v>35</v>
      </c>
      <c r="Q194" s="65">
        <v>500</v>
      </c>
      <c r="R194" s="65">
        <f t="shared" si="5"/>
        <v>17500</v>
      </c>
    </row>
    <row r="195" spans="1:18" x14ac:dyDescent="0.2">
      <c r="A195" s="163">
        <v>189</v>
      </c>
      <c r="B195" s="63" t="str">
        <f>'[1]Laporan Mingguan'!B183</f>
        <v>M 4 x 6</v>
      </c>
      <c r="C195" s="63" t="str">
        <f>'[1]Laporan Mingguan'!C183</f>
        <v>JFL</v>
      </c>
      <c r="D195" s="63">
        <f>'[1]Laporan Mingguan'!D183</f>
        <v>0</v>
      </c>
      <c r="E195" s="63">
        <f>'[1]Laporan Mingguan'!E183</f>
        <v>0</v>
      </c>
      <c r="F195" s="65">
        <f>'[2]Laporan Mingguan'!O205</f>
        <v>31</v>
      </c>
      <c r="G195" s="63"/>
      <c r="H195" s="63"/>
      <c r="I195" s="63"/>
      <c r="J195" s="63"/>
      <c r="K195" s="63"/>
      <c r="L195" s="63"/>
      <c r="M195" s="63"/>
      <c r="N195" s="63"/>
      <c r="O195" s="65">
        <f t="shared" si="4"/>
        <v>31</v>
      </c>
      <c r="P195" s="65">
        <v>31</v>
      </c>
      <c r="Q195" s="65">
        <v>5928</v>
      </c>
      <c r="R195" s="65">
        <f t="shared" si="5"/>
        <v>183768</v>
      </c>
    </row>
    <row r="196" spans="1:18" ht="13.5" customHeight="1" x14ac:dyDescent="0.2">
      <c r="A196" s="163">
        <v>190</v>
      </c>
      <c r="B196" s="63" t="str">
        <f>'[1]Laporan Mingguan'!B184</f>
        <v>M 4 x 8</v>
      </c>
      <c r="C196" s="63" t="str">
        <f>'[1]Laporan Mingguan'!C184</f>
        <v>JFL</v>
      </c>
      <c r="D196" s="63">
        <f>'[1]Laporan Mingguan'!D184</f>
        <v>0</v>
      </c>
      <c r="E196" s="63">
        <f>'[1]Laporan Mingguan'!E184</f>
        <v>0</v>
      </c>
      <c r="F196" s="65">
        <f>'[2]Laporan Mingguan'!O206</f>
        <v>30</v>
      </c>
      <c r="G196" s="63"/>
      <c r="H196" s="63"/>
      <c r="I196" s="63"/>
      <c r="J196" s="63"/>
      <c r="K196" s="63"/>
      <c r="L196" s="63"/>
      <c r="M196" s="63"/>
      <c r="N196" s="63"/>
      <c r="O196" s="65">
        <f t="shared" si="4"/>
        <v>30</v>
      </c>
      <c r="P196" s="65">
        <v>30</v>
      </c>
      <c r="Q196" s="65">
        <v>500</v>
      </c>
      <c r="R196" s="65">
        <f t="shared" si="5"/>
        <v>15000</v>
      </c>
    </row>
    <row r="197" spans="1:18" x14ac:dyDescent="0.2">
      <c r="A197" s="163">
        <v>191</v>
      </c>
      <c r="B197" s="63" t="str">
        <f>'[1]Laporan Mingguan'!B185</f>
        <v>M 4 x 10</v>
      </c>
      <c r="C197" s="63" t="str">
        <f>'[1]Laporan Mingguan'!C185</f>
        <v>JFL</v>
      </c>
      <c r="D197" s="63" t="s">
        <v>321</v>
      </c>
      <c r="E197" s="63">
        <f>'[1]Laporan Mingguan'!E185</f>
        <v>0</v>
      </c>
      <c r="F197" s="65">
        <f>'[2]Laporan Mingguan'!O207</f>
        <v>21</v>
      </c>
      <c r="G197" s="63"/>
      <c r="H197" s="63"/>
      <c r="I197" s="63"/>
      <c r="J197" s="63"/>
      <c r="K197" s="63"/>
      <c r="L197" s="63"/>
      <c r="M197" s="63"/>
      <c r="N197" s="63"/>
      <c r="O197" s="65">
        <f t="shared" si="4"/>
        <v>21</v>
      </c>
      <c r="P197" s="65">
        <v>21</v>
      </c>
      <c r="Q197" s="65">
        <v>600</v>
      </c>
      <c r="R197" s="65">
        <f t="shared" si="5"/>
        <v>12600</v>
      </c>
    </row>
    <row r="198" spans="1:18" x14ac:dyDescent="0.2">
      <c r="A198" s="163">
        <v>192</v>
      </c>
      <c r="B198" s="63" t="str">
        <f>'[1]Laporan Mingguan'!B186</f>
        <v>M 4 x 16</v>
      </c>
      <c r="C198" s="63" t="str">
        <f>'[1]Laporan Mingguan'!C186</f>
        <v>JFL</v>
      </c>
      <c r="D198" s="63">
        <f>'[1]Laporan Mingguan'!D186</f>
        <v>0</v>
      </c>
      <c r="E198" s="63">
        <f>'[1]Laporan Mingguan'!E186</f>
        <v>0</v>
      </c>
      <c r="F198" s="65">
        <f>'[2]Laporan Mingguan'!O208</f>
        <v>39</v>
      </c>
      <c r="G198" s="63"/>
      <c r="H198" s="63"/>
      <c r="I198" s="63"/>
      <c r="J198" s="63"/>
      <c r="K198" s="63"/>
      <c r="L198" s="63"/>
      <c r="M198" s="63"/>
      <c r="N198" s="63"/>
      <c r="O198" s="65">
        <f t="shared" si="4"/>
        <v>39</v>
      </c>
      <c r="P198" s="65">
        <v>39</v>
      </c>
      <c r="Q198" s="65">
        <v>800</v>
      </c>
      <c r="R198" s="65">
        <f t="shared" si="5"/>
        <v>31200</v>
      </c>
    </row>
    <row r="199" spans="1:18" x14ac:dyDescent="0.2">
      <c r="A199" s="163">
        <v>193</v>
      </c>
      <c r="B199" s="63" t="str">
        <f>'[1]Laporan Mingguan'!B187</f>
        <v>M 4 x 20</v>
      </c>
      <c r="C199" s="63" t="str">
        <f>'[1]Laporan Mingguan'!C187</f>
        <v>JFL</v>
      </c>
      <c r="D199" s="63">
        <f>'[1]Laporan Mingguan'!D187</f>
        <v>0</v>
      </c>
      <c r="E199" s="63">
        <f>'[1]Laporan Mingguan'!E187</f>
        <v>0</v>
      </c>
      <c r="F199" s="65">
        <f>'[2]Laporan Mingguan'!O209</f>
        <v>78</v>
      </c>
      <c r="G199" s="63"/>
      <c r="H199" s="63"/>
      <c r="I199" s="63"/>
      <c r="J199" s="63"/>
      <c r="K199" s="63"/>
      <c r="L199" s="63"/>
      <c r="M199" s="63"/>
      <c r="N199" s="63"/>
      <c r="O199" s="65">
        <f t="shared" si="4"/>
        <v>78</v>
      </c>
      <c r="P199" s="65">
        <v>78</v>
      </c>
      <c r="Q199" s="65">
        <v>395</v>
      </c>
      <c r="R199" s="65">
        <f t="shared" si="5"/>
        <v>30810</v>
      </c>
    </row>
    <row r="200" spans="1:18" ht="12" customHeight="1" x14ac:dyDescent="0.2">
      <c r="A200" s="163">
        <v>194</v>
      </c>
      <c r="B200" s="63" t="str">
        <f>'[1]Laporan Mingguan'!B188</f>
        <v>M 4 x 25</v>
      </c>
      <c r="C200" s="63" t="str">
        <f>'[1]Laporan Mingguan'!C188</f>
        <v>JFL</v>
      </c>
      <c r="D200" s="63">
        <f>'[1]Laporan Mingguan'!D188</f>
        <v>0</v>
      </c>
      <c r="E200" s="63">
        <f>'[1]Laporan Mingguan'!E188</f>
        <v>0</v>
      </c>
      <c r="F200" s="65">
        <f>'[2]Laporan Mingguan'!O210</f>
        <v>60</v>
      </c>
      <c r="G200" s="63"/>
      <c r="H200" s="63"/>
      <c r="I200" s="63"/>
      <c r="J200" s="63"/>
      <c r="K200" s="63"/>
      <c r="L200" s="63"/>
      <c r="M200" s="63"/>
      <c r="N200" s="63"/>
      <c r="O200" s="65">
        <f t="shared" si="4"/>
        <v>60</v>
      </c>
      <c r="P200" s="65">
        <v>60</v>
      </c>
      <c r="Q200" s="65">
        <v>550</v>
      </c>
      <c r="R200" s="65">
        <f t="shared" si="5"/>
        <v>33000</v>
      </c>
    </row>
    <row r="201" spans="1:18" x14ac:dyDescent="0.2">
      <c r="A201" s="163">
        <v>195</v>
      </c>
      <c r="B201" s="63" t="str">
        <f>'[1]Laporan Mingguan'!B189</f>
        <v>M 5 X 10</v>
      </c>
      <c r="C201" s="63" t="str">
        <f>'[1]Laporan Mingguan'!C189</f>
        <v>JFL</v>
      </c>
      <c r="D201" s="63" t="s">
        <v>321</v>
      </c>
      <c r="E201" s="63">
        <f>'[1]Laporan Mingguan'!E189</f>
        <v>0</v>
      </c>
      <c r="F201" s="65">
        <f>'[2]Laporan Mingguan'!O211</f>
        <v>33</v>
      </c>
      <c r="G201" s="63"/>
      <c r="H201" s="63">
        <f>18</f>
        <v>18</v>
      </c>
      <c r="I201" s="63"/>
      <c r="J201" s="63"/>
      <c r="K201" s="63"/>
      <c r="L201" s="63"/>
      <c r="M201" s="63"/>
      <c r="N201" s="63"/>
      <c r="O201" s="65">
        <f t="shared" si="4"/>
        <v>15</v>
      </c>
      <c r="P201" s="65">
        <v>15</v>
      </c>
      <c r="Q201" s="65">
        <v>500</v>
      </c>
      <c r="R201" s="65">
        <f t="shared" si="5"/>
        <v>7500</v>
      </c>
    </row>
    <row r="202" spans="1:18" x14ac:dyDescent="0.2">
      <c r="A202" s="163">
        <v>196</v>
      </c>
      <c r="B202" s="63" t="s">
        <v>1004</v>
      </c>
      <c r="C202" s="63" t="s">
        <v>86</v>
      </c>
      <c r="D202" s="63" t="s">
        <v>321</v>
      </c>
      <c r="E202" s="63">
        <v>0</v>
      </c>
      <c r="F202" s="65">
        <f>'[2]Laporan Mingguan'!O212</f>
        <v>19</v>
      </c>
      <c r="G202" s="63"/>
      <c r="H202" s="63"/>
      <c r="I202" s="63"/>
      <c r="J202" s="63"/>
      <c r="K202" s="63"/>
      <c r="L202" s="63"/>
      <c r="M202" s="63"/>
      <c r="N202" s="63"/>
      <c r="O202" s="65">
        <f t="shared" si="4"/>
        <v>19</v>
      </c>
      <c r="P202" s="65">
        <v>19</v>
      </c>
      <c r="Q202" s="65">
        <v>500</v>
      </c>
      <c r="R202" s="65">
        <f t="shared" si="5"/>
        <v>9500</v>
      </c>
    </row>
    <row r="203" spans="1:18" x14ac:dyDescent="0.2">
      <c r="A203" s="163">
        <v>197</v>
      </c>
      <c r="B203" s="63" t="str">
        <f>'[1]Laporan Mingguan'!B190</f>
        <v>M 5 X 16</v>
      </c>
      <c r="C203" s="63" t="str">
        <f>'[1]Laporan Mingguan'!C190</f>
        <v>JFL</v>
      </c>
      <c r="D203" s="63" t="s">
        <v>321</v>
      </c>
      <c r="E203" s="63">
        <f>'[1]Laporan Mingguan'!E190</f>
        <v>0</v>
      </c>
      <c r="F203" s="65">
        <f>'[2]Laporan Mingguan'!O213</f>
        <v>16</v>
      </c>
      <c r="G203" s="63"/>
      <c r="H203" s="63"/>
      <c r="I203" s="63"/>
      <c r="J203" s="63">
        <f>4</f>
        <v>4</v>
      </c>
      <c r="K203" s="63"/>
      <c r="L203" s="63"/>
      <c r="M203" s="63"/>
      <c r="N203" s="63"/>
      <c r="O203" s="65">
        <f t="shared" si="4"/>
        <v>12</v>
      </c>
      <c r="P203" s="65">
        <v>12</v>
      </c>
      <c r="Q203" s="65">
        <v>400</v>
      </c>
      <c r="R203" s="65">
        <f t="shared" si="5"/>
        <v>4800</v>
      </c>
    </row>
    <row r="204" spans="1:18" s="93" customFormat="1" x14ac:dyDescent="0.2">
      <c r="A204" s="163">
        <v>198</v>
      </c>
      <c r="B204" s="91" t="str">
        <f>'[1]Laporan Mingguan'!B191</f>
        <v>M 5 X 20</v>
      </c>
      <c r="C204" s="91" t="str">
        <f>'[1]Laporan Mingguan'!C191</f>
        <v>JFL</v>
      </c>
      <c r="D204" s="91">
        <f>'[1]Laporan Mingguan'!D191</f>
        <v>0</v>
      </c>
      <c r="E204" s="91">
        <f>'[1]Laporan Mingguan'!E191</f>
        <v>0</v>
      </c>
      <c r="F204" s="92">
        <f>'[2]Laporan Mingguan'!O214</f>
        <v>12</v>
      </c>
      <c r="G204" s="91">
        <f>11</f>
        <v>11</v>
      </c>
      <c r="H204" s="91"/>
      <c r="I204" s="91"/>
      <c r="J204" s="91">
        <f>9</f>
        <v>9</v>
      </c>
      <c r="K204" s="91">
        <f>5</f>
        <v>5</v>
      </c>
      <c r="L204" s="91"/>
      <c r="M204" s="91"/>
      <c r="N204" s="91"/>
      <c r="O204" s="92">
        <f t="shared" si="4"/>
        <v>19</v>
      </c>
      <c r="P204" s="92">
        <v>19</v>
      </c>
      <c r="Q204" s="92">
        <v>700</v>
      </c>
      <c r="R204" s="92">
        <f t="shared" si="5"/>
        <v>13300</v>
      </c>
    </row>
    <row r="205" spans="1:18" x14ac:dyDescent="0.2">
      <c r="A205" s="163">
        <v>199</v>
      </c>
      <c r="B205" s="63" t="s">
        <v>911</v>
      </c>
      <c r="C205" s="63" t="s">
        <v>86</v>
      </c>
      <c r="D205" s="63" t="s">
        <v>321</v>
      </c>
      <c r="E205" s="63">
        <v>0</v>
      </c>
      <c r="F205" s="65">
        <f>'[2]Laporan Mingguan'!O215</f>
        <v>22</v>
      </c>
      <c r="G205" s="63"/>
      <c r="H205" s="63"/>
      <c r="I205" s="63"/>
      <c r="J205" s="63"/>
      <c r="K205" s="63"/>
      <c r="L205" s="63"/>
      <c r="M205" s="63"/>
      <c r="N205" s="63"/>
      <c r="O205" s="65">
        <f t="shared" si="4"/>
        <v>22</v>
      </c>
      <c r="P205" s="65">
        <v>22</v>
      </c>
      <c r="Q205" s="65">
        <v>800</v>
      </c>
      <c r="R205" s="65">
        <f t="shared" si="5"/>
        <v>17600</v>
      </c>
    </row>
    <row r="206" spans="1:18" x14ac:dyDescent="0.2">
      <c r="A206" s="163">
        <v>200</v>
      </c>
      <c r="B206" s="63" t="str">
        <f>'[1]Laporan Mingguan'!B192</f>
        <v>M 5 X 35</v>
      </c>
      <c r="C206" s="63" t="str">
        <f>'[1]Laporan Mingguan'!C192</f>
        <v>JFL</v>
      </c>
      <c r="D206" s="63">
        <f>'[1]Laporan Mingguan'!D192</f>
        <v>0</v>
      </c>
      <c r="E206" s="63">
        <f>'[1]Laporan Mingguan'!E192</f>
        <v>0</v>
      </c>
      <c r="F206" s="65">
        <f>'[2]Laporan Mingguan'!O216</f>
        <v>6</v>
      </c>
      <c r="G206" s="63"/>
      <c r="H206" s="63"/>
      <c r="I206" s="63"/>
      <c r="J206" s="63"/>
      <c r="K206" s="63"/>
      <c r="L206" s="63"/>
      <c r="M206" s="63"/>
      <c r="N206" s="63"/>
      <c r="O206" s="65">
        <f t="shared" si="4"/>
        <v>6</v>
      </c>
      <c r="P206" s="65">
        <v>6</v>
      </c>
      <c r="Q206" s="65">
        <v>280</v>
      </c>
      <c r="R206" s="65">
        <f t="shared" si="5"/>
        <v>1680</v>
      </c>
    </row>
    <row r="207" spans="1:18" x14ac:dyDescent="0.2">
      <c r="A207" s="163">
        <v>201</v>
      </c>
      <c r="B207" s="63" t="str">
        <f>'[1]Laporan Mingguan'!B193</f>
        <v>M 6 X 10</v>
      </c>
      <c r="C207" s="63" t="str">
        <f>'[1]Laporan Mingguan'!C193</f>
        <v>JFL</v>
      </c>
      <c r="D207" s="63" t="s">
        <v>321</v>
      </c>
      <c r="E207" s="63">
        <f>'[1]Laporan Mingguan'!E193</f>
        <v>0</v>
      </c>
      <c r="F207" s="65">
        <f>'[2]Laporan Mingguan'!O217</f>
        <v>40</v>
      </c>
      <c r="G207" s="63"/>
      <c r="H207" s="63"/>
      <c r="I207" s="63"/>
      <c r="J207" s="63"/>
      <c r="K207" s="63"/>
      <c r="L207" s="63"/>
      <c r="M207" s="63"/>
      <c r="N207" s="63"/>
      <c r="O207" s="65">
        <f t="shared" si="4"/>
        <v>40</v>
      </c>
      <c r="P207" s="65">
        <v>40</v>
      </c>
      <c r="Q207" s="65">
        <v>500</v>
      </c>
      <c r="R207" s="65">
        <f t="shared" si="5"/>
        <v>20000</v>
      </c>
    </row>
    <row r="208" spans="1:18" x14ac:dyDescent="0.2">
      <c r="A208" s="163">
        <v>202</v>
      </c>
      <c r="B208" s="63" t="str">
        <f>'[1]Laporan Mingguan'!B194</f>
        <v xml:space="preserve">M 6 X 12 </v>
      </c>
      <c r="C208" s="63" t="str">
        <f>'[1]Laporan Mingguan'!C194</f>
        <v>JFL</v>
      </c>
      <c r="D208" s="63" t="s">
        <v>321</v>
      </c>
      <c r="E208" s="63">
        <f>'[1]Laporan Mingguan'!E194</f>
        <v>0</v>
      </c>
      <c r="F208" s="65">
        <f>'[2]Laporan Mingguan'!O218</f>
        <v>15</v>
      </c>
      <c r="G208" s="63"/>
      <c r="H208" s="63"/>
      <c r="I208" s="63"/>
      <c r="J208" s="63"/>
      <c r="K208" s="63"/>
      <c r="L208" s="63"/>
      <c r="M208" s="63"/>
      <c r="N208" s="63"/>
      <c r="O208" s="65">
        <f t="shared" si="4"/>
        <v>15</v>
      </c>
      <c r="P208" s="65">
        <v>15</v>
      </c>
      <c r="Q208" s="65">
        <v>650</v>
      </c>
      <c r="R208" s="65">
        <f t="shared" si="5"/>
        <v>9750</v>
      </c>
    </row>
    <row r="209" spans="1:18" s="93" customFormat="1" ht="13.5" customHeight="1" x14ac:dyDescent="0.2">
      <c r="A209" s="163">
        <v>203</v>
      </c>
      <c r="B209" s="91" t="str">
        <f>'[1]Laporan Mingguan'!B195</f>
        <v>M 6 X 15</v>
      </c>
      <c r="C209" s="91" t="str">
        <f>'[1]Laporan Mingguan'!C195</f>
        <v>JFL</v>
      </c>
      <c r="D209" s="91" t="s">
        <v>321</v>
      </c>
      <c r="E209" s="91">
        <f>'[1]Laporan Mingguan'!E195</f>
        <v>0</v>
      </c>
      <c r="F209" s="92">
        <f>'[2]Laporan Mingguan'!O219</f>
        <v>21</v>
      </c>
      <c r="G209" s="91"/>
      <c r="H209" s="91">
        <f>4</f>
        <v>4</v>
      </c>
      <c r="I209" s="91"/>
      <c r="J209" s="91"/>
      <c r="K209" s="91"/>
      <c r="L209" s="91"/>
      <c r="M209" s="91">
        <f>6</f>
        <v>6</v>
      </c>
      <c r="N209" s="91"/>
      <c r="O209" s="92">
        <f t="shared" si="4"/>
        <v>23</v>
      </c>
      <c r="P209" s="92">
        <v>23</v>
      </c>
      <c r="Q209" s="92">
        <v>1000</v>
      </c>
      <c r="R209" s="92">
        <f t="shared" si="5"/>
        <v>23000</v>
      </c>
    </row>
    <row r="210" spans="1:18" x14ac:dyDescent="0.2">
      <c r="A210" s="163">
        <v>204</v>
      </c>
      <c r="B210" s="63" t="str">
        <f>'[1]Laporan Mingguan'!B196</f>
        <v>M 6 X 20</v>
      </c>
      <c r="C210" s="63" t="str">
        <f>'[1]Laporan Mingguan'!C196</f>
        <v>JFL</v>
      </c>
      <c r="D210" s="63">
        <f>'[1]Laporan Mingguan'!D196</f>
        <v>0</v>
      </c>
      <c r="E210" s="63">
        <f>'[1]Laporan Mingguan'!E196</f>
        <v>0</v>
      </c>
      <c r="F210" s="65">
        <f>'[2]Laporan Mingguan'!O220</f>
        <v>43</v>
      </c>
      <c r="G210" s="63"/>
      <c r="H210" s="63">
        <f>16</f>
        <v>16</v>
      </c>
      <c r="I210" s="63"/>
      <c r="J210" s="63"/>
      <c r="K210" s="63"/>
      <c r="L210" s="63"/>
      <c r="M210" s="63"/>
      <c r="N210" s="63"/>
      <c r="O210" s="65">
        <f t="shared" si="4"/>
        <v>27</v>
      </c>
      <c r="P210" s="65">
        <v>27</v>
      </c>
      <c r="Q210" s="65">
        <v>1000</v>
      </c>
      <c r="R210" s="65">
        <f t="shared" si="5"/>
        <v>27000</v>
      </c>
    </row>
    <row r="211" spans="1:18" x14ac:dyDescent="0.2">
      <c r="A211" s="163">
        <v>205</v>
      </c>
      <c r="B211" s="63" t="str">
        <f>'[1]Laporan Mingguan'!B197</f>
        <v>M 6 X 25</v>
      </c>
      <c r="C211" s="63" t="str">
        <f>'[1]Laporan Mingguan'!C197</f>
        <v>JFL</v>
      </c>
      <c r="D211" s="63">
        <f>'[1]Laporan Mingguan'!D197</f>
        <v>0</v>
      </c>
      <c r="E211" s="63">
        <f>'[1]Laporan Mingguan'!E197</f>
        <v>0</v>
      </c>
      <c r="F211" s="65">
        <f>'[2]Laporan Mingguan'!O221</f>
        <v>35</v>
      </c>
      <c r="G211" s="63"/>
      <c r="H211" s="63"/>
      <c r="I211" s="63"/>
      <c r="J211" s="63"/>
      <c r="K211" s="63"/>
      <c r="L211" s="63"/>
      <c r="M211" s="63"/>
      <c r="N211" s="63"/>
      <c r="O211" s="65">
        <f t="shared" si="4"/>
        <v>35</v>
      </c>
      <c r="P211" s="65">
        <v>35</v>
      </c>
      <c r="Q211" s="65">
        <v>1000</v>
      </c>
      <c r="R211" s="65">
        <f t="shared" si="5"/>
        <v>35000</v>
      </c>
    </row>
    <row r="212" spans="1:18" x14ac:dyDescent="0.2">
      <c r="A212" s="163">
        <v>206</v>
      </c>
      <c r="B212" s="63" t="str">
        <f>'[1]Laporan Mingguan'!B198</f>
        <v>M 6 X 30</v>
      </c>
      <c r="C212" s="63" t="str">
        <f>'[1]Laporan Mingguan'!C198</f>
        <v>JFL</v>
      </c>
      <c r="D212" s="63">
        <f>'[1]Laporan Mingguan'!D198</f>
        <v>0</v>
      </c>
      <c r="E212" s="63">
        <f>'[1]Laporan Mingguan'!E198</f>
        <v>0</v>
      </c>
      <c r="F212" s="65">
        <f>'[2]Laporan Mingguan'!O222</f>
        <v>32</v>
      </c>
      <c r="G212" s="63"/>
      <c r="H212" s="63"/>
      <c r="I212" s="63"/>
      <c r="J212" s="63"/>
      <c r="K212" s="63"/>
      <c r="L212" s="63"/>
      <c r="M212" s="63"/>
      <c r="N212" s="63"/>
      <c r="O212" s="65">
        <f t="shared" si="4"/>
        <v>32</v>
      </c>
      <c r="P212" s="65">
        <v>32</v>
      </c>
      <c r="Q212" s="65">
        <v>675</v>
      </c>
      <c r="R212" s="65">
        <f t="shared" si="5"/>
        <v>21600</v>
      </c>
    </row>
    <row r="213" spans="1:18" x14ac:dyDescent="0.2">
      <c r="A213" s="163">
        <v>207</v>
      </c>
      <c r="B213" s="63" t="s">
        <v>154</v>
      </c>
      <c r="C213" s="63" t="s">
        <v>86</v>
      </c>
      <c r="D213" s="63">
        <v>0</v>
      </c>
      <c r="E213" s="63">
        <v>0</v>
      </c>
      <c r="F213" s="65">
        <f>'[2]Laporan Mingguan'!O223</f>
        <v>25</v>
      </c>
      <c r="G213" s="63"/>
      <c r="H213" s="63"/>
      <c r="I213" s="63"/>
      <c r="J213" s="63"/>
      <c r="K213" s="63"/>
      <c r="L213" s="63"/>
      <c r="M213" s="63"/>
      <c r="N213" s="63"/>
      <c r="O213" s="65">
        <f t="shared" si="4"/>
        <v>25</v>
      </c>
      <c r="P213" s="65">
        <v>25</v>
      </c>
      <c r="Q213" s="65">
        <v>800</v>
      </c>
      <c r="R213" s="65">
        <f t="shared" si="5"/>
        <v>20000</v>
      </c>
    </row>
    <row r="214" spans="1:18" x14ac:dyDescent="0.2">
      <c r="A214" s="163">
        <v>208</v>
      </c>
      <c r="B214" s="63" t="str">
        <f>'[1]Laporan Mingguan'!B199</f>
        <v>M 6 X 40</v>
      </c>
      <c r="C214" s="63" t="str">
        <f>'[1]Laporan Mingguan'!C199</f>
        <v>JFL</v>
      </c>
      <c r="D214" s="63">
        <f>'[1]Laporan Mingguan'!D199</f>
        <v>0</v>
      </c>
      <c r="E214" s="63">
        <f>'[1]Laporan Mingguan'!E199</f>
        <v>0</v>
      </c>
      <c r="F214" s="65">
        <f>'[2]Laporan Mingguan'!O224</f>
        <v>50</v>
      </c>
      <c r="G214" s="63"/>
      <c r="H214" s="63"/>
      <c r="I214" s="63"/>
      <c r="J214" s="63"/>
      <c r="K214" s="63"/>
      <c r="L214" s="63"/>
      <c r="M214" s="63"/>
      <c r="N214" s="63"/>
      <c r="O214" s="65">
        <f t="shared" si="4"/>
        <v>50</v>
      </c>
      <c r="P214" s="65">
        <v>50</v>
      </c>
      <c r="Q214" s="65">
        <v>1478</v>
      </c>
      <c r="R214" s="65">
        <f t="shared" si="5"/>
        <v>73900</v>
      </c>
    </row>
    <row r="215" spans="1:18" x14ac:dyDescent="0.2">
      <c r="A215" s="163">
        <v>209</v>
      </c>
      <c r="B215" s="63" t="str">
        <f>'[1]Laporan Mingguan'!B200</f>
        <v>M 8 X 10</v>
      </c>
      <c r="C215" s="63" t="str">
        <f>'[1]Laporan Mingguan'!C200</f>
        <v>JFL</v>
      </c>
      <c r="D215" s="63">
        <f>'[1]Laporan Mingguan'!D200</f>
        <v>0</v>
      </c>
      <c r="E215" s="63">
        <f>'[1]Laporan Mingguan'!E200</f>
        <v>0</v>
      </c>
      <c r="F215" s="65">
        <f>'[2]Laporan Mingguan'!O225</f>
        <v>53</v>
      </c>
      <c r="G215" s="63"/>
      <c r="H215" s="63"/>
      <c r="I215" s="63"/>
      <c r="J215" s="63"/>
      <c r="K215" s="63"/>
      <c r="L215" s="63"/>
      <c r="M215" s="63"/>
      <c r="N215" s="63"/>
      <c r="O215" s="65">
        <f t="shared" ref="O215:O294" si="6">F215+G215-H215+I215-J215+K215-L215+M215-N215</f>
        <v>53</v>
      </c>
      <c r="P215" s="65">
        <v>53</v>
      </c>
      <c r="Q215" s="65">
        <v>575</v>
      </c>
      <c r="R215" s="65">
        <f t="shared" ref="R215:R294" si="7">Q215*O215</f>
        <v>30475</v>
      </c>
    </row>
    <row r="216" spans="1:18" x14ac:dyDescent="0.2">
      <c r="A216" s="163">
        <v>210</v>
      </c>
      <c r="B216" s="63" t="str">
        <f>'[1]Laporan Mingguan'!B201</f>
        <v>M 8 X 12</v>
      </c>
      <c r="C216" s="63" t="str">
        <f>'[1]Laporan Mingguan'!C201</f>
        <v>JFL</v>
      </c>
      <c r="D216" s="63">
        <f>'[1]Laporan Mingguan'!D201</f>
        <v>0</v>
      </c>
      <c r="E216" s="63">
        <f>'[1]Laporan Mingguan'!E201</f>
        <v>0</v>
      </c>
      <c r="F216" s="65">
        <f>'[2]Laporan Mingguan'!O226</f>
        <v>32</v>
      </c>
      <c r="G216" s="63"/>
      <c r="H216" s="63"/>
      <c r="I216" s="63"/>
      <c r="J216" s="63"/>
      <c r="K216" s="63"/>
      <c r="L216" s="63"/>
      <c r="M216" s="63"/>
      <c r="N216" s="63"/>
      <c r="O216" s="65">
        <f t="shared" si="6"/>
        <v>32</v>
      </c>
      <c r="P216" s="65">
        <v>32</v>
      </c>
      <c r="Q216" s="65">
        <v>575</v>
      </c>
      <c r="R216" s="65">
        <f t="shared" si="7"/>
        <v>18400</v>
      </c>
    </row>
    <row r="217" spans="1:18" x14ac:dyDescent="0.2">
      <c r="A217" s="163">
        <v>211</v>
      </c>
      <c r="B217" s="63" t="str">
        <f>'[1]Laporan Mingguan'!B202</f>
        <v xml:space="preserve">M 8 X 15  </v>
      </c>
      <c r="C217" s="63" t="str">
        <f>'[1]Laporan Mingguan'!C202</f>
        <v>JFL</v>
      </c>
      <c r="D217" s="63" t="s">
        <v>321</v>
      </c>
      <c r="E217" s="63">
        <f>'[1]Laporan Mingguan'!E202</f>
        <v>0</v>
      </c>
      <c r="F217" s="65">
        <f>'[2]Laporan Mingguan'!O227</f>
        <v>24</v>
      </c>
      <c r="G217" s="63"/>
      <c r="H217" s="63"/>
      <c r="I217" s="63"/>
      <c r="J217" s="63"/>
      <c r="K217" s="63"/>
      <c r="L217" s="63"/>
      <c r="M217" s="63"/>
      <c r="N217" s="63"/>
      <c r="O217" s="65">
        <f t="shared" si="6"/>
        <v>24</v>
      </c>
      <c r="P217" s="65">
        <v>24</v>
      </c>
      <c r="Q217" s="65">
        <v>1300</v>
      </c>
      <c r="R217" s="65">
        <f t="shared" si="7"/>
        <v>31200</v>
      </c>
    </row>
    <row r="218" spans="1:18" x14ac:dyDescent="0.2">
      <c r="A218" s="163">
        <v>212</v>
      </c>
      <c r="B218" s="63" t="str">
        <f>'[1]Laporan Mingguan'!B203</f>
        <v xml:space="preserve">M 8 X 20  </v>
      </c>
      <c r="C218" s="63" t="str">
        <f>'[1]Laporan Mingguan'!C203</f>
        <v>JFL</v>
      </c>
      <c r="D218" s="63" t="s">
        <v>321</v>
      </c>
      <c r="E218" s="63">
        <f>'[1]Laporan Mingguan'!E203</f>
        <v>0</v>
      </c>
      <c r="F218" s="65">
        <f>'[2]Laporan Mingguan'!O228</f>
        <v>25</v>
      </c>
      <c r="G218" s="63"/>
      <c r="H218" s="63"/>
      <c r="I218" s="63"/>
      <c r="J218" s="63"/>
      <c r="K218" s="63"/>
      <c r="L218" s="63"/>
      <c r="M218" s="63"/>
      <c r="N218" s="63"/>
      <c r="O218" s="65">
        <f t="shared" si="6"/>
        <v>25</v>
      </c>
      <c r="P218" s="65">
        <v>25</v>
      </c>
      <c r="Q218" s="65">
        <v>1350</v>
      </c>
      <c r="R218" s="65">
        <f t="shared" si="7"/>
        <v>33750</v>
      </c>
    </row>
    <row r="219" spans="1:18" x14ac:dyDescent="0.2">
      <c r="A219" s="163">
        <v>213</v>
      </c>
      <c r="B219" s="63" t="str">
        <f>'[1]Laporan Mingguan'!B204</f>
        <v xml:space="preserve">M 8 X 25  </v>
      </c>
      <c r="C219" s="63" t="str">
        <f>'[1]Laporan Mingguan'!C204</f>
        <v>JFL</v>
      </c>
      <c r="D219" s="63">
        <f>'[1]Laporan Mingguan'!D204</f>
        <v>0</v>
      </c>
      <c r="E219" s="63">
        <f>'[1]Laporan Mingguan'!E204</f>
        <v>0</v>
      </c>
      <c r="F219" s="65">
        <f>'[2]Laporan Mingguan'!O229</f>
        <v>39</v>
      </c>
      <c r="G219" s="63"/>
      <c r="H219" s="63"/>
      <c r="I219" s="63"/>
      <c r="J219" s="63"/>
      <c r="K219" s="63"/>
      <c r="L219" s="63"/>
      <c r="M219" s="63"/>
      <c r="N219" s="63"/>
      <c r="O219" s="65">
        <f t="shared" si="6"/>
        <v>39</v>
      </c>
      <c r="P219" s="65">
        <v>39</v>
      </c>
      <c r="Q219" s="65">
        <v>1500</v>
      </c>
      <c r="R219" s="65">
        <f t="shared" si="7"/>
        <v>58500</v>
      </c>
    </row>
    <row r="220" spans="1:18" x14ac:dyDescent="0.2">
      <c r="A220" s="163">
        <v>214</v>
      </c>
      <c r="B220" s="63" t="str">
        <f>'[1]Laporan Mingguan'!B205</f>
        <v xml:space="preserve">M 8 X 30  </v>
      </c>
      <c r="C220" s="63" t="str">
        <f>'[1]Laporan Mingguan'!C205</f>
        <v>JFL</v>
      </c>
      <c r="D220" s="63" t="s">
        <v>321</v>
      </c>
      <c r="E220" s="63">
        <f>'[1]Laporan Mingguan'!E205</f>
        <v>0</v>
      </c>
      <c r="F220" s="65">
        <f>'[2]Laporan Mingguan'!O230</f>
        <v>32</v>
      </c>
      <c r="G220" s="63"/>
      <c r="H220" s="63"/>
      <c r="I220" s="63"/>
      <c r="J220" s="63"/>
      <c r="K220" s="63"/>
      <c r="L220" s="63"/>
      <c r="M220" s="63"/>
      <c r="N220" s="63"/>
      <c r="O220" s="65">
        <f t="shared" si="6"/>
        <v>32</v>
      </c>
      <c r="P220" s="65">
        <v>32</v>
      </c>
      <c r="Q220" s="65">
        <v>2000</v>
      </c>
      <c r="R220" s="65">
        <f t="shared" si="7"/>
        <v>64000</v>
      </c>
    </row>
    <row r="221" spans="1:18" x14ac:dyDescent="0.2">
      <c r="A221" s="163">
        <v>215</v>
      </c>
      <c r="B221" s="63" t="str">
        <f>'[1]Laporan Mingguan'!B206</f>
        <v xml:space="preserve">M 8 X 40  </v>
      </c>
      <c r="C221" s="63" t="str">
        <f>'[1]Laporan Mingguan'!C206</f>
        <v>JFL</v>
      </c>
      <c r="D221" s="63">
        <f>'[1]Laporan Mingguan'!D206</f>
        <v>0</v>
      </c>
      <c r="E221" s="63">
        <f>'[1]Laporan Mingguan'!E206</f>
        <v>0</v>
      </c>
      <c r="F221" s="65">
        <f>'[2]Laporan Mingguan'!O231</f>
        <v>61</v>
      </c>
      <c r="G221" s="63"/>
      <c r="H221" s="63"/>
      <c r="I221" s="63"/>
      <c r="J221" s="63"/>
      <c r="K221" s="63"/>
      <c r="L221" s="63"/>
      <c r="M221" s="63"/>
      <c r="N221" s="63"/>
      <c r="O221" s="65">
        <f t="shared" si="6"/>
        <v>61</v>
      </c>
      <c r="P221" s="65">
        <v>61</v>
      </c>
      <c r="Q221" s="65">
        <v>645.25</v>
      </c>
      <c r="R221" s="65">
        <f t="shared" si="7"/>
        <v>39360.25</v>
      </c>
    </row>
    <row r="222" spans="1:18" x14ac:dyDescent="0.2">
      <c r="A222" s="163">
        <v>216</v>
      </c>
      <c r="B222" s="63" t="str">
        <f>'[1]Laporan Mingguan'!B207</f>
        <v xml:space="preserve">M 10 X 12  </v>
      </c>
      <c r="C222" s="63" t="str">
        <f>'[1]Laporan Mingguan'!C207</f>
        <v>JFL</v>
      </c>
      <c r="D222" s="63">
        <f>'[1]Laporan Mingguan'!D207</f>
        <v>0</v>
      </c>
      <c r="E222" s="63">
        <f>'[1]Laporan Mingguan'!E207</f>
        <v>0</v>
      </c>
      <c r="F222" s="65">
        <f>'[2]Laporan Mingguan'!O232</f>
        <v>63</v>
      </c>
      <c r="G222" s="63"/>
      <c r="H222" s="63"/>
      <c r="I222" s="63"/>
      <c r="J222" s="63"/>
      <c r="K222" s="63"/>
      <c r="L222" s="63"/>
      <c r="M222" s="63"/>
      <c r="N222" s="63"/>
      <c r="O222" s="65">
        <f t="shared" si="6"/>
        <v>63</v>
      </c>
      <c r="P222" s="65">
        <v>63</v>
      </c>
      <c r="Q222" s="65">
        <v>1500</v>
      </c>
      <c r="R222" s="65">
        <f t="shared" si="7"/>
        <v>94500</v>
      </c>
    </row>
    <row r="223" spans="1:18" x14ac:dyDescent="0.2">
      <c r="A223" s="163">
        <v>217</v>
      </c>
      <c r="B223" s="63" t="str">
        <f>'[1]Laporan Mingguan'!B208</f>
        <v>M 10 X  15</v>
      </c>
      <c r="C223" s="63" t="str">
        <f>'[1]Laporan Mingguan'!C208</f>
        <v>JFL</v>
      </c>
      <c r="D223" s="63">
        <f>'[1]Laporan Mingguan'!D208</f>
        <v>0</v>
      </c>
      <c r="E223" s="63">
        <f>'[1]Laporan Mingguan'!E208</f>
        <v>0</v>
      </c>
      <c r="F223" s="65">
        <f>'[2]Laporan Mingguan'!O233</f>
        <v>1</v>
      </c>
      <c r="G223" s="63"/>
      <c r="H223" s="63"/>
      <c r="I223" s="63"/>
      <c r="J223" s="63"/>
      <c r="K223" s="63"/>
      <c r="L223" s="63"/>
      <c r="M223" s="63"/>
      <c r="N223" s="63"/>
      <c r="O223" s="65">
        <f t="shared" si="6"/>
        <v>1</v>
      </c>
      <c r="P223" s="65">
        <v>1</v>
      </c>
      <c r="Q223" s="65">
        <v>2093</v>
      </c>
      <c r="R223" s="65">
        <f t="shared" si="7"/>
        <v>2093</v>
      </c>
    </row>
    <row r="224" spans="1:18" x14ac:dyDescent="0.2">
      <c r="A224" s="163">
        <v>218</v>
      </c>
      <c r="B224" s="63" t="str">
        <f>'[1]Laporan Mingguan'!B209</f>
        <v>M 10 X 20</v>
      </c>
      <c r="C224" s="63" t="str">
        <f>'[1]Laporan Mingguan'!C209</f>
        <v>JFL</v>
      </c>
      <c r="D224" s="63">
        <f>'[1]Laporan Mingguan'!D209</f>
        <v>0</v>
      </c>
      <c r="E224" s="63">
        <f>'[1]Laporan Mingguan'!E209</f>
        <v>0</v>
      </c>
      <c r="F224" s="65">
        <f>'[2]Laporan Mingguan'!O234</f>
        <v>30</v>
      </c>
      <c r="G224" s="63"/>
      <c r="H224" s="63"/>
      <c r="I224" s="63"/>
      <c r="J224" s="63"/>
      <c r="K224" s="63"/>
      <c r="L224" s="63"/>
      <c r="M224" s="63"/>
      <c r="N224" s="63"/>
      <c r="O224" s="65">
        <f t="shared" si="6"/>
        <v>30</v>
      </c>
      <c r="P224" s="65">
        <v>30</v>
      </c>
      <c r="Q224" s="65">
        <v>2000</v>
      </c>
      <c r="R224" s="65">
        <f t="shared" si="7"/>
        <v>60000</v>
      </c>
    </row>
    <row r="225" spans="1:18" x14ac:dyDescent="0.2">
      <c r="A225" s="163">
        <v>219</v>
      </c>
      <c r="B225" s="63" t="str">
        <f>'[1]Laporan Mingguan'!B210</f>
        <v>M 10 X 25</v>
      </c>
      <c r="C225" s="63" t="str">
        <f>'[1]Laporan Mingguan'!C210</f>
        <v>JFL</v>
      </c>
      <c r="D225" s="63">
        <f>'[1]Laporan Mingguan'!D210</f>
        <v>0</v>
      </c>
      <c r="E225" s="63">
        <f>'[1]Laporan Mingguan'!E210</f>
        <v>0</v>
      </c>
      <c r="F225" s="65">
        <f>'[2]Laporan Mingguan'!O235</f>
        <v>40</v>
      </c>
      <c r="G225" s="63"/>
      <c r="H225" s="63"/>
      <c r="I225" s="63"/>
      <c r="J225" s="63"/>
      <c r="K225" s="63"/>
      <c r="L225" s="63"/>
      <c r="M225" s="63"/>
      <c r="N225" s="63"/>
      <c r="O225" s="65">
        <f t="shared" si="6"/>
        <v>40</v>
      </c>
      <c r="P225" s="65">
        <v>40</v>
      </c>
      <c r="Q225" s="65">
        <v>2000</v>
      </c>
      <c r="R225" s="65">
        <f t="shared" si="7"/>
        <v>80000</v>
      </c>
    </row>
    <row r="226" spans="1:18" x14ac:dyDescent="0.2">
      <c r="A226" s="163">
        <v>220</v>
      </c>
      <c r="B226" s="63" t="str">
        <f>'[1]Laporan Mingguan'!B211</f>
        <v>M 10 X 30</v>
      </c>
      <c r="C226" s="63" t="str">
        <f>'[1]Laporan Mingguan'!C211</f>
        <v>JFL</v>
      </c>
      <c r="D226" s="63">
        <f>'[1]Laporan Mingguan'!D211</f>
        <v>0</v>
      </c>
      <c r="E226" s="63">
        <f>'[1]Laporan Mingguan'!E211</f>
        <v>0</v>
      </c>
      <c r="F226" s="65">
        <f>'[2]Laporan Mingguan'!O236</f>
        <v>20</v>
      </c>
      <c r="G226" s="63"/>
      <c r="H226" s="63"/>
      <c r="I226" s="63"/>
      <c r="J226" s="63"/>
      <c r="K226" s="63"/>
      <c r="L226" s="63"/>
      <c r="M226" s="63"/>
      <c r="N226" s="63"/>
      <c r="O226" s="65">
        <f t="shared" si="6"/>
        <v>20</v>
      </c>
      <c r="P226" s="65">
        <v>20</v>
      </c>
      <c r="Q226" s="65">
        <v>2000</v>
      </c>
      <c r="R226" s="65">
        <f t="shared" si="7"/>
        <v>40000</v>
      </c>
    </row>
    <row r="227" spans="1:18" x14ac:dyDescent="0.2">
      <c r="A227" s="163">
        <v>221</v>
      </c>
      <c r="B227" s="63" t="str">
        <f>'[1]Laporan Mingguan'!B212</f>
        <v xml:space="preserve">M 12 X 40  </v>
      </c>
      <c r="C227" s="63" t="str">
        <f>'[1]Laporan Mingguan'!C212</f>
        <v>JFL</v>
      </c>
      <c r="D227" s="63">
        <f>'[1]Laporan Mingguan'!D212</f>
        <v>0</v>
      </c>
      <c r="E227" s="63">
        <f>'[1]Laporan Mingguan'!E212</f>
        <v>0</v>
      </c>
      <c r="F227" s="65">
        <f>'[2]Laporan Mingguan'!O237</f>
        <v>9</v>
      </c>
      <c r="G227" s="63"/>
      <c r="H227" s="63"/>
      <c r="I227" s="63"/>
      <c r="J227" s="63"/>
      <c r="K227" s="63"/>
      <c r="L227" s="63"/>
      <c r="M227" s="63"/>
      <c r="N227" s="63"/>
      <c r="O227" s="65">
        <f t="shared" si="6"/>
        <v>9</v>
      </c>
      <c r="P227" s="65">
        <v>9</v>
      </c>
      <c r="Q227" s="65">
        <v>4500</v>
      </c>
      <c r="R227" s="65">
        <f t="shared" si="7"/>
        <v>40500</v>
      </c>
    </row>
    <row r="228" spans="1:18" x14ac:dyDescent="0.2">
      <c r="A228" s="163">
        <v>222</v>
      </c>
      <c r="B228" s="63" t="str">
        <f>'[1]Laporan Mingguan'!B213</f>
        <v xml:space="preserve">M 12 X 50  </v>
      </c>
      <c r="C228" s="63" t="str">
        <f>'[1]Laporan Mingguan'!C213</f>
        <v>JFL</v>
      </c>
      <c r="D228" s="63">
        <f>'[1]Laporan Mingguan'!D213</f>
        <v>0</v>
      </c>
      <c r="E228" s="63">
        <f>'[1]Laporan Mingguan'!E213</f>
        <v>0</v>
      </c>
      <c r="F228" s="65">
        <f>'[2]Laporan Mingguan'!O238</f>
        <v>37</v>
      </c>
      <c r="G228" s="63"/>
      <c r="H228" s="63"/>
      <c r="I228" s="63"/>
      <c r="J228" s="63"/>
      <c r="K228" s="63"/>
      <c r="L228" s="63"/>
      <c r="M228" s="63"/>
      <c r="N228" s="63"/>
      <c r="O228" s="65">
        <f t="shared" si="6"/>
        <v>37</v>
      </c>
      <c r="P228" s="65">
        <v>37</v>
      </c>
      <c r="Q228" s="65">
        <v>2600</v>
      </c>
      <c r="R228" s="65">
        <f t="shared" si="7"/>
        <v>96200</v>
      </c>
    </row>
    <row r="229" spans="1:18" x14ac:dyDescent="0.2">
      <c r="A229" s="163">
        <v>223</v>
      </c>
      <c r="B229" s="63" t="str">
        <f>'[1]Laporan Mingguan'!B214</f>
        <v xml:space="preserve">M 12 X 55  </v>
      </c>
      <c r="C229" s="63" t="str">
        <f>'[1]Laporan Mingguan'!C214</f>
        <v>JFL</v>
      </c>
      <c r="D229" s="63">
        <f>'[1]Laporan Mingguan'!D214</f>
        <v>0</v>
      </c>
      <c r="E229" s="63">
        <f>'[1]Laporan Mingguan'!E214</f>
        <v>0</v>
      </c>
      <c r="F229" s="65">
        <f>'[2]Laporan Mingguan'!O239</f>
        <v>13</v>
      </c>
      <c r="G229" s="63"/>
      <c r="H229" s="63"/>
      <c r="I229" s="63"/>
      <c r="J229" s="63"/>
      <c r="K229" s="63"/>
      <c r="L229" s="63"/>
      <c r="M229" s="63"/>
      <c r="N229" s="63"/>
      <c r="O229" s="65">
        <f t="shared" si="6"/>
        <v>13</v>
      </c>
      <c r="P229" s="65">
        <v>13</v>
      </c>
      <c r="Q229" s="65">
        <v>4950</v>
      </c>
      <c r="R229" s="65">
        <f t="shared" si="7"/>
        <v>64350</v>
      </c>
    </row>
    <row r="230" spans="1:18" x14ac:dyDescent="0.2">
      <c r="A230" s="163">
        <v>224</v>
      </c>
      <c r="B230" s="63" t="s">
        <v>958</v>
      </c>
      <c r="C230" s="63" t="s">
        <v>86</v>
      </c>
      <c r="D230" s="63">
        <v>0</v>
      </c>
      <c r="E230" s="63">
        <v>0</v>
      </c>
      <c r="F230" s="65">
        <f>'[2]Laporan Mingguan'!O240</f>
        <v>20</v>
      </c>
      <c r="G230" s="63"/>
      <c r="H230" s="63"/>
      <c r="I230" s="63"/>
      <c r="J230" s="63"/>
      <c r="K230" s="63"/>
      <c r="L230" s="63"/>
      <c r="M230" s="63"/>
      <c r="N230" s="63"/>
      <c r="O230" s="65">
        <f t="shared" si="6"/>
        <v>20</v>
      </c>
      <c r="P230" s="65">
        <v>20</v>
      </c>
      <c r="Q230" s="65">
        <v>400</v>
      </c>
      <c r="R230" s="65">
        <f t="shared" si="7"/>
        <v>8000</v>
      </c>
    </row>
    <row r="231" spans="1:18" x14ac:dyDescent="0.2">
      <c r="A231" s="163">
        <v>225</v>
      </c>
      <c r="B231" s="63" t="str">
        <f>'[1]Laporan Mingguan'!B215</f>
        <v>M 3 x 8 Stainless</v>
      </c>
      <c r="C231" s="63" t="str">
        <f>'[1]Laporan Mingguan'!C215</f>
        <v>JFL</v>
      </c>
      <c r="D231" s="63">
        <f>'[1]Laporan Mingguan'!D215</f>
        <v>0</v>
      </c>
      <c r="E231" s="63">
        <f>'[1]Laporan Mingguan'!E215</f>
        <v>0</v>
      </c>
      <c r="F231" s="65">
        <f>'[2]Laporan Mingguan'!O241</f>
        <v>30</v>
      </c>
      <c r="G231" s="63"/>
      <c r="H231" s="63"/>
      <c r="I231" s="63"/>
      <c r="J231" s="63"/>
      <c r="K231" s="63"/>
      <c r="L231" s="63"/>
      <c r="M231" s="63"/>
      <c r="N231" s="63"/>
      <c r="O231" s="65">
        <f t="shared" si="6"/>
        <v>30</v>
      </c>
      <c r="P231" s="65">
        <v>30</v>
      </c>
      <c r="Q231" s="65">
        <v>4950</v>
      </c>
      <c r="R231" s="65">
        <f t="shared" si="7"/>
        <v>148500</v>
      </c>
    </row>
    <row r="232" spans="1:18" x14ac:dyDescent="0.2">
      <c r="A232" s="163">
        <v>226</v>
      </c>
      <c r="B232" s="63" t="str">
        <f>'[1]Laporan Mingguan'!B216</f>
        <v>M 3 x 10 Stainless</v>
      </c>
      <c r="C232" s="63" t="str">
        <f>'[1]Laporan Mingguan'!C216</f>
        <v>JFL</v>
      </c>
      <c r="D232" s="63">
        <f>'[1]Laporan Mingguan'!D216</f>
        <v>0</v>
      </c>
      <c r="E232" s="63">
        <f>'[1]Laporan Mingguan'!E216</f>
        <v>0</v>
      </c>
      <c r="F232" s="65">
        <f>'[2]Laporan Mingguan'!O242</f>
        <v>4</v>
      </c>
      <c r="G232" s="63"/>
      <c r="H232" s="63"/>
      <c r="I232" s="63"/>
      <c r="J232" s="63"/>
      <c r="K232" s="63"/>
      <c r="L232" s="63"/>
      <c r="M232" s="63"/>
      <c r="N232" s="63"/>
      <c r="O232" s="65">
        <f t="shared" si="6"/>
        <v>4</v>
      </c>
      <c r="P232" s="65">
        <v>4</v>
      </c>
      <c r="Q232" s="65">
        <v>361</v>
      </c>
      <c r="R232" s="65">
        <f t="shared" si="7"/>
        <v>1444</v>
      </c>
    </row>
    <row r="233" spans="1:18" x14ac:dyDescent="0.2">
      <c r="A233" s="163">
        <v>227</v>
      </c>
      <c r="B233" s="63" t="str">
        <f>'[1]Laporan Mingguan'!B217</f>
        <v>M 4 X 8 Stainless</v>
      </c>
      <c r="C233" s="63" t="str">
        <f>'[1]Laporan Mingguan'!C217</f>
        <v>JFL</v>
      </c>
      <c r="D233" s="63">
        <f>'[1]Laporan Mingguan'!D217</f>
        <v>0</v>
      </c>
      <c r="E233" s="63">
        <f>'[1]Laporan Mingguan'!E217</f>
        <v>0</v>
      </c>
      <c r="F233" s="65">
        <f>'[2]Laporan Mingguan'!O243</f>
        <v>0</v>
      </c>
      <c r="G233" s="63"/>
      <c r="H233" s="63"/>
      <c r="I233" s="63"/>
      <c r="J233" s="63"/>
      <c r="K233" s="63"/>
      <c r="L233" s="63"/>
      <c r="M233" s="63"/>
      <c r="N233" s="63"/>
      <c r="O233" s="65">
        <f t="shared" si="6"/>
        <v>0</v>
      </c>
      <c r="P233" s="65">
        <v>0</v>
      </c>
      <c r="Q233" s="65">
        <v>531</v>
      </c>
      <c r="R233" s="65">
        <f t="shared" si="7"/>
        <v>0</v>
      </c>
    </row>
    <row r="234" spans="1:18" x14ac:dyDescent="0.2">
      <c r="A234" s="163">
        <v>228</v>
      </c>
      <c r="B234" s="63" t="str">
        <f>'[1]Laporan Mingguan'!B218</f>
        <v>M 4 X 10 Stainless</v>
      </c>
      <c r="C234" s="63" t="str">
        <f>'[1]Laporan Mingguan'!C218</f>
        <v>JFL</v>
      </c>
      <c r="D234" s="63">
        <f>'[1]Laporan Mingguan'!D218</f>
        <v>0</v>
      </c>
      <c r="E234" s="63">
        <f>'[1]Laporan Mingguan'!E218</f>
        <v>0</v>
      </c>
      <c r="F234" s="65">
        <f>'[2]Laporan Mingguan'!O244</f>
        <v>24</v>
      </c>
      <c r="G234" s="63"/>
      <c r="H234" s="63"/>
      <c r="I234" s="63"/>
      <c r="J234" s="63"/>
      <c r="K234" s="63"/>
      <c r="L234" s="63"/>
      <c r="M234" s="63"/>
      <c r="N234" s="63"/>
      <c r="O234" s="65">
        <f t="shared" si="6"/>
        <v>24</v>
      </c>
      <c r="P234" s="65">
        <v>24</v>
      </c>
      <c r="Q234" s="65">
        <v>500</v>
      </c>
      <c r="R234" s="65">
        <f t="shared" si="7"/>
        <v>12000</v>
      </c>
    </row>
    <row r="235" spans="1:18" x14ac:dyDescent="0.2">
      <c r="A235" s="163">
        <v>229</v>
      </c>
      <c r="B235" s="63" t="s">
        <v>130</v>
      </c>
      <c r="C235" s="63" t="s">
        <v>86</v>
      </c>
      <c r="D235" s="63">
        <v>0</v>
      </c>
      <c r="E235" s="63">
        <v>0</v>
      </c>
      <c r="F235" s="65">
        <f>'[2]Laporan Mingguan'!O245</f>
        <v>17</v>
      </c>
      <c r="G235" s="63"/>
      <c r="H235" s="63"/>
      <c r="I235" s="63"/>
      <c r="J235" s="63"/>
      <c r="K235" s="63"/>
      <c r="L235" s="63"/>
      <c r="M235" s="63"/>
      <c r="N235" s="63"/>
      <c r="O235" s="65">
        <f t="shared" si="6"/>
        <v>17</v>
      </c>
      <c r="P235" s="65">
        <v>17</v>
      </c>
      <c r="Q235" s="65">
        <v>650</v>
      </c>
      <c r="R235" s="65">
        <f t="shared" si="7"/>
        <v>11050</v>
      </c>
    </row>
    <row r="236" spans="1:18" x14ac:dyDescent="0.2">
      <c r="A236" s="163">
        <v>230</v>
      </c>
      <c r="B236" s="63" t="s">
        <v>188</v>
      </c>
      <c r="C236" s="63" t="s">
        <v>86</v>
      </c>
      <c r="D236" s="63">
        <v>0</v>
      </c>
      <c r="E236" s="63">
        <v>0</v>
      </c>
      <c r="F236" s="65">
        <f>'[2]Laporan Mingguan'!O246</f>
        <v>25</v>
      </c>
      <c r="G236" s="63"/>
      <c r="H236" s="63"/>
      <c r="I236" s="63"/>
      <c r="J236" s="63"/>
      <c r="K236" s="63"/>
      <c r="L236" s="63"/>
      <c r="M236" s="63"/>
      <c r="N236" s="63"/>
      <c r="O236" s="65">
        <f t="shared" si="6"/>
        <v>25</v>
      </c>
      <c r="P236" s="65">
        <v>25</v>
      </c>
      <c r="Q236" s="65">
        <v>1420</v>
      </c>
      <c r="R236" s="65">
        <f t="shared" si="7"/>
        <v>35500</v>
      </c>
    </row>
    <row r="237" spans="1:18" x14ac:dyDescent="0.2">
      <c r="A237" s="163">
        <v>231</v>
      </c>
      <c r="B237" s="63" t="str">
        <f>'[1]Laporan Mingguan'!B219</f>
        <v>M 6 X 15 (+)</v>
      </c>
      <c r="C237" s="63" t="str">
        <f>'[1]Laporan Mingguan'!C219</f>
        <v>JFL</v>
      </c>
      <c r="D237" s="63">
        <f>'[1]Laporan Mingguan'!D219</f>
        <v>0</v>
      </c>
      <c r="E237" s="63">
        <f>'[1]Laporan Mingguan'!E219</f>
        <v>0</v>
      </c>
      <c r="F237" s="65">
        <f>'[2]Laporan Mingguan'!O247</f>
        <v>16</v>
      </c>
      <c r="G237" s="63"/>
      <c r="H237" s="63"/>
      <c r="I237" s="63"/>
      <c r="J237" s="63"/>
      <c r="K237" s="63"/>
      <c r="L237" s="63"/>
      <c r="M237" s="63"/>
      <c r="N237" s="63"/>
      <c r="O237" s="65">
        <f t="shared" si="6"/>
        <v>16</v>
      </c>
      <c r="P237" s="65">
        <v>16</v>
      </c>
      <c r="Q237" s="65">
        <v>2150</v>
      </c>
      <c r="R237" s="65">
        <f t="shared" si="7"/>
        <v>34400</v>
      </c>
    </row>
    <row r="238" spans="1:18" x14ac:dyDescent="0.2">
      <c r="A238" s="163">
        <v>232</v>
      </c>
      <c r="B238" s="63" t="str">
        <f>'[1]Laporan Mingguan'!B220</f>
        <v>M 6 X 15 (-)</v>
      </c>
      <c r="C238" s="63" t="str">
        <f>'[1]Laporan Mingguan'!C220</f>
        <v>JFL</v>
      </c>
      <c r="D238" s="63">
        <f>'[1]Laporan Mingguan'!D220</f>
        <v>0</v>
      </c>
      <c r="E238" s="63">
        <f>'[1]Laporan Mingguan'!E220</f>
        <v>0</v>
      </c>
      <c r="F238" s="65">
        <f>'[2]Laporan Mingguan'!O248</f>
        <v>13</v>
      </c>
      <c r="G238" s="63"/>
      <c r="H238" s="63"/>
      <c r="I238" s="63"/>
      <c r="J238" s="63"/>
      <c r="K238" s="63"/>
      <c r="L238" s="63"/>
      <c r="M238" s="63"/>
      <c r="N238" s="63"/>
      <c r="O238" s="65">
        <f t="shared" si="6"/>
        <v>13</v>
      </c>
      <c r="P238" s="65">
        <v>13</v>
      </c>
      <c r="Q238" s="65">
        <v>2150</v>
      </c>
      <c r="R238" s="65">
        <f t="shared" si="7"/>
        <v>27950</v>
      </c>
    </row>
    <row r="239" spans="1:18" x14ac:dyDescent="0.2">
      <c r="A239" s="163">
        <v>233</v>
      </c>
      <c r="B239" s="63" t="str">
        <f>'[1]Laporan Mingguan'!B221</f>
        <v>M 6 X 20 (+)</v>
      </c>
      <c r="C239" s="63" t="str">
        <f>'[1]Laporan Mingguan'!C221</f>
        <v>JFL</v>
      </c>
      <c r="D239" s="63">
        <f>'[1]Laporan Mingguan'!D221</f>
        <v>0</v>
      </c>
      <c r="E239" s="63">
        <f>'[1]Laporan Mingguan'!E221</f>
        <v>0</v>
      </c>
      <c r="F239" s="65">
        <f>'[2]Laporan Mingguan'!O249</f>
        <v>14</v>
      </c>
      <c r="G239" s="63"/>
      <c r="H239" s="63"/>
      <c r="I239" s="63"/>
      <c r="J239" s="63"/>
      <c r="K239" s="63"/>
      <c r="L239" s="63"/>
      <c r="M239" s="63"/>
      <c r="N239" s="63"/>
      <c r="O239" s="65">
        <f t="shared" si="6"/>
        <v>14</v>
      </c>
      <c r="P239" s="65">
        <v>14</v>
      </c>
      <c r="Q239" s="65">
        <v>224.75</v>
      </c>
      <c r="R239" s="65">
        <f t="shared" si="7"/>
        <v>3146.5</v>
      </c>
    </row>
    <row r="240" spans="1:18" x14ac:dyDescent="0.2">
      <c r="A240" s="163">
        <v>234</v>
      </c>
      <c r="B240" s="63" t="str">
        <f>'[1]Laporan Mingguan'!B222</f>
        <v>M 8 X 25 CS ( + )</v>
      </c>
      <c r="C240" s="63" t="str">
        <f>'[1]Laporan Mingguan'!C222</f>
        <v>JFL</v>
      </c>
      <c r="D240" s="63">
        <f>'[1]Laporan Mingguan'!D222</f>
        <v>0</v>
      </c>
      <c r="E240" s="63">
        <f>'[1]Laporan Mingguan'!E222</f>
        <v>0</v>
      </c>
      <c r="F240" s="65">
        <f>'[2]Laporan Mingguan'!O250</f>
        <v>29</v>
      </c>
      <c r="G240" s="63"/>
      <c r="H240" s="63"/>
      <c r="I240" s="63"/>
      <c r="J240" s="63"/>
      <c r="K240" s="63"/>
      <c r="L240" s="63"/>
      <c r="M240" s="63"/>
      <c r="N240" s="63"/>
      <c r="O240" s="65">
        <f t="shared" si="6"/>
        <v>29</v>
      </c>
      <c r="P240" s="65">
        <v>29</v>
      </c>
      <c r="Q240" s="65">
        <v>440</v>
      </c>
      <c r="R240" s="65">
        <f t="shared" si="7"/>
        <v>12760</v>
      </c>
    </row>
    <row r="241" spans="1:18" x14ac:dyDescent="0.2">
      <c r="A241" s="163">
        <v>235</v>
      </c>
      <c r="B241" s="63" t="str">
        <f>'[1]Laporan Mingguan'!B223</f>
        <v>M 3 x 10 (Kembang)</v>
      </c>
      <c r="C241" s="63" t="str">
        <f>'[1]Laporan Mingguan'!C223</f>
        <v>JF</v>
      </c>
      <c r="D241" s="63">
        <f>'[1]Laporan Mingguan'!D223</f>
        <v>0</v>
      </c>
      <c r="E241" s="63">
        <f>'[1]Laporan Mingguan'!E223</f>
        <v>0</v>
      </c>
      <c r="F241" s="65">
        <f>'[2]Laporan Mingguan'!O251</f>
        <v>11</v>
      </c>
      <c r="G241" s="63"/>
      <c r="H241" s="63"/>
      <c r="I241" s="63"/>
      <c r="J241" s="63"/>
      <c r="K241" s="63"/>
      <c r="L241" s="63"/>
      <c r="M241" s="63"/>
      <c r="N241" s="63"/>
      <c r="O241" s="65">
        <f t="shared" si="6"/>
        <v>11</v>
      </c>
      <c r="P241" s="65">
        <v>11</v>
      </c>
      <c r="Q241" s="65">
        <v>361</v>
      </c>
      <c r="R241" s="65">
        <f t="shared" si="7"/>
        <v>3971</v>
      </c>
    </row>
    <row r="242" spans="1:18" x14ac:dyDescent="0.2">
      <c r="A242" s="163">
        <v>236</v>
      </c>
      <c r="B242" s="63" t="str">
        <f>'[1]Laporan Mingguan'!B224</f>
        <v>M 4 X 10 (Kembang)</v>
      </c>
      <c r="C242" s="63" t="str">
        <f>'[1]Laporan Mingguan'!C224</f>
        <v>JF</v>
      </c>
      <c r="D242" s="63">
        <f>'[1]Laporan Mingguan'!D224</f>
        <v>0</v>
      </c>
      <c r="E242" s="63">
        <f>'[1]Laporan Mingguan'!E224</f>
        <v>0</v>
      </c>
      <c r="F242" s="65">
        <f>'[2]Laporan Mingguan'!O252</f>
        <v>34</v>
      </c>
      <c r="G242" s="63"/>
      <c r="H242" s="63"/>
      <c r="I242" s="63"/>
      <c r="J242" s="63"/>
      <c r="K242" s="63"/>
      <c r="L242" s="63"/>
      <c r="M242" s="63"/>
      <c r="N242" s="63"/>
      <c r="O242" s="65">
        <f t="shared" si="6"/>
        <v>34</v>
      </c>
      <c r="P242" s="65">
        <v>34</v>
      </c>
      <c r="Q242" s="65">
        <v>100</v>
      </c>
      <c r="R242" s="65">
        <f t="shared" si="7"/>
        <v>3400</v>
      </c>
    </row>
    <row r="243" spans="1:18" x14ac:dyDescent="0.2">
      <c r="A243" s="163">
        <v>237</v>
      </c>
      <c r="B243" s="63" t="str">
        <f>'[1]Laporan Mingguan'!B225</f>
        <v>M 5 X 10 (kembang)</v>
      </c>
      <c r="C243" s="63" t="str">
        <f>'[1]Laporan Mingguan'!C225</f>
        <v>JF</v>
      </c>
      <c r="D243" s="63" t="s">
        <v>321</v>
      </c>
      <c r="E243" s="63">
        <f>'[1]Laporan Mingguan'!E225</f>
        <v>0</v>
      </c>
      <c r="F243" s="65">
        <f>'[2]Laporan Mingguan'!O253</f>
        <v>26</v>
      </c>
      <c r="G243" s="63"/>
      <c r="H243" s="63"/>
      <c r="I243" s="63"/>
      <c r="J243" s="63"/>
      <c r="K243" s="63"/>
      <c r="L243" s="63"/>
      <c r="M243" s="63"/>
      <c r="N243" s="63"/>
      <c r="O243" s="65">
        <f t="shared" si="6"/>
        <v>26</v>
      </c>
      <c r="P243" s="65">
        <v>26</v>
      </c>
      <c r="Q243" s="65">
        <v>200</v>
      </c>
      <c r="R243" s="65">
        <f t="shared" si="7"/>
        <v>5200</v>
      </c>
    </row>
    <row r="244" spans="1:18" x14ac:dyDescent="0.2">
      <c r="A244" s="163">
        <v>238</v>
      </c>
      <c r="B244" s="63" t="str">
        <f>'[1]Laporan Mingguan'!B226</f>
        <v>M 5 X 16 (kembang)</v>
      </c>
      <c r="C244" s="63" t="str">
        <f>'[1]Laporan Mingguan'!C226</f>
        <v>JF</v>
      </c>
      <c r="D244" s="63">
        <f>'[1]Laporan Mingguan'!D226</f>
        <v>0</v>
      </c>
      <c r="E244" s="63">
        <f>'[1]Laporan Mingguan'!E226</f>
        <v>0</v>
      </c>
      <c r="F244" s="65">
        <f>'[2]Laporan Mingguan'!O254</f>
        <v>26</v>
      </c>
      <c r="G244" s="63"/>
      <c r="H244" s="63"/>
      <c r="I244" s="63"/>
      <c r="J244" s="63"/>
      <c r="K244" s="63"/>
      <c r="L244" s="63"/>
      <c r="M244" s="63"/>
      <c r="N244" s="63"/>
      <c r="O244" s="65">
        <f t="shared" si="6"/>
        <v>26</v>
      </c>
      <c r="P244" s="65">
        <v>26</v>
      </c>
      <c r="Q244" s="65">
        <v>100</v>
      </c>
      <c r="R244" s="65">
        <f t="shared" si="7"/>
        <v>2600</v>
      </c>
    </row>
    <row r="245" spans="1:18" x14ac:dyDescent="0.2">
      <c r="A245" s="163">
        <v>239</v>
      </c>
      <c r="B245" s="63" t="s">
        <v>26</v>
      </c>
      <c r="C245" s="63" t="s">
        <v>25</v>
      </c>
      <c r="D245" s="63">
        <v>0</v>
      </c>
      <c r="E245" s="63">
        <v>0</v>
      </c>
      <c r="F245" s="65">
        <f>'[2]Laporan Mingguan'!O255</f>
        <v>50</v>
      </c>
      <c r="G245" s="63"/>
      <c r="H245" s="63"/>
      <c r="I245" s="63"/>
      <c r="J245" s="63"/>
      <c r="K245" s="63"/>
      <c r="L245" s="63"/>
      <c r="M245" s="63"/>
      <c r="N245" s="63"/>
      <c r="O245" s="65">
        <f t="shared" si="6"/>
        <v>50</v>
      </c>
      <c r="P245" s="65">
        <v>50</v>
      </c>
      <c r="Q245" s="65">
        <v>200</v>
      </c>
      <c r="R245" s="65">
        <f t="shared" si="7"/>
        <v>10000</v>
      </c>
    </row>
    <row r="246" spans="1:18" x14ac:dyDescent="0.2">
      <c r="A246" s="163">
        <v>240</v>
      </c>
      <c r="B246" s="63" t="str">
        <f>'[1]Laporan Mingguan'!B227</f>
        <v>M 6 X 10 (kembang)</v>
      </c>
      <c r="C246" s="63" t="str">
        <f>'[1]Laporan Mingguan'!C227</f>
        <v>JF</v>
      </c>
      <c r="D246" s="63">
        <f>'[1]Laporan Mingguan'!D227</f>
        <v>0</v>
      </c>
      <c r="E246" s="63">
        <f>'[1]Laporan Mingguan'!E227</f>
        <v>0</v>
      </c>
      <c r="F246" s="65">
        <f>'[2]Laporan Mingguan'!O256</f>
        <v>38</v>
      </c>
      <c r="G246" s="63"/>
      <c r="H246" s="63"/>
      <c r="I246" s="63"/>
      <c r="J246" s="63"/>
      <c r="K246" s="63"/>
      <c r="L246" s="63"/>
      <c r="M246" s="63"/>
      <c r="N246" s="63"/>
      <c r="O246" s="65">
        <f t="shared" si="6"/>
        <v>38</v>
      </c>
      <c r="P246" s="65">
        <v>38</v>
      </c>
      <c r="Q246" s="65">
        <v>100</v>
      </c>
      <c r="R246" s="65">
        <f t="shared" si="7"/>
        <v>3800</v>
      </c>
    </row>
    <row r="247" spans="1:18" x14ac:dyDescent="0.2">
      <c r="A247" s="163">
        <v>241</v>
      </c>
      <c r="B247" s="63" t="str">
        <f>'[1]Laporan Mingguan'!B228</f>
        <v>M 6 X 15 (kembang)</v>
      </c>
      <c r="C247" s="63" t="str">
        <f>'[1]Laporan Mingguan'!C228</f>
        <v>JF</v>
      </c>
      <c r="D247" s="63">
        <f>'[1]Laporan Mingguan'!D228</f>
        <v>0</v>
      </c>
      <c r="E247" s="63">
        <f>'[1]Laporan Mingguan'!E228</f>
        <v>0</v>
      </c>
      <c r="F247" s="65">
        <f>'[2]Laporan Mingguan'!O257</f>
        <v>34</v>
      </c>
      <c r="G247" s="63"/>
      <c r="H247" s="63"/>
      <c r="I247" s="63"/>
      <c r="J247" s="63"/>
      <c r="K247" s="63"/>
      <c r="L247" s="63"/>
      <c r="M247" s="63"/>
      <c r="N247" s="63"/>
      <c r="O247" s="65">
        <f t="shared" si="6"/>
        <v>34</v>
      </c>
      <c r="P247" s="65">
        <v>34</v>
      </c>
      <c r="Q247" s="65">
        <v>300</v>
      </c>
      <c r="R247" s="65">
        <f t="shared" si="7"/>
        <v>10200</v>
      </c>
    </row>
    <row r="248" spans="1:18" x14ac:dyDescent="0.2">
      <c r="A248" s="163">
        <v>242</v>
      </c>
      <c r="B248" s="63" t="str">
        <f>'[1]Laporan Mingguan'!B229</f>
        <v>M 6 X 20 (Kembang)</v>
      </c>
      <c r="C248" s="63" t="str">
        <f>'[1]Laporan Mingguan'!C229</f>
        <v>JF</v>
      </c>
      <c r="D248" s="63">
        <f>'[1]Laporan Mingguan'!D229</f>
        <v>0</v>
      </c>
      <c r="E248" s="63">
        <f>'[1]Laporan Mingguan'!E229</f>
        <v>0</v>
      </c>
      <c r="F248" s="65">
        <f>'[2]Laporan Mingguan'!O258</f>
        <v>34</v>
      </c>
      <c r="G248" s="63"/>
      <c r="H248" s="63"/>
      <c r="I248" s="63"/>
      <c r="J248" s="63"/>
      <c r="K248" s="63"/>
      <c r="L248" s="63"/>
      <c r="M248" s="63"/>
      <c r="N248" s="63"/>
      <c r="O248" s="65">
        <f t="shared" si="6"/>
        <v>34</v>
      </c>
      <c r="P248" s="65">
        <v>34</v>
      </c>
      <c r="Q248" s="65">
        <v>200</v>
      </c>
      <c r="R248" s="65">
        <f t="shared" si="7"/>
        <v>6800</v>
      </c>
    </row>
    <row r="249" spans="1:18" x14ac:dyDescent="0.2">
      <c r="A249" s="163">
        <v>243</v>
      </c>
      <c r="B249" s="63" t="str">
        <f>'[1]Laporan Mingguan'!B230</f>
        <v>Baut L M 3 x 15</v>
      </c>
      <c r="C249" s="63" t="str">
        <f>'[1]Laporan Mingguan'!C230</f>
        <v>Tanam</v>
      </c>
      <c r="D249" s="63">
        <f>'[1]Laporan Mingguan'!D230</f>
        <v>0</v>
      </c>
      <c r="E249" s="63">
        <f>'[1]Laporan Mingguan'!E230</f>
        <v>0</v>
      </c>
      <c r="F249" s="65">
        <f>'[2]Laporan Mingguan'!O259</f>
        <v>32</v>
      </c>
      <c r="G249" s="63"/>
      <c r="H249" s="63"/>
      <c r="I249" s="63"/>
      <c r="J249" s="63"/>
      <c r="K249" s="63"/>
      <c r="L249" s="63"/>
      <c r="M249" s="63"/>
      <c r="N249" s="63"/>
      <c r="O249" s="65">
        <f t="shared" si="6"/>
        <v>32</v>
      </c>
      <c r="P249" s="65">
        <v>32</v>
      </c>
      <c r="Q249" s="65">
        <v>1000</v>
      </c>
      <c r="R249" s="65">
        <f t="shared" si="7"/>
        <v>32000</v>
      </c>
    </row>
    <row r="250" spans="1:18" x14ac:dyDescent="0.2">
      <c r="A250" s="163">
        <v>244</v>
      </c>
      <c r="B250" s="63" t="s">
        <v>1107</v>
      </c>
      <c r="C250" s="63" t="s">
        <v>33</v>
      </c>
      <c r="D250" s="63">
        <v>0</v>
      </c>
      <c r="E250" s="63">
        <v>0</v>
      </c>
      <c r="F250" s="65">
        <f>'[2]Laporan Mingguan'!O260</f>
        <v>0</v>
      </c>
      <c r="G250" s="63"/>
      <c r="H250" s="63"/>
      <c r="I250" s="63"/>
      <c r="J250" s="63"/>
      <c r="K250" s="63"/>
      <c r="L250" s="63"/>
      <c r="M250" s="63"/>
      <c r="N250" s="63"/>
      <c r="O250" s="65">
        <f t="shared" si="6"/>
        <v>0</v>
      </c>
      <c r="P250" s="65">
        <v>0</v>
      </c>
      <c r="Q250" s="65">
        <v>1000</v>
      </c>
      <c r="R250" s="65">
        <f t="shared" si="7"/>
        <v>0</v>
      </c>
    </row>
    <row r="251" spans="1:18" x14ac:dyDescent="0.2">
      <c r="A251" s="163">
        <v>245</v>
      </c>
      <c r="B251" s="63" t="s">
        <v>59</v>
      </c>
      <c r="C251" s="63" t="s">
        <v>33</v>
      </c>
      <c r="D251" s="63">
        <v>0</v>
      </c>
      <c r="E251" s="63">
        <v>0</v>
      </c>
      <c r="F251" s="65">
        <f>'[2]Laporan Mingguan'!O261</f>
        <v>22</v>
      </c>
      <c r="G251" s="63"/>
      <c r="H251" s="63"/>
      <c r="I251" s="63"/>
      <c r="J251" s="63"/>
      <c r="K251" s="63"/>
      <c r="L251" s="63"/>
      <c r="M251" s="63"/>
      <c r="N251" s="63"/>
      <c r="O251" s="65">
        <f t="shared" si="6"/>
        <v>22</v>
      </c>
      <c r="P251" s="65">
        <v>22</v>
      </c>
      <c r="Q251" s="65">
        <v>800</v>
      </c>
      <c r="R251" s="65">
        <f t="shared" si="7"/>
        <v>17600</v>
      </c>
    </row>
    <row r="252" spans="1:18" x14ac:dyDescent="0.2">
      <c r="A252" s="163">
        <v>246</v>
      </c>
      <c r="B252" s="63" t="str">
        <f>'[1]Laporan Mingguan'!B231</f>
        <v xml:space="preserve">Baut L M 4 x 10 </v>
      </c>
      <c r="C252" s="63" t="str">
        <f>'[1]Laporan Mingguan'!C231</f>
        <v>Tanam</v>
      </c>
      <c r="D252" s="63">
        <f>'[1]Laporan Mingguan'!D231</f>
        <v>0</v>
      </c>
      <c r="E252" s="63">
        <f>'[1]Laporan Mingguan'!E231</f>
        <v>0</v>
      </c>
      <c r="F252" s="65">
        <f>'[2]Laporan Mingguan'!O262</f>
        <v>32</v>
      </c>
      <c r="G252" s="63"/>
      <c r="H252" s="63"/>
      <c r="I252" s="63"/>
      <c r="J252" s="63"/>
      <c r="K252" s="63"/>
      <c r="L252" s="63"/>
      <c r="M252" s="63"/>
      <c r="N252" s="63"/>
      <c r="O252" s="65">
        <f t="shared" si="6"/>
        <v>32</v>
      </c>
      <c r="P252" s="65">
        <v>32</v>
      </c>
      <c r="Q252" s="65">
        <v>600</v>
      </c>
      <c r="R252" s="65">
        <f t="shared" si="7"/>
        <v>19200</v>
      </c>
    </row>
    <row r="253" spans="1:18" x14ac:dyDescent="0.2">
      <c r="A253" s="163">
        <v>247</v>
      </c>
      <c r="B253" s="63" t="str">
        <f>'[1]Laporan Mingguan'!B232</f>
        <v xml:space="preserve">Baut L M 5 X 6 </v>
      </c>
      <c r="C253" s="63" t="str">
        <f>'[1]Laporan Mingguan'!C232</f>
        <v>Tanam</v>
      </c>
      <c r="D253" s="63">
        <f>'[1]Laporan Mingguan'!D232</f>
        <v>0</v>
      </c>
      <c r="E253" s="63">
        <f>'[1]Laporan Mingguan'!E232</f>
        <v>0</v>
      </c>
      <c r="F253" s="65">
        <f>'[2]Laporan Mingguan'!O263</f>
        <v>23</v>
      </c>
      <c r="G253" s="63"/>
      <c r="H253" s="63"/>
      <c r="I253" s="63"/>
      <c r="J253" s="63"/>
      <c r="K253" s="63"/>
      <c r="L253" s="63"/>
      <c r="M253" s="63"/>
      <c r="N253" s="63"/>
      <c r="O253" s="65">
        <f t="shared" si="6"/>
        <v>23</v>
      </c>
      <c r="P253" s="65">
        <v>23</v>
      </c>
      <c r="Q253" s="65">
        <v>600</v>
      </c>
      <c r="R253" s="65">
        <f t="shared" si="7"/>
        <v>13800</v>
      </c>
    </row>
    <row r="254" spans="1:18" x14ac:dyDescent="0.2">
      <c r="A254" s="163">
        <v>248</v>
      </c>
      <c r="B254" s="63" t="str">
        <f>'[1]Laporan Mingguan'!B233</f>
        <v xml:space="preserve">Baut L M 5 X 10 </v>
      </c>
      <c r="C254" s="63" t="str">
        <f>'[1]Laporan Mingguan'!C233</f>
        <v>Tanam</v>
      </c>
      <c r="D254" s="63" t="s">
        <v>321</v>
      </c>
      <c r="E254" s="63">
        <f>'[1]Laporan Mingguan'!E233</f>
        <v>0</v>
      </c>
      <c r="F254" s="65">
        <f>'[2]Laporan Mingguan'!O264</f>
        <v>15</v>
      </c>
      <c r="G254" s="63"/>
      <c r="H254" s="63"/>
      <c r="I254" s="63"/>
      <c r="J254" s="63"/>
      <c r="K254" s="63"/>
      <c r="L254" s="63">
        <f>1</f>
        <v>1</v>
      </c>
      <c r="M254" s="63"/>
      <c r="N254" s="63"/>
      <c r="O254" s="65">
        <f t="shared" si="6"/>
        <v>14</v>
      </c>
      <c r="P254" s="65">
        <v>14</v>
      </c>
      <c r="Q254" s="65">
        <v>1000</v>
      </c>
      <c r="R254" s="65">
        <f t="shared" si="7"/>
        <v>14000</v>
      </c>
    </row>
    <row r="255" spans="1:18" x14ac:dyDescent="0.2">
      <c r="A255" s="163">
        <v>249</v>
      </c>
      <c r="B255" s="63" t="s">
        <v>34</v>
      </c>
      <c r="C255" s="63" t="s">
        <v>33</v>
      </c>
      <c r="D255" s="63">
        <v>0</v>
      </c>
      <c r="E255" s="63">
        <v>0</v>
      </c>
      <c r="F255" s="65">
        <f>'[2]Laporan Mingguan'!O265</f>
        <v>35</v>
      </c>
      <c r="G255" s="63"/>
      <c r="H255" s="63"/>
      <c r="I255" s="63"/>
      <c r="J255" s="63"/>
      <c r="K255" s="63"/>
      <c r="L255" s="63"/>
      <c r="M255" s="63"/>
      <c r="N255" s="63"/>
      <c r="O255" s="65">
        <f t="shared" si="6"/>
        <v>35</v>
      </c>
      <c r="P255" s="65">
        <v>35</v>
      </c>
      <c r="Q255" s="65">
        <v>500</v>
      </c>
      <c r="R255" s="65">
        <f t="shared" si="7"/>
        <v>17500</v>
      </c>
    </row>
    <row r="256" spans="1:18" x14ac:dyDescent="0.2">
      <c r="A256" s="163">
        <v>250</v>
      </c>
      <c r="B256" s="63" t="str">
        <f>'[1]Laporan Mingguan'!B234</f>
        <v xml:space="preserve">Baut L M 5 X 15 </v>
      </c>
      <c r="C256" s="63" t="str">
        <f>'[1]Laporan Mingguan'!C234</f>
        <v>Tanam</v>
      </c>
      <c r="D256" s="63">
        <f>'[1]Laporan Mingguan'!D234</f>
        <v>0</v>
      </c>
      <c r="E256" s="63">
        <f>'[1]Laporan Mingguan'!E234</f>
        <v>0</v>
      </c>
      <c r="F256" s="65">
        <f>'[2]Laporan Mingguan'!O266</f>
        <v>41</v>
      </c>
      <c r="G256" s="63"/>
      <c r="H256" s="63"/>
      <c r="I256" s="63"/>
      <c r="J256" s="63"/>
      <c r="K256" s="63"/>
      <c r="L256" s="63"/>
      <c r="M256" s="63"/>
      <c r="N256" s="63"/>
      <c r="O256" s="65">
        <f t="shared" si="6"/>
        <v>41</v>
      </c>
      <c r="P256" s="65">
        <v>41</v>
      </c>
      <c r="Q256" s="65">
        <v>600</v>
      </c>
      <c r="R256" s="65">
        <f t="shared" si="7"/>
        <v>24600</v>
      </c>
    </row>
    <row r="257" spans="1:18" x14ac:dyDescent="0.2">
      <c r="A257" s="163">
        <v>251</v>
      </c>
      <c r="B257" s="63" t="str">
        <f>'[1]Laporan Mingguan'!B235</f>
        <v xml:space="preserve">Baut L M 6 X 5 </v>
      </c>
      <c r="C257" s="63" t="str">
        <f>'[1]Laporan Mingguan'!C235</f>
        <v>Tanam</v>
      </c>
      <c r="D257" s="63">
        <f>'[1]Laporan Mingguan'!D235</f>
        <v>0</v>
      </c>
      <c r="E257" s="63">
        <f>'[1]Laporan Mingguan'!E235</f>
        <v>0</v>
      </c>
      <c r="F257" s="65">
        <f>'[2]Laporan Mingguan'!O267</f>
        <v>22</v>
      </c>
      <c r="G257" s="63"/>
      <c r="H257" s="63"/>
      <c r="I257" s="63"/>
      <c r="J257" s="63"/>
      <c r="K257" s="63"/>
      <c r="L257" s="63"/>
      <c r="M257" s="63"/>
      <c r="N257" s="63"/>
      <c r="O257" s="65">
        <f t="shared" si="6"/>
        <v>22</v>
      </c>
      <c r="P257" s="65">
        <v>22</v>
      </c>
      <c r="Q257" s="65">
        <v>600</v>
      </c>
      <c r="R257" s="65">
        <f t="shared" si="7"/>
        <v>13200</v>
      </c>
    </row>
    <row r="258" spans="1:18" x14ac:dyDescent="0.2">
      <c r="A258" s="163">
        <v>252</v>
      </c>
      <c r="B258" s="63" t="str">
        <f>'[1]Laporan Mingguan'!B236</f>
        <v xml:space="preserve">Baut L M 6 X 8 </v>
      </c>
      <c r="C258" s="63" t="str">
        <f>'[1]Laporan Mingguan'!C236</f>
        <v>Tanam</v>
      </c>
      <c r="D258" s="63">
        <f>'[1]Laporan Mingguan'!D236</f>
        <v>0</v>
      </c>
      <c r="E258" s="63">
        <f>'[1]Laporan Mingguan'!E236</f>
        <v>0</v>
      </c>
      <c r="F258" s="65">
        <f>'[2]Laporan Mingguan'!O268</f>
        <v>21</v>
      </c>
      <c r="G258" s="63"/>
      <c r="H258" s="63"/>
      <c r="I258" s="63"/>
      <c r="J258" s="63"/>
      <c r="K258" s="63"/>
      <c r="L258" s="63"/>
      <c r="M258" s="63"/>
      <c r="N258" s="63"/>
      <c r="O258" s="65">
        <f t="shared" si="6"/>
        <v>21</v>
      </c>
      <c r="P258" s="65">
        <v>21</v>
      </c>
      <c r="Q258" s="65">
        <v>594</v>
      </c>
      <c r="R258" s="65">
        <f t="shared" si="7"/>
        <v>12474</v>
      </c>
    </row>
    <row r="259" spans="1:18" s="93" customFormat="1" ht="12" customHeight="1" x14ac:dyDescent="0.2">
      <c r="A259" s="163">
        <v>253</v>
      </c>
      <c r="B259" s="91" t="str">
        <f>'[1]Laporan Mingguan'!B237</f>
        <v xml:space="preserve">Baut L M 6 X 10 </v>
      </c>
      <c r="C259" s="91" t="str">
        <f>'[1]Laporan Mingguan'!C237</f>
        <v>Tanam</v>
      </c>
      <c r="D259" s="91" t="s">
        <v>321</v>
      </c>
      <c r="E259" s="91">
        <f>'[1]Laporan Mingguan'!E237</f>
        <v>0</v>
      </c>
      <c r="F259" s="92">
        <f>'[2]Laporan Mingguan'!O269</f>
        <v>15</v>
      </c>
      <c r="G259" s="91"/>
      <c r="H259" s="91"/>
      <c r="I259" s="91"/>
      <c r="J259" s="91">
        <f>4</f>
        <v>4</v>
      </c>
      <c r="K259" s="91"/>
      <c r="L259" s="91"/>
      <c r="M259" s="91">
        <f>6</f>
        <v>6</v>
      </c>
      <c r="N259" s="91"/>
      <c r="O259" s="92">
        <f t="shared" si="6"/>
        <v>17</v>
      </c>
      <c r="P259" s="92">
        <v>17</v>
      </c>
      <c r="Q259" s="92">
        <v>600</v>
      </c>
      <c r="R259" s="92">
        <f t="shared" si="7"/>
        <v>10200</v>
      </c>
    </row>
    <row r="260" spans="1:18" ht="12" customHeight="1" x14ac:dyDescent="0.2">
      <c r="A260" s="163">
        <v>254</v>
      </c>
      <c r="B260" s="63" t="s">
        <v>1198</v>
      </c>
      <c r="C260" s="63" t="s">
        <v>33</v>
      </c>
      <c r="D260" s="63" t="s">
        <v>321</v>
      </c>
      <c r="E260" s="63">
        <v>0</v>
      </c>
      <c r="F260" s="65">
        <f>'[2]Laporan Mingguan'!O270</f>
        <v>0</v>
      </c>
      <c r="G260" s="63"/>
      <c r="H260" s="63"/>
      <c r="I260" s="63"/>
      <c r="J260" s="63"/>
      <c r="K260" s="63"/>
      <c r="L260" s="63"/>
      <c r="M260" s="63"/>
      <c r="N260" s="63"/>
      <c r="O260" s="65">
        <f t="shared" si="6"/>
        <v>0</v>
      </c>
      <c r="P260" s="65">
        <v>0</v>
      </c>
      <c r="Q260" s="65">
        <v>1000</v>
      </c>
      <c r="R260" s="65">
        <f t="shared" si="7"/>
        <v>0</v>
      </c>
    </row>
    <row r="261" spans="1:18" x14ac:dyDescent="0.2">
      <c r="A261" s="163">
        <v>255</v>
      </c>
      <c r="B261" s="63" t="str">
        <f>'[1]Laporan Mingguan'!B238</f>
        <v xml:space="preserve">Baut L M 6 X 15 </v>
      </c>
      <c r="C261" s="63" t="str">
        <f>'[1]Laporan Mingguan'!C238</f>
        <v>Tanam</v>
      </c>
      <c r="D261" s="63">
        <f>'[1]Laporan Mingguan'!D238</f>
        <v>0</v>
      </c>
      <c r="E261" s="63">
        <f>'[1]Laporan Mingguan'!E238</f>
        <v>0</v>
      </c>
      <c r="F261" s="65">
        <f>'[2]Laporan Mingguan'!O271</f>
        <v>22</v>
      </c>
      <c r="G261" s="63"/>
      <c r="H261" s="63"/>
      <c r="I261" s="63"/>
      <c r="J261" s="63"/>
      <c r="K261" s="63"/>
      <c r="L261" s="63"/>
      <c r="M261" s="63"/>
      <c r="N261" s="63"/>
      <c r="O261" s="65">
        <f t="shared" si="6"/>
        <v>22</v>
      </c>
      <c r="P261" s="65">
        <v>22</v>
      </c>
      <c r="Q261" s="65">
        <v>600</v>
      </c>
      <c r="R261" s="65">
        <f t="shared" si="7"/>
        <v>13200</v>
      </c>
    </row>
    <row r="262" spans="1:18" x14ac:dyDescent="0.2">
      <c r="A262" s="163">
        <v>256</v>
      </c>
      <c r="B262" s="63" t="str">
        <f>'[1]Laporan Mingguan'!B239</f>
        <v>Baut L M 6 X 20</v>
      </c>
      <c r="C262" s="63" t="str">
        <f>'[1]Laporan Mingguan'!C239</f>
        <v>Tanam</v>
      </c>
      <c r="D262" s="63">
        <f>'[1]Laporan Mingguan'!D239</f>
        <v>0</v>
      </c>
      <c r="E262" s="63">
        <f>'[1]Laporan Mingguan'!E239</f>
        <v>0</v>
      </c>
      <c r="F262" s="65">
        <f>'[2]Laporan Mingguan'!O272</f>
        <v>28</v>
      </c>
      <c r="G262" s="63"/>
      <c r="H262" s="63"/>
      <c r="I262" s="63"/>
      <c r="J262" s="63"/>
      <c r="K262" s="63"/>
      <c r="L262" s="63"/>
      <c r="M262" s="63"/>
      <c r="N262" s="63"/>
      <c r="O262" s="65">
        <f t="shared" si="6"/>
        <v>28</v>
      </c>
      <c r="P262" s="65">
        <v>28</v>
      </c>
      <c r="Q262" s="65">
        <v>508.5</v>
      </c>
      <c r="R262" s="65">
        <f t="shared" si="7"/>
        <v>14238</v>
      </c>
    </row>
    <row r="263" spans="1:18" x14ac:dyDescent="0.2">
      <c r="A263" s="163">
        <v>257</v>
      </c>
      <c r="B263" s="63" t="s">
        <v>912</v>
      </c>
      <c r="C263" s="63" t="s">
        <v>33</v>
      </c>
      <c r="D263" s="63">
        <v>0</v>
      </c>
      <c r="E263" s="63">
        <v>0</v>
      </c>
      <c r="F263" s="65">
        <f>'[2]Laporan Mingguan'!O273</f>
        <v>24</v>
      </c>
      <c r="G263" s="63"/>
      <c r="H263" s="63"/>
      <c r="I263" s="63"/>
      <c r="J263" s="63"/>
      <c r="K263" s="63"/>
      <c r="L263" s="63"/>
      <c r="M263" s="63"/>
      <c r="N263" s="63"/>
      <c r="O263" s="65">
        <f t="shared" si="6"/>
        <v>24</v>
      </c>
      <c r="P263" s="65">
        <v>24</v>
      </c>
      <c r="Q263" s="65">
        <v>1200</v>
      </c>
      <c r="R263" s="65">
        <f t="shared" si="7"/>
        <v>28800</v>
      </c>
    </row>
    <row r="264" spans="1:18" x14ac:dyDescent="0.2">
      <c r="A264" s="163">
        <v>258</v>
      </c>
      <c r="B264" s="63" t="str">
        <f>'[1]Laporan Mingguan'!B240</f>
        <v>Baut L M 8 x 8</v>
      </c>
      <c r="C264" s="63" t="str">
        <f>'[1]Laporan Mingguan'!C240</f>
        <v>Tanam</v>
      </c>
      <c r="D264" s="63">
        <f>'[1]Laporan Mingguan'!D240</f>
        <v>0</v>
      </c>
      <c r="E264" s="63">
        <f>'[1]Laporan Mingguan'!E240</f>
        <v>0</v>
      </c>
      <c r="F264" s="65">
        <f>'[2]Laporan Mingguan'!O274</f>
        <v>22</v>
      </c>
      <c r="G264" s="63"/>
      <c r="H264" s="63"/>
      <c r="I264" s="63"/>
      <c r="J264" s="63"/>
      <c r="K264" s="63"/>
      <c r="L264" s="63"/>
      <c r="M264" s="63"/>
      <c r="N264" s="63"/>
      <c r="O264" s="65">
        <f t="shared" si="6"/>
        <v>22</v>
      </c>
      <c r="P264" s="65">
        <v>22</v>
      </c>
      <c r="Q264" s="65">
        <v>648</v>
      </c>
      <c r="R264" s="65">
        <f t="shared" si="7"/>
        <v>14256</v>
      </c>
    </row>
    <row r="265" spans="1:18" ht="12" customHeight="1" x14ac:dyDescent="0.2">
      <c r="A265" s="163">
        <v>259</v>
      </c>
      <c r="B265" s="63" t="str">
        <f>'[1]Laporan Mingguan'!B241</f>
        <v>Baut L M 8 x 10</v>
      </c>
      <c r="C265" s="63" t="str">
        <f>'[1]Laporan Mingguan'!C241</f>
        <v>Tanam</v>
      </c>
      <c r="D265" s="63">
        <f>'[1]Laporan Mingguan'!D241</f>
        <v>0</v>
      </c>
      <c r="E265" s="63">
        <f>'[1]Laporan Mingguan'!E241</f>
        <v>0</v>
      </c>
      <c r="F265" s="65">
        <f>'[2]Laporan Mingguan'!O275</f>
        <v>27</v>
      </c>
      <c r="G265" s="63"/>
      <c r="H265" s="63"/>
      <c r="I265" s="63"/>
      <c r="J265" s="63"/>
      <c r="K265" s="63"/>
      <c r="L265" s="63"/>
      <c r="M265" s="63"/>
      <c r="N265" s="63"/>
      <c r="O265" s="65">
        <f t="shared" si="6"/>
        <v>27</v>
      </c>
      <c r="P265" s="65">
        <v>27</v>
      </c>
      <c r="Q265" s="65">
        <v>700</v>
      </c>
      <c r="R265" s="65">
        <f t="shared" si="7"/>
        <v>18900</v>
      </c>
    </row>
    <row r="266" spans="1:18" x14ac:dyDescent="0.2">
      <c r="A266" s="163">
        <v>260</v>
      </c>
      <c r="B266" s="63" t="str">
        <f>'[1]Laporan Mingguan'!B242</f>
        <v>Baut L M 8 x 15</v>
      </c>
      <c r="C266" s="63" t="str">
        <f>'[1]Laporan Mingguan'!C242</f>
        <v>Tanam</v>
      </c>
      <c r="D266" s="63">
        <f>'[1]Laporan Mingguan'!D242</f>
        <v>0</v>
      </c>
      <c r="E266" s="63">
        <f>'[1]Laporan Mingguan'!E242</f>
        <v>0</v>
      </c>
      <c r="F266" s="65">
        <f>'[2]Laporan Mingguan'!O276</f>
        <v>61</v>
      </c>
      <c r="G266" s="63"/>
      <c r="H266" s="63"/>
      <c r="I266" s="63"/>
      <c r="J266" s="63"/>
      <c r="K266" s="63"/>
      <c r="L266" s="63"/>
      <c r="M266" s="63"/>
      <c r="N266" s="63"/>
      <c r="O266" s="65">
        <f t="shared" si="6"/>
        <v>61</v>
      </c>
      <c r="P266" s="65">
        <v>61</v>
      </c>
      <c r="Q266" s="65">
        <v>1000</v>
      </c>
      <c r="R266" s="65">
        <f t="shared" si="7"/>
        <v>61000</v>
      </c>
    </row>
    <row r="267" spans="1:18" x14ac:dyDescent="0.2">
      <c r="A267" s="163">
        <v>261</v>
      </c>
      <c r="B267" s="63" t="str">
        <f>'[1]Laporan Mingguan'!B243</f>
        <v>Baut L M 8 x 20</v>
      </c>
      <c r="C267" s="63" t="str">
        <f>'[1]Laporan Mingguan'!C243</f>
        <v>Tanam</v>
      </c>
      <c r="D267" s="63">
        <f>'[1]Laporan Mingguan'!D243</f>
        <v>0</v>
      </c>
      <c r="E267" s="63">
        <f>'[1]Laporan Mingguan'!E243</f>
        <v>0</v>
      </c>
      <c r="F267" s="65">
        <f>'[2]Laporan Mingguan'!O277</f>
        <v>41</v>
      </c>
      <c r="G267" s="63"/>
      <c r="H267" s="63"/>
      <c r="I267" s="63"/>
      <c r="J267" s="63"/>
      <c r="K267" s="63"/>
      <c r="L267" s="63"/>
      <c r="M267" s="63"/>
      <c r="N267" s="63"/>
      <c r="O267" s="65">
        <f t="shared" si="6"/>
        <v>41</v>
      </c>
      <c r="P267" s="65">
        <v>41</v>
      </c>
      <c r="Q267" s="65">
        <v>920</v>
      </c>
      <c r="R267" s="65">
        <f t="shared" si="7"/>
        <v>37720</v>
      </c>
    </row>
    <row r="268" spans="1:18" x14ac:dyDescent="0.2">
      <c r="A268" s="163">
        <v>262</v>
      </c>
      <c r="B268" s="63" t="str">
        <f>'[1]Laporan Mingguan'!B244</f>
        <v xml:space="preserve">Baut L M 8 x 40 </v>
      </c>
      <c r="C268" s="63" t="str">
        <f>'[1]Laporan Mingguan'!C244</f>
        <v>Tanam</v>
      </c>
      <c r="D268" s="63">
        <f>'[1]Laporan Mingguan'!D244</f>
        <v>0</v>
      </c>
      <c r="E268" s="63">
        <f>'[1]Laporan Mingguan'!E244</f>
        <v>0</v>
      </c>
      <c r="F268" s="65">
        <f>'[2]Laporan Mingguan'!O278</f>
        <v>35</v>
      </c>
      <c r="G268" s="63"/>
      <c r="H268" s="63"/>
      <c r="I268" s="63"/>
      <c r="J268" s="63"/>
      <c r="K268" s="63"/>
      <c r="L268" s="63"/>
      <c r="M268" s="63"/>
      <c r="N268" s="63"/>
      <c r="O268" s="65">
        <f t="shared" si="6"/>
        <v>35</v>
      </c>
      <c r="P268" s="65">
        <v>35</v>
      </c>
      <c r="Q268" s="65">
        <v>2150</v>
      </c>
      <c r="R268" s="65">
        <f t="shared" si="7"/>
        <v>75250</v>
      </c>
    </row>
    <row r="269" spans="1:18" x14ac:dyDescent="0.2">
      <c r="A269" s="163">
        <v>263</v>
      </c>
      <c r="B269" s="63" t="str">
        <f>'[1]Laporan Mingguan'!B245</f>
        <v xml:space="preserve">Baut L M 10 x 10 </v>
      </c>
      <c r="C269" s="63" t="str">
        <f>'[1]Laporan Mingguan'!C245</f>
        <v>Tanam</v>
      </c>
      <c r="D269" s="63" t="s">
        <v>321</v>
      </c>
      <c r="E269" s="63">
        <f>'[1]Laporan Mingguan'!E245</f>
        <v>0</v>
      </c>
      <c r="F269" s="65">
        <f>'[2]Laporan Mingguan'!O279</f>
        <v>15</v>
      </c>
      <c r="G269" s="63"/>
      <c r="H269" s="63"/>
      <c r="I269" s="63"/>
      <c r="J269" s="63"/>
      <c r="K269" s="63"/>
      <c r="L269" s="63"/>
      <c r="M269" s="63"/>
      <c r="N269" s="63"/>
      <c r="O269" s="65">
        <f t="shared" si="6"/>
        <v>15</v>
      </c>
      <c r="P269" s="65">
        <v>15</v>
      </c>
      <c r="Q269" s="65">
        <v>1500</v>
      </c>
      <c r="R269" s="65">
        <f t="shared" si="7"/>
        <v>22500</v>
      </c>
    </row>
    <row r="270" spans="1:18" x14ac:dyDescent="0.2">
      <c r="A270" s="163">
        <v>264</v>
      </c>
      <c r="B270" s="63" t="s">
        <v>923</v>
      </c>
      <c r="C270" s="63" t="s">
        <v>33</v>
      </c>
      <c r="D270" s="63" t="s">
        <v>935</v>
      </c>
      <c r="E270" s="63">
        <v>0</v>
      </c>
      <c r="F270" s="65">
        <f>'[2]Laporan Mingguan'!O280</f>
        <v>13</v>
      </c>
      <c r="G270" s="63"/>
      <c r="H270" s="63"/>
      <c r="I270" s="63"/>
      <c r="J270" s="63"/>
      <c r="K270" s="63"/>
      <c r="L270" s="63"/>
      <c r="M270" s="63"/>
      <c r="N270" s="63"/>
      <c r="O270" s="65">
        <f t="shared" si="6"/>
        <v>13</v>
      </c>
      <c r="P270" s="65">
        <v>13</v>
      </c>
      <c r="Q270" s="65">
        <v>2500</v>
      </c>
      <c r="R270" s="65">
        <f t="shared" si="7"/>
        <v>32500</v>
      </c>
    </row>
    <row r="271" spans="1:18" x14ac:dyDescent="0.2">
      <c r="A271" s="163">
        <v>265</v>
      </c>
      <c r="B271" s="63" t="s">
        <v>202</v>
      </c>
      <c r="C271" s="63" t="s">
        <v>33</v>
      </c>
      <c r="D271" s="63">
        <v>0</v>
      </c>
      <c r="E271" s="63">
        <v>0</v>
      </c>
      <c r="F271" s="65">
        <f>'[2]Laporan Mingguan'!O281</f>
        <v>23</v>
      </c>
      <c r="G271" s="63"/>
      <c r="H271" s="63"/>
      <c r="I271" s="63"/>
      <c r="J271" s="63"/>
      <c r="K271" s="63"/>
      <c r="L271" s="63"/>
      <c r="M271" s="63"/>
      <c r="N271" s="63"/>
      <c r="O271" s="65">
        <f t="shared" si="6"/>
        <v>23</v>
      </c>
      <c r="P271" s="65">
        <v>23</v>
      </c>
      <c r="Q271" s="65">
        <v>2336</v>
      </c>
      <c r="R271" s="65">
        <f t="shared" si="7"/>
        <v>53728</v>
      </c>
    </row>
    <row r="272" spans="1:18" x14ac:dyDescent="0.2">
      <c r="A272" s="163">
        <v>266</v>
      </c>
      <c r="B272" s="63" t="str">
        <f>'[1]Laporan Mingguan'!B246</f>
        <v>Baut L M 10 x 45</v>
      </c>
      <c r="C272" s="63" t="str">
        <f>'[1]Laporan Mingguan'!C246</f>
        <v>Tanam</v>
      </c>
      <c r="D272" s="63">
        <f>'[1]Laporan Mingguan'!D246</f>
        <v>0</v>
      </c>
      <c r="E272" s="63">
        <f>'[1]Laporan Mingguan'!E246</f>
        <v>0</v>
      </c>
      <c r="F272" s="65">
        <f>'[2]Laporan Mingguan'!O282</f>
        <v>39</v>
      </c>
      <c r="G272" s="63"/>
      <c r="H272" s="63"/>
      <c r="I272" s="63"/>
      <c r="J272" s="63"/>
      <c r="K272" s="63"/>
      <c r="L272" s="63"/>
      <c r="M272" s="63"/>
      <c r="N272" s="63"/>
      <c r="O272" s="65">
        <f t="shared" si="6"/>
        <v>39</v>
      </c>
      <c r="P272" s="65">
        <v>39</v>
      </c>
      <c r="Q272" s="65">
        <v>900</v>
      </c>
      <c r="R272" s="65">
        <f t="shared" si="7"/>
        <v>35100</v>
      </c>
    </row>
    <row r="273" spans="1:18" x14ac:dyDescent="0.2">
      <c r="A273" s="163">
        <v>267</v>
      </c>
      <c r="B273" s="63" t="str">
        <f>'[1]Laporan Mingguan'!B247</f>
        <v xml:space="preserve">Baut L M 10 x 12 </v>
      </c>
      <c r="C273" s="63" t="str">
        <f>'[1]Laporan Mingguan'!C247</f>
        <v>Tanam</v>
      </c>
      <c r="D273" s="63">
        <f>'[1]Laporan Mingguan'!D247</f>
        <v>0</v>
      </c>
      <c r="E273" s="63">
        <f>'[1]Laporan Mingguan'!E247</f>
        <v>0</v>
      </c>
      <c r="F273" s="65">
        <f>'[2]Laporan Mingguan'!O283</f>
        <v>36</v>
      </c>
      <c r="G273" s="63"/>
      <c r="H273" s="63"/>
      <c r="I273" s="63"/>
      <c r="J273" s="63"/>
      <c r="K273" s="63"/>
      <c r="L273" s="63"/>
      <c r="M273" s="63"/>
      <c r="N273" s="63"/>
      <c r="O273" s="65">
        <f t="shared" si="6"/>
        <v>36</v>
      </c>
      <c r="P273" s="65">
        <v>36</v>
      </c>
      <c r="Q273" s="65">
        <v>900</v>
      </c>
      <c r="R273" s="65">
        <f t="shared" si="7"/>
        <v>32400</v>
      </c>
    </row>
    <row r="274" spans="1:18" x14ac:dyDescent="0.2">
      <c r="A274" s="163">
        <v>268</v>
      </c>
      <c r="B274" s="63" t="str">
        <f>'[1]Laporan Mingguan'!B248</f>
        <v xml:space="preserve">Baut L M 10 x 15 </v>
      </c>
      <c r="C274" s="63" t="str">
        <f>'[1]Laporan Mingguan'!C248</f>
        <v>Tanam</v>
      </c>
      <c r="D274" s="63" t="s">
        <v>321</v>
      </c>
      <c r="E274" s="63">
        <f>'[1]Laporan Mingguan'!E248</f>
        <v>0</v>
      </c>
      <c r="F274" s="65">
        <f>'[2]Laporan Mingguan'!O284</f>
        <v>36</v>
      </c>
      <c r="G274" s="63"/>
      <c r="H274" s="63"/>
      <c r="I274" s="63"/>
      <c r="J274" s="63"/>
      <c r="K274" s="63"/>
      <c r="L274" s="63"/>
      <c r="M274" s="63"/>
      <c r="N274" s="63"/>
      <c r="O274" s="65">
        <f t="shared" si="6"/>
        <v>36</v>
      </c>
      <c r="P274" s="65">
        <v>36</v>
      </c>
      <c r="Q274" s="65">
        <v>1600</v>
      </c>
      <c r="R274" s="65">
        <f t="shared" si="7"/>
        <v>57600</v>
      </c>
    </row>
    <row r="275" spans="1:18" x14ac:dyDescent="0.2">
      <c r="A275" s="163">
        <v>269</v>
      </c>
      <c r="B275" s="63" t="s">
        <v>913</v>
      </c>
      <c r="C275" s="63" t="s">
        <v>33</v>
      </c>
      <c r="D275" s="63" t="s">
        <v>321</v>
      </c>
      <c r="E275" s="63">
        <v>0</v>
      </c>
      <c r="F275" s="65">
        <f>'[2]Laporan Mingguan'!O285</f>
        <v>6</v>
      </c>
      <c r="G275" s="63"/>
      <c r="H275" s="63"/>
      <c r="I275" s="63"/>
      <c r="J275" s="63"/>
      <c r="K275" s="63"/>
      <c r="L275" s="63">
        <f>6</f>
        <v>6</v>
      </c>
      <c r="M275" s="63"/>
      <c r="N275" s="63"/>
      <c r="O275" s="65">
        <f t="shared" si="6"/>
        <v>0</v>
      </c>
      <c r="P275" s="65">
        <v>0</v>
      </c>
      <c r="Q275" s="65">
        <v>1500</v>
      </c>
      <c r="R275" s="65">
        <f t="shared" si="7"/>
        <v>0</v>
      </c>
    </row>
    <row r="276" spans="1:18" s="93" customFormat="1" x14ac:dyDescent="0.2">
      <c r="A276" s="163">
        <v>270</v>
      </c>
      <c r="B276" s="91" t="str">
        <f>'[1]Laporan Mingguan'!B249</f>
        <v xml:space="preserve">Baut L M 12 x 12 </v>
      </c>
      <c r="C276" s="91" t="str">
        <f>'[1]Laporan Mingguan'!C249</f>
        <v>Tanam</v>
      </c>
      <c r="D276" s="91" t="s">
        <v>321</v>
      </c>
      <c r="E276" s="91">
        <f>'[1]Laporan Mingguan'!E249</f>
        <v>0</v>
      </c>
      <c r="F276" s="92">
        <f>'[2]Laporan Mingguan'!O286</f>
        <v>11</v>
      </c>
      <c r="G276" s="91"/>
      <c r="H276" s="91">
        <f>2+2</f>
        <v>4</v>
      </c>
      <c r="I276" s="91">
        <f>8</f>
        <v>8</v>
      </c>
      <c r="J276" s="91"/>
      <c r="K276" s="91"/>
      <c r="L276" s="91"/>
      <c r="M276" s="91"/>
      <c r="N276" s="91">
        <f>2+2</f>
        <v>4</v>
      </c>
      <c r="O276" s="92">
        <f t="shared" si="6"/>
        <v>11</v>
      </c>
      <c r="P276" s="92">
        <v>11</v>
      </c>
      <c r="Q276" s="92">
        <v>3000</v>
      </c>
      <c r="R276" s="92">
        <f t="shared" si="7"/>
        <v>33000</v>
      </c>
    </row>
    <row r="277" spans="1:18" x14ac:dyDescent="0.2">
      <c r="A277" s="163">
        <v>271</v>
      </c>
      <c r="B277" s="63" t="str">
        <f>'[1]Laporan Mingguan'!B250</f>
        <v>Baut L M 12 x 15</v>
      </c>
      <c r="C277" s="63" t="str">
        <f>'[1]Laporan Mingguan'!C250</f>
        <v>Tanam</v>
      </c>
      <c r="D277" s="63" t="s">
        <v>321</v>
      </c>
      <c r="E277" s="63">
        <f>'[1]Laporan Mingguan'!E250</f>
        <v>0</v>
      </c>
      <c r="F277" s="65">
        <f>'[2]Laporan Mingguan'!O287</f>
        <v>28</v>
      </c>
      <c r="G277" s="63"/>
      <c r="H277" s="63"/>
      <c r="I277" s="63"/>
      <c r="J277" s="63"/>
      <c r="K277" s="63"/>
      <c r="L277" s="63"/>
      <c r="M277" s="63"/>
      <c r="N277" s="63"/>
      <c r="O277" s="65">
        <f t="shared" si="6"/>
        <v>28</v>
      </c>
      <c r="P277" s="65">
        <v>28</v>
      </c>
      <c r="Q277" s="65">
        <v>3000</v>
      </c>
      <c r="R277" s="65">
        <f t="shared" si="7"/>
        <v>84000</v>
      </c>
    </row>
    <row r="278" spans="1:18" x14ac:dyDescent="0.2">
      <c r="A278" s="163">
        <v>272</v>
      </c>
      <c r="B278" s="63" t="str">
        <f>'[1]Laporan Mingguan'!B251</f>
        <v>Baut L M 12 x 20</v>
      </c>
      <c r="C278" s="63" t="str">
        <f>'[1]Laporan Mingguan'!C251</f>
        <v>Tanam</v>
      </c>
      <c r="D278" s="63">
        <f>'[1]Laporan Mingguan'!D251</f>
        <v>0</v>
      </c>
      <c r="E278" s="63">
        <f>'[1]Laporan Mingguan'!E251</f>
        <v>0</v>
      </c>
      <c r="F278" s="65">
        <f>'[2]Laporan Mingguan'!O288</f>
        <v>23</v>
      </c>
      <c r="G278" s="63"/>
      <c r="H278" s="63"/>
      <c r="I278" s="63"/>
      <c r="J278" s="63"/>
      <c r="K278" s="63"/>
      <c r="L278" s="63"/>
      <c r="M278" s="63"/>
      <c r="N278" s="63"/>
      <c r="O278" s="65">
        <f t="shared" si="6"/>
        <v>23</v>
      </c>
      <c r="P278" s="65">
        <v>23</v>
      </c>
      <c r="Q278" s="65">
        <v>2700</v>
      </c>
      <c r="R278" s="65">
        <f t="shared" si="7"/>
        <v>62100</v>
      </c>
    </row>
    <row r="279" spans="1:18" x14ac:dyDescent="0.2">
      <c r="A279" s="163">
        <v>273</v>
      </c>
      <c r="B279" s="63" t="s">
        <v>378</v>
      </c>
      <c r="C279" s="63" t="s">
        <v>33</v>
      </c>
      <c r="D279" s="63">
        <v>0</v>
      </c>
      <c r="E279" s="63">
        <v>0</v>
      </c>
      <c r="F279" s="65">
        <f>'[2]Laporan Mingguan'!O289</f>
        <v>29</v>
      </c>
      <c r="G279" s="63"/>
      <c r="H279" s="63"/>
      <c r="I279" s="63"/>
      <c r="J279" s="63"/>
      <c r="K279" s="63"/>
      <c r="L279" s="63"/>
      <c r="M279" s="63"/>
      <c r="N279" s="63"/>
      <c r="O279" s="65">
        <f t="shared" si="6"/>
        <v>29</v>
      </c>
      <c r="P279" s="65">
        <v>29</v>
      </c>
      <c r="Q279" s="65">
        <v>6957</v>
      </c>
      <c r="R279" s="65">
        <f t="shared" si="7"/>
        <v>201753</v>
      </c>
    </row>
    <row r="280" spans="1:18" x14ac:dyDescent="0.2">
      <c r="A280" s="163">
        <v>274</v>
      </c>
      <c r="B280" s="63" t="str">
        <f>'[1]Laporan Mingguan'!B252</f>
        <v xml:space="preserve">Baut L M 14 x 15 </v>
      </c>
      <c r="C280" s="63" t="str">
        <f>'[1]Laporan Mingguan'!C252</f>
        <v>Tanam</v>
      </c>
      <c r="D280" s="63">
        <f>'[1]Laporan Mingguan'!D252</f>
        <v>0</v>
      </c>
      <c r="E280" s="63">
        <f>'[1]Laporan Mingguan'!E252</f>
        <v>0</v>
      </c>
      <c r="F280" s="65">
        <f>'[2]Laporan Mingguan'!O290</f>
        <v>0</v>
      </c>
      <c r="G280" s="63"/>
      <c r="H280" s="63"/>
      <c r="I280" s="63"/>
      <c r="J280" s="63"/>
      <c r="K280" s="63"/>
      <c r="L280" s="63"/>
      <c r="M280" s="63"/>
      <c r="N280" s="63"/>
      <c r="O280" s="65">
        <f t="shared" si="6"/>
        <v>0</v>
      </c>
      <c r="P280" s="65">
        <v>0</v>
      </c>
      <c r="Q280" s="65">
        <v>657</v>
      </c>
      <c r="R280" s="65">
        <f t="shared" si="7"/>
        <v>0</v>
      </c>
    </row>
    <row r="281" spans="1:18" x14ac:dyDescent="0.2">
      <c r="A281" s="163">
        <v>275</v>
      </c>
      <c r="B281" s="63" t="str">
        <f>'[1]Laporan Mingguan'!B253</f>
        <v xml:space="preserve">Baut L M 16 X 15 </v>
      </c>
      <c r="C281" s="63" t="str">
        <f>'[1]Laporan Mingguan'!C253</f>
        <v>Tanam</v>
      </c>
      <c r="D281" s="63">
        <f>'[1]Laporan Mingguan'!D253</f>
        <v>0</v>
      </c>
      <c r="E281" s="63">
        <f>'[1]Laporan Mingguan'!E253</f>
        <v>0</v>
      </c>
      <c r="F281" s="65">
        <f>'[2]Laporan Mingguan'!O291</f>
        <v>33</v>
      </c>
      <c r="G281" s="63"/>
      <c r="H281" s="63"/>
      <c r="I281" s="63"/>
      <c r="J281" s="63"/>
      <c r="K281" s="63"/>
      <c r="L281" s="63"/>
      <c r="M281" s="63"/>
      <c r="N281" s="63"/>
      <c r="O281" s="65">
        <f t="shared" si="6"/>
        <v>33</v>
      </c>
      <c r="P281" s="65">
        <v>33</v>
      </c>
      <c r="Q281" s="65">
        <v>14000</v>
      </c>
      <c r="R281" s="65">
        <f t="shared" si="7"/>
        <v>462000</v>
      </c>
    </row>
    <row r="282" spans="1:18" x14ac:dyDescent="0.2">
      <c r="A282" s="163">
        <v>276</v>
      </c>
      <c r="B282" s="63" t="str">
        <f>'[1]Laporan Mingguan'!B254</f>
        <v xml:space="preserve">Baut L M 16 X 20 </v>
      </c>
      <c r="C282" s="63" t="str">
        <f>'[1]Laporan Mingguan'!C254</f>
        <v>Tanam</v>
      </c>
      <c r="D282" s="63">
        <f>'[1]Laporan Mingguan'!D254</f>
        <v>0</v>
      </c>
      <c r="E282" s="63">
        <f>'[1]Laporan Mingguan'!E254</f>
        <v>0</v>
      </c>
      <c r="F282" s="65">
        <f>'[2]Laporan Mingguan'!O292</f>
        <v>21</v>
      </c>
      <c r="G282" s="63"/>
      <c r="H282" s="63"/>
      <c r="I282" s="63"/>
      <c r="J282" s="63"/>
      <c r="K282" s="63"/>
      <c r="L282" s="63"/>
      <c r="M282" s="63"/>
      <c r="N282" s="63"/>
      <c r="O282" s="65">
        <f t="shared" si="6"/>
        <v>21</v>
      </c>
      <c r="P282" s="65">
        <v>21</v>
      </c>
      <c r="Q282" s="65">
        <v>1500</v>
      </c>
      <c r="R282" s="65">
        <f t="shared" si="7"/>
        <v>31500</v>
      </c>
    </row>
    <row r="283" spans="1:18" ht="12" customHeight="1" x14ac:dyDescent="0.2">
      <c r="A283" s="163">
        <v>277</v>
      </c>
      <c r="B283" s="63" t="str">
        <f>'[1]Laporan Mingguan'!B255</f>
        <v>Baut L M 16 X 30</v>
      </c>
      <c r="C283" s="63" t="str">
        <f>'[1]Laporan Mingguan'!C255</f>
        <v>Tanam</v>
      </c>
      <c r="D283" s="63">
        <f>'[1]Laporan Mingguan'!D255</f>
        <v>0</v>
      </c>
      <c r="E283" s="63">
        <f>'[1]Laporan Mingguan'!E255</f>
        <v>0</v>
      </c>
      <c r="F283" s="65">
        <f>'[2]Laporan Mingguan'!O293</f>
        <v>21</v>
      </c>
      <c r="G283" s="63"/>
      <c r="H283" s="63"/>
      <c r="I283" s="63"/>
      <c r="J283" s="63"/>
      <c r="K283" s="63"/>
      <c r="L283" s="63"/>
      <c r="M283" s="63"/>
      <c r="N283" s="63"/>
      <c r="O283" s="65">
        <f t="shared" si="6"/>
        <v>21</v>
      </c>
      <c r="P283" s="65">
        <v>21</v>
      </c>
      <c r="Q283" s="65">
        <v>12500</v>
      </c>
      <c r="R283" s="65">
        <f t="shared" si="7"/>
        <v>262500</v>
      </c>
    </row>
    <row r="284" spans="1:18" x14ac:dyDescent="0.2">
      <c r="A284" s="163">
        <v>278</v>
      </c>
      <c r="B284" s="63" t="s">
        <v>164</v>
      </c>
      <c r="C284" s="63" t="s">
        <v>33</v>
      </c>
      <c r="D284" s="63">
        <v>0</v>
      </c>
      <c r="E284" s="63">
        <v>0</v>
      </c>
      <c r="F284" s="65">
        <f>'[2]Laporan Mingguan'!O294</f>
        <v>2</v>
      </c>
      <c r="G284" s="63"/>
      <c r="H284" s="63"/>
      <c r="I284" s="63"/>
      <c r="J284" s="63"/>
      <c r="K284" s="63"/>
      <c r="L284" s="63"/>
      <c r="M284" s="63"/>
      <c r="N284" s="63"/>
      <c r="O284" s="65">
        <f t="shared" si="6"/>
        <v>2</v>
      </c>
      <c r="P284" s="65">
        <v>2</v>
      </c>
      <c r="Q284" s="65">
        <v>14041</v>
      </c>
      <c r="R284" s="65">
        <f t="shared" si="7"/>
        <v>28082</v>
      </c>
    </row>
    <row r="285" spans="1:18" x14ac:dyDescent="0.2">
      <c r="A285" s="163">
        <v>279</v>
      </c>
      <c r="B285" s="63" t="s">
        <v>939</v>
      </c>
      <c r="C285" s="63" t="s">
        <v>33</v>
      </c>
      <c r="D285" s="63" t="s">
        <v>406</v>
      </c>
      <c r="E285" s="63">
        <v>0</v>
      </c>
      <c r="F285" s="65">
        <f>'[2]Laporan Mingguan'!O295</f>
        <v>15</v>
      </c>
      <c r="G285" s="63"/>
      <c r="H285" s="63"/>
      <c r="I285" s="63"/>
      <c r="J285" s="63"/>
      <c r="K285" s="63"/>
      <c r="L285" s="63"/>
      <c r="M285" s="63"/>
      <c r="N285" s="63"/>
      <c r="O285" s="65">
        <f t="shared" si="6"/>
        <v>15</v>
      </c>
      <c r="P285" s="65">
        <v>15</v>
      </c>
      <c r="Q285" s="65">
        <v>3188</v>
      </c>
      <c r="R285" s="65">
        <f t="shared" si="7"/>
        <v>47820</v>
      </c>
    </row>
    <row r="286" spans="1:18" x14ac:dyDescent="0.2">
      <c r="A286" s="163">
        <v>280</v>
      </c>
      <c r="B286" s="63" t="str">
        <f>'[1]Laporan Mingguan'!B256</f>
        <v>Baut L M 5 X 10 Stainless</v>
      </c>
      <c r="C286" s="63" t="str">
        <f>'[1]Laporan Mingguan'!C256</f>
        <v>Tanam</v>
      </c>
      <c r="D286" s="63">
        <f>'[1]Laporan Mingguan'!D256</f>
        <v>0</v>
      </c>
      <c r="E286" s="63">
        <f>'[1]Laporan Mingguan'!E256</f>
        <v>0</v>
      </c>
      <c r="F286" s="65">
        <f>'[2]Laporan Mingguan'!O296</f>
        <v>2</v>
      </c>
      <c r="G286" s="63"/>
      <c r="H286" s="63"/>
      <c r="I286" s="63"/>
      <c r="J286" s="63"/>
      <c r="K286" s="63"/>
      <c r="L286" s="63"/>
      <c r="M286" s="63"/>
      <c r="N286" s="63"/>
      <c r="O286" s="65">
        <f t="shared" si="6"/>
        <v>2</v>
      </c>
      <c r="P286" s="65">
        <v>2</v>
      </c>
      <c r="Q286" s="65">
        <v>3500</v>
      </c>
      <c r="R286" s="65">
        <f t="shared" si="7"/>
        <v>7000</v>
      </c>
    </row>
    <row r="287" spans="1:18" x14ac:dyDescent="0.2">
      <c r="A287" s="163">
        <v>281</v>
      </c>
      <c r="B287" s="63" t="str">
        <f>'[1]Laporan Mingguan'!B257</f>
        <v xml:space="preserve">Baut L M 10 x 10 Stainles </v>
      </c>
      <c r="C287" s="63" t="str">
        <f>'[1]Laporan Mingguan'!C257</f>
        <v>Tanam</v>
      </c>
      <c r="D287" s="63">
        <f>'[1]Laporan Mingguan'!D257</f>
        <v>0</v>
      </c>
      <c r="E287" s="63">
        <f>'[1]Laporan Mingguan'!E257</f>
        <v>0</v>
      </c>
      <c r="F287" s="65">
        <f>'[2]Laporan Mingguan'!O297</f>
        <v>17</v>
      </c>
      <c r="G287" s="63"/>
      <c r="H287" s="63"/>
      <c r="I287" s="63"/>
      <c r="J287" s="63"/>
      <c r="K287" s="63"/>
      <c r="L287" s="63"/>
      <c r="M287" s="63"/>
      <c r="N287" s="63"/>
      <c r="O287" s="65">
        <f t="shared" si="6"/>
        <v>17</v>
      </c>
      <c r="P287" s="65">
        <v>17</v>
      </c>
      <c r="Q287" s="65">
        <v>10000</v>
      </c>
      <c r="R287" s="65">
        <f t="shared" si="7"/>
        <v>170000</v>
      </c>
    </row>
    <row r="288" spans="1:18" x14ac:dyDescent="0.2">
      <c r="A288" s="163">
        <v>282</v>
      </c>
      <c r="B288" s="63" t="s">
        <v>405</v>
      </c>
      <c r="C288" s="63">
        <v>0</v>
      </c>
      <c r="D288" s="63">
        <v>0</v>
      </c>
      <c r="E288" s="63">
        <v>0</v>
      </c>
      <c r="F288" s="65">
        <f>'[2]Laporan Mingguan'!O298</f>
        <v>17</v>
      </c>
      <c r="G288" s="63"/>
      <c r="H288" s="63"/>
      <c r="I288" s="63"/>
      <c r="J288" s="63"/>
      <c r="K288" s="63"/>
      <c r="L288" s="63"/>
      <c r="M288" s="63"/>
      <c r="N288" s="63"/>
      <c r="O288" s="65">
        <f t="shared" si="6"/>
        <v>17</v>
      </c>
      <c r="P288" s="65">
        <v>17</v>
      </c>
      <c r="Q288" s="65">
        <v>2000</v>
      </c>
      <c r="R288" s="65">
        <f t="shared" si="7"/>
        <v>34000</v>
      </c>
    </row>
    <row r="289" spans="1:18" x14ac:dyDescent="0.2">
      <c r="A289" s="163">
        <v>283</v>
      </c>
      <c r="B289" s="63" t="s">
        <v>404</v>
      </c>
      <c r="C289" s="63">
        <v>0</v>
      </c>
      <c r="D289" s="63">
        <v>0</v>
      </c>
      <c r="E289" s="63">
        <v>0</v>
      </c>
      <c r="F289" s="65">
        <f>'[2]Laporan Mingguan'!O299</f>
        <v>21</v>
      </c>
      <c r="G289" s="63"/>
      <c r="H289" s="63"/>
      <c r="I289" s="63"/>
      <c r="J289" s="63"/>
      <c r="K289" s="63"/>
      <c r="L289" s="63"/>
      <c r="M289" s="63"/>
      <c r="N289" s="63"/>
      <c r="O289" s="65">
        <f t="shared" si="6"/>
        <v>21</v>
      </c>
      <c r="P289" s="65">
        <v>21</v>
      </c>
      <c r="Q289" s="65">
        <v>900</v>
      </c>
      <c r="R289" s="65">
        <f t="shared" si="7"/>
        <v>18900</v>
      </c>
    </row>
    <row r="290" spans="1:18" x14ac:dyDescent="0.2">
      <c r="A290" s="163">
        <v>284</v>
      </c>
      <c r="B290" s="63" t="str">
        <f>'[1]Laporan Mingguan'!B258</f>
        <v>Baut Segi 6 1/2x3"</v>
      </c>
      <c r="C290" s="63">
        <f>'[1]Laporan Mingguan'!C258</f>
        <v>0</v>
      </c>
      <c r="D290" s="63">
        <f>'[1]Laporan Mingguan'!D258</f>
        <v>0</v>
      </c>
      <c r="E290" s="63">
        <f>'[1]Laporan Mingguan'!E258</f>
        <v>0</v>
      </c>
      <c r="F290" s="65">
        <f>'[2]Laporan Mingguan'!O300</f>
        <v>12</v>
      </c>
      <c r="G290" s="63"/>
      <c r="H290" s="63"/>
      <c r="I290" s="63"/>
      <c r="J290" s="63"/>
      <c r="K290" s="63"/>
      <c r="L290" s="63"/>
      <c r="M290" s="63"/>
      <c r="N290" s="63"/>
      <c r="O290" s="65">
        <f t="shared" si="6"/>
        <v>12</v>
      </c>
      <c r="P290" s="65">
        <v>12</v>
      </c>
      <c r="Q290" s="65">
        <v>750</v>
      </c>
      <c r="R290" s="65">
        <f t="shared" si="7"/>
        <v>9000</v>
      </c>
    </row>
    <row r="291" spans="1:18" x14ac:dyDescent="0.2">
      <c r="A291" s="163">
        <v>285</v>
      </c>
      <c r="B291" s="63" t="str">
        <f>'[1]Laporan Mingguan'!B259</f>
        <v>Baut Segi 6  M 6 x 15</v>
      </c>
      <c r="C291" s="63">
        <f>'[1]Laporan Mingguan'!C259</f>
        <v>0</v>
      </c>
      <c r="D291" s="63">
        <f>'[1]Laporan Mingguan'!D259</f>
        <v>0</v>
      </c>
      <c r="E291" s="63">
        <f>'[1]Laporan Mingguan'!E259</f>
        <v>0</v>
      </c>
      <c r="F291" s="65">
        <f>'[2]Laporan Mingguan'!O301</f>
        <v>0</v>
      </c>
      <c r="G291" s="63"/>
      <c r="H291" s="63"/>
      <c r="I291" s="63"/>
      <c r="J291" s="63"/>
      <c r="K291" s="63"/>
      <c r="L291" s="63"/>
      <c r="M291" s="63"/>
      <c r="N291" s="63"/>
      <c r="O291" s="65">
        <f t="shared" si="6"/>
        <v>0</v>
      </c>
      <c r="P291" s="65">
        <v>0</v>
      </c>
      <c r="Q291" s="65">
        <v>646</v>
      </c>
      <c r="R291" s="65">
        <f t="shared" si="7"/>
        <v>0</v>
      </c>
    </row>
    <row r="292" spans="1:18" x14ac:dyDescent="0.2">
      <c r="A292" s="163">
        <v>286</v>
      </c>
      <c r="B292" s="63" t="s">
        <v>914</v>
      </c>
      <c r="C292" s="63">
        <v>0</v>
      </c>
      <c r="D292" s="63">
        <v>0</v>
      </c>
      <c r="E292" s="63">
        <v>0</v>
      </c>
      <c r="F292" s="65">
        <f>'[2]Laporan Mingguan'!O302</f>
        <v>8</v>
      </c>
      <c r="G292" s="63"/>
      <c r="H292" s="63"/>
      <c r="I292" s="63"/>
      <c r="J292" s="63"/>
      <c r="K292" s="63"/>
      <c r="L292" s="63"/>
      <c r="M292" s="63"/>
      <c r="N292" s="63"/>
      <c r="O292" s="65">
        <f t="shared" si="6"/>
        <v>8</v>
      </c>
      <c r="P292" s="65">
        <v>8</v>
      </c>
      <c r="Q292" s="65">
        <v>300</v>
      </c>
      <c r="R292" s="65">
        <f t="shared" si="7"/>
        <v>2400</v>
      </c>
    </row>
    <row r="293" spans="1:18" x14ac:dyDescent="0.2">
      <c r="A293" s="163">
        <v>287</v>
      </c>
      <c r="B293" s="63" t="str">
        <f>'[1]Laporan Mingguan'!B260</f>
        <v>Baut Segi 6  M 8 x 50+mur M 8</v>
      </c>
      <c r="C293" s="63">
        <f>'[1]Laporan Mingguan'!C260</f>
        <v>0</v>
      </c>
      <c r="D293" s="63">
        <f>'[1]Laporan Mingguan'!D260</f>
        <v>0</v>
      </c>
      <c r="E293" s="63">
        <f>'[1]Laporan Mingguan'!E260</f>
        <v>0</v>
      </c>
      <c r="F293" s="65">
        <f>'[2]Laporan Mingguan'!O303</f>
        <v>1</v>
      </c>
      <c r="G293" s="63"/>
      <c r="H293" s="63"/>
      <c r="I293" s="63"/>
      <c r="J293" s="63"/>
      <c r="K293" s="63"/>
      <c r="L293" s="63"/>
      <c r="M293" s="63"/>
      <c r="N293" s="63"/>
      <c r="O293" s="65">
        <f t="shared" si="6"/>
        <v>1</v>
      </c>
      <c r="P293" s="65">
        <v>1</v>
      </c>
      <c r="Q293" s="65">
        <v>1050</v>
      </c>
      <c r="R293" s="65">
        <f t="shared" si="7"/>
        <v>1050</v>
      </c>
    </row>
    <row r="294" spans="1:18" x14ac:dyDescent="0.2">
      <c r="A294" s="163">
        <v>288</v>
      </c>
      <c r="B294" s="63" t="str">
        <f>'[1]Laporan Mingguan'!B261</f>
        <v>Baut Segi 6  M 8 x 80+mur M 8</v>
      </c>
      <c r="C294" s="63">
        <f>'[1]Laporan Mingguan'!C261</f>
        <v>0</v>
      </c>
      <c r="D294" s="63">
        <f>'[1]Laporan Mingguan'!D261</f>
        <v>0</v>
      </c>
      <c r="E294" s="63">
        <f>'[1]Laporan Mingguan'!E261</f>
        <v>0</v>
      </c>
      <c r="F294" s="65">
        <f>'[2]Laporan Mingguan'!O304</f>
        <v>6</v>
      </c>
      <c r="G294" s="63"/>
      <c r="H294" s="63"/>
      <c r="I294" s="63"/>
      <c r="J294" s="63"/>
      <c r="K294" s="63"/>
      <c r="L294" s="63"/>
      <c r="M294" s="63"/>
      <c r="N294" s="63"/>
      <c r="O294" s="65">
        <f t="shared" si="6"/>
        <v>6</v>
      </c>
      <c r="P294" s="65">
        <v>6</v>
      </c>
      <c r="Q294" s="65">
        <v>1050</v>
      </c>
      <c r="R294" s="65">
        <f t="shared" si="7"/>
        <v>6300</v>
      </c>
    </row>
    <row r="295" spans="1:18" x14ac:dyDescent="0.2">
      <c r="A295" s="163">
        <v>289</v>
      </c>
      <c r="B295" s="63" t="str">
        <f>'[1]Laporan Mingguan'!B262</f>
        <v>Baut segi 6  M 10 x 30</v>
      </c>
      <c r="C295" s="63">
        <f>'[1]Laporan Mingguan'!C262</f>
        <v>0</v>
      </c>
      <c r="D295" s="63">
        <f>'[1]Laporan Mingguan'!D262</f>
        <v>0</v>
      </c>
      <c r="E295" s="63">
        <f>'[1]Laporan Mingguan'!E262</f>
        <v>0</v>
      </c>
      <c r="F295" s="65">
        <f>'[2]Laporan Mingguan'!O305</f>
        <v>25</v>
      </c>
      <c r="G295" s="63"/>
      <c r="H295" s="63"/>
      <c r="I295" s="63"/>
      <c r="J295" s="63"/>
      <c r="K295" s="63"/>
      <c r="L295" s="63"/>
      <c r="M295" s="63"/>
      <c r="N295" s="63"/>
      <c r="O295" s="65">
        <f t="shared" ref="O295:O318" si="8">F295+G295-H295+I295-J295+K295-L295+M295-N295</f>
        <v>25</v>
      </c>
      <c r="P295" s="65">
        <v>25</v>
      </c>
      <c r="Q295" s="65">
        <v>1250</v>
      </c>
      <c r="R295" s="65">
        <f t="shared" ref="R295:R362" si="9">Q295*O295</f>
        <v>31250</v>
      </c>
    </row>
    <row r="296" spans="1:18" x14ac:dyDescent="0.2">
      <c r="A296" s="163">
        <v>290</v>
      </c>
      <c r="B296" s="63" t="str">
        <f>'[1]Laporan Mingguan'!B263</f>
        <v>Baut Segi 6  M 10 x 35</v>
      </c>
      <c r="C296" s="63">
        <f>'[1]Laporan Mingguan'!C263</f>
        <v>0</v>
      </c>
      <c r="D296" s="63">
        <f>'[1]Laporan Mingguan'!D263</f>
        <v>0</v>
      </c>
      <c r="E296" s="63">
        <f>'[1]Laporan Mingguan'!E263</f>
        <v>0</v>
      </c>
      <c r="F296" s="65">
        <f>'[2]Laporan Mingguan'!O306</f>
        <v>0</v>
      </c>
      <c r="G296" s="63"/>
      <c r="H296" s="63"/>
      <c r="I296" s="63"/>
      <c r="J296" s="63"/>
      <c r="K296" s="63"/>
      <c r="L296" s="63"/>
      <c r="M296" s="63"/>
      <c r="N296" s="63"/>
      <c r="O296" s="65">
        <f t="shared" si="8"/>
        <v>0</v>
      </c>
      <c r="P296" s="65">
        <v>0</v>
      </c>
      <c r="Q296" s="65">
        <v>1250</v>
      </c>
      <c r="R296" s="65">
        <f t="shared" si="9"/>
        <v>0</v>
      </c>
    </row>
    <row r="297" spans="1:18" x14ac:dyDescent="0.2">
      <c r="A297" s="163">
        <v>291</v>
      </c>
      <c r="B297" s="63" t="str">
        <f>'[1]Laporan Mingguan'!B264</f>
        <v>Baut Segi 6 M10 x 40</v>
      </c>
      <c r="C297" s="63">
        <f>'[1]Laporan Mingguan'!C264</f>
        <v>0</v>
      </c>
      <c r="D297" s="63">
        <f>'[1]Laporan Mingguan'!D264</f>
        <v>0</v>
      </c>
      <c r="E297" s="63">
        <f>'[1]Laporan Mingguan'!E264</f>
        <v>0</v>
      </c>
      <c r="F297" s="65">
        <f>'[2]Laporan Mingguan'!O307</f>
        <v>93</v>
      </c>
      <c r="G297" s="63"/>
      <c r="H297" s="63"/>
      <c r="I297" s="63"/>
      <c r="J297" s="63"/>
      <c r="K297" s="63"/>
      <c r="L297" s="63"/>
      <c r="M297" s="63"/>
      <c r="N297" s="63"/>
      <c r="O297" s="65">
        <f t="shared" si="8"/>
        <v>93</v>
      </c>
      <c r="P297" s="65">
        <v>93</v>
      </c>
      <c r="Q297" s="65">
        <v>1275</v>
      </c>
      <c r="R297" s="65">
        <f t="shared" si="9"/>
        <v>118575</v>
      </c>
    </row>
    <row r="298" spans="1:18" x14ac:dyDescent="0.2">
      <c r="A298" s="163">
        <v>292</v>
      </c>
      <c r="B298" s="63" t="str">
        <f>'[1]Laporan Mingguan'!B265</f>
        <v>Baut Segi 6  M 12x30+mur</v>
      </c>
      <c r="C298" s="63">
        <f>'[1]Laporan Mingguan'!C265</f>
        <v>0</v>
      </c>
      <c r="D298" s="63">
        <f>'[1]Laporan Mingguan'!D265</f>
        <v>0</v>
      </c>
      <c r="E298" s="63">
        <f>'[1]Laporan Mingguan'!E265</f>
        <v>0</v>
      </c>
      <c r="F298" s="65">
        <f>'[2]Laporan Mingguan'!O308</f>
        <v>7</v>
      </c>
      <c r="G298" s="63"/>
      <c r="H298" s="63"/>
      <c r="I298" s="63"/>
      <c r="J298" s="63"/>
      <c r="K298" s="63"/>
      <c r="L298" s="63"/>
      <c r="M298" s="63"/>
      <c r="N298" s="63"/>
      <c r="O298" s="65">
        <f t="shared" si="8"/>
        <v>7</v>
      </c>
      <c r="P298" s="65">
        <v>7</v>
      </c>
      <c r="Q298" s="65">
        <v>120</v>
      </c>
      <c r="R298" s="65">
        <f t="shared" si="9"/>
        <v>840</v>
      </c>
    </row>
    <row r="299" spans="1:18" x14ac:dyDescent="0.2">
      <c r="A299" s="163">
        <v>293</v>
      </c>
      <c r="B299" s="63" t="str">
        <f>'[1]Laporan Mingguan'!B266</f>
        <v>Baut Segi 6  M 12x40</v>
      </c>
      <c r="C299" s="63">
        <f>'[1]Laporan Mingguan'!C266</f>
        <v>0</v>
      </c>
      <c r="D299" s="63">
        <f>'[1]Laporan Mingguan'!D266</f>
        <v>0</v>
      </c>
      <c r="E299" s="63">
        <f>'[1]Laporan Mingguan'!E266</f>
        <v>0</v>
      </c>
      <c r="F299" s="65">
        <f>'[2]Laporan Mingguan'!O309</f>
        <v>4</v>
      </c>
      <c r="G299" s="63"/>
      <c r="H299" s="63"/>
      <c r="I299" s="63"/>
      <c r="J299" s="63"/>
      <c r="K299" s="63"/>
      <c r="L299" s="63"/>
      <c r="M299" s="63"/>
      <c r="N299" s="63"/>
      <c r="O299" s="65">
        <f t="shared" si="8"/>
        <v>4</v>
      </c>
      <c r="P299" s="65">
        <v>4</v>
      </c>
      <c r="Q299" s="65">
        <v>100</v>
      </c>
      <c r="R299" s="65">
        <f t="shared" si="9"/>
        <v>400</v>
      </c>
    </row>
    <row r="300" spans="1:18" x14ac:dyDescent="0.2">
      <c r="A300" s="163">
        <v>294</v>
      </c>
      <c r="B300" s="63" t="str">
        <f>'[1]Laporan Mingguan'!B267</f>
        <v>Baut Segi 6  M 14x40</v>
      </c>
      <c r="C300" s="63">
        <f>'[1]Laporan Mingguan'!C267</f>
        <v>0</v>
      </c>
      <c r="D300" s="63">
        <f>'[1]Laporan Mingguan'!D267</f>
        <v>0</v>
      </c>
      <c r="E300" s="63">
        <f>'[1]Laporan Mingguan'!E267</f>
        <v>0</v>
      </c>
      <c r="F300" s="65">
        <f>'[2]Laporan Mingguan'!O310</f>
        <v>10</v>
      </c>
      <c r="G300" s="63"/>
      <c r="H300" s="63"/>
      <c r="I300" s="63"/>
      <c r="J300" s="63"/>
      <c r="K300" s="63"/>
      <c r="L300" s="63"/>
      <c r="M300" s="63"/>
      <c r="N300" s="63"/>
      <c r="O300" s="65">
        <f t="shared" si="8"/>
        <v>10</v>
      </c>
      <c r="P300" s="65">
        <v>10</v>
      </c>
      <c r="Q300" s="65">
        <v>100</v>
      </c>
      <c r="R300" s="65">
        <f t="shared" si="9"/>
        <v>1000</v>
      </c>
    </row>
    <row r="301" spans="1:18" x14ac:dyDescent="0.2">
      <c r="A301" s="163">
        <v>295</v>
      </c>
      <c r="B301" s="63" t="str">
        <f>'[1]Laporan Mingguan'!B268</f>
        <v>Baut Segi 6  M 16X30</v>
      </c>
      <c r="C301" s="63">
        <f>'[1]Laporan Mingguan'!C268</f>
        <v>0</v>
      </c>
      <c r="D301" s="63">
        <f>'[1]Laporan Mingguan'!D268</f>
        <v>0</v>
      </c>
      <c r="E301" s="63">
        <f>'[1]Laporan Mingguan'!E268</f>
        <v>0</v>
      </c>
      <c r="F301" s="65">
        <f>'[2]Laporan Mingguan'!O311</f>
        <v>7</v>
      </c>
      <c r="G301" s="63"/>
      <c r="H301" s="63"/>
      <c r="I301" s="63"/>
      <c r="J301" s="63"/>
      <c r="K301" s="63"/>
      <c r="L301" s="63"/>
      <c r="M301" s="63"/>
      <c r="N301" s="63"/>
      <c r="O301" s="65">
        <f t="shared" si="8"/>
        <v>7</v>
      </c>
      <c r="P301" s="65">
        <v>7</v>
      </c>
      <c r="Q301" s="65">
        <v>3000</v>
      </c>
      <c r="R301" s="65">
        <f t="shared" si="9"/>
        <v>21000</v>
      </c>
    </row>
    <row r="302" spans="1:18" x14ac:dyDescent="0.2">
      <c r="A302" s="163">
        <v>296</v>
      </c>
      <c r="B302" s="63" t="s">
        <v>1070</v>
      </c>
      <c r="C302" s="63">
        <v>0</v>
      </c>
      <c r="D302" s="63">
        <v>0</v>
      </c>
      <c r="E302" s="63">
        <v>0</v>
      </c>
      <c r="F302" s="65">
        <f>'[2]Laporan Mingguan'!O312</f>
        <v>0</v>
      </c>
      <c r="G302" s="63"/>
      <c r="H302" s="63"/>
      <c r="I302" s="63"/>
      <c r="J302" s="63"/>
      <c r="K302" s="63"/>
      <c r="L302" s="63"/>
      <c r="M302" s="63"/>
      <c r="N302" s="63"/>
      <c r="O302" s="65">
        <f t="shared" si="8"/>
        <v>0</v>
      </c>
      <c r="P302" s="65">
        <v>0</v>
      </c>
      <c r="Q302" s="65">
        <v>4600</v>
      </c>
      <c r="R302" s="65">
        <f t="shared" si="9"/>
        <v>0</v>
      </c>
    </row>
    <row r="303" spans="1:18" x14ac:dyDescent="0.2">
      <c r="A303" s="163">
        <v>297</v>
      </c>
      <c r="B303" s="63" t="str">
        <f>'[1]Laporan Mingguan'!B269</f>
        <v>Baut Segi 6  M 16 x 100</v>
      </c>
      <c r="C303" s="63">
        <f>'[1]Laporan Mingguan'!C269</f>
        <v>0</v>
      </c>
      <c r="D303" s="63">
        <f>'[1]Laporan Mingguan'!D269</f>
        <v>0</v>
      </c>
      <c r="E303" s="63">
        <f>'[1]Laporan Mingguan'!E269</f>
        <v>0</v>
      </c>
      <c r="F303" s="65">
        <f>'[2]Laporan Mingguan'!O313</f>
        <v>0</v>
      </c>
      <c r="G303" s="63"/>
      <c r="H303" s="63"/>
      <c r="I303" s="63"/>
      <c r="J303" s="63"/>
      <c r="K303" s="63"/>
      <c r="L303" s="63"/>
      <c r="M303" s="63"/>
      <c r="N303" s="63"/>
      <c r="O303" s="65">
        <f t="shared" si="8"/>
        <v>0</v>
      </c>
      <c r="P303" s="65">
        <v>0</v>
      </c>
      <c r="Q303" s="65">
        <v>3500</v>
      </c>
      <c r="R303" s="65">
        <f t="shared" si="9"/>
        <v>0</v>
      </c>
    </row>
    <row r="304" spans="1:18" x14ac:dyDescent="0.2">
      <c r="A304" s="163">
        <v>298</v>
      </c>
      <c r="B304" s="63" t="str">
        <f>'[1]Laporan Mingguan'!B270</f>
        <v>Baut Segi 6  M 6 x 15 Stainless</v>
      </c>
      <c r="C304" s="63">
        <f>'[1]Laporan Mingguan'!C270</f>
        <v>0</v>
      </c>
      <c r="D304" s="63">
        <f>'[1]Laporan Mingguan'!D270</f>
        <v>0</v>
      </c>
      <c r="E304" s="63">
        <f>'[1]Laporan Mingguan'!E270</f>
        <v>0</v>
      </c>
      <c r="F304" s="65">
        <f>'[2]Laporan Mingguan'!O314</f>
        <v>0</v>
      </c>
      <c r="G304" s="63"/>
      <c r="H304" s="63"/>
      <c r="I304" s="63"/>
      <c r="J304" s="63"/>
      <c r="K304" s="63"/>
      <c r="L304" s="63"/>
      <c r="M304" s="63"/>
      <c r="N304" s="63"/>
      <c r="O304" s="65">
        <f t="shared" si="8"/>
        <v>0</v>
      </c>
      <c r="P304" s="65">
        <v>0</v>
      </c>
      <c r="Q304" s="65">
        <v>3500</v>
      </c>
      <c r="R304" s="65">
        <f t="shared" si="9"/>
        <v>0</v>
      </c>
    </row>
    <row r="305" spans="1:18" x14ac:dyDescent="0.2">
      <c r="A305" s="163">
        <v>299</v>
      </c>
      <c r="B305" s="63" t="str">
        <f>'[1]Laporan Mingguan'!B271</f>
        <v>Baut Penhead M3x6</v>
      </c>
      <c r="C305" s="63">
        <f>'[1]Laporan Mingguan'!C271</f>
        <v>0</v>
      </c>
      <c r="D305" s="63">
        <f>'[1]Laporan Mingguan'!D271</f>
        <v>0</v>
      </c>
      <c r="E305" s="63">
        <f>'[1]Laporan Mingguan'!E271</f>
        <v>0</v>
      </c>
      <c r="F305" s="65">
        <f>'[2]Laporan Mingguan'!O315</f>
        <v>13</v>
      </c>
      <c r="G305" s="63"/>
      <c r="H305" s="63"/>
      <c r="I305" s="63"/>
      <c r="J305" s="63"/>
      <c r="K305" s="63"/>
      <c r="L305" s="63"/>
      <c r="M305" s="63"/>
      <c r="N305" s="63"/>
      <c r="O305" s="65">
        <f t="shared" si="8"/>
        <v>13</v>
      </c>
      <c r="P305" s="65">
        <v>13</v>
      </c>
      <c r="Q305" s="65">
        <v>575</v>
      </c>
      <c r="R305" s="65">
        <f t="shared" si="9"/>
        <v>7475</v>
      </c>
    </row>
    <row r="306" spans="1:18" x14ac:dyDescent="0.2">
      <c r="A306" s="163">
        <v>300</v>
      </c>
      <c r="B306" s="63" t="str">
        <f>'[1]Laporan Mingguan'!B272</f>
        <v>Baut Penhead M3x10</v>
      </c>
      <c r="C306" s="63">
        <f>'[1]Laporan Mingguan'!C272</f>
        <v>0</v>
      </c>
      <c r="D306" s="63">
        <f>'[1]Laporan Mingguan'!D272</f>
        <v>0</v>
      </c>
      <c r="E306" s="63">
        <f>'[1]Laporan Mingguan'!E272</f>
        <v>0</v>
      </c>
      <c r="F306" s="65">
        <f>'[2]Laporan Mingguan'!O316</f>
        <v>34</v>
      </c>
      <c r="G306" s="63"/>
      <c r="H306" s="63"/>
      <c r="I306" s="63"/>
      <c r="J306" s="63"/>
      <c r="K306" s="63"/>
      <c r="L306" s="63"/>
      <c r="M306" s="63"/>
      <c r="N306" s="63"/>
      <c r="O306" s="65">
        <f t="shared" si="8"/>
        <v>34</v>
      </c>
      <c r="P306" s="65">
        <v>34</v>
      </c>
      <c r="Q306" s="65">
        <v>200</v>
      </c>
      <c r="R306" s="65">
        <f t="shared" si="9"/>
        <v>6800</v>
      </c>
    </row>
    <row r="307" spans="1:18" x14ac:dyDescent="0.2">
      <c r="A307" s="163">
        <v>301</v>
      </c>
      <c r="B307" s="63" t="str">
        <f>'[1]Laporan Mingguan'!B273</f>
        <v>Baut Penhead M4x10</v>
      </c>
      <c r="C307" s="63">
        <f>'[1]Laporan Mingguan'!C273</f>
        <v>0</v>
      </c>
      <c r="D307" s="63">
        <f>'[1]Laporan Mingguan'!D273</f>
        <v>0</v>
      </c>
      <c r="E307" s="63">
        <f>'[1]Laporan Mingguan'!E273</f>
        <v>0</v>
      </c>
      <c r="F307" s="65">
        <f>'[2]Laporan Mingguan'!O317</f>
        <v>102</v>
      </c>
      <c r="G307" s="63"/>
      <c r="H307" s="63"/>
      <c r="I307" s="63"/>
      <c r="J307" s="63"/>
      <c r="K307" s="63"/>
      <c r="L307" s="63"/>
      <c r="M307" s="63"/>
      <c r="N307" s="63"/>
      <c r="O307" s="65">
        <f t="shared" si="8"/>
        <v>102</v>
      </c>
      <c r="P307" s="65">
        <v>102</v>
      </c>
      <c r="Q307" s="65">
        <v>60</v>
      </c>
      <c r="R307" s="65">
        <f t="shared" si="9"/>
        <v>6120</v>
      </c>
    </row>
    <row r="308" spans="1:18" x14ac:dyDescent="0.2">
      <c r="A308" s="163">
        <v>302</v>
      </c>
      <c r="B308" s="63" t="str">
        <f>'[1]Laporan Mingguan'!B274</f>
        <v>Baut Penhead M4x15</v>
      </c>
      <c r="C308" s="63">
        <f>'[1]Laporan Mingguan'!C274</f>
        <v>0</v>
      </c>
      <c r="D308" s="63">
        <f>'[1]Laporan Mingguan'!D274</f>
        <v>0</v>
      </c>
      <c r="E308" s="63">
        <f>'[1]Laporan Mingguan'!E274</f>
        <v>0</v>
      </c>
      <c r="F308" s="65">
        <f>'[2]Laporan Mingguan'!O318</f>
        <v>35</v>
      </c>
      <c r="G308" s="63"/>
      <c r="H308" s="63"/>
      <c r="I308" s="63"/>
      <c r="J308" s="63"/>
      <c r="K308" s="63"/>
      <c r="L308" s="63"/>
      <c r="M308" s="63"/>
      <c r="N308" s="63"/>
      <c r="O308" s="65">
        <f t="shared" si="8"/>
        <v>35</v>
      </c>
      <c r="P308" s="65">
        <v>35</v>
      </c>
      <c r="Q308" s="65">
        <v>200</v>
      </c>
      <c r="R308" s="65">
        <f t="shared" si="9"/>
        <v>7000</v>
      </c>
    </row>
    <row r="309" spans="1:18" x14ac:dyDescent="0.2">
      <c r="A309" s="163">
        <v>303</v>
      </c>
      <c r="B309" s="63" t="str">
        <f>'[1]Laporan Mingguan'!B275</f>
        <v>Baut Penhead M5x10</v>
      </c>
      <c r="C309" s="63">
        <f>'[1]Laporan Mingguan'!C275</f>
        <v>0</v>
      </c>
      <c r="D309" s="63">
        <f>'[1]Laporan Mingguan'!D275</f>
        <v>0</v>
      </c>
      <c r="E309" s="63">
        <f>'[1]Laporan Mingguan'!E275</f>
        <v>0</v>
      </c>
      <c r="F309" s="65">
        <f>'[2]Laporan Mingguan'!O319</f>
        <v>13</v>
      </c>
      <c r="G309" s="63"/>
      <c r="H309" s="63"/>
      <c r="I309" s="63"/>
      <c r="J309" s="63"/>
      <c r="K309" s="63"/>
      <c r="L309" s="63"/>
      <c r="M309" s="63"/>
      <c r="N309" s="63"/>
      <c r="O309" s="65">
        <f t="shared" si="8"/>
        <v>13</v>
      </c>
      <c r="P309" s="65">
        <v>13</v>
      </c>
      <c r="Q309" s="65">
        <v>150</v>
      </c>
      <c r="R309" s="65">
        <f t="shared" si="9"/>
        <v>1950</v>
      </c>
    </row>
    <row r="310" spans="1:18" x14ac:dyDescent="0.2">
      <c r="A310" s="163">
        <v>304</v>
      </c>
      <c r="B310" s="63" t="str">
        <f>'[1]Laporan Mingguan'!B276</f>
        <v>Baut Penhead M5x16</v>
      </c>
      <c r="C310" s="63">
        <f>'[1]Laporan Mingguan'!C276</f>
        <v>0</v>
      </c>
      <c r="D310" s="63">
        <f>'[1]Laporan Mingguan'!D276</f>
        <v>0</v>
      </c>
      <c r="E310" s="63">
        <f>'[1]Laporan Mingguan'!E276</f>
        <v>0</v>
      </c>
      <c r="F310" s="65">
        <f>'[2]Laporan Mingguan'!O320</f>
        <v>45</v>
      </c>
      <c r="G310" s="63"/>
      <c r="H310" s="63"/>
      <c r="I310" s="63"/>
      <c r="J310" s="63"/>
      <c r="K310" s="63"/>
      <c r="L310" s="63"/>
      <c r="M310" s="63"/>
      <c r="N310" s="63"/>
      <c r="O310" s="65">
        <f t="shared" si="8"/>
        <v>45</v>
      </c>
      <c r="P310" s="65">
        <v>45</v>
      </c>
      <c r="Q310" s="65">
        <v>200</v>
      </c>
      <c r="R310" s="65">
        <f t="shared" si="9"/>
        <v>9000</v>
      </c>
    </row>
    <row r="311" spans="1:18" x14ac:dyDescent="0.2">
      <c r="A311" s="163">
        <v>305</v>
      </c>
      <c r="B311" s="63" t="s">
        <v>298</v>
      </c>
      <c r="C311" s="63">
        <v>0</v>
      </c>
      <c r="D311" s="63">
        <v>0</v>
      </c>
      <c r="E311" s="63">
        <v>0</v>
      </c>
      <c r="F311" s="65">
        <f>'[2]Laporan Mingguan'!O321</f>
        <v>36</v>
      </c>
      <c r="G311" s="63"/>
      <c r="H311" s="63"/>
      <c r="I311" s="63"/>
      <c r="J311" s="63"/>
      <c r="K311" s="63"/>
      <c r="L311" s="63"/>
      <c r="M311" s="63"/>
      <c r="N311" s="63"/>
      <c r="O311" s="65">
        <f t="shared" si="8"/>
        <v>36</v>
      </c>
      <c r="P311" s="65">
        <v>36</v>
      </c>
      <c r="Q311" s="65">
        <v>200</v>
      </c>
      <c r="R311" s="65">
        <f t="shared" si="9"/>
        <v>7200</v>
      </c>
    </row>
    <row r="312" spans="1:18" x14ac:dyDescent="0.2">
      <c r="A312" s="163">
        <v>306</v>
      </c>
      <c r="B312" s="63" t="str">
        <f>'[1]Laporan Mingguan'!B277</f>
        <v>Baut Penhead M6x16</v>
      </c>
      <c r="C312" s="63">
        <f>'[1]Laporan Mingguan'!C277</f>
        <v>0</v>
      </c>
      <c r="D312" s="63">
        <f>'[1]Laporan Mingguan'!D277</f>
        <v>0</v>
      </c>
      <c r="E312" s="63">
        <f>'[1]Laporan Mingguan'!E277</f>
        <v>0</v>
      </c>
      <c r="F312" s="65">
        <f>'[2]Laporan Mingguan'!O322</f>
        <v>25</v>
      </c>
      <c r="G312" s="63"/>
      <c r="H312" s="63"/>
      <c r="I312" s="63"/>
      <c r="J312" s="63"/>
      <c r="K312" s="63"/>
      <c r="L312" s="63"/>
      <c r="M312" s="63"/>
      <c r="N312" s="63"/>
      <c r="O312" s="65">
        <f t="shared" si="8"/>
        <v>25</v>
      </c>
      <c r="P312" s="65">
        <v>25</v>
      </c>
      <c r="Q312" s="65">
        <v>200</v>
      </c>
      <c r="R312" s="65">
        <f t="shared" si="9"/>
        <v>5000</v>
      </c>
    </row>
    <row r="313" spans="1:18" x14ac:dyDescent="0.2">
      <c r="A313" s="163">
        <v>307</v>
      </c>
      <c r="B313" s="63" t="s">
        <v>50</v>
      </c>
      <c r="C313" s="63">
        <v>0</v>
      </c>
      <c r="D313" s="63">
        <v>0</v>
      </c>
      <c r="E313" s="63">
        <v>0</v>
      </c>
      <c r="F313" s="65">
        <f>'[2]Laporan Mingguan'!O323</f>
        <v>0</v>
      </c>
      <c r="G313" s="63"/>
      <c r="H313" s="63"/>
      <c r="I313" s="63"/>
      <c r="J313" s="63"/>
      <c r="K313" s="63"/>
      <c r="L313" s="63"/>
      <c r="M313" s="63"/>
      <c r="N313" s="63"/>
      <c r="O313" s="65">
        <f t="shared" si="8"/>
        <v>0</v>
      </c>
      <c r="P313" s="65">
        <v>0</v>
      </c>
      <c r="Q313" s="65">
        <v>0</v>
      </c>
      <c r="R313" s="65">
        <f t="shared" si="9"/>
        <v>0</v>
      </c>
    </row>
    <row r="314" spans="1:18" x14ac:dyDescent="0.2">
      <c r="A314" s="163">
        <v>308</v>
      </c>
      <c r="B314" s="63" t="str">
        <f>'[1]Laporan Mingguan'!B278</f>
        <v>Ring M3x8</v>
      </c>
      <c r="C314" s="63">
        <f>'[1]Laporan Mingguan'!C278</f>
        <v>0</v>
      </c>
      <c r="D314" s="63">
        <f>'[1]Laporan Mingguan'!D278</f>
        <v>0</v>
      </c>
      <c r="E314" s="63">
        <f>'[1]Laporan Mingguan'!E278</f>
        <v>0</v>
      </c>
      <c r="F314" s="65">
        <f>'[2]Laporan Mingguan'!O324</f>
        <v>22</v>
      </c>
      <c r="G314" s="63"/>
      <c r="H314" s="63"/>
      <c r="I314" s="63"/>
      <c r="J314" s="63"/>
      <c r="K314" s="63"/>
      <c r="L314" s="63"/>
      <c r="M314" s="63"/>
      <c r="N314" s="63"/>
      <c r="O314" s="65">
        <f t="shared" si="8"/>
        <v>22</v>
      </c>
      <c r="P314" s="65">
        <v>22</v>
      </c>
      <c r="Q314" s="65">
        <v>100</v>
      </c>
      <c r="R314" s="65">
        <f t="shared" si="9"/>
        <v>2200</v>
      </c>
    </row>
    <row r="315" spans="1:18" x14ac:dyDescent="0.2">
      <c r="A315" s="163">
        <v>309</v>
      </c>
      <c r="B315" s="63" t="s">
        <v>51</v>
      </c>
      <c r="C315" s="63">
        <v>0</v>
      </c>
      <c r="D315" s="63">
        <v>0</v>
      </c>
      <c r="E315" s="63">
        <v>0</v>
      </c>
      <c r="F315" s="65">
        <f>'[2]Laporan Mingguan'!O325</f>
        <v>16</v>
      </c>
      <c r="G315" s="63"/>
      <c r="H315" s="63"/>
      <c r="I315" s="63"/>
      <c r="J315" s="63"/>
      <c r="K315" s="63"/>
      <c r="L315" s="63"/>
      <c r="M315" s="63"/>
      <c r="N315" s="63"/>
      <c r="O315" s="65">
        <f t="shared" si="8"/>
        <v>16</v>
      </c>
      <c r="P315" s="65">
        <v>16</v>
      </c>
      <c r="Q315" s="65">
        <v>200</v>
      </c>
      <c r="R315" s="65">
        <f t="shared" si="9"/>
        <v>3200</v>
      </c>
    </row>
    <row r="316" spans="1:18" x14ac:dyDescent="0.2">
      <c r="A316" s="163">
        <v>310</v>
      </c>
      <c r="B316" s="63" t="str">
        <f>'[1]Laporan Mingguan'!B279</f>
        <v>Ring M5</v>
      </c>
      <c r="C316" s="63">
        <f>'[1]Laporan Mingguan'!C279</f>
        <v>0</v>
      </c>
      <c r="D316" s="63">
        <f>'[1]Laporan Mingguan'!D279</f>
        <v>0</v>
      </c>
      <c r="E316" s="63">
        <f>'[1]Laporan Mingguan'!E279</f>
        <v>0</v>
      </c>
      <c r="F316" s="65">
        <f>'[2]Laporan Mingguan'!O326</f>
        <v>15</v>
      </c>
      <c r="G316" s="63"/>
      <c r="H316" s="63"/>
      <c r="I316" s="63"/>
      <c r="J316" s="63"/>
      <c r="K316" s="63"/>
      <c r="L316" s="63"/>
      <c r="M316" s="63"/>
      <c r="N316" s="63"/>
      <c r="O316" s="65">
        <f t="shared" si="8"/>
        <v>15</v>
      </c>
      <c r="P316" s="65">
        <v>15</v>
      </c>
      <c r="Q316" s="65">
        <v>200</v>
      </c>
      <c r="R316" s="65">
        <f t="shared" si="9"/>
        <v>3000</v>
      </c>
    </row>
    <row r="317" spans="1:18" x14ac:dyDescent="0.2">
      <c r="A317" s="163">
        <v>311</v>
      </c>
      <c r="B317" s="63" t="str">
        <f>'[1]Laporan Mingguan'!B280</f>
        <v>Ring M6</v>
      </c>
      <c r="C317" s="63">
        <f>'[1]Laporan Mingguan'!C280</f>
        <v>0</v>
      </c>
      <c r="D317" s="63">
        <f>'[1]Laporan Mingguan'!D280</f>
        <v>0</v>
      </c>
      <c r="E317" s="63">
        <f>'[1]Laporan Mingguan'!E280</f>
        <v>0</v>
      </c>
      <c r="F317" s="65">
        <f>'[2]Laporan Mingguan'!O327</f>
        <v>15</v>
      </c>
      <c r="G317" s="63"/>
      <c r="H317" s="63">
        <f>1</f>
        <v>1</v>
      </c>
      <c r="I317" s="63"/>
      <c r="J317" s="63">
        <f>2</f>
        <v>2</v>
      </c>
      <c r="K317" s="63"/>
      <c r="L317" s="63"/>
      <c r="M317" s="63"/>
      <c r="N317" s="63"/>
      <c r="O317" s="65">
        <f t="shared" si="8"/>
        <v>12</v>
      </c>
      <c r="P317" s="65">
        <v>12</v>
      </c>
      <c r="Q317" s="65">
        <v>300</v>
      </c>
      <c r="R317" s="65">
        <f t="shared" si="9"/>
        <v>3600</v>
      </c>
    </row>
    <row r="318" spans="1:18" ht="12" customHeight="1" x14ac:dyDescent="0.2">
      <c r="A318" s="163">
        <v>312</v>
      </c>
      <c r="B318" s="63" t="str">
        <f>'[1]Laporan Mingguan'!B281</f>
        <v>Ring M8</v>
      </c>
      <c r="C318" s="63">
        <f>'[1]Laporan Mingguan'!C281</f>
        <v>0</v>
      </c>
      <c r="D318" s="63">
        <f>'[1]Laporan Mingguan'!D281</f>
        <v>0</v>
      </c>
      <c r="E318" s="63">
        <f>'[1]Laporan Mingguan'!E281</f>
        <v>0</v>
      </c>
      <c r="F318" s="65">
        <f>'[2]Laporan Mingguan'!O328</f>
        <v>10</v>
      </c>
      <c r="G318" s="63"/>
      <c r="H318" s="63"/>
      <c r="I318" s="63"/>
      <c r="J318" s="63"/>
      <c r="K318" s="63"/>
      <c r="L318" s="63"/>
      <c r="M318" s="63"/>
      <c r="N318" s="63"/>
      <c r="O318" s="65">
        <f t="shared" si="8"/>
        <v>10</v>
      </c>
      <c r="P318" s="65">
        <v>10</v>
      </c>
      <c r="Q318" s="65">
        <v>273</v>
      </c>
      <c r="R318" s="65">
        <f t="shared" si="9"/>
        <v>2730</v>
      </c>
    </row>
    <row r="319" spans="1:18" x14ac:dyDescent="0.2">
      <c r="A319" s="163">
        <v>313</v>
      </c>
      <c r="B319" s="63" t="str">
        <f>'[1]Laporan Mingguan'!B282</f>
        <v>Ring M10</v>
      </c>
      <c r="C319" s="63">
        <f>'[1]Laporan Mingguan'!C282</f>
        <v>0</v>
      </c>
      <c r="D319" s="63">
        <f>'[1]Laporan Mingguan'!D282</f>
        <v>0</v>
      </c>
      <c r="E319" s="63">
        <f>'[1]Laporan Mingguan'!E282</f>
        <v>0</v>
      </c>
      <c r="F319" s="65">
        <f>'[2]Laporan Mingguan'!O329</f>
        <v>10</v>
      </c>
      <c r="G319" s="63"/>
      <c r="H319" s="63"/>
      <c r="I319" s="63"/>
      <c r="J319" s="63"/>
      <c r="K319" s="63"/>
      <c r="L319" s="63"/>
      <c r="M319" s="63"/>
      <c r="N319" s="63"/>
      <c r="O319" s="65">
        <f>F319+G319-H319+I319-J319+K319-L319+M319-N319</f>
        <v>10</v>
      </c>
      <c r="P319" s="65">
        <v>10</v>
      </c>
      <c r="Q319" s="65">
        <v>200</v>
      </c>
      <c r="R319" s="65">
        <f t="shared" si="9"/>
        <v>2000</v>
      </c>
    </row>
    <row r="320" spans="1:18" x14ac:dyDescent="0.2">
      <c r="A320" s="163">
        <v>314</v>
      </c>
      <c r="B320" s="63" t="str">
        <f>'[1]Laporan Mingguan'!B283</f>
        <v>Ring M12</v>
      </c>
      <c r="C320" s="63">
        <f>'[1]Laporan Mingguan'!C283</f>
        <v>0</v>
      </c>
      <c r="D320" s="63">
        <f>'[1]Laporan Mingguan'!D283</f>
        <v>0</v>
      </c>
      <c r="E320" s="63">
        <f>'[1]Laporan Mingguan'!E283</f>
        <v>0</v>
      </c>
      <c r="F320" s="65">
        <f>'[2]Laporan Mingguan'!O330</f>
        <v>30</v>
      </c>
      <c r="G320" s="63"/>
      <c r="H320" s="63"/>
      <c r="I320" s="63"/>
      <c r="J320" s="63"/>
      <c r="K320" s="63"/>
      <c r="L320" s="63"/>
      <c r="M320" s="63"/>
      <c r="N320" s="63"/>
      <c r="O320" s="65">
        <f t="shared" ref="O320:O363" si="10">F320+G320-H320+I320-J320+K320-L320+M320-N320</f>
        <v>30</v>
      </c>
      <c r="P320" s="65">
        <v>30</v>
      </c>
      <c r="Q320" s="65">
        <v>300</v>
      </c>
      <c r="R320" s="65">
        <f t="shared" si="9"/>
        <v>9000</v>
      </c>
    </row>
    <row r="321" spans="1:18" x14ac:dyDescent="0.2">
      <c r="A321" s="163">
        <v>315</v>
      </c>
      <c r="B321" s="63" t="str">
        <f>'[1]Laporan Mingguan'!B284</f>
        <v>Ring M16</v>
      </c>
      <c r="C321" s="63">
        <f>'[1]Laporan Mingguan'!C284</f>
        <v>0</v>
      </c>
      <c r="D321" s="63">
        <f>'[1]Laporan Mingguan'!D284</f>
        <v>0</v>
      </c>
      <c r="E321" s="63">
        <f>'[1]Laporan Mingguan'!E284</f>
        <v>0</v>
      </c>
      <c r="F321" s="65">
        <f>'[2]Laporan Mingguan'!O331</f>
        <v>18</v>
      </c>
      <c r="G321" s="63"/>
      <c r="H321" s="63"/>
      <c r="I321" s="63"/>
      <c r="J321" s="63"/>
      <c r="K321" s="63"/>
      <c r="L321" s="63"/>
      <c r="M321" s="63"/>
      <c r="N321" s="63"/>
      <c r="O321" s="65">
        <f t="shared" si="10"/>
        <v>18</v>
      </c>
      <c r="P321" s="65">
        <v>18</v>
      </c>
      <c r="Q321" s="65">
        <v>400</v>
      </c>
      <c r="R321" s="65">
        <f t="shared" si="9"/>
        <v>7200</v>
      </c>
    </row>
    <row r="322" spans="1:18" x14ac:dyDescent="0.2">
      <c r="A322" s="163">
        <v>316</v>
      </c>
      <c r="B322" s="63" t="str">
        <f>'[1]Laporan Mingguan'!B285</f>
        <v>Ring M20</v>
      </c>
      <c r="C322" s="63">
        <f>'[1]Laporan Mingguan'!C285</f>
        <v>0</v>
      </c>
      <c r="D322" s="63">
        <f>'[1]Laporan Mingguan'!D285</f>
        <v>0</v>
      </c>
      <c r="E322" s="63">
        <f>'[1]Laporan Mingguan'!E285</f>
        <v>0</v>
      </c>
      <c r="F322" s="65">
        <f>'[2]Laporan Mingguan'!O332</f>
        <v>26</v>
      </c>
      <c r="G322" s="63"/>
      <c r="H322" s="63"/>
      <c r="I322" s="63"/>
      <c r="J322" s="63"/>
      <c r="K322" s="63"/>
      <c r="L322" s="63"/>
      <c r="M322" s="63"/>
      <c r="N322" s="63"/>
      <c r="O322" s="65">
        <f t="shared" si="10"/>
        <v>26</v>
      </c>
      <c r="P322" s="65">
        <v>26</v>
      </c>
      <c r="Q322" s="65">
        <v>1000</v>
      </c>
      <c r="R322" s="65">
        <f t="shared" si="9"/>
        <v>26000</v>
      </c>
    </row>
    <row r="323" spans="1:18" x14ac:dyDescent="0.2">
      <c r="A323" s="163">
        <v>317</v>
      </c>
      <c r="B323" s="63" t="s">
        <v>281</v>
      </c>
      <c r="C323" s="63">
        <v>0</v>
      </c>
      <c r="D323" s="63" t="s">
        <v>321</v>
      </c>
      <c r="E323" s="63">
        <v>0</v>
      </c>
      <c r="F323" s="65">
        <f>'[2]Laporan Mingguan'!O333</f>
        <v>35</v>
      </c>
      <c r="G323" s="63"/>
      <c r="H323" s="63"/>
      <c r="I323" s="63"/>
      <c r="J323" s="63"/>
      <c r="K323" s="63"/>
      <c r="L323" s="63"/>
      <c r="M323" s="63"/>
      <c r="N323" s="63"/>
      <c r="O323" s="65">
        <f t="shared" si="10"/>
        <v>35</v>
      </c>
      <c r="P323" s="65">
        <v>35</v>
      </c>
      <c r="Q323" s="65">
        <v>1100</v>
      </c>
      <c r="R323" s="65">
        <v>0</v>
      </c>
    </row>
    <row r="324" spans="1:18" x14ac:dyDescent="0.2">
      <c r="A324" s="163">
        <v>318</v>
      </c>
      <c r="B324" s="63" t="str">
        <f>'[1]Laporan Mingguan'!B287</f>
        <v>Ring M6 Stainless</v>
      </c>
      <c r="C324" s="63">
        <f>'[1]Laporan Mingguan'!C287</f>
        <v>0</v>
      </c>
      <c r="D324" s="63">
        <f>'[1]Laporan Mingguan'!D287</f>
        <v>0</v>
      </c>
      <c r="E324" s="63">
        <f>'[1]Laporan Mingguan'!E287</f>
        <v>0</v>
      </c>
      <c r="F324" s="65">
        <f>'[2]Laporan Mingguan'!O334</f>
        <v>250</v>
      </c>
      <c r="G324" s="63"/>
      <c r="H324" s="63"/>
      <c r="I324" s="63"/>
      <c r="J324" s="63"/>
      <c r="K324" s="63"/>
      <c r="L324" s="63"/>
      <c r="M324" s="63"/>
      <c r="N324" s="63"/>
      <c r="O324" s="65">
        <f t="shared" si="10"/>
        <v>250</v>
      </c>
      <c r="P324" s="65">
        <v>250</v>
      </c>
      <c r="Q324" s="65">
        <v>18</v>
      </c>
      <c r="R324" s="65">
        <f t="shared" si="9"/>
        <v>4500</v>
      </c>
    </row>
    <row r="325" spans="1:18" x14ac:dyDescent="0.2">
      <c r="A325" s="163">
        <v>319</v>
      </c>
      <c r="B325" s="63" t="str">
        <f>'[1]Laporan Mingguan'!B288</f>
        <v>Ring Per M6</v>
      </c>
      <c r="C325" s="63">
        <f>'[1]Laporan Mingguan'!C288</f>
        <v>0</v>
      </c>
      <c r="D325" s="63">
        <f>'[1]Laporan Mingguan'!D288</f>
        <v>0</v>
      </c>
      <c r="E325" s="63">
        <f>'[1]Laporan Mingguan'!E288</f>
        <v>0</v>
      </c>
      <c r="F325" s="65">
        <f>'[2]Laporan Mingguan'!O335</f>
        <v>22</v>
      </c>
      <c r="G325" s="63"/>
      <c r="H325" s="63"/>
      <c r="I325" s="63"/>
      <c r="J325" s="63"/>
      <c r="K325" s="63"/>
      <c r="L325" s="63"/>
      <c r="M325" s="63"/>
      <c r="N325" s="63"/>
      <c r="O325" s="65">
        <f t="shared" si="10"/>
        <v>22</v>
      </c>
      <c r="P325" s="65">
        <v>22</v>
      </c>
      <c r="Q325" s="65">
        <v>100</v>
      </c>
      <c r="R325" s="65">
        <f t="shared" si="9"/>
        <v>2200</v>
      </c>
    </row>
    <row r="326" spans="1:18" x14ac:dyDescent="0.2">
      <c r="A326" s="163">
        <v>320</v>
      </c>
      <c r="B326" s="63" t="str">
        <f>'[1]Laporan Mingguan'!B289</f>
        <v>Ring Per M8</v>
      </c>
      <c r="C326" s="63">
        <f>'[1]Laporan Mingguan'!C289</f>
        <v>0</v>
      </c>
      <c r="D326" s="63">
        <f>'[1]Laporan Mingguan'!D289</f>
        <v>0</v>
      </c>
      <c r="E326" s="63">
        <f>'[1]Laporan Mingguan'!E289</f>
        <v>0</v>
      </c>
      <c r="F326" s="65">
        <f>'[2]Laporan Mingguan'!O336</f>
        <v>52</v>
      </c>
      <c r="G326" s="63"/>
      <c r="H326" s="63"/>
      <c r="I326" s="63"/>
      <c r="J326" s="63"/>
      <c r="K326" s="63"/>
      <c r="L326" s="63"/>
      <c r="M326" s="63"/>
      <c r="N326" s="63"/>
      <c r="O326" s="65">
        <f t="shared" si="10"/>
        <v>52</v>
      </c>
      <c r="P326" s="65">
        <v>52</v>
      </c>
      <c r="Q326" s="65">
        <v>100</v>
      </c>
      <c r="R326" s="65">
        <f t="shared" si="9"/>
        <v>5200</v>
      </c>
    </row>
    <row r="327" spans="1:18" x14ac:dyDescent="0.2">
      <c r="A327" s="163">
        <v>321</v>
      </c>
      <c r="B327" s="63" t="str">
        <f>'[1]Laporan Mingguan'!B290</f>
        <v>Ring Per M10</v>
      </c>
      <c r="C327" s="63">
        <f>'[1]Laporan Mingguan'!C290</f>
        <v>0</v>
      </c>
      <c r="D327" s="63">
        <f>'[1]Laporan Mingguan'!D290</f>
        <v>0</v>
      </c>
      <c r="E327" s="63">
        <f>'[1]Laporan Mingguan'!E290</f>
        <v>0</v>
      </c>
      <c r="F327" s="65">
        <f>'[2]Laporan Mingguan'!O337</f>
        <v>55</v>
      </c>
      <c r="G327" s="63"/>
      <c r="H327" s="63"/>
      <c r="I327" s="63"/>
      <c r="J327" s="63"/>
      <c r="K327" s="63"/>
      <c r="L327" s="63"/>
      <c r="M327" s="63"/>
      <c r="N327" s="63"/>
      <c r="O327" s="65">
        <f t="shared" si="10"/>
        <v>55</v>
      </c>
      <c r="P327" s="65">
        <v>55</v>
      </c>
      <c r="Q327" s="65">
        <v>1750</v>
      </c>
      <c r="R327" s="65">
        <f t="shared" si="9"/>
        <v>96250</v>
      </c>
    </row>
    <row r="328" spans="1:18" x14ac:dyDescent="0.2">
      <c r="A328" s="163">
        <v>322</v>
      </c>
      <c r="B328" s="63" t="str">
        <f>'[1]Laporan Mingguan'!B291</f>
        <v>Ring Per M12</v>
      </c>
      <c r="C328" s="63">
        <f>'[1]Laporan Mingguan'!C291</f>
        <v>0</v>
      </c>
      <c r="D328" s="63" t="s">
        <v>321</v>
      </c>
      <c r="E328" s="63">
        <f>'[1]Laporan Mingguan'!E291</f>
        <v>0</v>
      </c>
      <c r="F328" s="65">
        <f>'[2]Laporan Mingguan'!O338</f>
        <v>41</v>
      </c>
      <c r="G328" s="63"/>
      <c r="H328" s="63"/>
      <c r="I328" s="63"/>
      <c r="J328" s="63"/>
      <c r="K328" s="63"/>
      <c r="L328" s="63"/>
      <c r="M328" s="63"/>
      <c r="N328" s="63"/>
      <c r="O328" s="65">
        <f t="shared" si="10"/>
        <v>41</v>
      </c>
      <c r="P328" s="65">
        <v>41</v>
      </c>
      <c r="Q328" s="65">
        <v>300</v>
      </c>
      <c r="R328" s="65">
        <f t="shared" si="9"/>
        <v>12300</v>
      </c>
    </row>
    <row r="329" spans="1:18" x14ac:dyDescent="0.2">
      <c r="A329" s="163">
        <v>323</v>
      </c>
      <c r="B329" s="63" t="s">
        <v>163</v>
      </c>
      <c r="C329" s="63">
        <v>0</v>
      </c>
      <c r="D329" s="63" t="s">
        <v>321</v>
      </c>
      <c r="E329" s="63">
        <v>0</v>
      </c>
      <c r="F329" s="65">
        <f>'[2]Laporan Mingguan'!O339</f>
        <v>16</v>
      </c>
      <c r="G329" s="63"/>
      <c r="H329" s="63"/>
      <c r="I329" s="63"/>
      <c r="J329" s="63"/>
      <c r="K329" s="63"/>
      <c r="L329" s="63"/>
      <c r="M329" s="63"/>
      <c r="N329" s="63"/>
      <c r="O329" s="65">
        <f t="shared" si="10"/>
        <v>16</v>
      </c>
      <c r="P329" s="65">
        <v>16</v>
      </c>
      <c r="Q329" s="65">
        <v>500</v>
      </c>
      <c r="R329" s="65">
        <f t="shared" si="9"/>
        <v>8000</v>
      </c>
    </row>
    <row r="330" spans="1:18" ht="12.75" customHeight="1" x14ac:dyDescent="0.2">
      <c r="A330" s="163">
        <v>324</v>
      </c>
      <c r="B330" s="63" t="str">
        <f>'[1]Laporan Mingguan'!B292</f>
        <v>Ring Per M6 Stainless</v>
      </c>
      <c r="C330" s="63">
        <f>'[1]Laporan Mingguan'!C292</f>
        <v>0</v>
      </c>
      <c r="D330" s="63">
        <f>'[1]Laporan Mingguan'!D292</f>
        <v>0</v>
      </c>
      <c r="E330" s="63">
        <f>'[1]Laporan Mingguan'!E292</f>
        <v>0</v>
      </c>
      <c r="F330" s="65">
        <f>'[2]Laporan Mingguan'!O340</f>
        <v>0</v>
      </c>
      <c r="G330" s="63"/>
      <c r="H330" s="63"/>
      <c r="I330" s="63"/>
      <c r="J330" s="63"/>
      <c r="K330" s="63"/>
      <c r="L330" s="63"/>
      <c r="M330" s="63"/>
      <c r="N330" s="63"/>
      <c r="O330" s="65">
        <f t="shared" si="10"/>
        <v>0</v>
      </c>
      <c r="P330" s="65">
        <v>0</v>
      </c>
      <c r="Q330" s="65">
        <v>300</v>
      </c>
      <c r="R330" s="65">
        <f t="shared" si="9"/>
        <v>0</v>
      </c>
    </row>
    <row r="331" spans="1:18" ht="12.75" customHeight="1" x14ac:dyDescent="0.2">
      <c r="A331" s="163">
        <v>325</v>
      </c>
      <c r="B331" s="63" t="str">
        <f>'[1]Laporan Mingguan'!B293</f>
        <v>Mur M 3</v>
      </c>
      <c r="C331" s="63">
        <f>'[1]Laporan Mingguan'!C293</f>
        <v>0</v>
      </c>
      <c r="D331" s="63">
        <f>'[1]Laporan Mingguan'!D293</f>
        <v>0</v>
      </c>
      <c r="E331" s="63">
        <f>'[1]Laporan Mingguan'!E293</f>
        <v>0</v>
      </c>
      <c r="F331" s="65">
        <f>'[2]Laporan Mingguan'!O341</f>
        <v>11</v>
      </c>
      <c r="G331" s="63"/>
      <c r="H331" s="63"/>
      <c r="I331" s="63"/>
      <c r="J331" s="63"/>
      <c r="K331" s="63"/>
      <c r="L331" s="63"/>
      <c r="M331" s="63"/>
      <c r="N331" s="63"/>
      <c r="O331" s="65">
        <f t="shared" si="10"/>
        <v>11</v>
      </c>
      <c r="P331" s="65">
        <v>11</v>
      </c>
      <c r="Q331" s="65">
        <v>100</v>
      </c>
      <c r="R331" s="65">
        <f t="shared" si="9"/>
        <v>1100</v>
      </c>
    </row>
    <row r="332" spans="1:18" x14ac:dyDescent="0.2">
      <c r="A332" s="163">
        <v>326</v>
      </c>
      <c r="B332" s="63" t="str">
        <f>'[1]Laporan Mingguan'!B294</f>
        <v>Mur M 4</v>
      </c>
      <c r="C332" s="63">
        <f>'[1]Laporan Mingguan'!C294</f>
        <v>0</v>
      </c>
      <c r="D332" s="63">
        <f>'[1]Laporan Mingguan'!D294</f>
        <v>0</v>
      </c>
      <c r="E332" s="63">
        <f>'[1]Laporan Mingguan'!E294</f>
        <v>0</v>
      </c>
      <c r="F332" s="65">
        <f>'[2]Laporan Mingguan'!O342</f>
        <v>14</v>
      </c>
      <c r="G332" s="63"/>
      <c r="H332" s="63"/>
      <c r="I332" s="63"/>
      <c r="J332" s="63"/>
      <c r="K332" s="63"/>
      <c r="L332" s="63"/>
      <c r="M332" s="63"/>
      <c r="N332" s="63"/>
      <c r="O332" s="65">
        <f t="shared" si="10"/>
        <v>14</v>
      </c>
      <c r="P332" s="65">
        <v>14</v>
      </c>
      <c r="Q332" s="65">
        <v>300</v>
      </c>
      <c r="R332" s="65">
        <f t="shared" si="9"/>
        <v>4200</v>
      </c>
    </row>
    <row r="333" spans="1:18" x14ac:dyDescent="0.2">
      <c r="A333" s="163">
        <v>327</v>
      </c>
      <c r="B333" s="63" t="str">
        <f>'[1]Laporan Mingguan'!B295</f>
        <v>Mur M 5</v>
      </c>
      <c r="C333" s="63">
        <f>'[1]Laporan Mingguan'!C295</f>
        <v>0</v>
      </c>
      <c r="D333" s="63" t="s">
        <v>321</v>
      </c>
      <c r="E333" s="63">
        <f>'[1]Laporan Mingguan'!E295</f>
        <v>0</v>
      </c>
      <c r="F333" s="65">
        <f>'[2]Laporan Mingguan'!O343</f>
        <v>31</v>
      </c>
      <c r="G333" s="63"/>
      <c r="H333" s="63"/>
      <c r="I333" s="63"/>
      <c r="J333" s="63"/>
      <c r="K333" s="63"/>
      <c r="L333" s="63"/>
      <c r="M333" s="63"/>
      <c r="N333" s="63"/>
      <c r="O333" s="65">
        <f t="shared" si="10"/>
        <v>31</v>
      </c>
      <c r="P333" s="65">
        <v>31</v>
      </c>
      <c r="Q333" s="65">
        <v>100</v>
      </c>
      <c r="R333" s="65">
        <f t="shared" si="9"/>
        <v>3100</v>
      </c>
    </row>
    <row r="334" spans="1:18" s="93" customFormat="1" x14ac:dyDescent="0.2">
      <c r="A334" s="163">
        <v>328</v>
      </c>
      <c r="B334" s="91" t="str">
        <f>'[1]Laporan Mingguan'!B296</f>
        <v>Mur M 6</v>
      </c>
      <c r="C334" s="91">
        <f>'[1]Laporan Mingguan'!C296</f>
        <v>0</v>
      </c>
      <c r="D334" s="91">
        <f>'[1]Laporan Mingguan'!D296</f>
        <v>0</v>
      </c>
      <c r="E334" s="91">
        <f>'[1]Laporan Mingguan'!E296</f>
        <v>0</v>
      </c>
      <c r="F334" s="92">
        <f>'[2]Laporan Mingguan'!O344</f>
        <v>11</v>
      </c>
      <c r="G334" s="91"/>
      <c r="H334" s="91">
        <f>1</f>
        <v>1</v>
      </c>
      <c r="I334" s="91">
        <f>10</f>
        <v>10</v>
      </c>
      <c r="J334" s="91"/>
      <c r="K334" s="91"/>
      <c r="L334" s="91">
        <f>1</f>
        <v>1</v>
      </c>
      <c r="M334" s="91"/>
      <c r="N334" s="91"/>
      <c r="O334" s="92">
        <f t="shared" si="10"/>
        <v>19</v>
      </c>
      <c r="P334" s="92">
        <v>19</v>
      </c>
      <c r="Q334" s="92">
        <v>100</v>
      </c>
      <c r="R334" s="92">
        <f t="shared" si="9"/>
        <v>1900</v>
      </c>
    </row>
    <row r="335" spans="1:18" x14ac:dyDescent="0.2">
      <c r="A335" s="163">
        <v>329</v>
      </c>
      <c r="B335" s="63" t="s">
        <v>1096</v>
      </c>
      <c r="C335" s="63">
        <v>0</v>
      </c>
      <c r="D335" s="63" t="s">
        <v>321</v>
      </c>
      <c r="E335" s="63">
        <v>0</v>
      </c>
      <c r="F335" s="65">
        <f>'[2]Laporan Mingguan'!O345</f>
        <v>0</v>
      </c>
      <c r="G335" s="63"/>
      <c r="H335" s="63"/>
      <c r="I335" s="63"/>
      <c r="J335" s="63"/>
      <c r="K335" s="63"/>
      <c r="L335" s="63"/>
      <c r="M335" s="63"/>
      <c r="N335" s="63"/>
      <c r="O335" s="65">
        <f t="shared" si="10"/>
        <v>0</v>
      </c>
      <c r="P335" s="65">
        <v>0</v>
      </c>
      <c r="Q335" s="65">
        <v>250</v>
      </c>
      <c r="R335" s="65">
        <f t="shared" si="9"/>
        <v>0</v>
      </c>
    </row>
    <row r="336" spans="1:18" x14ac:dyDescent="0.2">
      <c r="A336" s="163">
        <v>330</v>
      </c>
      <c r="B336" s="63" t="str">
        <f>'[1]Laporan Mingguan'!B297</f>
        <v>Mur M8</v>
      </c>
      <c r="C336" s="63">
        <f>'[1]Laporan Mingguan'!C297</f>
        <v>0</v>
      </c>
      <c r="D336" s="63" t="s">
        <v>321</v>
      </c>
      <c r="E336" s="63">
        <f>'[1]Laporan Mingguan'!E297</f>
        <v>0</v>
      </c>
      <c r="F336" s="65">
        <f>'[2]Laporan Mingguan'!O346</f>
        <v>18</v>
      </c>
      <c r="G336" s="63"/>
      <c r="H336" s="63">
        <f>4</f>
        <v>4</v>
      </c>
      <c r="I336" s="63"/>
      <c r="J336" s="63"/>
      <c r="K336" s="63"/>
      <c r="L336" s="63"/>
      <c r="M336" s="63"/>
      <c r="N336" s="63"/>
      <c r="O336" s="65">
        <f t="shared" si="10"/>
        <v>14</v>
      </c>
      <c r="P336" s="65">
        <v>14</v>
      </c>
      <c r="Q336" s="65">
        <v>300</v>
      </c>
      <c r="R336" s="65">
        <f t="shared" si="9"/>
        <v>4200</v>
      </c>
    </row>
    <row r="337" spans="1:18" x14ac:dyDescent="0.2">
      <c r="A337" s="163">
        <v>331</v>
      </c>
      <c r="B337" s="63" t="s">
        <v>1097</v>
      </c>
      <c r="C337" s="63">
        <v>0</v>
      </c>
      <c r="D337" s="63" t="s">
        <v>321</v>
      </c>
      <c r="E337" s="63">
        <v>0</v>
      </c>
      <c r="F337" s="65">
        <f>'[2]Laporan Mingguan'!O347</f>
        <v>0</v>
      </c>
      <c r="G337" s="63"/>
      <c r="H337" s="63"/>
      <c r="I337" s="63"/>
      <c r="J337" s="63"/>
      <c r="K337" s="63"/>
      <c r="L337" s="63"/>
      <c r="M337" s="63"/>
      <c r="N337" s="63"/>
      <c r="O337" s="65">
        <f t="shared" si="10"/>
        <v>0</v>
      </c>
      <c r="P337" s="65">
        <v>0</v>
      </c>
      <c r="Q337" s="65">
        <v>500</v>
      </c>
      <c r="R337" s="65">
        <f t="shared" si="9"/>
        <v>0</v>
      </c>
    </row>
    <row r="338" spans="1:18" x14ac:dyDescent="0.2">
      <c r="A338" s="163">
        <v>332</v>
      </c>
      <c r="B338" s="63" t="str">
        <f>'[1]Laporan Mingguan'!B298</f>
        <v>Mur M8 Hitam</v>
      </c>
      <c r="C338" s="63">
        <f>'[1]Laporan Mingguan'!C298</f>
        <v>0</v>
      </c>
      <c r="D338" s="63">
        <f>'[1]Laporan Mingguan'!D298</f>
        <v>0</v>
      </c>
      <c r="E338" s="63">
        <f>'[1]Laporan Mingguan'!E298</f>
        <v>0</v>
      </c>
      <c r="F338" s="65">
        <f>'[2]Laporan Mingguan'!O348</f>
        <v>4</v>
      </c>
      <c r="G338" s="63"/>
      <c r="H338" s="63"/>
      <c r="I338" s="63"/>
      <c r="J338" s="63"/>
      <c r="K338" s="63"/>
      <c r="L338" s="63"/>
      <c r="M338" s="63"/>
      <c r="N338" s="63"/>
      <c r="O338" s="65">
        <f t="shared" si="10"/>
        <v>4</v>
      </c>
      <c r="P338" s="65">
        <v>4</v>
      </c>
      <c r="Q338" s="65">
        <v>250</v>
      </c>
      <c r="R338" s="65">
        <f t="shared" si="9"/>
        <v>1000</v>
      </c>
    </row>
    <row r="339" spans="1:18" x14ac:dyDescent="0.2">
      <c r="A339" s="163">
        <v>333</v>
      </c>
      <c r="B339" s="63" t="str">
        <f>'[1]Laporan Mingguan'!B299</f>
        <v>Mur M 10</v>
      </c>
      <c r="C339" s="63">
        <f>'[1]Laporan Mingguan'!C299</f>
        <v>0</v>
      </c>
      <c r="D339" s="63" t="s">
        <v>321</v>
      </c>
      <c r="E339" s="63">
        <f>'[1]Laporan Mingguan'!E299</f>
        <v>0</v>
      </c>
      <c r="F339" s="65">
        <f>'[2]Laporan Mingguan'!O349</f>
        <v>15</v>
      </c>
      <c r="G339" s="63"/>
      <c r="H339" s="63"/>
      <c r="I339" s="63"/>
      <c r="J339" s="63"/>
      <c r="K339" s="63"/>
      <c r="L339" s="63">
        <f>6</f>
        <v>6</v>
      </c>
      <c r="M339" s="63"/>
      <c r="N339" s="63"/>
      <c r="O339" s="65">
        <f t="shared" si="10"/>
        <v>9</v>
      </c>
      <c r="P339" s="65">
        <v>9</v>
      </c>
      <c r="Q339" s="65">
        <v>1000</v>
      </c>
      <c r="R339" s="65">
        <f t="shared" si="9"/>
        <v>9000</v>
      </c>
    </row>
    <row r="340" spans="1:18" x14ac:dyDescent="0.2">
      <c r="A340" s="163">
        <v>334</v>
      </c>
      <c r="B340" s="63" t="s">
        <v>444</v>
      </c>
      <c r="C340" s="63">
        <v>0</v>
      </c>
      <c r="D340" s="63" t="s">
        <v>321</v>
      </c>
      <c r="E340" s="63">
        <v>0</v>
      </c>
      <c r="F340" s="65">
        <f>'[2]Laporan Mingguan'!O350</f>
        <v>13</v>
      </c>
      <c r="G340" s="63"/>
      <c r="H340" s="63"/>
      <c r="I340" s="63"/>
      <c r="J340" s="63"/>
      <c r="K340" s="63"/>
      <c r="L340" s="63"/>
      <c r="M340" s="63"/>
      <c r="N340" s="63"/>
      <c r="O340" s="65">
        <f t="shared" si="10"/>
        <v>13</v>
      </c>
      <c r="P340" s="65">
        <v>13</v>
      </c>
      <c r="Q340" s="65">
        <v>1000</v>
      </c>
      <c r="R340" s="65">
        <f t="shared" si="9"/>
        <v>13000</v>
      </c>
    </row>
    <row r="341" spans="1:18" x14ac:dyDescent="0.2">
      <c r="A341" s="163">
        <v>335</v>
      </c>
      <c r="B341" s="63" t="str">
        <f>'[1]Laporan Mingguan'!B300</f>
        <v>Mur M 12</v>
      </c>
      <c r="C341" s="63">
        <f>'[1]Laporan Mingguan'!C300</f>
        <v>0</v>
      </c>
      <c r="D341" s="63">
        <f>'[1]Laporan Mingguan'!D300</f>
        <v>0</v>
      </c>
      <c r="E341" s="63">
        <f>'[1]Laporan Mingguan'!E300</f>
        <v>0</v>
      </c>
      <c r="F341" s="65">
        <f>'[2]Laporan Mingguan'!O351</f>
        <v>29</v>
      </c>
      <c r="G341" s="63"/>
      <c r="H341" s="63"/>
      <c r="I341" s="63"/>
      <c r="J341" s="63"/>
      <c r="K341" s="63"/>
      <c r="L341" s="63"/>
      <c r="M341" s="63"/>
      <c r="N341" s="63"/>
      <c r="O341" s="65">
        <f t="shared" si="10"/>
        <v>29</v>
      </c>
      <c r="P341" s="65">
        <v>29</v>
      </c>
      <c r="Q341" s="65">
        <v>900</v>
      </c>
      <c r="R341" s="65">
        <f t="shared" si="9"/>
        <v>26100</v>
      </c>
    </row>
    <row r="342" spans="1:18" x14ac:dyDescent="0.2">
      <c r="A342" s="163">
        <v>336</v>
      </c>
      <c r="B342" s="63" t="s">
        <v>408</v>
      </c>
      <c r="C342" s="63">
        <v>0</v>
      </c>
      <c r="D342" s="63">
        <v>0</v>
      </c>
      <c r="E342" s="63">
        <v>0</v>
      </c>
      <c r="F342" s="65">
        <f>'[2]Laporan Mingguan'!O352</f>
        <v>48</v>
      </c>
      <c r="G342" s="63"/>
      <c r="H342" s="63"/>
      <c r="I342" s="63"/>
      <c r="J342" s="63"/>
      <c r="K342" s="63"/>
      <c r="L342" s="63"/>
      <c r="M342" s="63"/>
      <c r="N342" s="63"/>
      <c r="O342" s="65">
        <f t="shared" si="10"/>
        <v>48</v>
      </c>
      <c r="P342" s="65">
        <v>48</v>
      </c>
      <c r="Q342" s="65">
        <v>1200</v>
      </c>
      <c r="R342" s="65">
        <v>54000</v>
      </c>
    </row>
    <row r="343" spans="1:18" x14ac:dyDescent="0.2">
      <c r="A343" s="163">
        <v>337</v>
      </c>
      <c r="B343" s="63" t="str">
        <f>'[1]Laporan Mingguan'!B301</f>
        <v>Mur M 14</v>
      </c>
      <c r="C343" s="63">
        <f>'[1]Laporan Mingguan'!C301</f>
        <v>0</v>
      </c>
      <c r="D343" s="63">
        <f>'[1]Laporan Mingguan'!D301</f>
        <v>0</v>
      </c>
      <c r="E343" s="63">
        <f>'[1]Laporan Mingguan'!E301</f>
        <v>0</v>
      </c>
      <c r="F343" s="65">
        <f>'[2]Laporan Mingguan'!O353</f>
        <v>33</v>
      </c>
      <c r="G343" s="63"/>
      <c r="H343" s="63"/>
      <c r="I343" s="63"/>
      <c r="J343" s="63"/>
      <c r="K343" s="63"/>
      <c r="L343" s="63"/>
      <c r="M343" s="63"/>
      <c r="N343" s="63"/>
      <c r="O343" s="65">
        <f t="shared" si="10"/>
        <v>33</v>
      </c>
      <c r="P343" s="65">
        <v>33</v>
      </c>
      <c r="Q343" s="65">
        <v>750</v>
      </c>
      <c r="R343" s="65">
        <f t="shared" si="9"/>
        <v>24750</v>
      </c>
    </row>
    <row r="344" spans="1:18" x14ac:dyDescent="0.2">
      <c r="A344" s="163">
        <v>338</v>
      </c>
      <c r="B344" s="63" t="str">
        <f>'[1]Laporan Mingguan'!B302</f>
        <v>Mur M 16</v>
      </c>
      <c r="C344" s="63">
        <f>'[1]Laporan Mingguan'!C302</f>
        <v>0</v>
      </c>
      <c r="D344" s="63">
        <f>'[1]Laporan Mingguan'!D302</f>
        <v>0</v>
      </c>
      <c r="E344" s="63">
        <f>'[1]Laporan Mingguan'!E302</f>
        <v>0</v>
      </c>
      <c r="F344" s="65">
        <f>'[2]Laporan Mingguan'!O354</f>
        <v>48</v>
      </c>
      <c r="G344" s="63"/>
      <c r="H344" s="63"/>
      <c r="I344" s="63"/>
      <c r="J344" s="63"/>
      <c r="K344" s="63"/>
      <c r="L344" s="63"/>
      <c r="M344" s="63"/>
      <c r="N344" s="63"/>
      <c r="O344" s="65">
        <f t="shared" si="10"/>
        <v>48</v>
      </c>
      <c r="P344" s="65">
        <v>48</v>
      </c>
      <c r="Q344" s="65">
        <v>1600</v>
      </c>
      <c r="R344" s="65">
        <f t="shared" si="9"/>
        <v>76800</v>
      </c>
    </row>
    <row r="345" spans="1:18" x14ac:dyDescent="0.2">
      <c r="A345" s="163">
        <v>339</v>
      </c>
      <c r="B345" s="63" t="s">
        <v>1002</v>
      </c>
      <c r="C345" s="63">
        <v>0</v>
      </c>
      <c r="D345" s="63" t="s">
        <v>321</v>
      </c>
      <c r="E345" s="63">
        <v>0</v>
      </c>
      <c r="F345" s="65">
        <f>'[2]Laporan Mingguan'!O355</f>
        <v>0</v>
      </c>
      <c r="G345" s="63"/>
      <c r="H345" s="63"/>
      <c r="I345" s="63"/>
      <c r="J345" s="63"/>
      <c r="K345" s="63"/>
      <c r="L345" s="63"/>
      <c r="M345" s="63"/>
      <c r="N345" s="63"/>
      <c r="O345" s="65">
        <f t="shared" si="10"/>
        <v>0</v>
      </c>
      <c r="P345" s="65">
        <v>0</v>
      </c>
      <c r="Q345" s="65">
        <v>2500</v>
      </c>
      <c r="R345" s="65">
        <v>30400</v>
      </c>
    </row>
    <row r="346" spans="1:18" x14ac:dyDescent="0.2">
      <c r="A346" s="163">
        <v>340</v>
      </c>
      <c r="B346" s="63" t="str">
        <f>'[1]Laporan Mingguan'!B303</f>
        <v>Mur M 20</v>
      </c>
      <c r="C346" s="63">
        <f>'[1]Laporan Mingguan'!C303</f>
        <v>0</v>
      </c>
      <c r="D346" s="63">
        <f>'[1]Laporan Mingguan'!D303</f>
        <v>0</v>
      </c>
      <c r="E346" s="63">
        <f>'[1]Laporan Mingguan'!E303</f>
        <v>0</v>
      </c>
      <c r="F346" s="65">
        <f>'[2]Laporan Mingguan'!O356</f>
        <v>15</v>
      </c>
      <c r="G346" s="63"/>
      <c r="H346" s="63"/>
      <c r="I346" s="63"/>
      <c r="J346" s="63"/>
      <c r="K346" s="63"/>
      <c r="L346" s="63"/>
      <c r="M346" s="63"/>
      <c r="N346" s="63"/>
      <c r="O346" s="65">
        <f t="shared" si="10"/>
        <v>15</v>
      </c>
      <c r="P346" s="65">
        <v>15</v>
      </c>
      <c r="Q346" s="65">
        <v>3500</v>
      </c>
      <c r="R346" s="65">
        <f t="shared" si="9"/>
        <v>52500</v>
      </c>
    </row>
    <row r="347" spans="1:18" x14ac:dyDescent="0.2">
      <c r="A347" s="163">
        <v>341</v>
      </c>
      <c r="B347" s="63" t="str">
        <f>'[1]Laporan Mingguan'!B304</f>
        <v>Mur M 24</v>
      </c>
      <c r="C347" s="63">
        <f>'[1]Laporan Mingguan'!C304</f>
        <v>0</v>
      </c>
      <c r="D347" s="63" t="s">
        <v>321</v>
      </c>
      <c r="E347" s="63">
        <f>'[1]Laporan Mingguan'!E304</f>
        <v>0</v>
      </c>
      <c r="F347" s="65">
        <f>'[2]Laporan Mingguan'!O357</f>
        <v>30</v>
      </c>
      <c r="G347" s="63"/>
      <c r="H347" s="63"/>
      <c r="I347" s="63"/>
      <c r="J347" s="63"/>
      <c r="K347" s="63"/>
      <c r="L347" s="63"/>
      <c r="M347" s="63"/>
      <c r="N347" s="63"/>
      <c r="O347" s="65">
        <f t="shared" si="10"/>
        <v>30</v>
      </c>
      <c r="P347" s="65">
        <v>30</v>
      </c>
      <c r="Q347" s="65">
        <v>6500</v>
      </c>
      <c r="R347" s="65">
        <f t="shared" si="9"/>
        <v>195000</v>
      </c>
    </row>
    <row r="348" spans="1:18" x14ac:dyDescent="0.2">
      <c r="A348" s="163">
        <v>342</v>
      </c>
      <c r="B348" s="63" t="str">
        <f>'[1]Laporan Mingguan'!B305</f>
        <v>Mur M 6 Stainless</v>
      </c>
      <c r="C348" s="63">
        <f>'[1]Laporan Mingguan'!C305</f>
        <v>0</v>
      </c>
      <c r="D348" s="63">
        <f>'[1]Laporan Mingguan'!D305</f>
        <v>0</v>
      </c>
      <c r="E348" s="63">
        <f>'[1]Laporan Mingguan'!E305</f>
        <v>0</v>
      </c>
      <c r="F348" s="65">
        <f>'[2]Laporan Mingguan'!O358</f>
        <v>3</v>
      </c>
      <c r="G348" s="63"/>
      <c r="H348" s="63"/>
      <c r="I348" s="63"/>
      <c r="J348" s="63"/>
      <c r="K348" s="63"/>
      <c r="L348" s="63"/>
      <c r="M348" s="63"/>
      <c r="N348" s="63"/>
      <c r="O348" s="65">
        <f t="shared" si="10"/>
        <v>3</v>
      </c>
      <c r="P348" s="65">
        <v>3</v>
      </c>
      <c r="Q348" s="65">
        <v>300</v>
      </c>
      <c r="R348" s="65">
        <f t="shared" si="9"/>
        <v>900</v>
      </c>
    </row>
    <row r="349" spans="1:18" x14ac:dyDescent="0.2">
      <c r="A349" s="163">
        <v>343</v>
      </c>
      <c r="B349" s="63" t="s">
        <v>844</v>
      </c>
      <c r="C349" s="63">
        <v>0</v>
      </c>
      <c r="D349" s="63">
        <v>0</v>
      </c>
      <c r="E349" s="63">
        <v>0</v>
      </c>
      <c r="F349" s="65">
        <f>'[2]Laporan Mingguan'!O359</f>
        <v>0</v>
      </c>
      <c r="G349" s="63"/>
      <c r="H349" s="63"/>
      <c r="I349" s="63"/>
      <c r="J349" s="63"/>
      <c r="K349" s="63"/>
      <c r="L349" s="63"/>
      <c r="M349" s="63"/>
      <c r="N349" s="63"/>
      <c r="O349" s="65">
        <f t="shared" si="10"/>
        <v>0</v>
      </c>
      <c r="P349" s="65">
        <v>0</v>
      </c>
      <c r="Q349" s="65">
        <v>400</v>
      </c>
      <c r="R349" s="65">
        <f t="shared" si="9"/>
        <v>0</v>
      </c>
    </row>
    <row r="350" spans="1:18" x14ac:dyDescent="0.2">
      <c r="A350" s="163">
        <v>344</v>
      </c>
      <c r="B350" s="63" t="str">
        <f>'[1]Laporan Mingguan'!B306</f>
        <v>ring Penahan luar Ø20</v>
      </c>
      <c r="C350" s="63">
        <f>'[1]Laporan Mingguan'!C306</f>
        <v>0</v>
      </c>
      <c r="D350" s="63">
        <f>'[1]Laporan Mingguan'!D306</f>
        <v>0</v>
      </c>
      <c r="E350" s="63">
        <f>'[1]Laporan Mingguan'!E306</f>
        <v>0</v>
      </c>
      <c r="F350" s="65">
        <f>'[2]Laporan Mingguan'!O360</f>
        <v>0</v>
      </c>
      <c r="G350" s="63"/>
      <c r="H350" s="63"/>
      <c r="I350" s="63"/>
      <c r="J350" s="63"/>
      <c r="K350" s="63"/>
      <c r="L350" s="63"/>
      <c r="M350" s="63"/>
      <c r="N350" s="63"/>
      <c r="O350" s="65">
        <f t="shared" si="10"/>
        <v>0</v>
      </c>
      <c r="P350" s="65">
        <v>0</v>
      </c>
      <c r="Q350" s="65">
        <v>700</v>
      </c>
      <c r="R350" s="65">
        <f t="shared" si="9"/>
        <v>0</v>
      </c>
    </row>
    <row r="351" spans="1:18" x14ac:dyDescent="0.2">
      <c r="A351" s="163">
        <v>345</v>
      </c>
      <c r="B351" s="63" t="str">
        <f>'[1]Laporan Mingguan'!B307</f>
        <v>ring Penahan Dalam Ø72</v>
      </c>
      <c r="C351" s="63">
        <f>'[1]Laporan Mingguan'!C307</f>
        <v>0</v>
      </c>
      <c r="D351" s="63">
        <f>'[1]Laporan Mingguan'!D307</f>
        <v>0</v>
      </c>
      <c r="E351" s="63">
        <f>'[1]Laporan Mingguan'!E307</f>
        <v>0</v>
      </c>
      <c r="F351" s="65">
        <f>'[2]Laporan Mingguan'!O361</f>
        <v>0</v>
      </c>
      <c r="G351" s="63"/>
      <c r="H351" s="63"/>
      <c r="I351" s="63"/>
      <c r="J351" s="63"/>
      <c r="K351" s="63"/>
      <c r="L351" s="63"/>
      <c r="M351" s="63"/>
      <c r="N351" s="63"/>
      <c r="O351" s="65">
        <f t="shared" si="10"/>
        <v>0</v>
      </c>
      <c r="P351" s="65">
        <v>0</v>
      </c>
      <c r="Q351" s="65">
        <v>15000</v>
      </c>
      <c r="R351" s="65">
        <f t="shared" si="9"/>
        <v>0</v>
      </c>
    </row>
    <row r="352" spans="1:18" x14ac:dyDescent="0.2">
      <c r="A352" s="163">
        <v>346</v>
      </c>
      <c r="B352" s="68" t="str">
        <f>'[1]Laporan Mingguan'!B308</f>
        <v>Re coil M6x8</v>
      </c>
      <c r="C352" s="68">
        <f>'[1]Laporan Mingguan'!C308</f>
        <v>0</v>
      </c>
      <c r="D352" s="68">
        <f>'[1]Laporan Mingguan'!D308</f>
        <v>0</v>
      </c>
      <c r="E352" s="68">
        <f>'[1]Laporan Mingguan'!E308</f>
        <v>0</v>
      </c>
      <c r="F352" s="65">
        <f>'[2]Laporan Mingguan'!O362</f>
        <v>10</v>
      </c>
      <c r="G352" s="68"/>
      <c r="H352" s="68"/>
      <c r="I352" s="68"/>
      <c r="J352" s="68"/>
      <c r="K352" s="68"/>
      <c r="L352" s="68"/>
      <c r="M352" s="68"/>
      <c r="N352" s="68"/>
      <c r="O352" s="69">
        <f t="shared" si="10"/>
        <v>10</v>
      </c>
      <c r="P352" s="69">
        <v>10</v>
      </c>
      <c r="Q352" s="69">
        <v>25000</v>
      </c>
      <c r="R352" s="65">
        <f t="shared" si="9"/>
        <v>250000</v>
      </c>
    </row>
    <row r="353" spans="1:18" x14ac:dyDescent="0.2">
      <c r="A353" s="163">
        <v>347</v>
      </c>
      <c r="B353" s="63" t="str">
        <f>'[1]Laporan Mingguan'!B309</f>
        <v>Re coil M6x10</v>
      </c>
      <c r="C353" s="63">
        <f>'[1]Laporan Mingguan'!C309</f>
        <v>0</v>
      </c>
      <c r="D353" s="63">
        <f>'[1]Laporan Mingguan'!D309</f>
        <v>0</v>
      </c>
      <c r="E353" s="63">
        <f>'[1]Laporan Mingguan'!E309</f>
        <v>0</v>
      </c>
      <c r="F353" s="65">
        <f>'[2]Laporan Mingguan'!O363</f>
        <v>6</v>
      </c>
      <c r="G353" s="63"/>
      <c r="H353" s="63"/>
      <c r="I353" s="63"/>
      <c r="J353" s="63"/>
      <c r="K353" s="63"/>
      <c r="L353" s="63"/>
      <c r="M353" s="63"/>
      <c r="N353" s="63"/>
      <c r="O353" s="65">
        <f t="shared" si="10"/>
        <v>6</v>
      </c>
      <c r="P353" s="65">
        <v>6</v>
      </c>
      <c r="Q353" s="65">
        <v>30000</v>
      </c>
      <c r="R353" s="65">
        <f t="shared" si="9"/>
        <v>180000</v>
      </c>
    </row>
    <row r="354" spans="1:18" x14ac:dyDescent="0.2">
      <c r="A354" s="163">
        <v>348</v>
      </c>
      <c r="B354" s="63" t="str">
        <f>'[1]Laporan Mingguan'!B310</f>
        <v>Roll Pins</v>
      </c>
      <c r="C354" s="63" t="str">
        <f>'[1]Laporan Mingguan'!C310</f>
        <v>4 x 25</v>
      </c>
      <c r="D354" s="63">
        <f>'[1]Laporan Mingguan'!D310</f>
        <v>0</v>
      </c>
      <c r="E354" s="63">
        <f>'[1]Laporan Mingguan'!E310</f>
        <v>0</v>
      </c>
      <c r="F354" s="65">
        <f>'[2]Laporan Mingguan'!O364</f>
        <v>97</v>
      </c>
      <c r="G354" s="63"/>
      <c r="H354" s="63"/>
      <c r="I354" s="63"/>
      <c r="J354" s="63"/>
      <c r="K354" s="63"/>
      <c r="L354" s="63"/>
      <c r="M354" s="63"/>
      <c r="N354" s="63"/>
      <c r="O354" s="65">
        <f t="shared" si="10"/>
        <v>97</v>
      </c>
      <c r="P354" s="65">
        <v>97</v>
      </c>
      <c r="Q354" s="65">
        <v>0</v>
      </c>
      <c r="R354" s="65">
        <f t="shared" si="9"/>
        <v>0</v>
      </c>
    </row>
    <row r="355" spans="1:18" x14ac:dyDescent="0.2">
      <c r="A355" s="163">
        <v>349</v>
      </c>
      <c r="B355" s="63" t="str">
        <f>'[1]Laporan Mingguan'!B311</f>
        <v>Roll Pins</v>
      </c>
      <c r="C355" s="63" t="str">
        <f>'[1]Laporan Mingguan'!C311</f>
        <v>6 x 24</v>
      </c>
      <c r="D355" s="63">
        <f>'[1]Laporan Mingguan'!D311</f>
        <v>0</v>
      </c>
      <c r="E355" s="63">
        <f>'[1]Laporan Mingguan'!E311</f>
        <v>0</v>
      </c>
      <c r="F355" s="65">
        <f>'[2]Laporan Mingguan'!O365</f>
        <v>98</v>
      </c>
      <c r="G355" s="63"/>
      <c r="H355" s="63"/>
      <c r="I355" s="63"/>
      <c r="J355" s="63"/>
      <c r="K355" s="63"/>
      <c r="L355" s="63"/>
      <c r="M355" s="63"/>
      <c r="N355" s="63"/>
      <c r="O355" s="65">
        <f t="shared" si="10"/>
        <v>98</v>
      </c>
      <c r="P355" s="65">
        <v>98</v>
      </c>
      <c r="Q355" s="65">
        <v>0</v>
      </c>
      <c r="R355" s="65">
        <f t="shared" si="9"/>
        <v>0</v>
      </c>
    </row>
    <row r="356" spans="1:18" x14ac:dyDescent="0.2">
      <c r="A356" s="163">
        <v>350</v>
      </c>
      <c r="B356" s="63" t="str">
        <f>'[1]Laporan Mingguan'!B312</f>
        <v>Roll Pins</v>
      </c>
      <c r="C356" s="63" t="str">
        <f>'[1]Laporan Mingguan'!C312</f>
        <v>8 x 25</v>
      </c>
      <c r="D356" s="63">
        <f>'[1]Laporan Mingguan'!D312</f>
        <v>0</v>
      </c>
      <c r="E356" s="63">
        <f>'[1]Laporan Mingguan'!E312</f>
        <v>0</v>
      </c>
      <c r="F356" s="65">
        <f>'[2]Laporan Mingguan'!O366</f>
        <v>95</v>
      </c>
      <c r="G356" s="63"/>
      <c r="H356" s="63"/>
      <c r="I356" s="63"/>
      <c r="J356" s="63"/>
      <c r="K356" s="63"/>
      <c r="L356" s="63"/>
      <c r="M356" s="63"/>
      <c r="N356" s="63"/>
      <c r="O356" s="65">
        <f t="shared" si="10"/>
        <v>95</v>
      </c>
      <c r="P356" s="65">
        <v>95</v>
      </c>
      <c r="Q356" s="65">
        <v>0</v>
      </c>
      <c r="R356" s="65">
        <f t="shared" si="9"/>
        <v>0</v>
      </c>
    </row>
    <row r="357" spans="1:18" x14ac:dyDescent="0.2">
      <c r="A357" s="163">
        <v>351</v>
      </c>
      <c r="B357" s="63" t="str">
        <f>'[1]Laporan Mingguan'!B313</f>
        <v>Snap Ring P5</v>
      </c>
      <c r="C357" s="63">
        <f>'[1]Laporan Mingguan'!C313</f>
        <v>0</v>
      </c>
      <c r="D357" s="63">
        <f>'[1]Laporan Mingguan'!D313</f>
        <v>0</v>
      </c>
      <c r="E357" s="63">
        <f>'[1]Laporan Mingguan'!E313</f>
        <v>0</v>
      </c>
      <c r="F357" s="65">
        <f>'[2]Laporan Mingguan'!O367</f>
        <v>79</v>
      </c>
      <c r="G357" s="63"/>
      <c r="H357" s="63"/>
      <c r="I357" s="63"/>
      <c r="J357" s="63"/>
      <c r="K357" s="63"/>
      <c r="L357" s="63"/>
      <c r="M357" s="63"/>
      <c r="N357" s="63"/>
      <c r="O357" s="65">
        <f t="shared" si="10"/>
        <v>79</v>
      </c>
      <c r="P357" s="65">
        <v>79</v>
      </c>
      <c r="Q357" s="65">
        <v>700</v>
      </c>
      <c r="R357" s="65">
        <f t="shared" si="9"/>
        <v>55300</v>
      </c>
    </row>
    <row r="358" spans="1:18" x14ac:dyDescent="0.2">
      <c r="A358" s="163">
        <v>352</v>
      </c>
      <c r="B358" s="63" t="s">
        <v>402</v>
      </c>
      <c r="C358" s="63">
        <v>0</v>
      </c>
      <c r="D358" s="63">
        <v>0</v>
      </c>
      <c r="E358" s="63">
        <v>0</v>
      </c>
      <c r="F358" s="65">
        <f>'[2]Laporan Mingguan'!O368</f>
        <v>10</v>
      </c>
      <c r="G358" s="63"/>
      <c r="H358" s="63"/>
      <c r="I358" s="63"/>
      <c r="J358" s="63"/>
      <c r="K358" s="63"/>
      <c r="L358" s="63"/>
      <c r="M358" s="63"/>
      <c r="N358" s="63"/>
      <c r="O358" s="65">
        <f t="shared" si="10"/>
        <v>10</v>
      </c>
      <c r="P358" s="65">
        <v>10</v>
      </c>
      <c r="Q358" s="65">
        <v>200</v>
      </c>
      <c r="R358" s="65">
        <f t="shared" si="9"/>
        <v>2000</v>
      </c>
    </row>
    <row r="359" spans="1:18" x14ac:dyDescent="0.2">
      <c r="A359" s="163">
        <v>353</v>
      </c>
      <c r="B359" s="63" t="s">
        <v>401</v>
      </c>
      <c r="C359" s="63">
        <v>0</v>
      </c>
      <c r="D359" s="63">
        <v>0</v>
      </c>
      <c r="E359" s="63">
        <v>0</v>
      </c>
      <c r="F359" s="65">
        <f>'[2]Laporan Mingguan'!O369</f>
        <v>10</v>
      </c>
      <c r="G359" s="63"/>
      <c r="H359" s="63"/>
      <c r="I359" s="63"/>
      <c r="J359" s="63"/>
      <c r="K359" s="63"/>
      <c r="L359" s="63"/>
      <c r="M359" s="63"/>
      <c r="N359" s="63"/>
      <c r="O359" s="65">
        <f t="shared" si="10"/>
        <v>10</v>
      </c>
      <c r="P359" s="65">
        <v>10</v>
      </c>
      <c r="Q359" s="65">
        <v>500</v>
      </c>
      <c r="R359" s="65">
        <f t="shared" si="9"/>
        <v>5000</v>
      </c>
    </row>
    <row r="360" spans="1:18" x14ac:dyDescent="0.2">
      <c r="A360" s="163">
        <v>354</v>
      </c>
      <c r="B360" s="63" t="s">
        <v>58</v>
      </c>
      <c r="C360" s="63">
        <v>0</v>
      </c>
      <c r="D360" s="63">
        <v>0</v>
      </c>
      <c r="E360" s="63">
        <v>0</v>
      </c>
      <c r="F360" s="65">
        <f>'[2]Laporan Mingguan'!O370</f>
        <v>25</v>
      </c>
      <c r="G360" s="63"/>
      <c r="H360" s="63"/>
      <c r="I360" s="63"/>
      <c r="J360" s="63"/>
      <c r="K360" s="63"/>
      <c r="L360" s="63"/>
      <c r="M360" s="63"/>
      <c r="N360" s="63"/>
      <c r="O360" s="65">
        <f t="shared" si="10"/>
        <v>25</v>
      </c>
      <c r="P360" s="65">
        <v>25</v>
      </c>
      <c r="Q360" s="65">
        <v>2000</v>
      </c>
      <c r="R360" s="65">
        <f t="shared" si="9"/>
        <v>50000</v>
      </c>
    </row>
    <row r="361" spans="1:18" x14ac:dyDescent="0.2">
      <c r="A361" s="163">
        <v>355</v>
      </c>
      <c r="B361" s="63" t="s">
        <v>262</v>
      </c>
      <c r="C361" s="63">
        <v>0</v>
      </c>
      <c r="D361" s="63">
        <v>0</v>
      </c>
      <c r="E361" s="63">
        <v>0</v>
      </c>
      <c r="F361" s="65">
        <f>'[2]Laporan Mingguan'!O371</f>
        <v>2</v>
      </c>
      <c r="G361" s="63"/>
      <c r="H361" s="63"/>
      <c r="I361" s="63"/>
      <c r="J361" s="63"/>
      <c r="K361" s="63"/>
      <c r="L361" s="63"/>
      <c r="M361" s="63"/>
      <c r="N361" s="63"/>
      <c r="O361" s="65">
        <f t="shared" si="10"/>
        <v>2</v>
      </c>
      <c r="P361" s="65">
        <v>2</v>
      </c>
      <c r="Q361" s="65">
        <v>5000</v>
      </c>
      <c r="R361" s="65">
        <f t="shared" si="9"/>
        <v>10000</v>
      </c>
    </row>
    <row r="362" spans="1:18" x14ac:dyDescent="0.2">
      <c r="A362" s="163">
        <v>356</v>
      </c>
      <c r="B362" s="70" t="str">
        <f>'[1]Laporan Mingguan'!B314</f>
        <v>Snap Ring Dia 20</v>
      </c>
      <c r="C362" s="70">
        <f>'[1]Laporan Mingguan'!C314</f>
        <v>0</v>
      </c>
      <c r="D362" s="70">
        <f>'[1]Laporan Mingguan'!D314</f>
        <v>0</v>
      </c>
      <c r="E362" s="70">
        <f>'[1]Laporan Mingguan'!E314</f>
        <v>0</v>
      </c>
      <c r="F362" s="65">
        <f>'[2]Laporan Mingguan'!O372</f>
        <v>47</v>
      </c>
      <c r="G362" s="70"/>
      <c r="H362" s="70"/>
      <c r="I362" s="70"/>
      <c r="J362" s="70"/>
      <c r="K362" s="70"/>
      <c r="L362" s="70"/>
      <c r="M362" s="70"/>
      <c r="N362" s="70"/>
      <c r="O362" s="71">
        <f t="shared" si="10"/>
        <v>47</v>
      </c>
      <c r="P362" s="71">
        <v>47</v>
      </c>
      <c r="Q362" s="71">
        <v>1000</v>
      </c>
      <c r="R362" s="65">
        <f t="shared" si="9"/>
        <v>47000</v>
      </c>
    </row>
    <row r="363" spans="1:18" x14ac:dyDescent="0.2">
      <c r="A363" s="163">
        <v>357</v>
      </c>
      <c r="B363" s="63" t="s">
        <v>291</v>
      </c>
      <c r="C363" s="63">
        <f>'[1]Laporan Mingguan'!C315</f>
        <v>0</v>
      </c>
      <c r="D363" s="63">
        <f>'[1]Laporan Mingguan'!D315</f>
        <v>0</v>
      </c>
      <c r="E363" s="63">
        <f>'[1]Laporan Mingguan'!E315</f>
        <v>0</v>
      </c>
      <c r="F363" s="65">
        <f>'[2]Laporan Mingguan'!O373</f>
        <v>0</v>
      </c>
      <c r="G363" s="63"/>
      <c r="H363" s="63"/>
      <c r="I363" s="63"/>
      <c r="J363" s="63"/>
      <c r="K363" s="63"/>
      <c r="L363" s="63"/>
      <c r="M363" s="63"/>
      <c r="N363" s="63"/>
      <c r="O363" s="65">
        <f t="shared" si="10"/>
        <v>0</v>
      </c>
      <c r="P363" s="65">
        <v>0</v>
      </c>
      <c r="Q363" s="65">
        <v>18500</v>
      </c>
      <c r="R363" s="65">
        <f>Q363*O363</f>
        <v>0</v>
      </c>
    </row>
    <row r="364" spans="1:18" x14ac:dyDescent="0.2">
      <c r="F364" s="58"/>
    </row>
    <row r="365" spans="1:18" x14ac:dyDescent="0.2">
      <c r="P365" s="58" t="s">
        <v>360</v>
      </c>
    </row>
    <row r="366" spans="1:18" x14ac:dyDescent="0.2">
      <c r="Q366" s="72" t="s">
        <v>22</v>
      </c>
      <c r="R366" s="72">
        <f>SUM(R7:R363)</f>
        <v>18295985.829999998</v>
      </c>
    </row>
    <row r="368" spans="1:18" x14ac:dyDescent="0.2">
      <c r="A368" s="56" t="s">
        <v>0</v>
      </c>
    </row>
    <row r="370" spans="1:18" s="62" customFormat="1" ht="25.5" x14ac:dyDescent="0.25">
      <c r="A370" s="162" t="s">
        <v>2</v>
      </c>
      <c r="B370" s="59" t="s">
        <v>3</v>
      </c>
      <c r="C370" s="59" t="s">
        <v>4</v>
      </c>
      <c r="D370" s="59" t="s">
        <v>5</v>
      </c>
      <c r="E370" s="59" t="s">
        <v>6</v>
      </c>
      <c r="F370" s="60" t="s">
        <v>1196</v>
      </c>
      <c r="G370" s="107" t="s">
        <v>7</v>
      </c>
      <c r="H370" s="108"/>
      <c r="I370" s="107" t="s">
        <v>8</v>
      </c>
      <c r="J370" s="108"/>
      <c r="K370" s="107" t="s">
        <v>9</v>
      </c>
      <c r="L370" s="108"/>
      <c r="M370" s="107" t="s">
        <v>10</v>
      </c>
      <c r="N370" s="108"/>
      <c r="O370" s="60" t="s">
        <v>1210</v>
      </c>
      <c r="P370" s="61" t="s">
        <v>11</v>
      </c>
      <c r="Q370" s="61" t="s">
        <v>12</v>
      </c>
      <c r="R370" s="61" t="s">
        <v>13</v>
      </c>
    </row>
    <row r="371" spans="1:18" x14ac:dyDescent="0.2">
      <c r="A371" s="163"/>
      <c r="B371" s="63"/>
      <c r="C371" s="63"/>
      <c r="D371" s="63"/>
      <c r="E371" s="63"/>
      <c r="F371" s="63"/>
      <c r="G371" s="63" t="s">
        <v>14</v>
      </c>
      <c r="H371" s="63" t="s">
        <v>15</v>
      </c>
      <c r="I371" s="63" t="s">
        <v>14</v>
      </c>
      <c r="J371" s="63" t="s">
        <v>15</v>
      </c>
      <c r="K371" s="63" t="s">
        <v>14</v>
      </c>
      <c r="L371" s="63" t="s">
        <v>15</v>
      </c>
      <c r="M371" s="63" t="s">
        <v>14</v>
      </c>
      <c r="N371" s="63" t="s">
        <v>15</v>
      </c>
      <c r="O371" s="65"/>
      <c r="P371" s="65"/>
      <c r="Q371" s="65"/>
      <c r="R371" s="65"/>
    </row>
    <row r="372" spans="1:18" ht="12" customHeight="1" x14ac:dyDescent="0.2">
      <c r="A372" s="163">
        <v>1</v>
      </c>
      <c r="B372" s="63" t="str">
        <f>'[1]Laporan Mingguan'!B324</f>
        <v>Abrasive Grinding Paste</v>
      </c>
      <c r="C372" s="63">
        <f>'[1]Laporan Mingguan'!C324</f>
        <v>0</v>
      </c>
      <c r="D372" s="63">
        <f>'[1]Laporan Mingguan'!D324</f>
        <v>0</v>
      </c>
      <c r="E372" s="63">
        <f>'[1]Laporan Mingguan'!E324</f>
        <v>0</v>
      </c>
      <c r="F372" s="65">
        <f>'[2]Laporan Mingguan'!O382</f>
        <v>1</v>
      </c>
      <c r="G372" s="63"/>
      <c r="H372" s="63"/>
      <c r="I372" s="63"/>
      <c r="J372" s="63"/>
      <c r="K372" s="63"/>
      <c r="L372" s="63"/>
      <c r="M372" s="63"/>
      <c r="N372" s="63"/>
      <c r="O372" s="65">
        <f>(F372+G372+I372+K372+M372)-(H372+J372+L372+N372)</f>
        <v>1</v>
      </c>
      <c r="P372" s="65">
        <v>1</v>
      </c>
      <c r="Q372" s="65">
        <v>20000</v>
      </c>
      <c r="R372" s="65">
        <f>Q372*P372</f>
        <v>20000</v>
      </c>
    </row>
    <row r="373" spans="1:18" s="93" customFormat="1" x14ac:dyDescent="0.2">
      <c r="A373" s="163">
        <v>2</v>
      </c>
      <c r="B373" s="91" t="str">
        <f>'[1]Laporan Mingguan'!B325</f>
        <v>Alteco / Lem Korea</v>
      </c>
      <c r="C373" s="91">
        <f>'[1]Laporan Mingguan'!C325</f>
        <v>0</v>
      </c>
      <c r="D373" s="91" t="s">
        <v>320</v>
      </c>
      <c r="E373" s="91">
        <f>'[1]Laporan Mingguan'!E325</f>
        <v>0</v>
      </c>
      <c r="F373" s="92">
        <f>'[2]Laporan Mingguan'!O383</f>
        <v>10</v>
      </c>
      <c r="G373" s="91">
        <f>12</f>
        <v>12</v>
      </c>
      <c r="H373" s="91">
        <f>1+1+2</f>
        <v>4</v>
      </c>
      <c r="I373" s="91"/>
      <c r="J373" s="91">
        <f>2+2+1+1+1+2</f>
        <v>9</v>
      </c>
      <c r="K373" s="91"/>
      <c r="L373" s="91">
        <f>2</f>
        <v>2</v>
      </c>
      <c r="M373" s="91">
        <f>12</f>
        <v>12</v>
      </c>
      <c r="N373" s="91">
        <f>2+2</f>
        <v>4</v>
      </c>
      <c r="O373" s="92">
        <f t="shared" ref="O373:O437" si="11">(F373+G373+I373+K373+M373)-(H373+J373+L373+N373)</f>
        <v>15</v>
      </c>
      <c r="P373" s="92">
        <v>15</v>
      </c>
      <c r="Q373" s="92">
        <f>78000/12</f>
        <v>6500</v>
      </c>
      <c r="R373" s="92">
        <f t="shared" ref="R373:R435" si="12">Q373*P373</f>
        <v>97500</v>
      </c>
    </row>
    <row r="374" spans="1:18" x14ac:dyDescent="0.2">
      <c r="A374" s="163">
        <v>3</v>
      </c>
      <c r="B374" s="63" t="str">
        <f>'[1]Laporan Mingguan'!B326</f>
        <v>Ampelas 1000</v>
      </c>
      <c r="C374" s="63">
        <f>'[1]Laporan Mingguan'!C326</f>
        <v>0</v>
      </c>
      <c r="D374" s="63" t="s">
        <v>320</v>
      </c>
      <c r="E374" s="63">
        <f>'[1]Laporan Mingguan'!E326</f>
        <v>0</v>
      </c>
      <c r="F374" s="65">
        <f>'[2]Laporan Mingguan'!O384</f>
        <v>10</v>
      </c>
      <c r="G374" s="63"/>
      <c r="H374" s="63"/>
      <c r="I374" s="63"/>
      <c r="J374" s="63"/>
      <c r="K374" s="63"/>
      <c r="L374" s="63"/>
      <c r="M374" s="63"/>
      <c r="N374" s="63"/>
      <c r="O374" s="65">
        <f t="shared" si="11"/>
        <v>10</v>
      </c>
      <c r="P374" s="65">
        <v>10</v>
      </c>
      <c r="Q374" s="65">
        <v>3500</v>
      </c>
      <c r="R374" s="65">
        <f t="shared" si="12"/>
        <v>35000</v>
      </c>
    </row>
    <row r="375" spans="1:18" x14ac:dyDescent="0.2">
      <c r="A375" s="163">
        <v>4</v>
      </c>
      <c r="B375" s="63" t="str">
        <f>'[1]Laporan Mingguan'!B327</f>
        <v>Ampelas 120</v>
      </c>
      <c r="C375" s="63">
        <f>'[1]Laporan Mingguan'!C327</f>
        <v>0</v>
      </c>
      <c r="D375" s="63">
        <f>'[1]Laporan Mingguan'!D327</f>
        <v>0</v>
      </c>
      <c r="E375" s="63">
        <f>'[1]Laporan Mingguan'!E327</f>
        <v>0</v>
      </c>
      <c r="F375" s="65">
        <f>'[2]Laporan Mingguan'!O385</f>
        <v>28</v>
      </c>
      <c r="G375" s="63"/>
      <c r="H375" s="63"/>
      <c r="I375" s="63"/>
      <c r="J375" s="63"/>
      <c r="K375" s="63"/>
      <c r="L375" s="63"/>
      <c r="M375" s="63"/>
      <c r="N375" s="63"/>
      <c r="O375" s="65">
        <f t="shared" si="11"/>
        <v>28</v>
      </c>
      <c r="P375" s="65">
        <v>28</v>
      </c>
      <c r="Q375" s="65">
        <v>3000</v>
      </c>
      <c r="R375" s="65">
        <f t="shared" si="12"/>
        <v>84000</v>
      </c>
    </row>
    <row r="376" spans="1:18" ht="12" customHeight="1" x14ac:dyDescent="0.2">
      <c r="A376" s="163">
        <v>5</v>
      </c>
      <c r="B376" s="63" t="str">
        <f>'[1]Laporan Mingguan'!B328</f>
        <v>Ampelas 150</v>
      </c>
      <c r="C376" s="63">
        <f>'[1]Laporan Mingguan'!C328</f>
        <v>0</v>
      </c>
      <c r="D376" s="63">
        <f>'[1]Laporan Mingguan'!D328</f>
        <v>0</v>
      </c>
      <c r="E376" s="63">
        <f>'[1]Laporan Mingguan'!E328</f>
        <v>0</v>
      </c>
      <c r="F376" s="65">
        <f>'[2]Laporan Mingguan'!O386</f>
        <v>11</v>
      </c>
      <c r="G376" s="63"/>
      <c r="H376" s="63"/>
      <c r="I376" s="63"/>
      <c r="J376" s="63"/>
      <c r="K376" s="63"/>
      <c r="L376" s="63"/>
      <c r="M376" s="63"/>
      <c r="N376" s="63"/>
      <c r="O376" s="65">
        <f t="shared" si="11"/>
        <v>11</v>
      </c>
      <c r="P376" s="65">
        <v>11</v>
      </c>
      <c r="Q376" s="65">
        <v>3500</v>
      </c>
      <c r="R376" s="65">
        <f t="shared" si="12"/>
        <v>38500</v>
      </c>
    </row>
    <row r="377" spans="1:18" x14ac:dyDescent="0.2">
      <c r="A377" s="163">
        <v>6</v>
      </c>
      <c r="B377" s="63" t="str">
        <f>'[1]Laporan Mingguan'!B329</f>
        <v>Ampelas 180</v>
      </c>
      <c r="C377" s="63">
        <f>'[1]Laporan Mingguan'!C329</f>
        <v>0</v>
      </c>
      <c r="D377" s="63" t="str">
        <f>'[1]Laporan Mingguan'!D329</f>
        <v>Jaya Teknik</v>
      </c>
      <c r="E377" s="63">
        <f>'[1]Laporan Mingguan'!E329</f>
        <v>0</v>
      </c>
      <c r="F377" s="65">
        <f>'[2]Laporan Mingguan'!O387</f>
        <v>24</v>
      </c>
      <c r="G377" s="63"/>
      <c r="H377" s="63"/>
      <c r="I377" s="63"/>
      <c r="J377" s="63"/>
      <c r="K377" s="63"/>
      <c r="L377" s="63"/>
      <c r="M377" s="63"/>
      <c r="N377" s="63"/>
      <c r="O377" s="65">
        <f t="shared" si="11"/>
        <v>24</v>
      </c>
      <c r="P377" s="65">
        <v>24</v>
      </c>
      <c r="Q377" s="65">
        <v>2500</v>
      </c>
      <c r="R377" s="65">
        <f t="shared" si="12"/>
        <v>60000</v>
      </c>
    </row>
    <row r="378" spans="1:18" x14ac:dyDescent="0.2">
      <c r="A378" s="163">
        <v>7</v>
      </c>
      <c r="B378" s="63" t="str">
        <f>'[1]Laporan Mingguan'!B330</f>
        <v>Ampelas 220</v>
      </c>
      <c r="C378" s="63">
        <f>'[1]Laporan Mingguan'!C330</f>
        <v>0</v>
      </c>
      <c r="D378" s="63">
        <f>'[1]Laporan Mingguan'!D330</f>
        <v>0</v>
      </c>
      <c r="E378" s="63">
        <f>'[1]Laporan Mingguan'!E330</f>
        <v>0</v>
      </c>
      <c r="F378" s="65">
        <f>'[2]Laporan Mingguan'!O388</f>
        <v>14</v>
      </c>
      <c r="G378" s="63"/>
      <c r="H378" s="63"/>
      <c r="I378" s="63"/>
      <c r="J378" s="63">
        <f>3</f>
        <v>3</v>
      </c>
      <c r="K378" s="63"/>
      <c r="L378" s="63"/>
      <c r="M378" s="63"/>
      <c r="N378" s="63"/>
      <c r="O378" s="65">
        <f t="shared" si="11"/>
        <v>11</v>
      </c>
      <c r="P378" s="65">
        <v>11</v>
      </c>
      <c r="Q378" s="65">
        <v>3900</v>
      </c>
      <c r="R378" s="65">
        <f t="shared" si="12"/>
        <v>42900</v>
      </c>
    </row>
    <row r="379" spans="1:18" ht="12" customHeight="1" x14ac:dyDescent="0.2">
      <c r="A379" s="163">
        <v>8</v>
      </c>
      <c r="B379" s="63" t="str">
        <f>'[1]Laporan Mingguan'!B331</f>
        <v>Ampelas 240</v>
      </c>
      <c r="C379" s="63">
        <f>'[1]Laporan Mingguan'!C331</f>
        <v>0</v>
      </c>
      <c r="D379" s="63">
        <f>'[1]Laporan Mingguan'!D331</f>
        <v>0</v>
      </c>
      <c r="E379" s="63">
        <f>'[1]Laporan Mingguan'!E331</f>
        <v>0</v>
      </c>
      <c r="F379" s="65">
        <f>'[2]Laporan Mingguan'!O389</f>
        <v>15</v>
      </c>
      <c r="G379" s="63"/>
      <c r="H379" s="63"/>
      <c r="I379" s="63"/>
      <c r="J379" s="63">
        <f>3</f>
        <v>3</v>
      </c>
      <c r="K379" s="63"/>
      <c r="L379" s="63"/>
      <c r="M379" s="63"/>
      <c r="N379" s="63"/>
      <c r="O379" s="65">
        <f>(F379+G379+I379+K379+M379)-(H379+J379+L379+N379)</f>
        <v>12</v>
      </c>
      <c r="P379" s="65">
        <v>12</v>
      </c>
      <c r="Q379" s="65">
        <v>3000</v>
      </c>
      <c r="R379" s="65">
        <f t="shared" si="12"/>
        <v>36000</v>
      </c>
    </row>
    <row r="380" spans="1:18" x14ac:dyDescent="0.2">
      <c r="A380" s="163">
        <v>9</v>
      </c>
      <c r="B380" s="63" t="str">
        <f>'[1]Laporan Mingguan'!B332</f>
        <v>Ampelas 320</v>
      </c>
      <c r="C380" s="63">
        <f>'[1]Laporan Mingguan'!C332</f>
        <v>0</v>
      </c>
      <c r="D380" s="63" t="s">
        <v>320</v>
      </c>
      <c r="E380" s="63">
        <f>'[1]Laporan Mingguan'!E332</f>
        <v>0</v>
      </c>
      <c r="F380" s="65">
        <f>'[2]Laporan Mingguan'!O390</f>
        <v>14</v>
      </c>
      <c r="G380" s="63"/>
      <c r="H380" s="63"/>
      <c r="I380" s="63"/>
      <c r="J380" s="63">
        <f>3</f>
        <v>3</v>
      </c>
      <c r="K380" s="63"/>
      <c r="L380" s="63"/>
      <c r="M380" s="63"/>
      <c r="N380" s="63"/>
      <c r="O380" s="65">
        <f>(F380+G380+I380+K380+M380)-(H380+J380+L380+N380)</f>
        <v>11</v>
      </c>
      <c r="P380" s="65">
        <v>11</v>
      </c>
      <c r="Q380" s="65">
        <v>3500</v>
      </c>
      <c r="R380" s="65">
        <f t="shared" si="12"/>
        <v>38500</v>
      </c>
    </row>
    <row r="381" spans="1:18" x14ac:dyDescent="0.2">
      <c r="A381" s="163">
        <v>10</v>
      </c>
      <c r="B381" s="63" t="str">
        <f>'[1]Laporan Mingguan'!B333</f>
        <v>Ampelas 400</v>
      </c>
      <c r="C381" s="63">
        <f>'[1]Laporan Mingguan'!C333</f>
        <v>0</v>
      </c>
      <c r="D381" s="63" t="s">
        <v>320</v>
      </c>
      <c r="E381" s="63">
        <f>'[1]Laporan Mingguan'!E333</f>
        <v>0</v>
      </c>
      <c r="F381" s="65">
        <f>'[2]Laporan Mingguan'!O391</f>
        <v>8</v>
      </c>
      <c r="G381" s="63"/>
      <c r="H381" s="63"/>
      <c r="I381" s="63"/>
      <c r="J381" s="63"/>
      <c r="K381" s="63"/>
      <c r="L381" s="63"/>
      <c r="M381" s="63"/>
      <c r="N381" s="63"/>
      <c r="O381" s="65">
        <f t="shared" si="11"/>
        <v>8</v>
      </c>
      <c r="P381" s="65">
        <v>8</v>
      </c>
      <c r="Q381" s="65">
        <v>3500</v>
      </c>
      <c r="R381" s="65">
        <f t="shared" si="12"/>
        <v>28000</v>
      </c>
    </row>
    <row r="382" spans="1:18" s="93" customFormat="1" x14ac:dyDescent="0.2">
      <c r="A382" s="163">
        <v>11</v>
      </c>
      <c r="B382" s="91" t="str">
        <f>'[1]Laporan Mingguan'!B334</f>
        <v>Ampelas 600</v>
      </c>
      <c r="C382" s="91">
        <f>'[1]Laporan Mingguan'!C334</f>
        <v>0</v>
      </c>
      <c r="D382" s="91" t="s">
        <v>320</v>
      </c>
      <c r="E382" s="91">
        <f>'[1]Laporan Mingguan'!E334</f>
        <v>0</v>
      </c>
      <c r="F382" s="92">
        <f>'[2]Laporan Mingguan'!O392</f>
        <v>3</v>
      </c>
      <c r="G382" s="91">
        <f>5</f>
        <v>5</v>
      </c>
      <c r="H382" s="91"/>
      <c r="I382" s="91"/>
      <c r="J382" s="91"/>
      <c r="K382" s="91"/>
      <c r="L382" s="91"/>
      <c r="M382" s="91"/>
      <c r="N382" s="91"/>
      <c r="O382" s="92">
        <f t="shared" si="11"/>
        <v>8</v>
      </c>
      <c r="P382" s="92">
        <v>8</v>
      </c>
      <c r="Q382" s="92">
        <v>4000</v>
      </c>
      <c r="R382" s="92">
        <f t="shared" si="12"/>
        <v>32000</v>
      </c>
    </row>
    <row r="383" spans="1:18" x14ac:dyDescent="0.2">
      <c r="A383" s="163">
        <v>12</v>
      </c>
      <c r="B383" s="63" t="str">
        <f>'[1]Laporan Mingguan'!B335</f>
        <v>Ampelas 80</v>
      </c>
      <c r="C383" s="63">
        <f>'[1]Laporan Mingguan'!C335</f>
        <v>0</v>
      </c>
      <c r="D383" s="63" t="s">
        <v>320</v>
      </c>
      <c r="E383" s="63">
        <f>'[1]Laporan Mingguan'!E335</f>
        <v>0</v>
      </c>
      <c r="F383" s="65">
        <f>'[2]Laporan Mingguan'!O393</f>
        <v>18</v>
      </c>
      <c r="G383" s="63"/>
      <c r="H383" s="63"/>
      <c r="I383" s="63"/>
      <c r="J383" s="63"/>
      <c r="K383" s="63"/>
      <c r="L383" s="63"/>
      <c r="M383" s="63"/>
      <c r="N383" s="63"/>
      <c r="O383" s="65">
        <f t="shared" si="11"/>
        <v>18</v>
      </c>
      <c r="P383" s="65">
        <v>18</v>
      </c>
      <c r="Q383" s="65">
        <v>3000</v>
      </c>
      <c r="R383" s="65">
        <f t="shared" si="12"/>
        <v>54000</v>
      </c>
    </row>
    <row r="384" spans="1:18" s="93" customFormat="1" x14ac:dyDescent="0.2">
      <c r="A384" s="163">
        <v>13</v>
      </c>
      <c r="B384" s="91" t="str">
        <f>'[1]Laporan Mingguan'!B336</f>
        <v>Ampelas 800</v>
      </c>
      <c r="C384" s="91">
        <f>'[1]Laporan Mingguan'!C336</f>
        <v>0</v>
      </c>
      <c r="D384" s="91" t="s">
        <v>320</v>
      </c>
      <c r="E384" s="91">
        <f>'[1]Laporan Mingguan'!E336</f>
        <v>0</v>
      </c>
      <c r="F384" s="92">
        <f>'[2]Laporan Mingguan'!O394</f>
        <v>7</v>
      </c>
      <c r="G384" s="91"/>
      <c r="H384" s="91"/>
      <c r="I384" s="91"/>
      <c r="J384" s="91">
        <f>2</f>
        <v>2</v>
      </c>
      <c r="K384" s="91">
        <f>5</f>
        <v>5</v>
      </c>
      <c r="L384" s="91">
        <f>2</f>
        <v>2</v>
      </c>
      <c r="M384" s="91"/>
      <c r="N384" s="91"/>
      <c r="O384" s="92">
        <f t="shared" si="11"/>
        <v>8</v>
      </c>
      <c r="P384" s="92">
        <v>8</v>
      </c>
      <c r="Q384" s="92">
        <v>4000</v>
      </c>
      <c r="R384" s="92">
        <f t="shared" si="12"/>
        <v>32000</v>
      </c>
    </row>
    <row r="385" spans="1:18" x14ac:dyDescent="0.2">
      <c r="A385" s="163">
        <v>14</v>
      </c>
      <c r="B385" s="63" t="str">
        <f>'[1]Laporan Mingguan'!B337</f>
        <v>Amplas 1200</v>
      </c>
      <c r="C385" s="63">
        <f>'[1]Laporan Mingguan'!C337</f>
        <v>0</v>
      </c>
      <c r="D385" s="63">
        <f>'[1]Laporan Mingguan'!D337</f>
        <v>0</v>
      </c>
      <c r="E385" s="63">
        <f>'[1]Laporan Mingguan'!E337</f>
        <v>0</v>
      </c>
      <c r="F385" s="65">
        <f>'[2]Laporan Mingguan'!O395</f>
        <v>22</v>
      </c>
      <c r="G385" s="63"/>
      <c r="H385" s="63"/>
      <c r="I385" s="63"/>
      <c r="J385" s="63"/>
      <c r="K385" s="63"/>
      <c r="L385" s="63"/>
      <c r="M385" s="63"/>
      <c r="N385" s="63"/>
      <c r="O385" s="65">
        <f t="shared" si="11"/>
        <v>22</v>
      </c>
      <c r="P385" s="65">
        <v>22</v>
      </c>
      <c r="Q385" s="65">
        <v>3900</v>
      </c>
      <c r="R385" s="65">
        <f t="shared" si="12"/>
        <v>85800</v>
      </c>
    </row>
    <row r="386" spans="1:18" x14ac:dyDescent="0.2">
      <c r="A386" s="163">
        <v>15</v>
      </c>
      <c r="B386" s="63" t="str">
        <f>'[1]Laporan Mingguan'!B338</f>
        <v>Amplas 2000</v>
      </c>
      <c r="C386" s="63">
        <f>'[1]Laporan Mingguan'!C338</f>
        <v>0</v>
      </c>
      <c r="D386" s="63" t="s">
        <v>320</v>
      </c>
      <c r="E386" s="63">
        <f>'[1]Laporan Mingguan'!E338</f>
        <v>0</v>
      </c>
      <c r="F386" s="65">
        <f>'[2]Laporan Mingguan'!O396</f>
        <v>9</v>
      </c>
      <c r="G386" s="63"/>
      <c r="H386" s="63"/>
      <c r="I386" s="63"/>
      <c r="J386" s="63"/>
      <c r="K386" s="63"/>
      <c r="L386" s="63">
        <f>2</f>
        <v>2</v>
      </c>
      <c r="M386" s="63"/>
      <c r="N386" s="63"/>
      <c r="O386" s="65">
        <f t="shared" si="11"/>
        <v>7</v>
      </c>
      <c r="P386" s="65">
        <v>7</v>
      </c>
      <c r="Q386" s="65">
        <v>4000</v>
      </c>
      <c r="R386" s="65">
        <f t="shared" si="12"/>
        <v>28000</v>
      </c>
    </row>
    <row r="387" spans="1:18" x14ac:dyDescent="0.2">
      <c r="A387" s="163">
        <v>16</v>
      </c>
      <c r="B387" s="63" t="str">
        <f>'[1]Laporan Mingguan'!B339</f>
        <v>Angker Gerinda tangan 4"</v>
      </c>
      <c r="C387" s="63">
        <f>'[1]Laporan Mingguan'!C339</f>
        <v>0</v>
      </c>
      <c r="D387" s="63">
        <f>'[1]Laporan Mingguan'!D339</f>
        <v>0</v>
      </c>
      <c r="E387" s="63">
        <f>'[1]Laporan Mingguan'!E339</f>
        <v>0</v>
      </c>
      <c r="F387" s="65">
        <f>'[2]Laporan Mingguan'!O397</f>
        <v>0</v>
      </c>
      <c r="G387" s="63"/>
      <c r="H387" s="63"/>
      <c r="I387" s="63"/>
      <c r="J387" s="63"/>
      <c r="K387" s="63"/>
      <c r="L387" s="63"/>
      <c r="M387" s="63"/>
      <c r="N387" s="63"/>
      <c r="O387" s="65">
        <f t="shared" si="11"/>
        <v>0</v>
      </c>
      <c r="P387" s="65">
        <v>0</v>
      </c>
      <c r="Q387" s="65">
        <v>0</v>
      </c>
      <c r="R387" s="65">
        <f t="shared" si="12"/>
        <v>0</v>
      </c>
    </row>
    <row r="388" spans="1:18" x14ac:dyDescent="0.2">
      <c r="A388" s="163">
        <v>17</v>
      </c>
      <c r="B388" s="63" t="str">
        <f>'[1]Laporan Mingguan'!B340</f>
        <v>Anti karat</v>
      </c>
      <c r="C388" s="63" t="str">
        <f>'[1]Laporan Mingguan'!C340</f>
        <v>ACME</v>
      </c>
      <c r="D388" s="63">
        <f>'[1]Laporan Mingguan'!D340</f>
        <v>0</v>
      </c>
      <c r="E388" s="63">
        <f>'[1]Laporan Mingguan'!E340</f>
        <v>0</v>
      </c>
      <c r="F388" s="65">
        <f>'[2]Laporan Mingguan'!O398</f>
        <v>0</v>
      </c>
      <c r="G388" s="63"/>
      <c r="H388" s="63"/>
      <c r="I388" s="63"/>
      <c r="J388" s="63"/>
      <c r="K388" s="63"/>
      <c r="L388" s="63"/>
      <c r="M388" s="63"/>
      <c r="N388" s="63"/>
      <c r="O388" s="65">
        <f t="shared" si="11"/>
        <v>0</v>
      </c>
      <c r="P388" s="65">
        <v>0</v>
      </c>
      <c r="Q388" s="65">
        <v>92610</v>
      </c>
      <c r="R388" s="65">
        <f t="shared" si="12"/>
        <v>0</v>
      </c>
    </row>
    <row r="389" spans="1:18" x14ac:dyDescent="0.2">
      <c r="A389" s="163">
        <v>18</v>
      </c>
      <c r="B389" s="63" t="s">
        <v>60</v>
      </c>
      <c r="C389" s="63" t="s">
        <v>61</v>
      </c>
      <c r="D389" s="63" t="s">
        <v>208</v>
      </c>
      <c r="E389" s="63">
        <v>0</v>
      </c>
      <c r="F389" s="65">
        <f>'[2]Laporan Mingguan'!O399</f>
        <v>7</v>
      </c>
      <c r="G389" s="63"/>
      <c r="H389" s="63"/>
      <c r="I389" s="63"/>
      <c r="J389" s="63"/>
      <c r="K389" s="63"/>
      <c r="L389" s="63">
        <f>1</f>
        <v>1</v>
      </c>
      <c r="M389" s="63"/>
      <c r="N389" s="63"/>
      <c r="O389" s="65">
        <f t="shared" si="11"/>
        <v>6</v>
      </c>
      <c r="P389" s="65">
        <v>6</v>
      </c>
      <c r="Q389" s="65">
        <v>40000</v>
      </c>
      <c r="R389" s="65">
        <f t="shared" si="12"/>
        <v>240000</v>
      </c>
    </row>
    <row r="390" spans="1:18" x14ac:dyDescent="0.2">
      <c r="A390" s="163">
        <v>19</v>
      </c>
      <c r="B390" s="63" t="str">
        <f>'[1]Laporan Mingguan'!B341</f>
        <v>Araldite</v>
      </c>
      <c r="C390" s="63">
        <f>'[1]Laporan Mingguan'!C341</f>
        <v>0</v>
      </c>
      <c r="D390" s="63">
        <f>'[1]Laporan Mingguan'!D341</f>
        <v>0</v>
      </c>
      <c r="E390" s="63">
        <f>'[1]Laporan Mingguan'!E341</f>
        <v>0</v>
      </c>
      <c r="F390" s="65">
        <f>'[2]Laporan Mingguan'!O400</f>
        <v>0</v>
      </c>
      <c r="G390" s="63"/>
      <c r="H390" s="63"/>
      <c r="I390" s="63"/>
      <c r="J390" s="63"/>
      <c r="K390" s="63"/>
      <c r="L390" s="63"/>
      <c r="M390" s="63"/>
      <c r="N390" s="63"/>
      <c r="O390" s="65">
        <f t="shared" si="11"/>
        <v>0</v>
      </c>
      <c r="P390" s="65">
        <v>0</v>
      </c>
      <c r="Q390" s="65">
        <v>30000</v>
      </c>
      <c r="R390" s="65">
        <f t="shared" si="12"/>
        <v>0</v>
      </c>
    </row>
    <row r="391" spans="1:18" x14ac:dyDescent="0.2">
      <c r="A391" s="163">
        <v>20</v>
      </c>
      <c r="B391" s="63" t="str">
        <f>'[1]Laporan Mingguan'!B342</f>
        <v>Auto Sealer</v>
      </c>
      <c r="C391" s="63" t="str">
        <f>'[1]Laporan Mingguan'!C342</f>
        <v>@1pcs; merah</v>
      </c>
      <c r="D391" s="63">
        <f>'[1]Laporan Mingguan'!D342</f>
        <v>0</v>
      </c>
      <c r="E391" s="63">
        <f>'[1]Laporan Mingguan'!E342</f>
        <v>0</v>
      </c>
      <c r="F391" s="65">
        <f>'[2]Laporan Mingguan'!O401</f>
        <v>3</v>
      </c>
      <c r="G391" s="63"/>
      <c r="H391" s="63"/>
      <c r="I391" s="63"/>
      <c r="J391" s="63"/>
      <c r="K391" s="63"/>
      <c r="L391" s="63">
        <f>1</f>
        <v>1</v>
      </c>
      <c r="M391" s="63"/>
      <c r="N391" s="63">
        <f>1+1</f>
        <v>2</v>
      </c>
      <c r="O391" s="65">
        <f t="shared" si="11"/>
        <v>0</v>
      </c>
      <c r="P391" s="65">
        <v>0</v>
      </c>
      <c r="Q391" s="65">
        <v>20000</v>
      </c>
      <c r="R391" s="65">
        <f t="shared" si="12"/>
        <v>0</v>
      </c>
    </row>
    <row r="392" spans="1:18" x14ac:dyDescent="0.2">
      <c r="A392" s="163">
        <v>21</v>
      </c>
      <c r="B392" s="63" t="str">
        <f>'[1]Laporan Mingguan'!B343</f>
        <v>Auto Sealer</v>
      </c>
      <c r="C392" s="63" t="str">
        <f>'[1]Laporan Mingguan'!C343</f>
        <v>@1pcs; hitam</v>
      </c>
      <c r="D392" s="63">
        <f>'[1]Laporan Mingguan'!D343</f>
        <v>0</v>
      </c>
      <c r="E392" s="63">
        <f>'[1]Laporan Mingguan'!E343</f>
        <v>0</v>
      </c>
      <c r="F392" s="65">
        <f>'[2]Laporan Mingguan'!O402</f>
        <v>1</v>
      </c>
      <c r="G392" s="63"/>
      <c r="H392" s="63"/>
      <c r="I392" s="63"/>
      <c r="J392" s="63"/>
      <c r="K392" s="63"/>
      <c r="L392" s="63"/>
      <c r="M392" s="63"/>
      <c r="N392" s="63"/>
      <c r="O392" s="65">
        <f t="shared" si="11"/>
        <v>1</v>
      </c>
      <c r="P392" s="65">
        <v>1</v>
      </c>
      <c r="Q392" s="65">
        <v>20000</v>
      </c>
      <c r="R392" s="65">
        <f t="shared" si="12"/>
        <v>20000</v>
      </c>
    </row>
    <row r="393" spans="1:18" x14ac:dyDescent="0.2">
      <c r="A393" s="163">
        <v>22</v>
      </c>
      <c r="B393" s="63" t="str">
        <f>'[1]Laporan Mingguan'!B344</f>
        <v>autosol</v>
      </c>
      <c r="C393" s="63">
        <f>'[1]Laporan Mingguan'!C344</f>
        <v>0</v>
      </c>
      <c r="D393" s="63">
        <f>'[1]Laporan Mingguan'!D344</f>
        <v>0</v>
      </c>
      <c r="E393" s="63">
        <f>'[1]Laporan Mingguan'!E344</f>
        <v>0</v>
      </c>
      <c r="F393" s="65">
        <f>'[2]Laporan Mingguan'!O403</f>
        <v>1</v>
      </c>
      <c r="G393" s="63"/>
      <c r="H393" s="63"/>
      <c r="I393" s="63"/>
      <c r="J393" s="63"/>
      <c r="K393" s="63"/>
      <c r="L393" s="63"/>
      <c r="M393" s="63"/>
      <c r="N393" s="63"/>
      <c r="O393" s="65">
        <f t="shared" si="11"/>
        <v>1</v>
      </c>
      <c r="P393" s="65">
        <v>1</v>
      </c>
      <c r="Q393" s="65">
        <v>35000</v>
      </c>
      <c r="R393" s="65">
        <f t="shared" si="12"/>
        <v>35000</v>
      </c>
    </row>
    <row r="394" spans="1:18" x14ac:dyDescent="0.2">
      <c r="A394" s="163">
        <v>23</v>
      </c>
      <c r="B394" s="63" t="str">
        <f>'[1]Laporan Mingguan'!B345</f>
        <v>Baterai Alkaline LR1/1,5V Seri N</v>
      </c>
      <c r="C394" s="63">
        <f>'[1]Laporan Mingguan'!C345</f>
        <v>0</v>
      </c>
      <c r="D394" s="63">
        <f>'[1]Laporan Mingguan'!D345</f>
        <v>0</v>
      </c>
      <c r="E394" s="63">
        <f>'[1]Laporan Mingguan'!E345</f>
        <v>0</v>
      </c>
      <c r="F394" s="65">
        <f>'[2]Laporan Mingguan'!O404</f>
        <v>0</v>
      </c>
      <c r="G394" s="63"/>
      <c r="H394" s="63"/>
      <c r="I394" s="63"/>
      <c r="J394" s="63"/>
      <c r="K394" s="63"/>
      <c r="L394" s="63"/>
      <c r="M394" s="63"/>
      <c r="N394" s="63"/>
      <c r="O394" s="65">
        <f t="shared" si="11"/>
        <v>0</v>
      </c>
      <c r="P394" s="65">
        <v>0</v>
      </c>
      <c r="Q394" s="65">
        <v>3750</v>
      </c>
      <c r="R394" s="65">
        <f t="shared" si="12"/>
        <v>0</v>
      </c>
    </row>
    <row r="395" spans="1:18" x14ac:dyDescent="0.2">
      <c r="A395" s="163">
        <v>24</v>
      </c>
      <c r="B395" s="63" t="str">
        <f>'[1]Laporan Mingguan'!B346</f>
        <v>Batu Grinding Kinik Biru</v>
      </c>
      <c r="C395" s="63">
        <f>'[1]Laporan Mingguan'!C346</f>
        <v>0</v>
      </c>
      <c r="D395" s="63">
        <f>'[1]Laporan Mingguan'!D346</f>
        <v>0</v>
      </c>
      <c r="E395" s="63">
        <f>'[1]Laporan Mingguan'!E346</f>
        <v>0</v>
      </c>
      <c r="F395" s="65">
        <f>'[2]Laporan Mingguan'!O405</f>
        <v>0</v>
      </c>
      <c r="G395" s="63"/>
      <c r="H395" s="63"/>
      <c r="I395" s="63"/>
      <c r="J395" s="63"/>
      <c r="K395" s="63"/>
      <c r="L395" s="63"/>
      <c r="M395" s="63"/>
      <c r="N395" s="63"/>
      <c r="O395" s="65">
        <f t="shared" si="11"/>
        <v>0</v>
      </c>
      <c r="P395" s="65">
        <v>0</v>
      </c>
      <c r="Q395" s="65">
        <v>230000</v>
      </c>
      <c r="R395" s="65">
        <f t="shared" si="12"/>
        <v>0</v>
      </c>
    </row>
    <row r="396" spans="1:18" x14ac:dyDescent="0.2">
      <c r="A396" s="163">
        <v>25</v>
      </c>
      <c r="B396" s="63" t="str">
        <f>'[1]Laporan Mingguan'!B347</f>
        <v>Batu Grinding Norton</v>
      </c>
      <c r="C396" s="63" t="str">
        <f>'[1]Laporan Mingguan'!C347</f>
        <v>38A80-LVBE 205X13X31,75</v>
      </c>
      <c r="D396" s="63" t="str">
        <f>'[1]Laporan Mingguan'!D347</f>
        <v>Agave</v>
      </c>
      <c r="E396" s="63">
        <f>'[1]Laporan Mingguan'!E347</f>
        <v>0</v>
      </c>
      <c r="F396" s="65">
        <f>'[2]Laporan Mingguan'!O406</f>
        <v>0</v>
      </c>
      <c r="G396" s="63"/>
      <c r="H396" s="63"/>
      <c r="I396" s="63"/>
      <c r="J396" s="63"/>
      <c r="K396" s="63"/>
      <c r="L396" s="63"/>
      <c r="M396" s="63"/>
      <c r="N396" s="63"/>
      <c r="O396" s="65">
        <f t="shared" si="11"/>
        <v>0</v>
      </c>
      <c r="P396" s="65">
        <v>0</v>
      </c>
      <c r="Q396" s="65">
        <v>236000</v>
      </c>
      <c r="R396" s="65">
        <f t="shared" si="12"/>
        <v>0</v>
      </c>
    </row>
    <row r="397" spans="1:18" x14ac:dyDescent="0.2">
      <c r="A397" s="163">
        <v>26</v>
      </c>
      <c r="B397" s="63" t="str">
        <f>'[1]Laporan Mingguan'!B348</f>
        <v>Busa 20x1000x2000</v>
      </c>
      <c r="C397" s="63">
        <f>'[1]Laporan Mingguan'!C348</f>
        <v>0</v>
      </c>
      <c r="D397" s="63">
        <f>'[1]Laporan Mingguan'!D348</f>
        <v>0</v>
      </c>
      <c r="E397" s="63">
        <f>'[1]Laporan Mingguan'!E348</f>
        <v>0</v>
      </c>
      <c r="F397" s="65">
        <f>'[2]Laporan Mingguan'!O407</f>
        <v>1</v>
      </c>
      <c r="G397" s="63"/>
      <c r="H397" s="63"/>
      <c r="I397" s="63"/>
      <c r="J397" s="63"/>
      <c r="K397" s="63"/>
      <c r="L397" s="63"/>
      <c r="M397" s="63"/>
      <c r="N397" s="63"/>
      <c r="O397" s="65">
        <f t="shared" si="11"/>
        <v>1</v>
      </c>
      <c r="P397" s="65">
        <v>1</v>
      </c>
      <c r="Q397" s="65">
        <v>85000</v>
      </c>
      <c r="R397" s="65">
        <f t="shared" si="12"/>
        <v>85000</v>
      </c>
    </row>
    <row r="398" spans="1:18" x14ac:dyDescent="0.2">
      <c r="A398" s="163">
        <v>27</v>
      </c>
      <c r="B398" s="63" t="str">
        <f>'[1]Laporan Mingguan'!B353</f>
        <v>Carbon bras 4" E74</v>
      </c>
      <c r="C398" s="63" t="s">
        <v>303</v>
      </c>
      <c r="D398" s="63" t="s">
        <v>429</v>
      </c>
      <c r="E398" s="63">
        <f>'[1]Laporan Mingguan'!E353</f>
        <v>0</v>
      </c>
      <c r="F398" s="65">
        <f>'[2]Laporan Mingguan'!O412</f>
        <v>2</v>
      </c>
      <c r="G398" s="63"/>
      <c r="H398" s="63"/>
      <c r="I398" s="63"/>
      <c r="J398" s="63"/>
      <c r="K398" s="63"/>
      <c r="L398" s="63"/>
      <c r="M398" s="63"/>
      <c r="N398" s="63"/>
      <c r="O398" s="65">
        <f t="shared" si="11"/>
        <v>2</v>
      </c>
      <c r="P398" s="65">
        <v>2</v>
      </c>
      <c r="Q398" s="65">
        <v>50000</v>
      </c>
      <c r="R398" s="65">
        <f t="shared" si="12"/>
        <v>100000</v>
      </c>
    </row>
    <row r="399" spans="1:18" x14ac:dyDescent="0.2">
      <c r="A399" s="163">
        <v>28</v>
      </c>
      <c r="B399" s="63" t="str">
        <f>'[1]Laporan Mingguan'!B354</f>
        <v>Carbon bras 7"</v>
      </c>
      <c r="C399" s="63" t="str">
        <f>'[1]Laporan Mingguan'!C354</f>
        <v>BOSCH</v>
      </c>
      <c r="D399" s="63">
        <f>'[1]Laporan Mingguan'!D354</f>
        <v>0</v>
      </c>
      <c r="E399" s="63">
        <f>'[1]Laporan Mingguan'!E354</f>
        <v>0</v>
      </c>
      <c r="F399" s="65">
        <f>'[2]Laporan Mingguan'!O413</f>
        <v>2</v>
      </c>
      <c r="G399" s="63"/>
      <c r="H399" s="63"/>
      <c r="I399" s="63"/>
      <c r="J399" s="63"/>
      <c r="K399" s="63"/>
      <c r="L399" s="63"/>
      <c r="M399" s="63"/>
      <c r="N399" s="63"/>
      <c r="O399" s="65">
        <f t="shared" si="11"/>
        <v>2</v>
      </c>
      <c r="P399" s="65">
        <v>2</v>
      </c>
      <c r="Q399" s="65">
        <v>50000</v>
      </c>
      <c r="R399" s="65">
        <f t="shared" si="12"/>
        <v>100000</v>
      </c>
    </row>
    <row r="400" spans="1:18" x14ac:dyDescent="0.2">
      <c r="A400" s="163">
        <v>29</v>
      </c>
      <c r="B400" s="63" t="str">
        <f>'[1]Laporan Mingguan'!B355</f>
        <v xml:space="preserve">Carbon bras 7" </v>
      </c>
      <c r="C400" s="63" t="str">
        <f>'[1]Laporan Mingguan'!C355</f>
        <v>Makita</v>
      </c>
      <c r="D400" s="63">
        <f>'[1]Laporan Mingguan'!D355</f>
        <v>0</v>
      </c>
      <c r="E400" s="63">
        <f>'[1]Laporan Mingguan'!E355</f>
        <v>0</v>
      </c>
      <c r="F400" s="65">
        <f>'[2]Laporan Mingguan'!O414</f>
        <v>4</v>
      </c>
      <c r="G400" s="63"/>
      <c r="H400" s="63"/>
      <c r="I400" s="63"/>
      <c r="J400" s="63"/>
      <c r="K400" s="63"/>
      <c r="L400" s="63"/>
      <c r="M400" s="63"/>
      <c r="N400" s="63"/>
      <c r="O400" s="65">
        <f t="shared" si="11"/>
        <v>4</v>
      </c>
      <c r="P400" s="65">
        <v>4</v>
      </c>
      <c r="Q400" s="65">
        <v>85000</v>
      </c>
      <c r="R400" s="65">
        <f t="shared" si="12"/>
        <v>340000</v>
      </c>
    </row>
    <row r="401" spans="1:18" x14ac:dyDescent="0.2">
      <c r="A401" s="163">
        <v>30</v>
      </c>
      <c r="B401" s="63" t="str">
        <f>'[1]Laporan Mingguan'!B356</f>
        <v>Carbon cartridge</v>
      </c>
      <c r="C401" s="63" t="str">
        <f>'[1]Laporan Mingguan'!C356</f>
        <v>water cure</v>
      </c>
      <c r="D401" s="63">
        <f>'[1]Laporan Mingguan'!D356</f>
        <v>0</v>
      </c>
      <c r="E401" s="63">
        <f>'[1]Laporan Mingguan'!E356</f>
        <v>0</v>
      </c>
      <c r="F401" s="65">
        <f>'[2]Laporan Mingguan'!O415</f>
        <v>2</v>
      </c>
      <c r="G401" s="63"/>
      <c r="H401" s="63"/>
      <c r="I401" s="63"/>
      <c r="J401" s="63"/>
      <c r="K401" s="63"/>
      <c r="L401" s="63"/>
      <c r="M401" s="63"/>
      <c r="N401" s="63"/>
      <c r="O401" s="65">
        <f t="shared" si="11"/>
        <v>2</v>
      </c>
      <c r="P401" s="65">
        <v>2</v>
      </c>
      <c r="Q401" s="65">
        <v>100000</v>
      </c>
      <c r="R401" s="65">
        <f t="shared" si="12"/>
        <v>200000</v>
      </c>
    </row>
    <row r="402" spans="1:18" x14ac:dyDescent="0.2">
      <c r="A402" s="163">
        <v>31</v>
      </c>
      <c r="B402" s="63" t="s">
        <v>884</v>
      </c>
      <c r="C402" s="63">
        <f>'[1]Laporan Mingguan'!C357</f>
        <v>0</v>
      </c>
      <c r="D402" s="63">
        <f>'[1]Laporan Mingguan'!D357</f>
        <v>0</v>
      </c>
      <c r="E402" s="63">
        <f>'[1]Laporan Mingguan'!E357</f>
        <v>0</v>
      </c>
      <c r="F402" s="65">
        <f>'[2]Laporan Mingguan'!O416</f>
        <v>0</v>
      </c>
      <c r="G402" s="63"/>
      <c r="H402" s="63"/>
      <c r="I402" s="63"/>
      <c r="J402" s="63"/>
      <c r="K402" s="63"/>
      <c r="L402" s="63"/>
      <c r="M402" s="63"/>
      <c r="N402" s="63"/>
      <c r="O402" s="65">
        <f t="shared" si="11"/>
        <v>0</v>
      </c>
      <c r="P402" s="65">
        <v>0</v>
      </c>
      <c r="Q402" s="65">
        <v>75000</v>
      </c>
      <c r="R402" s="65">
        <f t="shared" si="12"/>
        <v>0</v>
      </c>
    </row>
    <row r="403" spans="1:18" x14ac:dyDescent="0.2">
      <c r="A403" s="163">
        <v>32</v>
      </c>
      <c r="B403" s="63" t="str">
        <f>'[1]Laporan Mingguan'!B358</f>
        <v>Cat Avian Deep ocean 750</v>
      </c>
      <c r="C403" s="63">
        <f>'[1]Laporan Mingguan'!C358</f>
        <v>0</v>
      </c>
      <c r="D403" s="63">
        <f>'[1]Laporan Mingguan'!D358</f>
        <v>0</v>
      </c>
      <c r="E403" s="63">
        <f>'[1]Laporan Mingguan'!E358</f>
        <v>0</v>
      </c>
      <c r="F403" s="65">
        <f>'[2]Laporan Mingguan'!O417</f>
        <v>0</v>
      </c>
      <c r="G403" s="63"/>
      <c r="H403" s="63"/>
      <c r="I403" s="63"/>
      <c r="J403" s="63"/>
      <c r="K403" s="63"/>
      <c r="L403" s="63"/>
      <c r="M403" s="63"/>
      <c r="N403" s="63"/>
      <c r="O403" s="65">
        <f t="shared" si="11"/>
        <v>0</v>
      </c>
      <c r="P403" s="65">
        <v>0</v>
      </c>
      <c r="Q403" s="65">
        <v>92610</v>
      </c>
      <c r="R403" s="65">
        <f t="shared" si="12"/>
        <v>0</v>
      </c>
    </row>
    <row r="404" spans="1:18" x14ac:dyDescent="0.2">
      <c r="A404" s="163">
        <v>33</v>
      </c>
      <c r="B404" s="63" t="str">
        <f>'[1]Laporan Mingguan'!B359</f>
        <v>Cat Avian Golden Yellow 466</v>
      </c>
      <c r="C404" s="63">
        <f>'[1]Laporan Mingguan'!C359</f>
        <v>0</v>
      </c>
      <c r="D404" s="63">
        <f>'[1]Laporan Mingguan'!D359</f>
        <v>0</v>
      </c>
      <c r="E404" s="63">
        <f>'[1]Laporan Mingguan'!E359</f>
        <v>0</v>
      </c>
      <c r="F404" s="65">
        <f>'[2]Laporan Mingguan'!O418</f>
        <v>0</v>
      </c>
      <c r="G404" s="63"/>
      <c r="H404" s="63"/>
      <c r="I404" s="63"/>
      <c r="J404" s="63"/>
      <c r="K404" s="63"/>
      <c r="L404" s="63"/>
      <c r="M404" s="63"/>
      <c r="N404" s="63"/>
      <c r="O404" s="65">
        <f t="shared" si="11"/>
        <v>0</v>
      </c>
      <c r="P404" s="65">
        <v>0</v>
      </c>
      <c r="Q404" s="65">
        <v>92610</v>
      </c>
      <c r="R404" s="65">
        <f t="shared" si="12"/>
        <v>0</v>
      </c>
    </row>
    <row r="405" spans="1:18" x14ac:dyDescent="0.2">
      <c r="A405" s="163">
        <v>34</v>
      </c>
      <c r="B405" s="63" t="str">
        <f>'[1]Laporan Mingguan'!B360</f>
        <v>Cat Avian Merah 192</v>
      </c>
      <c r="C405" s="63">
        <f>'[1]Laporan Mingguan'!C360</f>
        <v>0</v>
      </c>
      <c r="D405" s="63">
        <f>'[1]Laporan Mingguan'!D360</f>
        <v>0</v>
      </c>
      <c r="E405" s="63">
        <f>'[1]Laporan Mingguan'!E360</f>
        <v>0</v>
      </c>
      <c r="F405" s="65">
        <f>'[2]Laporan Mingguan'!O419</f>
        <v>0</v>
      </c>
      <c r="G405" s="63"/>
      <c r="H405" s="63"/>
      <c r="I405" s="63"/>
      <c r="J405" s="63"/>
      <c r="K405" s="63"/>
      <c r="L405" s="63"/>
      <c r="M405" s="63"/>
      <c r="N405" s="63"/>
      <c r="O405" s="65">
        <f t="shared" si="11"/>
        <v>0</v>
      </c>
      <c r="P405" s="65">
        <v>0</v>
      </c>
      <c r="Q405" s="65">
        <v>92610</v>
      </c>
      <c r="R405" s="65">
        <f t="shared" si="12"/>
        <v>0</v>
      </c>
    </row>
    <row r="406" spans="1:18" x14ac:dyDescent="0.2">
      <c r="A406" s="163">
        <v>35</v>
      </c>
      <c r="B406" s="63" t="str">
        <f>'[1]Laporan Mingguan'!B361</f>
        <v>Cat Avian Super Black</v>
      </c>
      <c r="C406" s="63">
        <f>'[1]Laporan Mingguan'!C361</f>
        <v>0</v>
      </c>
      <c r="D406" s="63">
        <f>'[1]Laporan Mingguan'!D361</f>
        <v>0</v>
      </c>
      <c r="E406" s="63">
        <f>'[1]Laporan Mingguan'!E361</f>
        <v>0</v>
      </c>
      <c r="F406" s="65">
        <f>'[2]Laporan Mingguan'!O420</f>
        <v>0</v>
      </c>
      <c r="G406" s="63"/>
      <c r="H406" s="63"/>
      <c r="I406" s="63"/>
      <c r="J406" s="63"/>
      <c r="K406" s="63"/>
      <c r="L406" s="63"/>
      <c r="M406" s="63"/>
      <c r="N406" s="63"/>
      <c r="O406" s="65">
        <f t="shared" si="11"/>
        <v>0</v>
      </c>
      <c r="P406" s="65">
        <v>0</v>
      </c>
      <c r="Q406" s="65">
        <v>92610</v>
      </c>
      <c r="R406" s="65">
        <f t="shared" si="12"/>
        <v>0</v>
      </c>
    </row>
    <row r="407" spans="1:18" x14ac:dyDescent="0.2">
      <c r="A407" s="163">
        <v>36</v>
      </c>
      <c r="B407" s="63" t="str">
        <f>'[1]Laporan Mingguan'!B362</f>
        <v>DISK CUTTER M2 100X1.8X22</v>
      </c>
      <c r="C407" s="63">
        <f>'[1]Laporan Mingguan'!C362</f>
        <v>0</v>
      </c>
      <c r="D407" s="63">
        <f>'[1]Laporan Mingguan'!D362</f>
        <v>0</v>
      </c>
      <c r="E407" s="63">
        <f>'[1]Laporan Mingguan'!E362</f>
        <v>0</v>
      </c>
      <c r="F407" s="65">
        <f>'[2]Laporan Mingguan'!O421</f>
        <v>1</v>
      </c>
      <c r="G407" s="63"/>
      <c r="H407" s="63"/>
      <c r="I407" s="63"/>
      <c r="J407" s="63"/>
      <c r="K407" s="63"/>
      <c r="L407" s="63"/>
      <c r="M407" s="63"/>
      <c r="N407" s="63"/>
      <c r="O407" s="65">
        <f t="shared" si="11"/>
        <v>1</v>
      </c>
      <c r="P407" s="65">
        <v>1</v>
      </c>
      <c r="Q407" s="65">
        <v>400000</v>
      </c>
      <c r="R407" s="65">
        <f t="shared" si="12"/>
        <v>400000</v>
      </c>
    </row>
    <row r="408" spans="1:18" x14ac:dyDescent="0.2">
      <c r="A408" s="163">
        <v>37</v>
      </c>
      <c r="B408" s="63" t="str">
        <f>'[1]Laporan Mingguan'!B363</f>
        <v xml:space="preserve">EDM WIRE </v>
      </c>
      <c r="C408" s="63" t="str">
        <f>'[1]Laporan Mingguan'!C363</f>
        <v>0.25mm</v>
      </c>
      <c r="D408" s="63" t="s">
        <v>428</v>
      </c>
      <c r="E408" s="63">
        <f>'[1]Laporan Mingguan'!E363</f>
        <v>0</v>
      </c>
      <c r="F408" s="65">
        <f>'[2]Laporan Mingguan'!O422</f>
        <v>17</v>
      </c>
      <c r="G408" s="63"/>
      <c r="H408" s="63">
        <f>2</f>
        <v>2</v>
      </c>
      <c r="I408" s="63"/>
      <c r="J408" s="63">
        <f>1</f>
        <v>1</v>
      </c>
      <c r="K408" s="63"/>
      <c r="L408" s="63">
        <f>1</f>
        <v>1</v>
      </c>
      <c r="M408" s="63"/>
      <c r="N408" s="63"/>
      <c r="O408" s="65">
        <f t="shared" si="11"/>
        <v>13</v>
      </c>
      <c r="P408" s="65">
        <v>13</v>
      </c>
      <c r="Q408" s="65">
        <v>160000</v>
      </c>
      <c r="R408" s="65">
        <f t="shared" si="12"/>
        <v>2080000</v>
      </c>
    </row>
    <row r="409" spans="1:18" x14ac:dyDescent="0.2">
      <c r="A409" s="163">
        <v>38</v>
      </c>
      <c r="B409" s="63" t="str">
        <f>'[1]Laporan Mingguan'!B364</f>
        <v>Filter Masker</v>
      </c>
      <c r="C409" s="63">
        <f>'[1]Laporan Mingguan'!C364</f>
        <v>0</v>
      </c>
      <c r="D409" s="63">
        <f>'[1]Laporan Mingguan'!D364</f>
        <v>0</v>
      </c>
      <c r="E409" s="63">
        <f>'[1]Laporan Mingguan'!E364</f>
        <v>0</v>
      </c>
      <c r="F409" s="65">
        <f>'[2]Laporan Mingguan'!O423</f>
        <v>3</v>
      </c>
      <c r="G409" s="63"/>
      <c r="H409" s="63"/>
      <c r="I409" s="63"/>
      <c r="J409" s="63"/>
      <c r="K409" s="63"/>
      <c r="L409" s="63"/>
      <c r="M409" s="63"/>
      <c r="N409" s="63"/>
      <c r="O409" s="65">
        <f t="shared" si="11"/>
        <v>3</v>
      </c>
      <c r="P409" s="65">
        <v>3</v>
      </c>
      <c r="Q409" s="65">
        <v>6636.666666666667</v>
      </c>
      <c r="R409" s="65">
        <f t="shared" si="12"/>
        <v>19910</v>
      </c>
    </row>
    <row r="410" spans="1:18" x14ac:dyDescent="0.2">
      <c r="A410" s="163">
        <v>39</v>
      </c>
      <c r="B410" s="63" t="str">
        <f>'[1]Laporan Mingguan'!B365</f>
        <v>Gergaji  Besi mesin</v>
      </c>
      <c r="C410" s="63" t="str">
        <f>'[1]Laporan Mingguan'!C365</f>
        <v>BSB BI-MTL A8 2363mmx19mmx5/8T</v>
      </c>
      <c r="D410" s="63" t="s">
        <v>899</v>
      </c>
      <c r="E410" s="63">
        <f>'[1]Laporan Mingguan'!E365</f>
        <v>0</v>
      </c>
      <c r="F410" s="65">
        <f>'[2]Laporan Mingguan'!O424</f>
        <v>3</v>
      </c>
      <c r="G410" s="63"/>
      <c r="H410" s="63"/>
      <c r="I410" s="63"/>
      <c r="J410" s="63"/>
      <c r="K410" s="63"/>
      <c r="L410" s="63"/>
      <c r="M410" s="63"/>
      <c r="N410" s="63"/>
      <c r="O410" s="65">
        <f t="shared" si="11"/>
        <v>3</v>
      </c>
      <c r="P410" s="65">
        <v>3</v>
      </c>
      <c r="Q410" s="65">
        <v>450000</v>
      </c>
      <c r="R410" s="65">
        <f t="shared" si="12"/>
        <v>1350000</v>
      </c>
    </row>
    <row r="411" spans="1:18" x14ac:dyDescent="0.2">
      <c r="A411" s="163">
        <v>40</v>
      </c>
      <c r="B411" s="63" t="s">
        <v>986</v>
      </c>
      <c r="C411" s="63" t="s">
        <v>987</v>
      </c>
      <c r="D411" s="63" t="s">
        <v>980</v>
      </c>
      <c r="E411" s="63">
        <v>0</v>
      </c>
      <c r="F411" s="65">
        <f>'[2]Laporan Mingguan'!O425</f>
        <v>2</v>
      </c>
      <c r="G411" s="63"/>
      <c r="H411" s="63"/>
      <c r="I411" s="63"/>
      <c r="J411" s="63"/>
      <c r="K411" s="63"/>
      <c r="L411" s="63"/>
      <c r="M411" s="63"/>
      <c r="N411" s="63"/>
      <c r="O411" s="65">
        <f t="shared" si="11"/>
        <v>2</v>
      </c>
      <c r="P411" s="65">
        <v>2</v>
      </c>
      <c r="Q411" s="65">
        <v>321000</v>
      </c>
      <c r="R411" s="65">
        <f t="shared" si="12"/>
        <v>642000</v>
      </c>
    </row>
    <row r="412" spans="1:18" x14ac:dyDescent="0.2">
      <c r="A412" s="163">
        <v>41</v>
      </c>
      <c r="B412" s="63" t="s">
        <v>986</v>
      </c>
      <c r="C412" s="63" t="s">
        <v>988</v>
      </c>
      <c r="D412" s="63" t="s">
        <v>980</v>
      </c>
      <c r="E412" s="63">
        <v>0</v>
      </c>
      <c r="F412" s="65">
        <f>'[2]Laporan Mingguan'!O426</f>
        <v>2</v>
      </c>
      <c r="G412" s="63"/>
      <c r="H412" s="63"/>
      <c r="I412" s="63"/>
      <c r="J412" s="63"/>
      <c r="K412" s="63"/>
      <c r="L412" s="63"/>
      <c r="M412" s="63"/>
      <c r="N412" s="63"/>
      <c r="O412" s="65">
        <f t="shared" ref="O412" si="13">(F412+G412+I412+K412+M412)-(H412+J412+L412+N412)</f>
        <v>2</v>
      </c>
      <c r="P412" s="65">
        <v>2</v>
      </c>
      <c r="Q412" s="65">
        <v>395000</v>
      </c>
      <c r="R412" s="65">
        <f t="shared" ref="R412" si="14">Q412*P412</f>
        <v>790000</v>
      </c>
    </row>
    <row r="413" spans="1:18" x14ac:dyDescent="0.2">
      <c r="A413" s="163">
        <v>42</v>
      </c>
      <c r="B413" s="63" t="str">
        <f>'[1]Laporan Mingguan'!B366</f>
        <v>Gergaji  Tangan</v>
      </c>
      <c r="C413" s="63">
        <f>'[1]Laporan Mingguan'!C366</f>
        <v>0</v>
      </c>
      <c r="D413" s="63">
        <f>'[1]Laporan Mingguan'!D366</f>
        <v>0</v>
      </c>
      <c r="E413" s="63">
        <f>'[1]Laporan Mingguan'!E366</f>
        <v>0</v>
      </c>
      <c r="F413" s="65">
        <f>'[2]Laporan Mingguan'!O427</f>
        <v>3</v>
      </c>
      <c r="G413" s="63"/>
      <c r="H413" s="63"/>
      <c r="I413" s="63"/>
      <c r="J413" s="63"/>
      <c r="K413" s="63"/>
      <c r="L413" s="63"/>
      <c r="M413" s="63"/>
      <c r="N413" s="63"/>
      <c r="O413" s="65">
        <f t="shared" si="11"/>
        <v>3</v>
      </c>
      <c r="P413" s="65">
        <v>3</v>
      </c>
      <c r="Q413" s="65">
        <v>25000</v>
      </c>
      <c r="R413" s="65">
        <f t="shared" si="12"/>
        <v>75000</v>
      </c>
    </row>
    <row r="414" spans="1:18" s="93" customFormat="1" x14ac:dyDescent="0.2">
      <c r="A414" s="163">
        <v>43</v>
      </c>
      <c r="B414" s="91" t="str">
        <f>'[1]Laporan Mingguan'!B367</f>
        <v>Gerinda Ampelas 4"</v>
      </c>
      <c r="C414" s="91" t="str">
        <f>'[1]Laporan Mingguan'!C367</f>
        <v>#240</v>
      </c>
      <c r="D414" s="91" t="s">
        <v>320</v>
      </c>
      <c r="E414" s="91">
        <f>'[1]Laporan Mingguan'!E367</f>
        <v>0</v>
      </c>
      <c r="F414" s="92">
        <f>'[2]Laporan Mingguan'!O428</f>
        <v>5</v>
      </c>
      <c r="G414" s="91"/>
      <c r="H414" s="91">
        <f>1</f>
        <v>1</v>
      </c>
      <c r="I414" s="91"/>
      <c r="J414" s="91">
        <f>1+1</f>
        <v>2</v>
      </c>
      <c r="K414" s="91">
        <f>5</f>
        <v>5</v>
      </c>
      <c r="L414" s="91">
        <f>1</f>
        <v>1</v>
      </c>
      <c r="M414" s="91"/>
      <c r="N414" s="91">
        <f>1</f>
        <v>1</v>
      </c>
      <c r="O414" s="92">
        <f t="shared" si="11"/>
        <v>5</v>
      </c>
      <c r="P414" s="92">
        <v>5</v>
      </c>
      <c r="Q414" s="92">
        <v>15000</v>
      </c>
      <c r="R414" s="92">
        <f t="shared" si="12"/>
        <v>75000</v>
      </c>
    </row>
    <row r="415" spans="1:18" x14ac:dyDescent="0.2">
      <c r="A415" s="163">
        <v>44</v>
      </c>
      <c r="B415" s="63" t="str">
        <f>'[1]Laporan Mingguan'!B368</f>
        <v>Gerinda Mangkok Kinik</v>
      </c>
      <c r="C415" s="63" t="str">
        <f>'[1]Laporan Mingguan'!C368</f>
        <v>13 A 160X50X31,75 WA 80 KV</v>
      </c>
      <c r="D415" s="63">
        <f>'[1]Laporan Mingguan'!D368</f>
        <v>0</v>
      </c>
      <c r="E415" s="63">
        <f>'[1]Laporan Mingguan'!E368</f>
        <v>0</v>
      </c>
      <c r="F415" s="65">
        <f>'[2]Laporan Mingguan'!O429</f>
        <v>0</v>
      </c>
      <c r="G415" s="63"/>
      <c r="H415" s="63"/>
      <c r="I415" s="63"/>
      <c r="J415" s="63"/>
      <c r="K415" s="63"/>
      <c r="L415" s="63"/>
      <c r="M415" s="63"/>
      <c r="N415" s="63"/>
      <c r="O415" s="65">
        <f t="shared" si="11"/>
        <v>0</v>
      </c>
      <c r="P415" s="65">
        <v>0</v>
      </c>
      <c r="Q415" s="65">
        <v>424500</v>
      </c>
      <c r="R415" s="65">
        <f t="shared" si="12"/>
        <v>0</v>
      </c>
    </row>
    <row r="416" spans="1:18" x14ac:dyDescent="0.2">
      <c r="A416" s="163">
        <v>45</v>
      </c>
      <c r="B416" s="63" t="str">
        <f>'[1]Laporan Mingguan'!B369</f>
        <v>Gerinda perata 4"</v>
      </c>
      <c r="C416" s="63">
        <f>'[1]Laporan Mingguan'!C369</f>
        <v>0</v>
      </c>
      <c r="D416" s="63" t="s">
        <v>1059</v>
      </c>
      <c r="E416" s="63">
        <f>'[1]Laporan Mingguan'!E369</f>
        <v>0</v>
      </c>
      <c r="F416" s="65">
        <f>'[2]Laporan Mingguan'!O430</f>
        <v>4</v>
      </c>
      <c r="G416" s="63"/>
      <c r="H416" s="63"/>
      <c r="I416" s="63"/>
      <c r="J416" s="63"/>
      <c r="K416" s="63"/>
      <c r="L416" s="63">
        <f>1</f>
        <v>1</v>
      </c>
      <c r="M416" s="63"/>
      <c r="N416" s="63"/>
      <c r="O416" s="65">
        <f t="shared" si="11"/>
        <v>3</v>
      </c>
      <c r="P416" s="65">
        <v>3</v>
      </c>
      <c r="Q416" s="65">
        <v>12500</v>
      </c>
      <c r="R416" s="65">
        <f t="shared" si="12"/>
        <v>37500</v>
      </c>
    </row>
    <row r="417" spans="1:18" ht="13.5" customHeight="1" x14ac:dyDescent="0.2">
      <c r="A417" s="163">
        <v>46</v>
      </c>
      <c r="B417" s="63" t="str">
        <f>'[1]Laporan Mingguan'!B370</f>
        <v>Gerinda Perata 7"</v>
      </c>
      <c r="C417" s="63">
        <f>'[1]Laporan Mingguan'!C370</f>
        <v>0</v>
      </c>
      <c r="D417" s="63" t="s">
        <v>320</v>
      </c>
      <c r="E417" s="63">
        <f>'[1]Laporan Mingguan'!E370</f>
        <v>0</v>
      </c>
      <c r="F417" s="65">
        <f>'[2]Laporan Mingguan'!O431</f>
        <v>7</v>
      </c>
      <c r="G417" s="63"/>
      <c r="H417" s="63"/>
      <c r="I417" s="63"/>
      <c r="J417" s="63">
        <f>1</f>
        <v>1</v>
      </c>
      <c r="K417" s="63"/>
      <c r="L417" s="63"/>
      <c r="M417" s="63"/>
      <c r="N417" s="63"/>
      <c r="O417" s="65">
        <f t="shared" si="11"/>
        <v>6</v>
      </c>
      <c r="P417" s="65">
        <v>6</v>
      </c>
      <c r="Q417" s="65">
        <v>20000</v>
      </c>
      <c r="R417" s="65">
        <f t="shared" si="12"/>
        <v>120000</v>
      </c>
    </row>
    <row r="418" spans="1:18" x14ac:dyDescent="0.2">
      <c r="A418" s="163">
        <v>47</v>
      </c>
      <c r="B418" s="63" t="str">
        <f>'[1]Laporan Mingguan'!B371</f>
        <v>Gerinda Potong  14"</v>
      </c>
      <c r="C418" s="63">
        <f>'[1]Laporan Mingguan'!C371</f>
        <v>0</v>
      </c>
      <c r="D418" s="63">
        <f>'[1]Laporan Mingguan'!D371</f>
        <v>0</v>
      </c>
      <c r="E418" s="63">
        <f>'[1]Laporan Mingguan'!E371</f>
        <v>0</v>
      </c>
      <c r="F418" s="65">
        <f>'[2]Laporan Mingguan'!O432</f>
        <v>1</v>
      </c>
      <c r="G418" s="63"/>
      <c r="H418" s="63"/>
      <c r="I418" s="63"/>
      <c r="J418" s="63"/>
      <c r="K418" s="63"/>
      <c r="L418" s="63"/>
      <c r="M418" s="63"/>
      <c r="N418" s="63"/>
      <c r="O418" s="65">
        <f t="shared" si="11"/>
        <v>1</v>
      </c>
      <c r="P418" s="65">
        <v>1</v>
      </c>
      <c r="Q418" s="65">
        <v>30000</v>
      </c>
      <c r="R418" s="65">
        <f t="shared" si="12"/>
        <v>30000</v>
      </c>
    </row>
    <row r="419" spans="1:18" x14ac:dyDescent="0.2">
      <c r="A419" s="163">
        <v>48</v>
      </c>
      <c r="B419" s="63" t="str">
        <f>'[1]Laporan Mingguan'!B372</f>
        <v>gerinda potong 4"</v>
      </c>
      <c r="C419" s="63">
        <f>'[1]Laporan Mingguan'!C372</f>
        <v>0</v>
      </c>
      <c r="D419" s="63" t="s">
        <v>320</v>
      </c>
      <c r="E419" s="63">
        <f>'[1]Laporan Mingguan'!E372</f>
        <v>0</v>
      </c>
      <c r="F419" s="65">
        <f>'[2]Laporan Mingguan'!O433</f>
        <v>4</v>
      </c>
      <c r="G419" s="63"/>
      <c r="H419" s="63"/>
      <c r="I419" s="63"/>
      <c r="J419" s="63"/>
      <c r="K419" s="63"/>
      <c r="L419" s="63"/>
      <c r="M419" s="63"/>
      <c r="N419" s="63"/>
      <c r="O419" s="65">
        <f t="shared" si="11"/>
        <v>4</v>
      </c>
      <c r="P419" s="65">
        <v>4</v>
      </c>
      <c r="Q419" s="65">
        <v>11500</v>
      </c>
      <c r="R419" s="65">
        <f t="shared" si="12"/>
        <v>46000</v>
      </c>
    </row>
    <row r="420" spans="1:18" x14ac:dyDescent="0.2">
      <c r="A420" s="163">
        <v>49</v>
      </c>
      <c r="B420" s="63" t="str">
        <f>'[1]Laporan Mingguan'!B373</f>
        <v>GERINDA POTONG 4" 1X25"</v>
      </c>
      <c r="C420" s="63" t="str">
        <f>'[1]Laporan Mingguan'!C373</f>
        <v>4x1,25</v>
      </c>
      <c r="D420" s="63" t="s">
        <v>320</v>
      </c>
      <c r="E420" s="63">
        <f>'[1]Laporan Mingguan'!E373</f>
        <v>0</v>
      </c>
      <c r="F420" s="65">
        <f>'[2]Laporan Mingguan'!O434</f>
        <v>4</v>
      </c>
      <c r="G420" s="63"/>
      <c r="H420" s="63"/>
      <c r="I420" s="63"/>
      <c r="J420" s="63"/>
      <c r="K420" s="63"/>
      <c r="L420" s="63"/>
      <c r="M420" s="63"/>
      <c r="N420" s="63">
        <f>1</f>
        <v>1</v>
      </c>
      <c r="O420" s="65">
        <f t="shared" si="11"/>
        <v>3</v>
      </c>
      <c r="P420" s="65">
        <v>3</v>
      </c>
      <c r="Q420" s="65">
        <v>4000</v>
      </c>
      <c r="R420" s="65">
        <f t="shared" si="12"/>
        <v>12000</v>
      </c>
    </row>
    <row r="421" spans="1:18" x14ac:dyDescent="0.2">
      <c r="A421" s="163">
        <v>50</v>
      </c>
      <c r="B421" s="63" t="str">
        <f>'[1]Laporan Mingguan'!B374</f>
        <v>Gerinda Potong 7"</v>
      </c>
      <c r="C421" s="63">
        <f>'[1]Laporan Mingguan'!C374</f>
        <v>0</v>
      </c>
      <c r="D421" s="63">
        <f>'[1]Laporan Mingguan'!D374</f>
        <v>0</v>
      </c>
      <c r="E421" s="63">
        <f>'[1]Laporan Mingguan'!E374</f>
        <v>0</v>
      </c>
      <c r="F421" s="65">
        <f>'[2]Laporan Mingguan'!O435</f>
        <v>3</v>
      </c>
      <c r="G421" s="63"/>
      <c r="H421" s="63"/>
      <c r="I421" s="63"/>
      <c r="J421" s="63"/>
      <c r="K421" s="63"/>
      <c r="L421" s="63"/>
      <c r="M421" s="63"/>
      <c r="N421" s="63"/>
      <c r="O421" s="65">
        <f t="shared" si="11"/>
        <v>3</v>
      </c>
      <c r="P421" s="65">
        <v>3</v>
      </c>
      <c r="Q421" s="65">
        <v>35000</v>
      </c>
      <c r="R421" s="65">
        <f t="shared" si="12"/>
        <v>105000</v>
      </c>
    </row>
    <row r="422" spans="1:18" x14ac:dyDescent="0.2">
      <c r="A422" s="163">
        <v>51</v>
      </c>
      <c r="B422" s="63" t="str">
        <f>'[1]Laporan Mingguan'!B375</f>
        <v>Gerinda Potong HSS Dia. 80</v>
      </c>
      <c r="C422" s="63">
        <f>'[1]Laporan Mingguan'!C375</f>
        <v>0</v>
      </c>
      <c r="D422" s="63">
        <f>'[1]Laporan Mingguan'!D375</f>
        <v>0</v>
      </c>
      <c r="E422" s="63">
        <f>'[1]Laporan Mingguan'!E375</f>
        <v>0</v>
      </c>
      <c r="F422" s="65">
        <f>'[2]Laporan Mingguan'!O436</f>
        <v>1</v>
      </c>
      <c r="G422" s="63"/>
      <c r="H422" s="63"/>
      <c r="I422" s="63"/>
      <c r="J422" s="63"/>
      <c r="K422" s="63"/>
      <c r="L422" s="63"/>
      <c r="M422" s="63"/>
      <c r="N422" s="63"/>
      <c r="O422" s="65">
        <f t="shared" si="11"/>
        <v>1</v>
      </c>
      <c r="P422" s="65">
        <v>1</v>
      </c>
      <c r="Q422" s="65">
        <v>5000</v>
      </c>
      <c r="R422" s="65">
        <f t="shared" si="12"/>
        <v>5000</v>
      </c>
    </row>
    <row r="423" spans="1:18" s="93" customFormat="1" x14ac:dyDescent="0.2">
      <c r="A423" s="163">
        <v>52</v>
      </c>
      <c r="B423" s="91" t="str">
        <f>'[1]Laporan Mingguan'!B376</f>
        <v>Grease</v>
      </c>
      <c r="C423" s="91" t="str">
        <f>'[1]Laporan Mingguan'!C376</f>
        <v>Top 1</v>
      </c>
      <c r="D423" s="91" t="s">
        <v>936</v>
      </c>
      <c r="E423" s="91">
        <f>'[1]Laporan Mingguan'!E376</f>
        <v>0</v>
      </c>
      <c r="F423" s="92">
        <f>'[2]Laporan Mingguan'!O437</f>
        <v>0</v>
      </c>
      <c r="G423" s="91"/>
      <c r="H423" s="91"/>
      <c r="I423" s="91">
        <f>1</f>
        <v>1</v>
      </c>
      <c r="J423" s="91"/>
      <c r="K423" s="91"/>
      <c r="L423" s="91"/>
      <c r="M423" s="91"/>
      <c r="N423" s="91"/>
      <c r="O423" s="92">
        <f t="shared" si="11"/>
        <v>1</v>
      </c>
      <c r="P423" s="92">
        <v>1</v>
      </c>
      <c r="Q423" s="92">
        <v>65000</v>
      </c>
      <c r="R423" s="92">
        <f t="shared" si="12"/>
        <v>65000</v>
      </c>
    </row>
    <row r="424" spans="1:18" x14ac:dyDescent="0.2">
      <c r="A424" s="163">
        <v>53</v>
      </c>
      <c r="B424" s="63" t="str">
        <f>'[1]Laporan Mingguan'!B377</f>
        <v>Helm Safety</v>
      </c>
      <c r="C424" s="63">
        <f>'[1]Laporan Mingguan'!C377</f>
        <v>0</v>
      </c>
      <c r="D424" s="63">
        <f>'[1]Laporan Mingguan'!D377</f>
        <v>0</v>
      </c>
      <c r="E424" s="63">
        <f>'[1]Laporan Mingguan'!E377</f>
        <v>0</v>
      </c>
      <c r="F424" s="65">
        <f>'[2]Laporan Mingguan'!O438</f>
        <v>0</v>
      </c>
      <c r="G424" s="63"/>
      <c r="H424" s="63"/>
      <c r="I424" s="63"/>
      <c r="J424" s="63"/>
      <c r="K424" s="63"/>
      <c r="L424" s="63"/>
      <c r="M424" s="63"/>
      <c r="N424" s="63"/>
      <c r="O424" s="65">
        <f t="shared" si="11"/>
        <v>0</v>
      </c>
      <c r="P424" s="65">
        <v>0</v>
      </c>
      <c r="Q424" s="65">
        <v>12500</v>
      </c>
      <c r="R424" s="65">
        <f t="shared" si="12"/>
        <v>0</v>
      </c>
    </row>
    <row r="425" spans="1:18" x14ac:dyDescent="0.2">
      <c r="A425" s="163">
        <v>54</v>
      </c>
      <c r="B425" s="63" t="str">
        <f>'[1]Laporan Mingguan'!B378</f>
        <v>Kaca Kedok Las</v>
      </c>
      <c r="C425" s="63">
        <f>'[1]Laporan Mingguan'!C378</f>
        <v>0</v>
      </c>
      <c r="D425" s="63">
        <f>'[1]Laporan Mingguan'!D378</f>
        <v>0</v>
      </c>
      <c r="E425" s="63">
        <f>'[1]Laporan Mingguan'!E378</f>
        <v>0</v>
      </c>
      <c r="F425" s="65">
        <f>'[2]Laporan Mingguan'!O439</f>
        <v>5</v>
      </c>
      <c r="G425" s="63"/>
      <c r="H425" s="63"/>
      <c r="I425" s="63"/>
      <c r="J425" s="63"/>
      <c r="K425" s="63"/>
      <c r="L425" s="63"/>
      <c r="M425" s="63"/>
      <c r="N425" s="63"/>
      <c r="O425" s="65">
        <f t="shared" si="11"/>
        <v>5</v>
      </c>
      <c r="P425" s="65">
        <v>5</v>
      </c>
      <c r="Q425" s="65">
        <v>3500</v>
      </c>
      <c r="R425" s="65">
        <f t="shared" si="12"/>
        <v>17500</v>
      </c>
    </row>
    <row r="426" spans="1:18" x14ac:dyDescent="0.2">
      <c r="A426" s="163">
        <v>55</v>
      </c>
      <c r="B426" s="63" t="str">
        <f>'[1]Laporan Mingguan'!B379</f>
        <v>Kaca Mata</v>
      </c>
      <c r="C426" s="63">
        <f>'[1]Laporan Mingguan'!C379</f>
        <v>0</v>
      </c>
      <c r="D426" s="63" t="s">
        <v>342</v>
      </c>
      <c r="E426" s="63">
        <f>'[1]Laporan Mingguan'!E379</f>
        <v>0</v>
      </c>
      <c r="F426" s="65">
        <f>'[2]Laporan Mingguan'!O440</f>
        <v>1</v>
      </c>
      <c r="G426" s="63"/>
      <c r="H426" s="63"/>
      <c r="I426" s="63"/>
      <c r="J426" s="63"/>
      <c r="K426" s="63"/>
      <c r="L426" s="63"/>
      <c r="M426" s="63"/>
      <c r="N426" s="63"/>
      <c r="O426" s="65">
        <f t="shared" si="11"/>
        <v>1</v>
      </c>
      <c r="P426" s="65">
        <v>1</v>
      </c>
      <c r="Q426" s="65">
        <v>25000</v>
      </c>
      <c r="R426" s="65">
        <f t="shared" si="12"/>
        <v>25000</v>
      </c>
    </row>
    <row r="427" spans="1:18" x14ac:dyDescent="0.2">
      <c r="A427" s="163">
        <v>56</v>
      </c>
      <c r="B427" s="63" t="str">
        <f>'[1]Laporan Mingguan'!B380</f>
        <v>kawat kuningan brazing (meter)</v>
      </c>
      <c r="C427" s="63">
        <f>'[1]Laporan Mingguan'!C380</f>
        <v>3</v>
      </c>
      <c r="D427" s="63">
        <f>'[1]Laporan Mingguan'!D380</f>
        <v>0</v>
      </c>
      <c r="E427" s="63">
        <f>'[1]Laporan Mingguan'!E380</f>
        <v>0</v>
      </c>
      <c r="F427" s="65">
        <f>'[2]Laporan Mingguan'!O441</f>
        <v>0</v>
      </c>
      <c r="G427" s="63"/>
      <c r="H427" s="63"/>
      <c r="I427" s="63"/>
      <c r="J427" s="63"/>
      <c r="K427" s="63"/>
      <c r="L427" s="63"/>
      <c r="M427" s="63"/>
      <c r="N427" s="63"/>
      <c r="O427" s="65">
        <f t="shared" si="11"/>
        <v>0</v>
      </c>
      <c r="P427" s="65">
        <v>0</v>
      </c>
      <c r="Q427" s="65">
        <v>10000</v>
      </c>
      <c r="R427" s="65">
        <f t="shared" si="12"/>
        <v>0</v>
      </c>
    </row>
    <row r="428" spans="1:18" x14ac:dyDescent="0.2">
      <c r="A428" s="163">
        <v>57</v>
      </c>
      <c r="B428" s="63" t="str">
        <f>'[1]Laporan Mingguan'!B381</f>
        <v>Kawat Las Goldwell 481</v>
      </c>
      <c r="C428" s="63">
        <f>'[1]Laporan Mingguan'!C381</f>
        <v>2.6</v>
      </c>
      <c r="D428" s="63">
        <f>'[1]Laporan Mingguan'!D381</f>
        <v>0</v>
      </c>
      <c r="E428" s="63">
        <f>'[1]Laporan Mingguan'!E381</f>
        <v>0</v>
      </c>
      <c r="F428" s="65">
        <f>'[2]Laporan Mingguan'!O442</f>
        <v>32</v>
      </c>
      <c r="G428" s="63"/>
      <c r="H428" s="63"/>
      <c r="I428" s="63"/>
      <c r="J428" s="63"/>
      <c r="K428" s="63"/>
      <c r="L428" s="63"/>
      <c r="M428" s="63"/>
      <c r="N428" s="63"/>
      <c r="O428" s="65">
        <f t="shared" si="11"/>
        <v>32</v>
      </c>
      <c r="P428" s="65">
        <v>32</v>
      </c>
      <c r="Q428" s="65">
        <v>25000</v>
      </c>
      <c r="R428" s="65">
        <f t="shared" si="12"/>
        <v>800000</v>
      </c>
    </row>
    <row r="429" spans="1:18" x14ac:dyDescent="0.2">
      <c r="A429" s="163">
        <v>58</v>
      </c>
      <c r="B429" s="63" t="str">
        <f>'[1]Laporan Mingguan'!B382</f>
        <v>Kawat Las Kobe 52 LB</v>
      </c>
      <c r="C429" s="63">
        <f>'[1]Laporan Mingguan'!C382</f>
        <v>2.6</v>
      </c>
      <c r="D429" s="63">
        <f>'[1]Laporan Mingguan'!D382</f>
        <v>0</v>
      </c>
      <c r="E429" s="63">
        <f>'[1]Laporan Mingguan'!E382</f>
        <v>0</v>
      </c>
      <c r="F429" s="65">
        <f>'[2]Laporan Mingguan'!O443</f>
        <v>192</v>
      </c>
      <c r="G429" s="63"/>
      <c r="H429" s="63"/>
      <c r="I429" s="63"/>
      <c r="J429" s="63"/>
      <c r="K429" s="63"/>
      <c r="L429" s="63"/>
      <c r="M429" s="63"/>
      <c r="N429" s="63"/>
      <c r="O429" s="65">
        <f t="shared" si="11"/>
        <v>192</v>
      </c>
      <c r="P429" s="65">
        <v>192</v>
      </c>
      <c r="Q429" s="65">
        <v>729.16666666666663</v>
      </c>
      <c r="R429" s="65">
        <f t="shared" si="12"/>
        <v>140000</v>
      </c>
    </row>
    <row r="430" spans="1:18" x14ac:dyDescent="0.2">
      <c r="A430" s="163">
        <v>59</v>
      </c>
      <c r="B430" s="63" t="str">
        <f>'[1]Laporan Mingguan'!B383</f>
        <v>Kawat Las Nikko Steel RD</v>
      </c>
      <c r="C430" s="63">
        <f>'[1]Laporan Mingguan'!C383</f>
        <v>2</v>
      </c>
      <c r="D430" s="63">
        <f>'[1]Laporan Mingguan'!D383</f>
        <v>0</v>
      </c>
      <c r="E430" s="63">
        <f>'[1]Laporan Mingguan'!E383</f>
        <v>0</v>
      </c>
      <c r="F430" s="65">
        <f>'[2]Laporan Mingguan'!O444</f>
        <v>0</v>
      </c>
      <c r="G430" s="63"/>
      <c r="H430" s="63"/>
      <c r="I430" s="63"/>
      <c r="J430" s="63"/>
      <c r="K430" s="63"/>
      <c r="L430" s="63"/>
      <c r="M430" s="63"/>
      <c r="N430" s="63"/>
      <c r="O430" s="65">
        <f t="shared" si="11"/>
        <v>0</v>
      </c>
      <c r="P430" s="65">
        <v>0</v>
      </c>
      <c r="Q430" s="65">
        <v>260.46511627906978</v>
      </c>
      <c r="R430" s="65">
        <f t="shared" si="12"/>
        <v>0</v>
      </c>
    </row>
    <row r="431" spans="1:18" x14ac:dyDescent="0.2">
      <c r="A431" s="163">
        <v>60</v>
      </c>
      <c r="B431" s="63" t="str">
        <f>'[1]Laporan Mingguan'!B384</f>
        <v>Kawat Las Nikko Steel RD</v>
      </c>
      <c r="C431" s="63">
        <f>'[1]Laporan Mingguan'!C384</f>
        <v>2.6</v>
      </c>
      <c r="D431" s="63" t="s">
        <v>429</v>
      </c>
      <c r="E431" s="63">
        <f>'[1]Laporan Mingguan'!E384</f>
        <v>0</v>
      </c>
      <c r="F431" s="65">
        <f>'[2]Laporan Mingguan'!O445</f>
        <v>45</v>
      </c>
      <c r="G431" s="63"/>
      <c r="H431" s="63"/>
      <c r="I431" s="63"/>
      <c r="J431" s="63"/>
      <c r="K431" s="63"/>
      <c r="L431" s="63"/>
      <c r="M431" s="63"/>
      <c r="N431" s="63"/>
      <c r="O431" s="65">
        <f t="shared" si="11"/>
        <v>45</v>
      </c>
      <c r="P431" s="65">
        <v>45</v>
      </c>
      <c r="Q431" s="65">
        <f>145000/240</f>
        <v>604.16666666666663</v>
      </c>
      <c r="R431" s="65">
        <f t="shared" si="12"/>
        <v>27187.5</v>
      </c>
    </row>
    <row r="432" spans="1:18" x14ac:dyDescent="0.2">
      <c r="A432" s="163">
        <v>61</v>
      </c>
      <c r="B432" s="63" t="str">
        <f>'[1]Laporan Mingguan'!B385</f>
        <v>Kawat las Nikko Steel RD</v>
      </c>
      <c r="C432" s="63">
        <f>'[1]Laporan Mingguan'!C385</f>
        <v>3.2</v>
      </c>
      <c r="D432" s="63">
        <f>'[1]Laporan Mingguan'!D385</f>
        <v>0</v>
      </c>
      <c r="E432" s="63">
        <f>'[1]Laporan Mingguan'!E385</f>
        <v>0</v>
      </c>
      <c r="F432" s="65">
        <f>'[2]Laporan Mingguan'!O446</f>
        <v>138</v>
      </c>
      <c r="G432" s="63"/>
      <c r="H432" s="63"/>
      <c r="I432" s="63"/>
      <c r="J432" s="63"/>
      <c r="K432" s="63"/>
      <c r="L432" s="63"/>
      <c r="M432" s="63"/>
      <c r="N432" s="63"/>
      <c r="O432" s="65">
        <f t="shared" si="11"/>
        <v>138</v>
      </c>
      <c r="P432" s="65">
        <v>138</v>
      </c>
      <c r="Q432" s="65">
        <v>750</v>
      </c>
      <c r="R432" s="65">
        <f t="shared" si="12"/>
        <v>103500</v>
      </c>
    </row>
    <row r="433" spans="1:18" x14ac:dyDescent="0.2">
      <c r="A433" s="163">
        <v>62</v>
      </c>
      <c r="B433" s="63" t="str">
        <f>'[1]Laporan Mingguan'!B386</f>
        <v>kawat las stainles</v>
      </c>
      <c r="C433" s="63">
        <f>'[1]Laporan Mingguan'!C386</f>
        <v>0</v>
      </c>
      <c r="D433" s="63">
        <f>'[1]Laporan Mingguan'!D386</f>
        <v>0</v>
      </c>
      <c r="E433" s="63">
        <f>'[1]Laporan Mingguan'!E386</f>
        <v>0</v>
      </c>
      <c r="F433" s="65">
        <f>'[2]Laporan Mingguan'!O447</f>
        <v>6</v>
      </c>
      <c r="G433" s="63"/>
      <c r="H433" s="63"/>
      <c r="I433" s="63"/>
      <c r="J433" s="63"/>
      <c r="K433" s="63"/>
      <c r="L433" s="63"/>
      <c r="M433" s="63"/>
      <c r="N433" s="63"/>
      <c r="O433" s="65">
        <f t="shared" si="11"/>
        <v>6</v>
      </c>
      <c r="P433" s="65">
        <v>6</v>
      </c>
      <c r="Q433" s="65">
        <v>25000</v>
      </c>
      <c r="R433" s="65">
        <f t="shared" si="12"/>
        <v>150000</v>
      </c>
    </row>
    <row r="434" spans="1:18" s="93" customFormat="1" x14ac:dyDescent="0.2">
      <c r="A434" s="163">
        <v>63</v>
      </c>
      <c r="B434" s="91" t="str">
        <f>'[1]Laporan Mingguan'!B387</f>
        <v>Kawat Mesin Gerinding</v>
      </c>
      <c r="C434" s="91" t="str">
        <f>'[1]Laporan Mingguan'!C387</f>
        <v>Dia. 3</v>
      </c>
      <c r="D434" s="91" t="s">
        <v>937</v>
      </c>
      <c r="E434" s="91">
        <f>'[1]Laporan Mingguan'!E387</f>
        <v>0</v>
      </c>
      <c r="F434" s="92">
        <f>'[2]Laporan Mingguan'!O448</f>
        <v>4</v>
      </c>
      <c r="G434" s="91">
        <f>6</f>
        <v>6</v>
      </c>
      <c r="H434" s="91"/>
      <c r="I434" s="91"/>
      <c r="J434" s="91"/>
      <c r="K434" s="91"/>
      <c r="L434" s="91"/>
      <c r="M434" s="91"/>
      <c r="N434" s="91"/>
      <c r="O434" s="92">
        <f>(F434+G434+I434+K434+M434)-(H434+J434+L434+N434)</f>
        <v>10</v>
      </c>
      <c r="P434" s="92">
        <v>10</v>
      </c>
      <c r="Q434" s="92">
        <v>4100</v>
      </c>
      <c r="R434" s="92">
        <f t="shared" si="12"/>
        <v>41000</v>
      </c>
    </row>
    <row r="435" spans="1:18" x14ac:dyDescent="0.2">
      <c r="A435" s="163">
        <v>64</v>
      </c>
      <c r="B435" s="63" t="str">
        <f>'[1]Laporan Mingguan'!B388</f>
        <v>Kinik</v>
      </c>
      <c r="C435" s="63" t="str">
        <f>'[1]Laporan Mingguan'!C388</f>
        <v>1A 6"X1"X1-1/4" A46QV</v>
      </c>
      <c r="D435" s="63">
        <f>'[1]Laporan Mingguan'!D388</f>
        <v>0</v>
      </c>
      <c r="E435" s="63">
        <f>'[1]Laporan Mingguan'!E388</f>
        <v>0</v>
      </c>
      <c r="F435" s="65">
        <f>'[2]Laporan Mingguan'!O449</f>
        <v>0</v>
      </c>
      <c r="G435" s="63"/>
      <c r="H435" s="63"/>
      <c r="I435" s="63"/>
      <c r="J435" s="63"/>
      <c r="K435" s="63"/>
      <c r="L435" s="63"/>
      <c r="M435" s="63"/>
      <c r="N435" s="63"/>
      <c r="O435" s="65">
        <f t="shared" si="11"/>
        <v>0</v>
      </c>
      <c r="P435" s="65">
        <v>0</v>
      </c>
      <c r="Q435" s="65">
        <v>9000</v>
      </c>
      <c r="R435" s="65">
        <f t="shared" si="12"/>
        <v>0</v>
      </c>
    </row>
    <row r="436" spans="1:18" x14ac:dyDescent="0.2">
      <c r="A436" s="163">
        <v>65</v>
      </c>
      <c r="B436" s="63" t="str">
        <f>'[1]Laporan Mingguan'!B389</f>
        <v>Kinik</v>
      </c>
      <c r="C436" s="63" t="str">
        <f>'[1]Laporan Mingguan'!C389</f>
        <v>1A 6"X1"X1-1/4" A60QV</v>
      </c>
      <c r="D436" s="63">
        <f>'[1]Laporan Mingguan'!D389</f>
        <v>0</v>
      </c>
      <c r="E436" s="63">
        <f>'[1]Laporan Mingguan'!E389</f>
        <v>0</v>
      </c>
      <c r="F436" s="65">
        <f>'[2]Laporan Mingguan'!O450</f>
        <v>0</v>
      </c>
      <c r="G436" s="63"/>
      <c r="H436" s="63"/>
      <c r="I436" s="63"/>
      <c r="J436" s="63"/>
      <c r="K436" s="63"/>
      <c r="L436" s="63"/>
      <c r="M436" s="63"/>
      <c r="N436" s="63"/>
      <c r="O436" s="65">
        <f t="shared" si="11"/>
        <v>0</v>
      </c>
      <c r="P436" s="65">
        <v>0</v>
      </c>
      <c r="Q436" s="65">
        <v>115000</v>
      </c>
      <c r="R436" s="65">
        <f t="shared" ref="R436:R477" si="15">Q436*P436</f>
        <v>0</v>
      </c>
    </row>
    <row r="437" spans="1:18" x14ac:dyDescent="0.2">
      <c r="A437" s="163">
        <v>66</v>
      </c>
      <c r="B437" s="63" t="str">
        <f>'[1]Laporan Mingguan'!B390</f>
        <v>Kinik (Hijau)</v>
      </c>
      <c r="C437" s="63" t="str">
        <f>'[1]Laporan Mingguan'!C390</f>
        <v>1A 6"X1"X1-1/4" GC80LV</v>
      </c>
      <c r="D437" s="63">
        <f>'[1]Laporan Mingguan'!D390</f>
        <v>0</v>
      </c>
      <c r="E437" s="63">
        <f>'[1]Laporan Mingguan'!E390</f>
        <v>0</v>
      </c>
      <c r="F437" s="65">
        <f>'[2]Laporan Mingguan'!O451</f>
        <v>0</v>
      </c>
      <c r="G437" s="63"/>
      <c r="H437" s="63"/>
      <c r="I437" s="63"/>
      <c r="J437" s="63"/>
      <c r="K437" s="63"/>
      <c r="L437" s="63"/>
      <c r="M437" s="63"/>
      <c r="N437" s="63"/>
      <c r="O437" s="65">
        <f t="shared" si="11"/>
        <v>0</v>
      </c>
      <c r="P437" s="65">
        <v>0</v>
      </c>
      <c r="Q437" s="65">
        <v>230000</v>
      </c>
      <c r="R437" s="65">
        <f t="shared" si="15"/>
        <v>0</v>
      </c>
    </row>
    <row r="438" spans="1:18" s="93" customFormat="1" x14ac:dyDescent="0.2">
      <c r="A438" s="163">
        <v>67</v>
      </c>
      <c r="B438" s="91" t="str">
        <f>'[1]Laporan Mingguan'!B391</f>
        <v>Kuas 1"</v>
      </c>
      <c r="C438" s="91">
        <f>'[1]Laporan Mingguan'!C391</f>
        <v>0</v>
      </c>
      <c r="D438" s="91" t="s">
        <v>1010</v>
      </c>
      <c r="E438" s="91">
        <f>'[1]Laporan Mingguan'!E391</f>
        <v>0</v>
      </c>
      <c r="F438" s="92">
        <f>'[2]Laporan Mingguan'!O452</f>
        <v>2</v>
      </c>
      <c r="G438" s="91"/>
      <c r="H438" s="91"/>
      <c r="I438" s="91"/>
      <c r="J438" s="91">
        <f>1</f>
        <v>1</v>
      </c>
      <c r="K438" s="91">
        <f>2</f>
        <v>2</v>
      </c>
      <c r="L438" s="91"/>
      <c r="M438" s="91"/>
      <c r="N438" s="91"/>
      <c r="O438" s="92">
        <f t="shared" ref="O438:O477" si="16">(F438+G438+I438+K438+M438)-(H438+J438+L438+N438)</f>
        <v>3</v>
      </c>
      <c r="P438" s="92">
        <v>3</v>
      </c>
      <c r="Q438" s="92">
        <v>5500</v>
      </c>
      <c r="R438" s="92">
        <f t="shared" si="15"/>
        <v>16500</v>
      </c>
    </row>
    <row r="439" spans="1:18" x14ac:dyDescent="0.2">
      <c r="A439" s="163">
        <v>68</v>
      </c>
      <c r="B439" s="63" t="str">
        <f>'[1]Laporan Mingguan'!B392</f>
        <v>Kuas 2"</v>
      </c>
      <c r="C439" s="63">
        <f>'[1]Laporan Mingguan'!C392</f>
        <v>0</v>
      </c>
      <c r="D439" s="63" t="s">
        <v>1010</v>
      </c>
      <c r="E439" s="63">
        <f>'[1]Laporan Mingguan'!E392</f>
        <v>0</v>
      </c>
      <c r="F439" s="65">
        <f>'[2]Laporan Mingguan'!O453</f>
        <v>3</v>
      </c>
      <c r="G439" s="63"/>
      <c r="H439" s="63"/>
      <c r="I439" s="63"/>
      <c r="J439" s="63"/>
      <c r="K439" s="63"/>
      <c r="L439" s="63"/>
      <c r="M439" s="63"/>
      <c r="N439" s="63"/>
      <c r="O439" s="65">
        <f t="shared" si="16"/>
        <v>3</v>
      </c>
      <c r="P439" s="65">
        <v>3</v>
      </c>
      <c r="Q439" s="65">
        <v>6500</v>
      </c>
      <c r="R439" s="65">
        <f t="shared" si="15"/>
        <v>19500</v>
      </c>
    </row>
    <row r="440" spans="1:18" s="93" customFormat="1" x14ac:dyDescent="0.2">
      <c r="A440" s="163">
        <v>69</v>
      </c>
      <c r="B440" s="91" t="str">
        <f>'[1]Laporan Mingguan'!B393</f>
        <v>Kuas 4 "</v>
      </c>
      <c r="C440" s="91">
        <f>'[1]Laporan Mingguan'!C393</f>
        <v>0</v>
      </c>
      <c r="D440" s="91" t="s">
        <v>1010</v>
      </c>
      <c r="E440" s="91">
        <f>'[1]Laporan Mingguan'!E393</f>
        <v>0</v>
      </c>
      <c r="F440" s="92">
        <f>'[2]Laporan Mingguan'!O454</f>
        <v>2</v>
      </c>
      <c r="G440" s="91"/>
      <c r="H440" s="91"/>
      <c r="I440" s="91"/>
      <c r="J440" s="91"/>
      <c r="K440" s="91"/>
      <c r="L440" s="91">
        <f>1</f>
        <v>1</v>
      </c>
      <c r="M440" s="91">
        <f>1</f>
        <v>1</v>
      </c>
      <c r="N440" s="91"/>
      <c r="O440" s="92">
        <f t="shared" si="16"/>
        <v>2</v>
      </c>
      <c r="P440" s="92">
        <v>2</v>
      </c>
      <c r="Q440" s="92">
        <v>27500</v>
      </c>
      <c r="R440" s="92">
        <f t="shared" si="15"/>
        <v>55000</v>
      </c>
    </row>
    <row r="441" spans="1:18" x14ac:dyDescent="0.2">
      <c r="A441" s="163">
        <v>70</v>
      </c>
      <c r="B441" s="63" t="str">
        <f>'[1]Laporan Mingguan'!B394</f>
        <v>Lap Pel</v>
      </c>
      <c r="C441" s="63">
        <f>'[1]Laporan Mingguan'!C394</f>
        <v>0</v>
      </c>
      <c r="D441" s="63">
        <f>'[1]Laporan Mingguan'!D394</f>
        <v>0</v>
      </c>
      <c r="E441" s="63">
        <f>'[1]Laporan Mingguan'!E394</f>
        <v>0</v>
      </c>
      <c r="F441" s="65">
        <f>'[2]Laporan Mingguan'!O455</f>
        <v>0</v>
      </c>
      <c r="G441" s="63"/>
      <c r="H441" s="63"/>
      <c r="I441" s="63"/>
      <c r="J441" s="63"/>
      <c r="K441" s="63"/>
      <c r="L441" s="63"/>
      <c r="M441" s="63"/>
      <c r="N441" s="63"/>
      <c r="O441" s="65">
        <f t="shared" si="16"/>
        <v>0</v>
      </c>
      <c r="P441" s="65">
        <v>0</v>
      </c>
      <c r="Q441" s="65">
        <v>30000</v>
      </c>
      <c r="R441" s="65">
        <f t="shared" si="15"/>
        <v>0</v>
      </c>
    </row>
    <row r="442" spans="1:18" x14ac:dyDescent="0.2">
      <c r="A442" s="163">
        <v>71</v>
      </c>
      <c r="B442" s="63" t="str">
        <f>'[1]Laporan Mingguan'!B395</f>
        <v>lipstik</v>
      </c>
      <c r="C442" s="63">
        <f>'[1]Laporan Mingguan'!C395</f>
        <v>0</v>
      </c>
      <c r="D442" s="63">
        <f>'[1]Laporan Mingguan'!D395</f>
        <v>0</v>
      </c>
      <c r="E442" s="63">
        <f>'[1]Laporan Mingguan'!E395</f>
        <v>0</v>
      </c>
      <c r="F442" s="65">
        <f>'[2]Laporan Mingguan'!O456</f>
        <v>8</v>
      </c>
      <c r="G442" s="63"/>
      <c r="H442" s="63"/>
      <c r="I442" s="63"/>
      <c r="J442" s="63"/>
      <c r="K442" s="63"/>
      <c r="L442" s="63"/>
      <c r="M442" s="63"/>
      <c r="N442" s="63"/>
      <c r="O442" s="65">
        <f t="shared" si="16"/>
        <v>8</v>
      </c>
      <c r="P442" s="65">
        <v>8</v>
      </c>
      <c r="Q442" s="65">
        <v>12258</v>
      </c>
      <c r="R442" s="65">
        <f t="shared" si="15"/>
        <v>98064</v>
      </c>
    </row>
    <row r="443" spans="1:18" x14ac:dyDescent="0.2">
      <c r="A443" s="163">
        <v>72</v>
      </c>
      <c r="B443" s="63" t="str">
        <f>'[1]Laporan Mingguan'!B396</f>
        <v>LOCTITE LB 8150 NO.76764</v>
      </c>
      <c r="C443" s="63">
        <f>'[1]Laporan Mingguan'!C396</f>
        <v>0</v>
      </c>
      <c r="D443" s="63">
        <f>'[1]Laporan Mingguan'!D396</f>
        <v>0</v>
      </c>
      <c r="E443" s="63">
        <f>'[1]Laporan Mingguan'!E396</f>
        <v>0</v>
      </c>
      <c r="F443" s="65">
        <f>'[2]Laporan Mingguan'!O457</f>
        <v>0</v>
      </c>
      <c r="G443" s="63"/>
      <c r="H443" s="63"/>
      <c r="I443" s="63"/>
      <c r="J443" s="63"/>
      <c r="K443" s="63"/>
      <c r="L443" s="63"/>
      <c r="M443" s="63"/>
      <c r="N443" s="63"/>
      <c r="O443" s="65">
        <f t="shared" si="16"/>
        <v>0</v>
      </c>
      <c r="P443" s="65">
        <v>0</v>
      </c>
      <c r="Q443" s="65"/>
      <c r="R443" s="65">
        <f t="shared" si="15"/>
        <v>0</v>
      </c>
    </row>
    <row r="444" spans="1:18" x14ac:dyDescent="0.2">
      <c r="A444" s="163">
        <v>73</v>
      </c>
      <c r="B444" s="63" t="str">
        <f>'[1]Laporan Mingguan'!B397</f>
        <v>Loctite 243</v>
      </c>
      <c r="C444" s="63">
        <v>0</v>
      </c>
      <c r="D444" s="63">
        <v>0</v>
      </c>
      <c r="E444" s="63">
        <v>0</v>
      </c>
      <c r="F444" s="65">
        <f>'[2]Laporan Mingguan'!O458</f>
        <v>2</v>
      </c>
      <c r="G444" s="63"/>
      <c r="H444" s="63"/>
      <c r="I444" s="63"/>
      <c r="J444" s="63"/>
      <c r="K444" s="63"/>
      <c r="L444" s="63"/>
      <c r="M444" s="63"/>
      <c r="N444" s="63"/>
      <c r="O444" s="65">
        <f t="shared" si="16"/>
        <v>2</v>
      </c>
      <c r="P444" s="65">
        <v>2</v>
      </c>
      <c r="Q444" s="65">
        <v>280000</v>
      </c>
      <c r="R444" s="65">
        <f t="shared" si="15"/>
        <v>560000</v>
      </c>
    </row>
    <row r="445" spans="1:18" x14ac:dyDescent="0.2">
      <c r="A445" s="163">
        <v>74</v>
      </c>
      <c r="B445" s="63" t="str">
        <f>'[1]Laporan Mingguan'!B398</f>
        <v>masker</v>
      </c>
      <c r="C445" s="63">
        <f>'[1]Laporan Mingguan'!C398</f>
        <v>0</v>
      </c>
      <c r="D445" s="63">
        <f>'[1]Laporan Mingguan'!D398</f>
        <v>0</v>
      </c>
      <c r="E445" s="63">
        <f>'[1]Laporan Mingguan'!E398</f>
        <v>0</v>
      </c>
      <c r="F445" s="65">
        <f>'[2]Laporan Mingguan'!O459</f>
        <v>0</v>
      </c>
      <c r="G445" s="63"/>
      <c r="H445" s="63"/>
      <c r="I445" s="63"/>
      <c r="J445" s="63"/>
      <c r="K445" s="63"/>
      <c r="L445" s="63"/>
      <c r="M445" s="63"/>
      <c r="N445" s="63"/>
      <c r="O445" s="65">
        <f t="shared" si="16"/>
        <v>0</v>
      </c>
      <c r="P445" s="65">
        <v>0</v>
      </c>
      <c r="Q445" s="65">
        <f>175000/50</f>
        <v>3500</v>
      </c>
      <c r="R445" s="65">
        <f t="shared" si="15"/>
        <v>0</v>
      </c>
    </row>
    <row r="446" spans="1:18" x14ac:dyDescent="0.2">
      <c r="A446" s="163">
        <v>75</v>
      </c>
      <c r="B446" s="63" t="s">
        <v>1172</v>
      </c>
      <c r="C446" s="63">
        <v>0</v>
      </c>
      <c r="D446" s="63" t="s">
        <v>322</v>
      </c>
      <c r="E446" s="63">
        <v>0</v>
      </c>
      <c r="F446" s="65">
        <f>'[2]Laporan Mingguan'!O460</f>
        <v>215</v>
      </c>
      <c r="G446" s="63"/>
      <c r="H446" s="63"/>
      <c r="I446" s="63"/>
      <c r="J446" s="63">
        <f>2+1+1+1+1+1+1+1+1+2</f>
        <v>12</v>
      </c>
      <c r="K446" s="63"/>
      <c r="L446" s="63">
        <f>1+2+4+2+1+2</f>
        <v>12</v>
      </c>
      <c r="M446" s="63"/>
      <c r="N446" s="63">
        <f>2+4+1+2</f>
        <v>9</v>
      </c>
      <c r="O446" s="65">
        <f t="shared" si="16"/>
        <v>182</v>
      </c>
      <c r="P446" s="65">
        <v>182</v>
      </c>
      <c r="Q446" s="65">
        <v>1455</v>
      </c>
      <c r="R446" s="65">
        <f t="shared" si="15"/>
        <v>264810</v>
      </c>
    </row>
    <row r="447" spans="1:18" x14ac:dyDescent="0.2">
      <c r="A447" s="163">
        <v>76</v>
      </c>
      <c r="B447" s="63" t="str">
        <f>'[1]Laporan Mingguan'!B399</f>
        <v>mata tcunner karet hijau</v>
      </c>
      <c r="C447" s="63">
        <f>'[1]Laporan Mingguan'!C399</f>
        <v>0</v>
      </c>
      <c r="D447" s="63">
        <f>'[1]Laporan Mingguan'!D399</f>
        <v>0</v>
      </c>
      <c r="E447" s="63">
        <f>'[1]Laporan Mingguan'!E399</f>
        <v>0</v>
      </c>
      <c r="F447" s="65">
        <f>'[2]Laporan Mingguan'!O461</f>
        <v>2</v>
      </c>
      <c r="G447" s="63"/>
      <c r="H447" s="63"/>
      <c r="I447" s="63"/>
      <c r="J447" s="63"/>
      <c r="K447" s="63"/>
      <c r="L447" s="63"/>
      <c r="M447" s="63"/>
      <c r="N447" s="63"/>
      <c r="O447" s="65">
        <f t="shared" si="16"/>
        <v>2</v>
      </c>
      <c r="P447" s="65">
        <v>2</v>
      </c>
      <c r="Q447" s="65">
        <v>1100</v>
      </c>
      <c r="R447" s="65">
        <f t="shared" si="15"/>
        <v>2200</v>
      </c>
    </row>
    <row r="448" spans="1:18" x14ac:dyDescent="0.2">
      <c r="A448" s="163">
        <v>77</v>
      </c>
      <c r="B448" s="63" t="str">
        <f>'[1]Laporan Mingguan'!B400</f>
        <v>Norton Grinding</v>
      </c>
      <c r="C448" s="63" t="str">
        <f>'[1]Laporan Mingguan'!C400</f>
        <v>150 x 25 x 31,75 A80PVBR</v>
      </c>
      <c r="D448" s="63">
        <f>'[1]Laporan Mingguan'!D400</f>
        <v>0</v>
      </c>
      <c r="E448" s="63">
        <f>'[1]Laporan Mingguan'!E400</f>
        <v>0</v>
      </c>
      <c r="F448" s="65">
        <f>'[2]Laporan Mingguan'!O462</f>
        <v>0</v>
      </c>
      <c r="G448" s="63"/>
      <c r="H448" s="63"/>
      <c r="I448" s="63"/>
      <c r="J448" s="63"/>
      <c r="K448" s="63"/>
      <c r="L448" s="63"/>
      <c r="M448" s="63"/>
      <c r="N448" s="63"/>
      <c r="O448" s="65">
        <f t="shared" si="16"/>
        <v>0</v>
      </c>
      <c r="P448" s="65">
        <v>0</v>
      </c>
      <c r="Q448" s="65">
        <v>0</v>
      </c>
      <c r="R448" s="65">
        <f t="shared" si="15"/>
        <v>0</v>
      </c>
    </row>
    <row r="449" spans="1:18" x14ac:dyDescent="0.2">
      <c r="A449" s="163">
        <v>78</v>
      </c>
      <c r="B449" s="63" t="str">
        <f>'[1]Laporan Mingguan'!B401</f>
        <v>Norton Grinding</v>
      </c>
      <c r="C449" s="63" t="s">
        <v>407</v>
      </c>
      <c r="D449" s="63" t="s">
        <v>223</v>
      </c>
      <c r="E449" s="63">
        <f>'[1]Laporan Mingguan'!E401</f>
        <v>0</v>
      </c>
      <c r="F449" s="65">
        <f>'[2]Laporan Mingguan'!O463</f>
        <v>1</v>
      </c>
      <c r="G449" s="63"/>
      <c r="H449" s="63"/>
      <c r="I449" s="63"/>
      <c r="J449" s="63"/>
      <c r="K449" s="63"/>
      <c r="L449" s="63"/>
      <c r="M449" s="63"/>
      <c r="N449" s="63"/>
      <c r="O449" s="65">
        <f t="shared" si="16"/>
        <v>1</v>
      </c>
      <c r="P449" s="65">
        <v>1</v>
      </c>
      <c r="Q449" s="65">
        <v>282000</v>
      </c>
      <c r="R449" s="65">
        <f t="shared" si="15"/>
        <v>282000</v>
      </c>
    </row>
    <row r="450" spans="1:18" ht="12.75" customHeight="1" x14ac:dyDescent="0.2">
      <c r="A450" s="163">
        <v>79</v>
      </c>
      <c r="B450" s="63" t="str">
        <f>'[1]Laporan Mingguan'!B402</f>
        <v>O-Ring Seal 1.5 (METER)</v>
      </c>
      <c r="C450" s="63"/>
      <c r="D450" s="63">
        <f>'[1]Laporan Mingguan'!D402</f>
        <v>0</v>
      </c>
      <c r="E450" s="63">
        <f>'[1]Laporan Mingguan'!E402</f>
        <v>0</v>
      </c>
      <c r="F450" s="65">
        <f>'[2]Laporan Mingguan'!O464</f>
        <v>0</v>
      </c>
      <c r="G450" s="63"/>
      <c r="H450" s="63"/>
      <c r="I450" s="63"/>
      <c r="J450" s="63"/>
      <c r="K450" s="63"/>
      <c r="L450" s="63"/>
      <c r="M450" s="63"/>
      <c r="N450" s="63"/>
      <c r="O450" s="65">
        <f t="shared" si="16"/>
        <v>0</v>
      </c>
      <c r="P450" s="65">
        <v>0</v>
      </c>
      <c r="Q450" s="65">
        <v>4000</v>
      </c>
      <c r="R450" s="65">
        <f t="shared" si="15"/>
        <v>0</v>
      </c>
    </row>
    <row r="451" spans="1:18" ht="12" customHeight="1" x14ac:dyDescent="0.2">
      <c r="A451" s="163">
        <v>80</v>
      </c>
      <c r="B451" s="63" t="str">
        <f>'[1]Laporan Mingguan'!B403</f>
        <v>O-Ring Seal 2 (METER)</v>
      </c>
      <c r="C451" s="63">
        <f>'[1]Laporan Mingguan'!C403</f>
        <v>0</v>
      </c>
      <c r="D451" s="63">
        <f>'[1]Laporan Mingguan'!D403</f>
        <v>0</v>
      </c>
      <c r="E451" s="63">
        <f>'[1]Laporan Mingguan'!E403</f>
        <v>0</v>
      </c>
      <c r="F451" s="65">
        <f>'[2]Laporan Mingguan'!O465</f>
        <v>4.7750000000000004</v>
      </c>
      <c r="G451" s="73"/>
      <c r="H451" s="73"/>
      <c r="I451" s="73"/>
      <c r="J451" s="73"/>
      <c r="K451" s="73"/>
      <c r="L451" s="73"/>
      <c r="M451" s="74"/>
      <c r="N451" s="73"/>
      <c r="O451" s="65">
        <f t="shared" si="16"/>
        <v>4.7750000000000004</v>
      </c>
      <c r="P451" s="65">
        <v>5</v>
      </c>
      <c r="Q451" s="65">
        <v>7500</v>
      </c>
      <c r="R451" s="65">
        <f t="shared" si="15"/>
        <v>37500</v>
      </c>
    </row>
    <row r="452" spans="1:18" x14ac:dyDescent="0.2">
      <c r="A452" s="163">
        <v>81</v>
      </c>
      <c r="B452" s="63" t="str">
        <f>'[1]Laporan Mingguan'!B404</f>
        <v>O-Ring Seal 2,5 (METER)</v>
      </c>
      <c r="C452" s="63">
        <f>'[1]Laporan Mingguan'!C404</f>
        <v>0</v>
      </c>
      <c r="D452" s="63">
        <f>'[1]Laporan Mingguan'!D404</f>
        <v>0</v>
      </c>
      <c r="E452" s="63">
        <f>'[1]Laporan Mingguan'!E404</f>
        <v>0</v>
      </c>
      <c r="F452" s="65">
        <f>'[2]Laporan Mingguan'!O466</f>
        <v>0.4300000000000006</v>
      </c>
      <c r="G452" s="63"/>
      <c r="H452" s="63"/>
      <c r="I452" s="63"/>
      <c r="J452" s="63"/>
      <c r="K452" s="63"/>
      <c r="L452" s="63"/>
      <c r="M452" s="63"/>
      <c r="N452" s="63"/>
      <c r="O452" s="65">
        <f t="shared" si="16"/>
        <v>0.4300000000000006</v>
      </c>
      <c r="P452" s="65">
        <v>0</v>
      </c>
      <c r="Q452" s="65">
        <v>60000</v>
      </c>
      <c r="R452" s="65">
        <f t="shared" si="15"/>
        <v>0</v>
      </c>
    </row>
    <row r="453" spans="1:18" x14ac:dyDescent="0.2">
      <c r="A453" s="163">
        <v>82</v>
      </c>
      <c r="B453" s="63" t="str">
        <f>'[1]Laporan Mingguan'!B405</f>
        <v>O-Ring Seal 3 (METER)</v>
      </c>
      <c r="C453" s="63">
        <f>'[1]Laporan Mingguan'!C405</f>
        <v>0</v>
      </c>
      <c r="D453" s="63">
        <f>'[1]Laporan Mingguan'!D405</f>
        <v>0</v>
      </c>
      <c r="E453" s="63">
        <f>'[1]Laporan Mingguan'!E405</f>
        <v>0</v>
      </c>
      <c r="F453" s="65">
        <f>'[2]Laporan Mingguan'!O467</f>
        <v>8.07</v>
      </c>
      <c r="G453" s="63"/>
      <c r="H453" s="63"/>
      <c r="I453" s="63"/>
      <c r="J453" s="63"/>
      <c r="K453" s="63"/>
      <c r="L453" s="63"/>
      <c r="M453" s="63"/>
      <c r="N453" s="63"/>
      <c r="O453" s="65">
        <f t="shared" si="16"/>
        <v>8.07</v>
      </c>
      <c r="P453" s="65">
        <v>8</v>
      </c>
      <c r="Q453" s="65">
        <v>10000</v>
      </c>
      <c r="R453" s="65">
        <f t="shared" si="15"/>
        <v>80000</v>
      </c>
    </row>
    <row r="454" spans="1:18" x14ac:dyDescent="0.2">
      <c r="A454" s="163">
        <v>83</v>
      </c>
      <c r="B454" s="63" t="str">
        <f>'[1]Laporan Mingguan'!B406</f>
        <v>O-Ring Seal 3,5 (METER)</v>
      </c>
      <c r="C454" s="63">
        <f>'[1]Laporan Mingguan'!C406</f>
        <v>0</v>
      </c>
      <c r="D454" s="63">
        <f>'[1]Laporan Mingguan'!D406</f>
        <v>0</v>
      </c>
      <c r="E454" s="63">
        <f>'[1]Laporan Mingguan'!E406</f>
        <v>0</v>
      </c>
      <c r="F454" s="65">
        <f>'[2]Laporan Mingguan'!O468</f>
        <v>11.549999999999995</v>
      </c>
      <c r="G454" s="73"/>
      <c r="H454" s="73"/>
      <c r="I454" s="73"/>
      <c r="J454" s="73"/>
      <c r="K454" s="73"/>
      <c r="L454" s="73"/>
      <c r="M454" s="73"/>
      <c r="N454" s="73"/>
      <c r="O454" s="65">
        <f t="shared" si="16"/>
        <v>11.549999999999995</v>
      </c>
      <c r="P454" s="65">
        <v>12</v>
      </c>
      <c r="Q454" s="65">
        <v>7500</v>
      </c>
      <c r="R454" s="65">
        <f t="shared" si="15"/>
        <v>90000</v>
      </c>
    </row>
    <row r="455" spans="1:18" x14ac:dyDescent="0.2">
      <c r="A455" s="163">
        <v>84</v>
      </c>
      <c r="B455" s="63" t="str">
        <f>'[1]Laporan Mingguan'!B407</f>
        <v xml:space="preserve">Paku Ripet 4X11mm  </v>
      </c>
      <c r="C455" s="63">
        <f>'[1]Laporan Mingguan'!C407</f>
        <v>0</v>
      </c>
      <c r="D455" s="63">
        <f>'[1]Laporan Mingguan'!D407</f>
        <v>0</v>
      </c>
      <c r="E455" s="63">
        <f>'[1]Laporan Mingguan'!E407</f>
        <v>0</v>
      </c>
      <c r="F455" s="65">
        <f>'[2]Laporan Mingguan'!O469</f>
        <v>911</v>
      </c>
      <c r="G455" s="63"/>
      <c r="H455" s="63"/>
      <c r="I455" s="63"/>
      <c r="J455" s="63"/>
      <c r="K455" s="63"/>
      <c r="L455" s="63"/>
      <c r="M455" s="63"/>
      <c r="N455" s="63"/>
      <c r="O455" s="65">
        <f t="shared" si="16"/>
        <v>911</v>
      </c>
      <c r="P455" s="65">
        <v>911</v>
      </c>
      <c r="Q455" s="65">
        <f>255000/1000</f>
        <v>255</v>
      </c>
      <c r="R455" s="65">
        <f t="shared" si="15"/>
        <v>232305</v>
      </c>
    </row>
    <row r="456" spans="1:18" x14ac:dyDescent="0.2">
      <c r="A456" s="163">
        <v>85</v>
      </c>
      <c r="B456" s="63" t="str">
        <f>'[1]Laporan Mingguan'!B408</f>
        <v>Palu Karet</v>
      </c>
      <c r="C456" s="63">
        <f>'[1]Laporan Mingguan'!C408</f>
        <v>0</v>
      </c>
      <c r="D456" s="63">
        <f>'[1]Laporan Mingguan'!D408</f>
        <v>0</v>
      </c>
      <c r="E456" s="63">
        <f>'[1]Laporan Mingguan'!E408</f>
        <v>0</v>
      </c>
      <c r="F456" s="65">
        <f>'[2]Laporan Mingguan'!O470</f>
        <v>0</v>
      </c>
      <c r="G456" s="63"/>
      <c r="H456" s="63"/>
      <c r="I456" s="63"/>
      <c r="J456" s="63"/>
      <c r="K456" s="63"/>
      <c r="L456" s="63"/>
      <c r="M456" s="63"/>
      <c r="N456" s="63"/>
      <c r="O456" s="65">
        <f t="shared" si="16"/>
        <v>0</v>
      </c>
      <c r="P456" s="65">
        <v>0</v>
      </c>
      <c r="Q456" s="65">
        <v>45000</v>
      </c>
      <c r="R456" s="65">
        <f t="shared" si="15"/>
        <v>0</v>
      </c>
    </row>
    <row r="457" spans="1:18" x14ac:dyDescent="0.2">
      <c r="A457" s="163">
        <v>86</v>
      </c>
      <c r="B457" s="63" t="str">
        <f>'[1]Laporan Mingguan'!B409</f>
        <v>Palu Plastik+karet</v>
      </c>
      <c r="C457" s="63">
        <f>'[1]Laporan Mingguan'!C409</f>
        <v>0</v>
      </c>
      <c r="D457" s="63" t="s">
        <v>429</v>
      </c>
      <c r="E457" s="63">
        <f>'[1]Laporan Mingguan'!E409</f>
        <v>0</v>
      </c>
      <c r="F457" s="65">
        <f>'[2]Laporan Mingguan'!O471</f>
        <v>2</v>
      </c>
      <c r="G457" s="63"/>
      <c r="H457" s="63"/>
      <c r="I457" s="63"/>
      <c r="J457" s="63"/>
      <c r="K457" s="63"/>
      <c r="L457" s="63"/>
      <c r="M457" s="63"/>
      <c r="N457" s="63"/>
      <c r="O457" s="65">
        <f t="shared" si="16"/>
        <v>2</v>
      </c>
      <c r="P457" s="65">
        <v>2</v>
      </c>
      <c r="Q457" s="65">
        <v>75000</v>
      </c>
      <c r="R457" s="65">
        <f t="shared" si="15"/>
        <v>150000</v>
      </c>
    </row>
    <row r="458" spans="1:18" x14ac:dyDescent="0.2">
      <c r="A458" s="163">
        <v>87</v>
      </c>
      <c r="B458" s="63" t="str">
        <f>'[1]Laporan Mingguan'!B410</f>
        <v>PILOX BLUE</v>
      </c>
      <c r="C458" s="63">
        <f>'[1]Laporan Mingguan'!C410</f>
        <v>0</v>
      </c>
      <c r="D458" s="63">
        <f>'[1]Laporan Mingguan'!D410</f>
        <v>0</v>
      </c>
      <c r="E458" s="63">
        <f>'[1]Laporan Mingguan'!E410</f>
        <v>0</v>
      </c>
      <c r="F458" s="65">
        <f>'[2]Laporan Mingguan'!O472</f>
        <v>0</v>
      </c>
      <c r="G458" s="63"/>
      <c r="H458" s="63"/>
      <c r="I458" s="63"/>
      <c r="J458" s="63"/>
      <c r="K458" s="63"/>
      <c r="L458" s="63"/>
      <c r="M458" s="63"/>
      <c r="N458" s="63"/>
      <c r="O458" s="65">
        <f t="shared" si="16"/>
        <v>0</v>
      </c>
      <c r="P458" s="65">
        <v>0</v>
      </c>
      <c r="Q458" s="65">
        <v>25000</v>
      </c>
      <c r="R458" s="65">
        <f t="shared" si="15"/>
        <v>0</v>
      </c>
    </row>
    <row r="459" spans="1:18" x14ac:dyDescent="0.2">
      <c r="A459" s="163">
        <v>88</v>
      </c>
      <c r="B459" s="63" t="str">
        <f>'[1]Laporan Mingguan'!B411</f>
        <v>PILOX WHITE</v>
      </c>
      <c r="C459" s="63">
        <f>'[1]Laporan Mingguan'!C411</f>
        <v>0</v>
      </c>
      <c r="D459" s="63">
        <f>'[1]Laporan Mingguan'!D411</f>
        <v>0</v>
      </c>
      <c r="E459" s="63">
        <f>'[1]Laporan Mingguan'!E411</f>
        <v>0</v>
      </c>
      <c r="F459" s="65">
        <f>'[2]Laporan Mingguan'!O473</f>
        <v>0</v>
      </c>
      <c r="G459" s="63"/>
      <c r="H459" s="63"/>
      <c r="I459" s="63"/>
      <c r="J459" s="63"/>
      <c r="K459" s="63"/>
      <c r="L459" s="63"/>
      <c r="M459" s="63"/>
      <c r="N459" s="63"/>
      <c r="O459" s="65">
        <f t="shared" si="16"/>
        <v>0</v>
      </c>
      <c r="P459" s="65">
        <v>0</v>
      </c>
      <c r="Q459" s="65">
        <v>25000</v>
      </c>
      <c r="R459" s="65">
        <f t="shared" si="15"/>
        <v>0</v>
      </c>
    </row>
    <row r="460" spans="1:18" x14ac:dyDescent="0.2">
      <c r="A460" s="163">
        <v>89</v>
      </c>
      <c r="B460" s="63" t="str">
        <f>'[1]Laporan Mingguan'!B412</f>
        <v>plasik wrap</v>
      </c>
      <c r="C460" s="63">
        <f>'[1]Laporan Mingguan'!C412</f>
        <v>0</v>
      </c>
      <c r="D460" s="63" t="s">
        <v>823</v>
      </c>
      <c r="E460" s="63">
        <f>'[1]Laporan Mingguan'!E412</f>
        <v>0</v>
      </c>
      <c r="F460" s="65">
        <f>'[2]Laporan Mingguan'!O474</f>
        <v>1</v>
      </c>
      <c r="G460" s="63"/>
      <c r="H460" s="63"/>
      <c r="I460" s="63"/>
      <c r="J460" s="63"/>
      <c r="K460" s="63"/>
      <c r="L460" s="63"/>
      <c r="M460" s="63"/>
      <c r="N460" s="63"/>
      <c r="O460" s="65">
        <f t="shared" si="16"/>
        <v>1</v>
      </c>
      <c r="P460" s="65">
        <v>1</v>
      </c>
      <c r="Q460" s="65">
        <v>95000</v>
      </c>
      <c r="R460" s="65">
        <f t="shared" si="15"/>
        <v>95000</v>
      </c>
    </row>
    <row r="461" spans="1:18" x14ac:dyDescent="0.2">
      <c r="A461" s="163">
        <v>90</v>
      </c>
      <c r="B461" s="63" t="str">
        <f>'[1]Laporan Mingguan'!B413</f>
        <v>Plastik Steel</v>
      </c>
      <c r="C461" s="63">
        <f>'[1]Laporan Mingguan'!C413</f>
        <v>0</v>
      </c>
      <c r="D461" s="63" t="s">
        <v>1059</v>
      </c>
      <c r="E461" s="63">
        <f>'[1]Laporan Mingguan'!E413</f>
        <v>0</v>
      </c>
      <c r="F461" s="65">
        <f>'[2]Laporan Mingguan'!O475</f>
        <v>1</v>
      </c>
      <c r="G461" s="63"/>
      <c r="H461" s="63"/>
      <c r="I461" s="63"/>
      <c r="J461" s="63"/>
      <c r="K461" s="63"/>
      <c r="L461" s="63"/>
      <c r="M461" s="63"/>
      <c r="N461" s="63"/>
      <c r="O461" s="65">
        <f t="shared" si="16"/>
        <v>1</v>
      </c>
      <c r="P461" s="65">
        <v>1</v>
      </c>
      <c r="Q461" s="65">
        <v>15000</v>
      </c>
      <c r="R461" s="65">
        <f t="shared" si="15"/>
        <v>15000</v>
      </c>
    </row>
    <row r="462" spans="1:18" x14ac:dyDescent="0.2">
      <c r="A462" s="163">
        <v>91</v>
      </c>
      <c r="B462" s="63" t="str">
        <f>'[1]Laporan Mingguan'!B415</f>
        <v>RAM NYAMUK 1M X 2M</v>
      </c>
      <c r="C462" s="63">
        <f>'[1]Laporan Mingguan'!C415</f>
        <v>0</v>
      </c>
      <c r="D462" s="63">
        <f>'[1]Laporan Mingguan'!D415</f>
        <v>0</v>
      </c>
      <c r="E462" s="63">
        <f>'[1]Laporan Mingguan'!E415</f>
        <v>0</v>
      </c>
      <c r="F462" s="65">
        <f>'[2]Laporan Mingguan'!O476</f>
        <v>0</v>
      </c>
      <c r="G462" s="63"/>
      <c r="H462" s="63"/>
      <c r="I462" s="63"/>
      <c r="J462" s="63"/>
      <c r="K462" s="63"/>
      <c r="L462" s="63"/>
      <c r="M462" s="63"/>
      <c r="N462" s="63"/>
      <c r="O462" s="65">
        <f t="shared" si="16"/>
        <v>0</v>
      </c>
      <c r="P462" s="65">
        <v>0</v>
      </c>
      <c r="Q462" s="65">
        <v>92610</v>
      </c>
      <c r="R462" s="65">
        <f t="shared" si="15"/>
        <v>0</v>
      </c>
    </row>
    <row r="463" spans="1:18" x14ac:dyDescent="0.2">
      <c r="A463" s="163">
        <v>92</v>
      </c>
      <c r="B463" s="63" t="str">
        <f>'[1]Laporan Mingguan'!B416</f>
        <v>RESIN FOR WIRE CUT</v>
      </c>
      <c r="C463" s="63">
        <f>'[1]Laporan Mingguan'!C416</f>
        <v>0</v>
      </c>
      <c r="D463" s="63" t="s">
        <v>391</v>
      </c>
      <c r="E463" s="63">
        <f>'[1]Laporan Mingguan'!E416</f>
        <v>0</v>
      </c>
      <c r="F463" s="65">
        <f>'[2]Laporan Mingguan'!O477</f>
        <v>6</v>
      </c>
      <c r="G463" s="63"/>
      <c r="H463" s="63"/>
      <c r="I463" s="63"/>
      <c r="J463" s="63"/>
      <c r="K463" s="63"/>
      <c r="L463" s="63"/>
      <c r="M463" s="63"/>
      <c r="N463" s="63"/>
      <c r="O463" s="65">
        <f t="shared" si="16"/>
        <v>6</v>
      </c>
      <c r="P463" s="65">
        <v>6</v>
      </c>
      <c r="Q463" s="65">
        <v>75000</v>
      </c>
      <c r="R463" s="65">
        <f t="shared" si="15"/>
        <v>450000</v>
      </c>
    </row>
    <row r="464" spans="1:18" x14ac:dyDescent="0.2">
      <c r="A464" s="163">
        <v>93</v>
      </c>
      <c r="B464" s="63" t="str">
        <f>'[1]Laporan Mingguan'!B417</f>
        <v>Sapu Injuk</v>
      </c>
      <c r="C464" s="63">
        <f>'[1]Laporan Mingguan'!C417</f>
        <v>0</v>
      </c>
      <c r="D464" s="63">
        <f>'[1]Laporan Mingguan'!D417</f>
        <v>0</v>
      </c>
      <c r="E464" s="63">
        <f>'[1]Laporan Mingguan'!E417</f>
        <v>0</v>
      </c>
      <c r="F464" s="65">
        <f>'[2]Laporan Mingguan'!O478</f>
        <v>0</v>
      </c>
      <c r="G464" s="63"/>
      <c r="H464" s="63"/>
      <c r="I464" s="63"/>
      <c r="J464" s="63"/>
      <c r="K464" s="63"/>
      <c r="L464" s="63"/>
      <c r="M464" s="63"/>
      <c r="N464" s="63"/>
      <c r="O464" s="65">
        <f t="shared" si="16"/>
        <v>0</v>
      </c>
      <c r="P464" s="65">
        <v>0</v>
      </c>
      <c r="Q464" s="65">
        <v>18000</v>
      </c>
      <c r="R464" s="65">
        <f t="shared" si="15"/>
        <v>0</v>
      </c>
    </row>
    <row r="465" spans="1:18" s="93" customFormat="1" x14ac:dyDescent="0.2">
      <c r="A465" s="163">
        <v>94</v>
      </c>
      <c r="B465" s="91" t="str">
        <f>'[1]Laporan Mingguan'!B418</f>
        <v>Sarung Tangan kain</v>
      </c>
      <c r="C465" s="91">
        <f>'[1]Laporan Mingguan'!C418</f>
        <v>0</v>
      </c>
      <c r="D465" s="91" t="s">
        <v>1059</v>
      </c>
      <c r="E465" s="91">
        <f>'[1]Laporan Mingguan'!E418</f>
        <v>0</v>
      </c>
      <c r="F465" s="92">
        <f>'[2]Laporan Mingguan'!O479</f>
        <v>13</v>
      </c>
      <c r="G465" s="91">
        <f>12</f>
        <v>12</v>
      </c>
      <c r="H465" s="91">
        <f>1+1+1+1+1+1+1</f>
        <v>7</v>
      </c>
      <c r="I465" s="91"/>
      <c r="J465" s="91">
        <f>1+2+1+1+1+1</f>
        <v>7</v>
      </c>
      <c r="K465" s="91"/>
      <c r="L465" s="91">
        <f>1+1+1+1+1+1+1+1+1+2</f>
        <v>11</v>
      </c>
      <c r="M465" s="91">
        <f>12</f>
        <v>12</v>
      </c>
      <c r="N465" s="91">
        <f>1+1+1+1+1</f>
        <v>5</v>
      </c>
      <c r="O465" s="92">
        <f t="shared" si="16"/>
        <v>7</v>
      </c>
      <c r="P465" s="92">
        <v>7</v>
      </c>
      <c r="Q465" s="92">
        <f>24000/12</f>
        <v>2000</v>
      </c>
      <c r="R465" s="92">
        <f t="shared" si="15"/>
        <v>14000</v>
      </c>
    </row>
    <row r="466" spans="1:18" x14ac:dyDescent="0.2">
      <c r="A466" s="163">
        <v>95</v>
      </c>
      <c r="B466" s="63" t="str">
        <f>'[1]Laporan Mingguan'!B419</f>
        <v>Sarung Tangan Karet</v>
      </c>
      <c r="C466" s="63">
        <f>'[1]Laporan Mingguan'!C419</f>
        <v>0</v>
      </c>
      <c r="D466" s="63">
        <f>'[1]Laporan Mingguan'!D419</f>
        <v>0</v>
      </c>
      <c r="E466" s="63">
        <f>'[1]Laporan Mingguan'!E419</f>
        <v>0</v>
      </c>
      <c r="F466" s="65">
        <f>'[2]Laporan Mingguan'!O480</f>
        <v>103</v>
      </c>
      <c r="G466" s="63"/>
      <c r="H466" s="63"/>
      <c r="I466" s="63"/>
      <c r="J466" s="63"/>
      <c r="K466" s="63"/>
      <c r="L466" s="63"/>
      <c r="M466" s="63"/>
      <c r="N466" s="63"/>
      <c r="O466" s="65">
        <f t="shared" si="16"/>
        <v>103</v>
      </c>
      <c r="P466" s="65">
        <v>103</v>
      </c>
      <c r="Q466" s="65">
        <f>90000/50</f>
        <v>1800</v>
      </c>
      <c r="R466" s="65">
        <f t="shared" si="15"/>
        <v>185400</v>
      </c>
    </row>
    <row r="467" spans="1:18" x14ac:dyDescent="0.2">
      <c r="A467" s="163">
        <v>96</v>
      </c>
      <c r="B467" s="63" t="str">
        <f>'[1]Laporan Mingguan'!B420</f>
        <v>sedimen filter</v>
      </c>
      <c r="C467" s="63" t="str">
        <f>'[1]Laporan Mingguan'!C420</f>
        <v>nano filter</v>
      </c>
      <c r="D467" s="63">
        <f>'[1]Laporan Mingguan'!D420</f>
        <v>0</v>
      </c>
      <c r="E467" s="63">
        <f>'[1]Laporan Mingguan'!E420</f>
        <v>0</v>
      </c>
      <c r="F467" s="65">
        <f>'[2]Laporan Mingguan'!O481</f>
        <v>0</v>
      </c>
      <c r="G467" s="63"/>
      <c r="H467" s="63"/>
      <c r="I467" s="63"/>
      <c r="J467" s="63"/>
      <c r="K467" s="63"/>
      <c r="L467" s="63"/>
      <c r="M467" s="63"/>
      <c r="N467" s="63"/>
      <c r="O467" s="65">
        <f t="shared" si="16"/>
        <v>0</v>
      </c>
      <c r="P467" s="65">
        <v>0</v>
      </c>
      <c r="Q467" s="65">
        <v>0</v>
      </c>
      <c r="R467" s="65">
        <f t="shared" si="15"/>
        <v>0</v>
      </c>
    </row>
    <row r="468" spans="1:18" x14ac:dyDescent="0.2">
      <c r="A468" s="163">
        <v>97</v>
      </c>
      <c r="B468" s="63" t="s">
        <v>981</v>
      </c>
      <c r="C468" s="63">
        <f>'[1]Laporan Mingguan'!C421</f>
        <v>0</v>
      </c>
      <c r="D468" s="63" t="s">
        <v>1059</v>
      </c>
      <c r="E468" s="63">
        <f>'[1]Laporan Mingguan'!E421</f>
        <v>0</v>
      </c>
      <c r="F468" s="65">
        <f>'[2]Laporan Mingguan'!O482</f>
        <v>13</v>
      </c>
      <c r="G468" s="63"/>
      <c r="H468" s="63">
        <f>1</f>
        <v>1</v>
      </c>
      <c r="I468" s="63"/>
      <c r="J468" s="63"/>
      <c r="K468" s="63"/>
      <c r="L468" s="63"/>
      <c r="M468" s="63"/>
      <c r="N468" s="63"/>
      <c r="O468" s="65">
        <f t="shared" si="16"/>
        <v>12</v>
      </c>
      <c r="P468" s="65">
        <v>12</v>
      </c>
      <c r="Q468" s="65">
        <v>5000</v>
      </c>
      <c r="R468" s="65">
        <f t="shared" si="15"/>
        <v>60000</v>
      </c>
    </row>
    <row r="469" spans="1:18" x14ac:dyDescent="0.2">
      <c r="A469" s="163">
        <v>98</v>
      </c>
      <c r="B469" s="63" t="str">
        <f>'[1]Laporan Mingguan'!B422</f>
        <v>SIMTAPE 0.05</v>
      </c>
      <c r="C469" s="63">
        <f>'[1]Laporan Mingguan'!C422</f>
        <v>0</v>
      </c>
      <c r="D469" s="75" t="s">
        <v>989</v>
      </c>
      <c r="E469" s="63">
        <f>'[1]Laporan Mingguan'!E422</f>
        <v>0</v>
      </c>
      <c r="F469" s="65">
        <f>'[2]Laporan Mingguan'!O483</f>
        <v>5.5040000000000004</v>
      </c>
      <c r="G469" s="63"/>
      <c r="H469" s="63"/>
      <c r="I469" s="63"/>
      <c r="J469" s="63"/>
      <c r="K469" s="63"/>
      <c r="L469" s="63"/>
      <c r="M469" s="63"/>
      <c r="N469" s="63"/>
      <c r="O469" s="65">
        <f t="shared" si="16"/>
        <v>5.5040000000000004</v>
      </c>
      <c r="P469" s="65">
        <v>6</v>
      </c>
      <c r="Q469" s="65">
        <v>175000</v>
      </c>
      <c r="R469" s="65">
        <f t="shared" si="15"/>
        <v>1050000</v>
      </c>
    </row>
    <row r="470" spans="1:18" x14ac:dyDescent="0.2">
      <c r="A470" s="163">
        <v>99</v>
      </c>
      <c r="B470" s="63" t="s">
        <v>826</v>
      </c>
      <c r="C470" s="63">
        <v>0</v>
      </c>
      <c r="D470" s="75" t="s">
        <v>989</v>
      </c>
      <c r="E470" s="63">
        <v>0</v>
      </c>
      <c r="F470" s="65">
        <f>'[2]Laporan Mingguan'!O484</f>
        <v>3</v>
      </c>
      <c r="G470" s="63"/>
      <c r="H470" s="63"/>
      <c r="I470" s="63"/>
      <c r="J470" s="63"/>
      <c r="K470" s="63"/>
      <c r="L470" s="63"/>
      <c r="M470" s="63"/>
      <c r="N470" s="63"/>
      <c r="O470" s="65">
        <f t="shared" si="16"/>
        <v>3</v>
      </c>
      <c r="P470" s="65">
        <v>3</v>
      </c>
      <c r="Q470" s="65">
        <v>175000</v>
      </c>
      <c r="R470" s="65">
        <f t="shared" si="15"/>
        <v>525000</v>
      </c>
    </row>
    <row r="471" spans="1:18" x14ac:dyDescent="0.2">
      <c r="A471" s="163">
        <v>100</v>
      </c>
      <c r="B471" s="63" t="str">
        <f>'[1]Laporan Mingguan'!B423</f>
        <v>Stang tap M3-12</v>
      </c>
      <c r="C471" s="63">
        <f>'[1]Laporan Mingguan'!C423</f>
        <v>0</v>
      </c>
      <c r="D471" s="63" t="s">
        <v>885</v>
      </c>
      <c r="E471" s="63">
        <f>'[1]Laporan Mingguan'!E423</f>
        <v>0</v>
      </c>
      <c r="F471" s="65">
        <f>'[2]Laporan Mingguan'!O485</f>
        <v>1</v>
      </c>
      <c r="G471" s="63"/>
      <c r="H471" s="63"/>
      <c r="I471" s="63"/>
      <c r="J471" s="63"/>
      <c r="K471" s="63"/>
      <c r="L471" s="63"/>
      <c r="M471" s="63"/>
      <c r="N471" s="63"/>
      <c r="O471" s="65">
        <f t="shared" si="16"/>
        <v>1</v>
      </c>
      <c r="P471" s="65">
        <v>1</v>
      </c>
      <c r="Q471" s="65">
        <v>100000</v>
      </c>
      <c r="R471" s="65">
        <f t="shared" si="15"/>
        <v>100000</v>
      </c>
    </row>
    <row r="472" spans="1:18" x14ac:dyDescent="0.2">
      <c r="A472" s="163">
        <v>101</v>
      </c>
      <c r="B472" s="63" t="s">
        <v>106</v>
      </c>
      <c r="C472" s="63">
        <v>0</v>
      </c>
      <c r="D472" s="63">
        <v>0</v>
      </c>
      <c r="E472" s="63">
        <v>0</v>
      </c>
      <c r="F472" s="65">
        <f>'[2]Laporan Mingguan'!O486</f>
        <v>0</v>
      </c>
      <c r="G472" s="63"/>
      <c r="H472" s="63"/>
      <c r="I472" s="63"/>
      <c r="J472" s="63"/>
      <c r="K472" s="63"/>
      <c r="L472" s="63"/>
      <c r="M472" s="63"/>
      <c r="N472" s="63"/>
      <c r="O472" s="65">
        <f t="shared" si="16"/>
        <v>0</v>
      </c>
      <c r="P472" s="65">
        <v>0</v>
      </c>
      <c r="Q472" s="65"/>
      <c r="R472" s="65">
        <f t="shared" si="15"/>
        <v>0</v>
      </c>
    </row>
    <row r="473" spans="1:18" x14ac:dyDescent="0.2">
      <c r="A473" s="163">
        <v>102</v>
      </c>
      <c r="B473" s="63" t="s">
        <v>112</v>
      </c>
      <c r="C473" s="63">
        <v>0</v>
      </c>
      <c r="D473" s="63" t="s">
        <v>885</v>
      </c>
      <c r="E473" s="63">
        <v>0</v>
      </c>
      <c r="F473" s="65">
        <f>'[2]Laporan Mingguan'!O487</f>
        <v>1</v>
      </c>
      <c r="G473" s="63"/>
      <c r="H473" s="63"/>
      <c r="I473" s="63"/>
      <c r="J473" s="63"/>
      <c r="K473" s="63"/>
      <c r="L473" s="63"/>
      <c r="M473" s="63"/>
      <c r="N473" s="63"/>
      <c r="O473" s="65">
        <f t="shared" si="16"/>
        <v>1</v>
      </c>
      <c r="P473" s="65">
        <v>1</v>
      </c>
      <c r="Q473" s="65">
        <v>185000</v>
      </c>
      <c r="R473" s="65">
        <f>Q473*P473</f>
        <v>185000</v>
      </c>
    </row>
    <row r="474" spans="1:18" s="93" customFormat="1" x14ac:dyDescent="0.2">
      <c r="A474" s="163">
        <v>103</v>
      </c>
      <c r="B474" s="91" t="str">
        <f>'[1]Laporan Mingguan'!B424</f>
        <v>THINNER LABA-LABA</v>
      </c>
      <c r="C474" s="91">
        <f>'[1]Laporan Mingguan'!C424</f>
        <v>0</v>
      </c>
      <c r="D474" s="91">
        <f>'[1]Laporan Mingguan'!D424</f>
        <v>0</v>
      </c>
      <c r="E474" s="91">
        <f>'[1]Laporan Mingguan'!E424</f>
        <v>0</v>
      </c>
      <c r="F474" s="92">
        <f>'[2]Laporan Mingguan'!O488</f>
        <v>0</v>
      </c>
      <c r="G474" s="91">
        <f>1</f>
        <v>1</v>
      </c>
      <c r="H474" s="91"/>
      <c r="I474" s="91"/>
      <c r="J474" s="91"/>
      <c r="K474" s="91"/>
      <c r="L474" s="91"/>
      <c r="M474" s="91"/>
      <c r="N474" s="91"/>
      <c r="O474" s="92">
        <f t="shared" si="16"/>
        <v>1</v>
      </c>
      <c r="P474" s="92">
        <v>1</v>
      </c>
      <c r="Q474" s="92">
        <v>145000</v>
      </c>
      <c r="R474" s="92">
        <f t="shared" si="15"/>
        <v>145000</v>
      </c>
    </row>
    <row r="475" spans="1:18" x14ac:dyDescent="0.2">
      <c r="A475" s="163">
        <v>104</v>
      </c>
      <c r="B475" s="63" t="s">
        <v>65</v>
      </c>
      <c r="C475" s="63">
        <v>0</v>
      </c>
      <c r="D475" s="63">
        <v>0</v>
      </c>
      <c r="E475" s="63">
        <v>0</v>
      </c>
      <c r="F475" s="65">
        <f>'[2]Laporan Mingguan'!O489</f>
        <v>0</v>
      </c>
      <c r="G475" s="63"/>
      <c r="H475" s="63"/>
      <c r="I475" s="63"/>
      <c r="J475" s="63"/>
      <c r="K475" s="63"/>
      <c r="L475" s="63"/>
      <c r="M475" s="63"/>
      <c r="N475" s="63"/>
      <c r="O475" s="65">
        <f t="shared" si="16"/>
        <v>0</v>
      </c>
      <c r="P475" s="65">
        <v>0</v>
      </c>
      <c r="Q475" s="65">
        <v>230000</v>
      </c>
      <c r="R475" s="65">
        <f t="shared" si="15"/>
        <v>0</v>
      </c>
    </row>
    <row r="476" spans="1:18" x14ac:dyDescent="0.2">
      <c r="A476" s="163">
        <v>105</v>
      </c>
      <c r="B476" s="68" t="str">
        <f>'[1]Laporan Mingguan'!B425</f>
        <v>WD 40</v>
      </c>
      <c r="C476" s="68">
        <f>'[1]Laporan Mingguan'!C425</f>
        <v>0</v>
      </c>
      <c r="D476" s="68" t="s">
        <v>990</v>
      </c>
      <c r="E476" s="68">
        <f>'[1]Laporan Mingguan'!E425</f>
        <v>0</v>
      </c>
      <c r="F476" s="65">
        <f>'[2]Laporan Mingguan'!O490</f>
        <v>2</v>
      </c>
      <c r="G476" s="68"/>
      <c r="H476" s="68"/>
      <c r="I476" s="68"/>
      <c r="J476" s="68"/>
      <c r="K476" s="68"/>
      <c r="L476" s="68"/>
      <c r="M476" s="68"/>
      <c r="N476" s="68"/>
      <c r="O476" s="65">
        <f t="shared" si="16"/>
        <v>2</v>
      </c>
      <c r="P476" s="69">
        <v>2</v>
      </c>
      <c r="Q476" s="69">
        <v>90000</v>
      </c>
      <c r="R476" s="65">
        <f t="shared" si="15"/>
        <v>180000</v>
      </c>
    </row>
    <row r="477" spans="1:18" x14ac:dyDescent="0.2">
      <c r="A477" s="163">
        <v>106</v>
      </c>
      <c r="B477" s="63" t="str">
        <f>'[1]Laporan Mingguan'!B426</f>
        <v>WIRE EDM FILTER-TW-43F</v>
      </c>
      <c r="C477" s="63">
        <f>'[1]Laporan Mingguan'!C426</f>
        <v>0</v>
      </c>
      <c r="D477" s="63" t="s">
        <v>903</v>
      </c>
      <c r="E477" s="63">
        <f>'[1]Laporan Mingguan'!E426</f>
        <v>0</v>
      </c>
      <c r="F477" s="65">
        <f>'[2]Laporan Mingguan'!O491</f>
        <v>6</v>
      </c>
      <c r="G477" s="63"/>
      <c r="H477" s="63"/>
      <c r="I477" s="63"/>
      <c r="J477" s="63">
        <f>2</f>
        <v>2</v>
      </c>
      <c r="K477" s="63"/>
      <c r="L477" s="63"/>
      <c r="M477" s="63"/>
      <c r="N477" s="63"/>
      <c r="O477" s="65">
        <f t="shared" si="16"/>
        <v>4</v>
      </c>
      <c r="P477" s="65">
        <v>4</v>
      </c>
      <c r="Q477" s="65">
        <v>750000</v>
      </c>
      <c r="R477" s="65">
        <f t="shared" si="15"/>
        <v>3000000</v>
      </c>
    </row>
    <row r="478" spans="1:18" x14ac:dyDescent="0.2">
      <c r="F478" s="58"/>
    </row>
    <row r="479" spans="1:18" ht="14.25" customHeight="1" x14ac:dyDescent="0.2">
      <c r="Q479" s="72" t="s">
        <v>22</v>
      </c>
      <c r="R479" s="72">
        <f>SUM(R372:R477)</f>
        <v>16881076.5</v>
      </c>
    </row>
    <row r="480" spans="1:18" x14ac:dyDescent="0.2">
      <c r="A480" s="56" t="s">
        <v>16</v>
      </c>
    </row>
    <row r="482" spans="1:18" s="62" customFormat="1" ht="25.5" x14ac:dyDescent="0.25">
      <c r="A482" s="59" t="s">
        <v>2</v>
      </c>
      <c r="B482" s="59" t="s">
        <v>3</v>
      </c>
      <c r="C482" s="59" t="s">
        <v>4</v>
      </c>
      <c r="D482" s="59" t="s">
        <v>5</v>
      </c>
      <c r="E482" s="59" t="s">
        <v>6</v>
      </c>
      <c r="F482" s="60" t="s">
        <v>1196</v>
      </c>
      <c r="G482" s="107" t="s">
        <v>7</v>
      </c>
      <c r="H482" s="108"/>
      <c r="I482" s="107" t="s">
        <v>8</v>
      </c>
      <c r="J482" s="108"/>
      <c r="K482" s="107" t="s">
        <v>9</v>
      </c>
      <c r="L482" s="108"/>
      <c r="M482" s="107" t="s">
        <v>10</v>
      </c>
      <c r="N482" s="108"/>
      <c r="O482" s="60" t="s">
        <v>1210</v>
      </c>
      <c r="P482" s="61" t="s">
        <v>11</v>
      </c>
      <c r="Q482" s="61" t="s">
        <v>12</v>
      </c>
      <c r="R482" s="61" t="s">
        <v>13</v>
      </c>
    </row>
    <row r="483" spans="1:18" x14ac:dyDescent="0.2">
      <c r="A483" s="63"/>
      <c r="B483" s="63"/>
      <c r="C483" s="63"/>
      <c r="D483" s="63"/>
      <c r="E483" s="63"/>
      <c r="F483" s="63"/>
      <c r="G483" s="63" t="s">
        <v>14</v>
      </c>
      <c r="H483" s="63" t="s">
        <v>15</v>
      </c>
      <c r="I483" s="63" t="s">
        <v>14</v>
      </c>
      <c r="J483" s="63" t="s">
        <v>15</v>
      </c>
      <c r="K483" s="63" t="s">
        <v>14</v>
      </c>
      <c r="L483" s="63" t="s">
        <v>15</v>
      </c>
      <c r="M483" s="63" t="s">
        <v>14</v>
      </c>
      <c r="N483" s="63" t="s">
        <v>15</v>
      </c>
      <c r="O483" s="65"/>
      <c r="P483" s="65"/>
      <c r="Q483" s="65"/>
      <c r="R483" s="65"/>
    </row>
    <row r="484" spans="1:18" x14ac:dyDescent="0.2">
      <c r="A484" s="163">
        <v>1</v>
      </c>
      <c r="B484" s="63" t="s">
        <v>54</v>
      </c>
      <c r="C484" s="63" t="str">
        <f>'[1]Laporan Mingguan'!C433</f>
        <v>AJV 20</v>
      </c>
      <c r="D484" s="63">
        <f>'[1]Laporan Mingguan'!D433</f>
        <v>0</v>
      </c>
      <c r="E484" s="63">
        <f>'[1]Laporan Mingguan'!E433</f>
        <v>0</v>
      </c>
      <c r="F484" s="65">
        <f>'[2]Laporan Mingguan'!O498</f>
        <v>2</v>
      </c>
      <c r="G484" s="63"/>
      <c r="H484" s="63">
        <f>2</f>
        <v>2</v>
      </c>
      <c r="I484" s="63"/>
      <c r="J484" s="63"/>
      <c r="K484" s="63"/>
      <c r="L484" s="63"/>
      <c r="M484" s="63"/>
      <c r="N484" s="63"/>
      <c r="O484" s="65">
        <f t="shared" ref="O484:O582" si="17">(F484+G484+I484+K484+M484)-(H484+J484+L484+N484)</f>
        <v>0</v>
      </c>
      <c r="P484" s="65">
        <v>0</v>
      </c>
      <c r="Q484" s="65">
        <v>227933</v>
      </c>
      <c r="R484" s="65">
        <f>Q484*P484</f>
        <v>0</v>
      </c>
    </row>
    <row r="485" spans="1:18" x14ac:dyDescent="0.2">
      <c r="A485" s="163">
        <v>2</v>
      </c>
      <c r="B485" s="63" t="s">
        <v>54</v>
      </c>
      <c r="C485" s="63" t="s">
        <v>420</v>
      </c>
      <c r="D485" s="63">
        <v>0</v>
      </c>
      <c r="E485" s="63">
        <v>0</v>
      </c>
      <c r="F485" s="65">
        <f>'[2]Laporan Mingguan'!O499</f>
        <v>0</v>
      </c>
      <c r="G485" s="63"/>
      <c r="H485" s="63"/>
      <c r="I485" s="63"/>
      <c r="J485" s="63"/>
      <c r="K485" s="63"/>
      <c r="L485" s="63"/>
      <c r="M485" s="63"/>
      <c r="N485" s="63"/>
      <c r="O485" s="65">
        <f t="shared" si="17"/>
        <v>0</v>
      </c>
      <c r="P485" s="65">
        <v>0</v>
      </c>
      <c r="Q485" s="65">
        <v>106941</v>
      </c>
      <c r="R485" s="65">
        <f>Q485*P485</f>
        <v>0</v>
      </c>
    </row>
    <row r="486" spans="1:18" x14ac:dyDescent="0.2">
      <c r="A486" s="163">
        <v>3</v>
      </c>
      <c r="B486" s="63" t="s">
        <v>54</v>
      </c>
      <c r="C486" s="63" t="s">
        <v>374</v>
      </c>
      <c r="D486" s="63">
        <v>0</v>
      </c>
      <c r="E486" s="63">
        <v>0</v>
      </c>
      <c r="F486" s="65">
        <f>'[2]Laporan Mingguan'!O500</f>
        <v>0</v>
      </c>
      <c r="G486" s="63"/>
      <c r="H486" s="63"/>
      <c r="I486" s="63"/>
      <c r="J486" s="63"/>
      <c r="K486" s="63"/>
      <c r="L486" s="63"/>
      <c r="M486" s="63"/>
      <c r="N486" s="63"/>
      <c r="O486" s="65">
        <f t="shared" si="17"/>
        <v>0</v>
      </c>
      <c r="P486" s="65">
        <v>0</v>
      </c>
      <c r="Q486" s="65">
        <v>400000</v>
      </c>
      <c r="R486" s="65">
        <f>Q486*P486</f>
        <v>0</v>
      </c>
    </row>
    <row r="487" spans="1:18" x14ac:dyDescent="0.2">
      <c r="A487" s="163">
        <v>4</v>
      </c>
      <c r="B487" s="63" t="s">
        <v>54</v>
      </c>
      <c r="C487" s="63" t="s">
        <v>1208</v>
      </c>
      <c r="D487" s="63">
        <v>0</v>
      </c>
      <c r="E487" s="63">
        <v>0</v>
      </c>
      <c r="F487" s="65">
        <f>'[2]Laporan Mingguan'!O501</f>
        <v>0</v>
      </c>
      <c r="G487" s="63"/>
      <c r="H487" s="63"/>
      <c r="I487" s="63"/>
      <c r="J487" s="63"/>
      <c r="K487" s="63"/>
      <c r="L487" s="63"/>
      <c r="M487" s="63"/>
      <c r="N487" s="63"/>
      <c r="O487" s="65">
        <f t="shared" si="17"/>
        <v>0</v>
      </c>
      <c r="P487" s="65">
        <v>0</v>
      </c>
      <c r="Q487" s="65">
        <v>284949</v>
      </c>
      <c r="R487" s="65">
        <f>Q487*P487</f>
        <v>0</v>
      </c>
    </row>
    <row r="488" spans="1:18" x14ac:dyDescent="0.2">
      <c r="A488" s="163">
        <v>5</v>
      </c>
      <c r="B488" s="63" t="s">
        <v>167</v>
      </c>
      <c r="C488" s="63" t="s">
        <v>168</v>
      </c>
      <c r="D488" s="63">
        <v>0</v>
      </c>
      <c r="E488" s="63">
        <v>0</v>
      </c>
      <c r="F488" s="65">
        <f>'[2]Laporan Mingguan'!O502</f>
        <v>0</v>
      </c>
      <c r="G488" s="63"/>
      <c r="H488" s="63"/>
      <c r="I488" s="63"/>
      <c r="J488" s="63"/>
      <c r="K488" s="63"/>
      <c r="L488" s="63"/>
      <c r="M488" s="63"/>
      <c r="N488" s="63"/>
      <c r="O488" s="65">
        <f t="shared" si="17"/>
        <v>0</v>
      </c>
      <c r="P488" s="65">
        <v>0</v>
      </c>
      <c r="Q488" s="65">
        <v>106477</v>
      </c>
      <c r="R488" s="65">
        <f t="shared" ref="R488:R547" si="18">Q488*P488</f>
        <v>0</v>
      </c>
    </row>
    <row r="489" spans="1:18" x14ac:dyDescent="0.2">
      <c r="A489" s="163">
        <v>6</v>
      </c>
      <c r="B489" s="63" t="s">
        <v>624</v>
      </c>
      <c r="C489" s="63" t="s">
        <v>625</v>
      </c>
      <c r="D489" s="63">
        <v>0</v>
      </c>
      <c r="E489" s="63">
        <v>0</v>
      </c>
      <c r="F489" s="65">
        <f>'[2]Laporan Mingguan'!O503</f>
        <v>0</v>
      </c>
      <c r="G489" s="63"/>
      <c r="H489" s="63"/>
      <c r="I489" s="63"/>
      <c r="J489" s="63"/>
      <c r="K489" s="63"/>
      <c r="L489" s="63"/>
      <c r="M489" s="63"/>
      <c r="N489" s="63"/>
      <c r="O489" s="65">
        <f t="shared" si="17"/>
        <v>0</v>
      </c>
      <c r="P489" s="65">
        <v>0</v>
      </c>
      <c r="Q489" s="65">
        <v>130000</v>
      </c>
      <c r="R489" s="65">
        <f>Q489*P489</f>
        <v>0</v>
      </c>
    </row>
    <row r="490" spans="1:18" x14ac:dyDescent="0.2">
      <c r="A490" s="163">
        <v>7</v>
      </c>
      <c r="B490" s="63" t="str">
        <f>'[1]Laporan Bulanan'!B433</f>
        <v>Angular Pin</v>
      </c>
      <c r="C490" s="63" t="str">
        <f>'[1]Laporan Mingguan'!C438</f>
        <v>APZ-12-110</v>
      </c>
      <c r="D490" s="63">
        <f>'[1]Laporan Mingguan'!D438</f>
        <v>0</v>
      </c>
      <c r="E490" s="63">
        <f>'[1]Laporan Mingguan'!E438</f>
        <v>0</v>
      </c>
      <c r="F490" s="65">
        <f>'[2]Laporan Mingguan'!O504</f>
        <v>1</v>
      </c>
      <c r="G490" s="63"/>
      <c r="H490" s="63"/>
      <c r="I490" s="63"/>
      <c r="J490" s="63"/>
      <c r="K490" s="63"/>
      <c r="L490" s="63"/>
      <c r="M490" s="63"/>
      <c r="N490" s="63"/>
      <c r="O490" s="65">
        <f>(F490+G490+I490+K490+M490)-(H490+J490+L490+N490)</f>
        <v>1</v>
      </c>
      <c r="P490" s="65">
        <v>1</v>
      </c>
      <c r="Q490" s="65">
        <v>108000</v>
      </c>
      <c r="R490" s="65">
        <f t="shared" si="18"/>
        <v>108000</v>
      </c>
    </row>
    <row r="491" spans="1:18" x14ac:dyDescent="0.2">
      <c r="A491" s="163">
        <v>8</v>
      </c>
      <c r="B491" s="63" t="str">
        <f>'[1]Laporan Bulanan'!B434</f>
        <v>Angular Pin</v>
      </c>
      <c r="C491" s="63" t="str">
        <f>'[1]Laporan Mingguan'!C439</f>
        <v>APST-12-120</v>
      </c>
      <c r="D491" s="63">
        <f>'[1]Laporan Mingguan'!D439</f>
        <v>0</v>
      </c>
      <c r="E491" s="63">
        <f>'[1]Laporan Mingguan'!E439</f>
        <v>0</v>
      </c>
      <c r="F491" s="65">
        <f>'[2]Laporan Mingguan'!O505</f>
        <v>2</v>
      </c>
      <c r="G491" s="63"/>
      <c r="H491" s="63"/>
      <c r="I491" s="63"/>
      <c r="J491" s="63"/>
      <c r="K491" s="63"/>
      <c r="L491" s="63"/>
      <c r="M491" s="63"/>
      <c r="N491" s="63"/>
      <c r="O491" s="65">
        <f t="shared" si="17"/>
        <v>2</v>
      </c>
      <c r="P491" s="65">
        <v>2</v>
      </c>
      <c r="Q491" s="65">
        <v>150000</v>
      </c>
      <c r="R491" s="65">
        <f t="shared" si="18"/>
        <v>300000</v>
      </c>
    </row>
    <row r="492" spans="1:18" x14ac:dyDescent="0.2">
      <c r="A492" s="163">
        <v>9</v>
      </c>
      <c r="B492" s="63" t="s">
        <v>624</v>
      </c>
      <c r="C492" s="63" t="s">
        <v>829</v>
      </c>
      <c r="D492" s="63">
        <v>0</v>
      </c>
      <c r="E492" s="63">
        <v>0</v>
      </c>
      <c r="F492" s="65">
        <f>'[2]Laporan Mingguan'!O506</f>
        <v>0</v>
      </c>
      <c r="G492" s="63"/>
      <c r="H492" s="63"/>
      <c r="I492" s="63"/>
      <c r="J492" s="63"/>
      <c r="K492" s="63"/>
      <c r="L492" s="63"/>
      <c r="M492" s="63"/>
      <c r="N492" s="63"/>
      <c r="O492" s="65">
        <f>(F492+G492+I492+K492+M492)-(H492+J492+L492+N492)</f>
        <v>0</v>
      </c>
      <c r="P492" s="65">
        <v>0</v>
      </c>
      <c r="Q492" s="65">
        <v>240000</v>
      </c>
      <c r="R492" s="65">
        <f t="shared" si="18"/>
        <v>0</v>
      </c>
    </row>
    <row r="493" spans="1:18" x14ac:dyDescent="0.2">
      <c r="A493" s="163">
        <v>10</v>
      </c>
      <c r="B493" s="63" t="str">
        <f>'[1]Laporan Bulanan'!B438</f>
        <v>Angular Pin</v>
      </c>
      <c r="C493" s="63" t="str">
        <f>'[1]Laporan Mingguan'!C443</f>
        <v>GPJL-20-205</v>
      </c>
      <c r="D493" s="63">
        <f>'[1]Laporan Mingguan'!D443</f>
        <v>0</v>
      </c>
      <c r="E493" s="63">
        <f>'[1]Laporan Mingguan'!E443</f>
        <v>0</v>
      </c>
      <c r="F493" s="65">
        <f>'[2]Laporan Mingguan'!O507</f>
        <v>2</v>
      </c>
      <c r="G493" s="63"/>
      <c r="H493" s="63"/>
      <c r="I493" s="63"/>
      <c r="J493" s="63"/>
      <c r="K493" s="63"/>
      <c r="L493" s="63"/>
      <c r="M493" s="63"/>
      <c r="N493" s="63"/>
      <c r="O493" s="65">
        <f t="shared" si="17"/>
        <v>2</v>
      </c>
      <c r="P493" s="65">
        <v>2</v>
      </c>
      <c r="Q493" s="65">
        <v>150000</v>
      </c>
      <c r="R493" s="65">
        <f t="shared" si="18"/>
        <v>300000</v>
      </c>
    </row>
    <row r="494" spans="1:18" x14ac:dyDescent="0.2">
      <c r="A494" s="163">
        <v>11</v>
      </c>
      <c r="B494" s="63" t="s">
        <v>383</v>
      </c>
      <c r="C494" s="63" t="s">
        <v>384</v>
      </c>
      <c r="D494" s="63" t="s">
        <v>92</v>
      </c>
      <c r="E494" s="63">
        <v>0</v>
      </c>
      <c r="F494" s="65">
        <f>'[2]Laporan Mingguan'!O508</f>
        <v>0</v>
      </c>
      <c r="G494" s="63"/>
      <c r="H494" s="63"/>
      <c r="I494" s="63"/>
      <c r="J494" s="63"/>
      <c r="K494" s="63"/>
      <c r="L494" s="63"/>
      <c r="M494" s="63"/>
      <c r="N494" s="63"/>
      <c r="O494" s="65">
        <f t="shared" si="17"/>
        <v>0</v>
      </c>
      <c r="P494" s="65">
        <v>0</v>
      </c>
      <c r="Q494" s="65">
        <v>236300</v>
      </c>
      <c r="R494" s="65">
        <f t="shared" si="18"/>
        <v>0</v>
      </c>
    </row>
    <row r="495" spans="1:18" x14ac:dyDescent="0.2">
      <c r="A495" s="163">
        <v>12</v>
      </c>
      <c r="B495" s="63" t="s">
        <v>173</v>
      </c>
      <c r="C495" s="63" t="s">
        <v>1041</v>
      </c>
      <c r="D495" s="63" t="s">
        <v>916</v>
      </c>
      <c r="E495" s="63">
        <v>0</v>
      </c>
      <c r="F495" s="65">
        <f>'[2]Laporan Mingguan'!O509</f>
        <v>0</v>
      </c>
      <c r="G495" s="63"/>
      <c r="H495" s="63"/>
      <c r="I495" s="63"/>
      <c r="J495" s="63"/>
      <c r="K495" s="63"/>
      <c r="L495" s="63"/>
      <c r="M495" s="63"/>
      <c r="N495" s="63"/>
      <c r="O495" s="65">
        <f t="shared" si="17"/>
        <v>0</v>
      </c>
      <c r="P495" s="65">
        <v>0</v>
      </c>
      <c r="Q495" s="65">
        <v>41000</v>
      </c>
      <c r="R495" s="65">
        <f t="shared" si="18"/>
        <v>0</v>
      </c>
    </row>
    <row r="496" spans="1:18" x14ac:dyDescent="0.2">
      <c r="A496" s="163">
        <v>13</v>
      </c>
      <c r="B496" s="63" t="s">
        <v>173</v>
      </c>
      <c r="C496" s="63" t="s">
        <v>929</v>
      </c>
      <c r="D496" s="63" t="s">
        <v>916</v>
      </c>
      <c r="E496" s="63">
        <v>0</v>
      </c>
      <c r="F496" s="65">
        <f>'[2]Laporan Mingguan'!O510</f>
        <v>0</v>
      </c>
      <c r="G496" s="63"/>
      <c r="H496" s="63"/>
      <c r="I496" s="63"/>
      <c r="J496" s="63"/>
      <c r="K496" s="63"/>
      <c r="L496" s="63"/>
      <c r="M496" s="63"/>
      <c r="N496" s="63"/>
      <c r="O496" s="65">
        <f t="shared" si="17"/>
        <v>0</v>
      </c>
      <c r="P496" s="65">
        <v>0</v>
      </c>
      <c r="Q496" s="65">
        <v>60000</v>
      </c>
      <c r="R496" s="65">
        <f t="shared" si="18"/>
        <v>0</v>
      </c>
    </row>
    <row r="497" spans="1:18" x14ac:dyDescent="0.2">
      <c r="A497" s="163">
        <v>14</v>
      </c>
      <c r="B497" s="63" t="s">
        <v>173</v>
      </c>
      <c r="C497" s="63" t="s">
        <v>917</v>
      </c>
      <c r="D497" s="63" t="s">
        <v>916</v>
      </c>
      <c r="E497" s="63">
        <v>0</v>
      </c>
      <c r="F497" s="65">
        <f>'[2]Laporan Mingguan'!O511</f>
        <v>0</v>
      </c>
      <c r="G497" s="63"/>
      <c r="H497" s="63"/>
      <c r="I497" s="63"/>
      <c r="J497" s="63"/>
      <c r="K497" s="63"/>
      <c r="L497" s="63"/>
      <c r="M497" s="63"/>
      <c r="N497" s="63"/>
      <c r="O497" s="65">
        <f t="shared" ref="O497" si="19">(F497+G497+I497+K497+M497)-(H497+J497+L497+N497)</f>
        <v>0</v>
      </c>
      <c r="P497" s="65">
        <v>0</v>
      </c>
      <c r="Q497" s="65">
        <v>55000</v>
      </c>
      <c r="R497" s="65">
        <f t="shared" ref="R497" si="20">Q497*P497</f>
        <v>0</v>
      </c>
    </row>
    <row r="498" spans="1:18" x14ac:dyDescent="0.2">
      <c r="A498" s="163">
        <v>15</v>
      </c>
      <c r="B498" s="63" t="s">
        <v>173</v>
      </c>
      <c r="C498" s="63" t="s">
        <v>1040</v>
      </c>
      <c r="D498" s="63" t="s">
        <v>916</v>
      </c>
      <c r="E498" s="63">
        <v>0</v>
      </c>
      <c r="F498" s="65">
        <f>'[2]Laporan Mingguan'!O512</f>
        <v>0</v>
      </c>
      <c r="G498" s="63"/>
      <c r="H498" s="63"/>
      <c r="I498" s="63"/>
      <c r="J498" s="63"/>
      <c r="K498" s="63"/>
      <c r="L498" s="63"/>
      <c r="M498" s="63"/>
      <c r="N498" s="63"/>
      <c r="O498" s="65">
        <f t="shared" ref="O498" si="21">(F498+G498+I498+K498+M498)-(H498+J498+L498+N498)</f>
        <v>0</v>
      </c>
      <c r="P498" s="65">
        <v>0</v>
      </c>
      <c r="Q498" s="65">
        <v>25000</v>
      </c>
      <c r="R498" s="65">
        <f t="shared" ref="R498" si="22">Q498*P498</f>
        <v>0</v>
      </c>
    </row>
    <row r="499" spans="1:18" x14ac:dyDescent="0.2">
      <c r="A499" s="163">
        <v>16</v>
      </c>
      <c r="B499" s="63" t="s">
        <v>173</v>
      </c>
      <c r="C499" s="63" t="s">
        <v>289</v>
      </c>
      <c r="D499" s="63" t="s">
        <v>290</v>
      </c>
      <c r="E499" s="63">
        <v>0</v>
      </c>
      <c r="F499" s="65">
        <f>'[2]Laporan Mingguan'!O513</f>
        <v>0</v>
      </c>
      <c r="G499" s="63"/>
      <c r="H499" s="63"/>
      <c r="I499" s="63"/>
      <c r="J499" s="63"/>
      <c r="K499" s="63"/>
      <c r="L499" s="63"/>
      <c r="M499" s="63"/>
      <c r="N499" s="63"/>
      <c r="O499" s="65">
        <f t="shared" si="17"/>
        <v>0</v>
      </c>
      <c r="P499" s="65">
        <v>0</v>
      </c>
      <c r="Q499" s="65">
        <v>45000</v>
      </c>
      <c r="R499" s="65">
        <f t="shared" si="18"/>
        <v>0</v>
      </c>
    </row>
    <row r="500" spans="1:18" x14ac:dyDescent="0.2">
      <c r="A500" s="163">
        <v>17</v>
      </c>
      <c r="B500" s="63" t="s">
        <v>173</v>
      </c>
      <c r="C500" s="63" t="s">
        <v>174</v>
      </c>
      <c r="D500" s="63">
        <v>0</v>
      </c>
      <c r="E500" s="63">
        <v>0</v>
      </c>
      <c r="F500" s="65">
        <f>'[2]Laporan Mingguan'!O514</f>
        <v>0</v>
      </c>
      <c r="G500" s="63"/>
      <c r="H500" s="63"/>
      <c r="I500" s="63"/>
      <c r="J500" s="63"/>
      <c r="K500" s="63"/>
      <c r="L500" s="63"/>
      <c r="M500" s="63"/>
      <c r="N500" s="63"/>
      <c r="O500" s="65">
        <f t="shared" si="17"/>
        <v>0</v>
      </c>
      <c r="P500" s="65">
        <v>0</v>
      </c>
      <c r="Q500" s="65">
        <v>65000</v>
      </c>
      <c r="R500" s="65">
        <f t="shared" si="18"/>
        <v>0</v>
      </c>
    </row>
    <row r="501" spans="1:18" x14ac:dyDescent="0.2">
      <c r="A501" s="163">
        <v>18</v>
      </c>
      <c r="B501" s="63" t="s">
        <v>919</v>
      </c>
      <c r="C501" s="63" t="s">
        <v>1200</v>
      </c>
      <c r="D501" s="63" t="s">
        <v>1060</v>
      </c>
      <c r="E501" s="63">
        <v>0</v>
      </c>
      <c r="F501" s="65">
        <f>'[2]Laporan Mingguan'!O515</f>
        <v>0</v>
      </c>
      <c r="G501" s="63"/>
      <c r="H501" s="63"/>
      <c r="I501" s="63"/>
      <c r="J501" s="63"/>
      <c r="K501" s="63"/>
      <c r="L501" s="63"/>
      <c r="M501" s="63"/>
      <c r="N501" s="63"/>
      <c r="O501" s="65">
        <f t="shared" si="17"/>
        <v>0</v>
      </c>
      <c r="P501" s="65">
        <v>0</v>
      </c>
      <c r="Q501" s="65">
        <v>90000</v>
      </c>
      <c r="R501" s="65">
        <f t="shared" si="18"/>
        <v>0</v>
      </c>
    </row>
    <row r="502" spans="1:18" x14ac:dyDescent="0.2">
      <c r="A502" s="163">
        <v>19</v>
      </c>
      <c r="B502" s="63" t="s">
        <v>918</v>
      </c>
      <c r="C502" s="63" t="s">
        <v>807</v>
      </c>
      <c r="D502" s="76" t="s">
        <v>1050</v>
      </c>
      <c r="E502" s="63">
        <v>0</v>
      </c>
      <c r="F502" s="65">
        <f>'[2]Laporan Mingguan'!O516</f>
        <v>0</v>
      </c>
      <c r="G502" s="63"/>
      <c r="H502" s="63"/>
      <c r="I502" s="63"/>
      <c r="J502" s="63"/>
      <c r="K502" s="63"/>
      <c r="L502" s="63"/>
      <c r="M502" s="63"/>
      <c r="N502" s="63"/>
      <c r="O502" s="65">
        <f t="shared" si="17"/>
        <v>0</v>
      </c>
      <c r="P502" s="65">
        <v>0</v>
      </c>
      <c r="Q502" s="65">
        <v>47500</v>
      </c>
      <c r="R502" s="65">
        <f t="shared" si="18"/>
        <v>0</v>
      </c>
    </row>
    <row r="503" spans="1:18" x14ac:dyDescent="0.2">
      <c r="A503" s="163">
        <v>20</v>
      </c>
      <c r="B503" s="63" t="s">
        <v>1099</v>
      </c>
      <c r="C503" s="63" t="s">
        <v>1100</v>
      </c>
      <c r="D503" s="76" t="s">
        <v>1060</v>
      </c>
      <c r="E503" s="63">
        <v>0</v>
      </c>
      <c r="F503" s="65">
        <f>'[2]Laporan Mingguan'!O517</f>
        <v>0</v>
      </c>
      <c r="G503" s="63"/>
      <c r="H503" s="63"/>
      <c r="I503" s="63"/>
      <c r="J503" s="63"/>
      <c r="K503" s="63"/>
      <c r="L503" s="63"/>
      <c r="M503" s="63"/>
      <c r="N503" s="63"/>
      <c r="O503" s="65">
        <f t="shared" si="17"/>
        <v>0</v>
      </c>
      <c r="P503" s="65">
        <v>0</v>
      </c>
      <c r="Q503" s="65">
        <v>4500</v>
      </c>
      <c r="R503" s="65">
        <f t="shared" si="18"/>
        <v>0</v>
      </c>
    </row>
    <row r="504" spans="1:18" x14ac:dyDescent="0.2">
      <c r="A504" s="163">
        <v>21</v>
      </c>
      <c r="B504" s="63" t="s">
        <v>1099</v>
      </c>
      <c r="C504" s="63" t="s">
        <v>1101</v>
      </c>
      <c r="D504" s="76" t="s">
        <v>1060</v>
      </c>
      <c r="E504" s="63">
        <v>0</v>
      </c>
      <c r="F504" s="65">
        <f>'[2]Laporan Mingguan'!O518</f>
        <v>0</v>
      </c>
      <c r="G504" s="63"/>
      <c r="H504" s="63"/>
      <c r="I504" s="63"/>
      <c r="J504" s="63"/>
      <c r="K504" s="63"/>
      <c r="L504" s="63"/>
      <c r="M504" s="63"/>
      <c r="N504" s="63"/>
      <c r="O504" s="65">
        <f t="shared" ref="O504:O506" si="23">(F504+G504+I504+K504+M504)-(H504+J504+L504+N504)</f>
        <v>0</v>
      </c>
      <c r="P504" s="65">
        <v>0</v>
      </c>
      <c r="Q504" s="65">
        <v>15318</v>
      </c>
      <c r="R504" s="65">
        <f t="shared" ref="R504:R506" si="24">Q504*P504</f>
        <v>0</v>
      </c>
    </row>
    <row r="505" spans="1:18" x14ac:dyDescent="0.2">
      <c r="A505" s="163">
        <v>22</v>
      </c>
      <c r="B505" s="63" t="s">
        <v>55</v>
      </c>
      <c r="C505" s="63" t="s">
        <v>98</v>
      </c>
      <c r="D505" s="63">
        <v>0</v>
      </c>
      <c r="E505" s="63">
        <v>0</v>
      </c>
      <c r="F505" s="65">
        <f>'[2]Laporan Mingguan'!O519</f>
        <v>2</v>
      </c>
      <c r="G505" s="63"/>
      <c r="H505" s="63"/>
      <c r="I505" s="63"/>
      <c r="J505" s="63"/>
      <c r="K505" s="63"/>
      <c r="L505" s="63"/>
      <c r="M505" s="63"/>
      <c r="N505" s="63"/>
      <c r="O505" s="65">
        <f t="shared" si="17"/>
        <v>2</v>
      </c>
      <c r="P505" s="65">
        <v>2</v>
      </c>
      <c r="Q505" s="65">
        <v>85722</v>
      </c>
      <c r="R505" s="65">
        <f t="shared" si="18"/>
        <v>171444</v>
      </c>
    </row>
    <row r="506" spans="1:18" x14ac:dyDescent="0.2">
      <c r="A506" s="163">
        <v>23</v>
      </c>
      <c r="B506" s="63" t="s">
        <v>55</v>
      </c>
      <c r="C506" s="63" t="s">
        <v>1122</v>
      </c>
      <c r="D506" s="63">
        <v>0</v>
      </c>
      <c r="E506" s="63">
        <v>0</v>
      </c>
      <c r="F506" s="65">
        <f>'[2]Laporan Mingguan'!O520</f>
        <v>0</v>
      </c>
      <c r="G506" s="63"/>
      <c r="H506" s="63"/>
      <c r="I506" s="63"/>
      <c r="J506" s="63"/>
      <c r="K506" s="63"/>
      <c r="L506" s="63"/>
      <c r="M506" s="63"/>
      <c r="N506" s="63"/>
      <c r="O506" s="65">
        <f t="shared" si="23"/>
        <v>0</v>
      </c>
      <c r="P506" s="65">
        <v>0</v>
      </c>
      <c r="Q506" s="65">
        <v>22500</v>
      </c>
      <c r="R506" s="65">
        <f t="shared" si="24"/>
        <v>0</v>
      </c>
    </row>
    <row r="507" spans="1:18" x14ac:dyDescent="0.2">
      <c r="A507" s="163">
        <v>24</v>
      </c>
      <c r="B507" s="63" t="s">
        <v>55</v>
      </c>
      <c r="C507" s="63" t="s">
        <v>56</v>
      </c>
      <c r="D507" s="63">
        <v>0</v>
      </c>
      <c r="E507" s="63">
        <v>0</v>
      </c>
      <c r="F507" s="65">
        <f>'[2]Laporan Mingguan'!O521</f>
        <v>0</v>
      </c>
      <c r="G507" s="63"/>
      <c r="H507" s="63"/>
      <c r="I507" s="63"/>
      <c r="J507" s="63"/>
      <c r="K507" s="63"/>
      <c r="L507" s="63"/>
      <c r="M507" s="63"/>
      <c r="N507" s="63"/>
      <c r="O507" s="65">
        <f t="shared" si="17"/>
        <v>0</v>
      </c>
      <c r="P507" s="65">
        <v>0</v>
      </c>
      <c r="Q507" s="65">
        <v>0</v>
      </c>
      <c r="R507" s="65">
        <f t="shared" si="18"/>
        <v>0</v>
      </c>
    </row>
    <row r="508" spans="1:18" x14ac:dyDescent="0.2">
      <c r="A508" s="163">
        <v>25</v>
      </c>
      <c r="B508" s="63" t="str">
        <f>'[1]Laporan Bulanan'!B440</f>
        <v>Coil Spring</v>
      </c>
      <c r="C508" s="63" t="str">
        <f>'[1]Laporan Mingguan'!C445</f>
        <v>CWR 21-110</v>
      </c>
      <c r="D508" s="63">
        <f>'[1]Laporan Mingguan'!D445</f>
        <v>0</v>
      </c>
      <c r="E508" s="63">
        <f>'[1]Laporan Mingguan'!E445</f>
        <v>0</v>
      </c>
      <c r="F508" s="65">
        <f>'[2]Laporan Mingguan'!O522</f>
        <v>4</v>
      </c>
      <c r="G508" s="63"/>
      <c r="H508" s="63"/>
      <c r="I508" s="63"/>
      <c r="J508" s="63"/>
      <c r="K508" s="63"/>
      <c r="L508" s="63"/>
      <c r="M508" s="63"/>
      <c r="N508" s="63"/>
      <c r="O508" s="65">
        <f t="shared" si="17"/>
        <v>4</v>
      </c>
      <c r="P508" s="65">
        <v>4</v>
      </c>
      <c r="Q508" s="65">
        <v>30900</v>
      </c>
      <c r="R508" s="65">
        <f t="shared" si="18"/>
        <v>123600</v>
      </c>
    </row>
    <row r="509" spans="1:18" x14ac:dyDescent="0.2">
      <c r="A509" s="163">
        <v>26</v>
      </c>
      <c r="B509" s="63" t="str">
        <f>'[1]Laporan Bulanan'!B441</f>
        <v>Coil Spring</v>
      </c>
      <c r="C509" s="63" t="str">
        <f>'[1]Laporan Mingguan'!C446</f>
        <v>CWR 26-175</v>
      </c>
      <c r="D509" s="63">
        <f>'[1]Laporan Mingguan'!D446</f>
        <v>0</v>
      </c>
      <c r="E509" s="63">
        <f>'[1]Laporan Mingguan'!E446</f>
        <v>0</v>
      </c>
      <c r="F509" s="65">
        <f>'[2]Laporan Mingguan'!O523</f>
        <v>0</v>
      </c>
      <c r="G509" s="63"/>
      <c r="H509" s="63"/>
      <c r="I509" s="63"/>
      <c r="J509" s="63"/>
      <c r="K509" s="63"/>
      <c r="L509" s="63"/>
      <c r="M509" s="63"/>
      <c r="N509" s="63"/>
      <c r="O509" s="65">
        <f t="shared" si="17"/>
        <v>0</v>
      </c>
      <c r="P509" s="65">
        <v>0</v>
      </c>
      <c r="Q509" s="65">
        <v>75000</v>
      </c>
      <c r="R509" s="65">
        <f t="shared" si="18"/>
        <v>0</v>
      </c>
    </row>
    <row r="510" spans="1:18" x14ac:dyDescent="0.2">
      <c r="A510" s="163">
        <v>27</v>
      </c>
      <c r="B510" s="63" t="s">
        <v>79</v>
      </c>
      <c r="C510" s="63" t="s">
        <v>80</v>
      </c>
      <c r="D510" s="63">
        <v>0</v>
      </c>
      <c r="E510" s="63">
        <v>0</v>
      </c>
      <c r="F510" s="65">
        <f>'[2]Laporan Mingguan'!O524</f>
        <v>1</v>
      </c>
      <c r="G510" s="63"/>
      <c r="H510" s="63"/>
      <c r="I510" s="63"/>
      <c r="J510" s="63"/>
      <c r="K510" s="63"/>
      <c r="L510" s="63"/>
      <c r="M510" s="63"/>
      <c r="N510" s="63"/>
      <c r="O510" s="65">
        <f t="shared" si="17"/>
        <v>1</v>
      </c>
      <c r="P510" s="65">
        <v>1</v>
      </c>
      <c r="Q510" s="65">
        <v>0</v>
      </c>
      <c r="R510" s="65">
        <f t="shared" si="18"/>
        <v>0</v>
      </c>
    </row>
    <row r="511" spans="1:18" x14ac:dyDescent="0.2">
      <c r="A511" s="163">
        <v>28</v>
      </c>
      <c r="B511" s="63" t="str">
        <f>'[1]Laporan Bulanan'!B447</f>
        <v>Coil Spring</v>
      </c>
      <c r="C511" s="63" t="str">
        <f>'[1]Laporan Mingguan'!C452</f>
        <v>CSF 35-100</v>
      </c>
      <c r="D511" s="63">
        <f>'[1]Laporan Mingguan'!D452</f>
        <v>0</v>
      </c>
      <c r="E511" s="63">
        <f>'[1]Laporan Mingguan'!E452</f>
        <v>0</v>
      </c>
      <c r="F511" s="65">
        <f>'[2]Laporan Mingguan'!O525</f>
        <v>4</v>
      </c>
      <c r="G511" s="63"/>
      <c r="H511" s="63"/>
      <c r="I511" s="63"/>
      <c r="J511" s="63"/>
      <c r="K511" s="63"/>
      <c r="L511" s="63"/>
      <c r="M511" s="63"/>
      <c r="N511" s="63"/>
      <c r="O511" s="65">
        <f>(F511+G511+I511+K511+M511)-(H511+J511+L511+N511)</f>
        <v>4</v>
      </c>
      <c r="P511" s="65">
        <v>4</v>
      </c>
      <c r="Q511" s="65">
        <v>52700</v>
      </c>
      <c r="R511" s="65">
        <f t="shared" si="18"/>
        <v>210800</v>
      </c>
    </row>
    <row r="512" spans="1:18" x14ac:dyDescent="0.2">
      <c r="A512" s="163">
        <v>29</v>
      </c>
      <c r="B512" s="63" t="str">
        <f>'[1]Laporan Bulanan'!B451</f>
        <v>Coil Spring</v>
      </c>
      <c r="C512" s="63" t="str">
        <f>'[1]Laporan Mingguan'!C456</f>
        <v>CSF 12-40</v>
      </c>
      <c r="D512" s="63">
        <f>'[1]Laporan Mingguan'!D456</f>
        <v>0</v>
      </c>
      <c r="E512" s="63">
        <f>'[1]Laporan Mingguan'!E456</f>
        <v>0</v>
      </c>
      <c r="F512" s="65">
        <f>'[2]Laporan Mingguan'!O526</f>
        <v>1</v>
      </c>
      <c r="G512" s="63"/>
      <c r="H512" s="63"/>
      <c r="I512" s="63"/>
      <c r="J512" s="63"/>
      <c r="K512" s="63"/>
      <c r="L512" s="63"/>
      <c r="M512" s="63"/>
      <c r="N512" s="63"/>
      <c r="O512" s="65">
        <f t="shared" si="17"/>
        <v>1</v>
      </c>
      <c r="P512" s="65">
        <v>1</v>
      </c>
      <c r="Q512" s="65">
        <v>22000</v>
      </c>
      <c r="R512" s="65">
        <f t="shared" si="18"/>
        <v>22000</v>
      </c>
    </row>
    <row r="513" spans="1:18" x14ac:dyDescent="0.2">
      <c r="A513" s="163">
        <v>30</v>
      </c>
      <c r="B513" s="63" t="s">
        <v>79</v>
      </c>
      <c r="C513" s="63" t="s">
        <v>198</v>
      </c>
      <c r="D513" s="63">
        <v>0</v>
      </c>
      <c r="E513" s="63">
        <v>0</v>
      </c>
      <c r="F513" s="65">
        <f>'[2]Laporan Mingguan'!O527</f>
        <v>0</v>
      </c>
      <c r="G513" s="63"/>
      <c r="H513" s="63"/>
      <c r="I513" s="63"/>
      <c r="J513" s="63"/>
      <c r="K513" s="63"/>
      <c r="L513" s="63"/>
      <c r="M513" s="63"/>
      <c r="N513" s="63"/>
      <c r="O513" s="65">
        <f t="shared" ref="O513:O520" si="25">(F513+G513+I513+K513+M513)-(H513+J513+L513+N513)</f>
        <v>0</v>
      </c>
      <c r="P513" s="65">
        <v>0</v>
      </c>
      <c r="Q513" s="65">
        <v>25500</v>
      </c>
      <c r="R513" s="65">
        <f t="shared" si="18"/>
        <v>0</v>
      </c>
    </row>
    <row r="514" spans="1:18" s="93" customFormat="1" x14ac:dyDescent="0.2">
      <c r="A514" s="163">
        <v>31</v>
      </c>
      <c r="B514" s="91" t="s">
        <v>84</v>
      </c>
      <c r="C514" s="91" t="s">
        <v>85</v>
      </c>
      <c r="D514" s="91" t="s">
        <v>92</v>
      </c>
      <c r="E514" s="91">
        <v>0</v>
      </c>
      <c r="F514" s="92">
        <f>'[2]Laporan Mingguan'!O528</f>
        <v>0</v>
      </c>
      <c r="G514" s="91">
        <f>2</f>
        <v>2</v>
      </c>
      <c r="H514" s="91"/>
      <c r="I514" s="91"/>
      <c r="J514" s="91"/>
      <c r="K514" s="91"/>
      <c r="L514" s="91"/>
      <c r="M514" s="91"/>
      <c r="N514" s="91"/>
      <c r="O514" s="92">
        <f t="shared" si="25"/>
        <v>2</v>
      </c>
      <c r="P514" s="92">
        <v>2</v>
      </c>
      <c r="Q514" s="92">
        <v>416100</v>
      </c>
      <c r="R514" s="92">
        <f t="shared" si="18"/>
        <v>832200</v>
      </c>
    </row>
    <row r="515" spans="1:18" x14ac:dyDescent="0.2">
      <c r="A515" s="163">
        <v>32</v>
      </c>
      <c r="B515" s="63" t="str">
        <f>'[1]Laporan Bulanan'!B452</f>
        <v>Coupler</v>
      </c>
      <c r="C515" s="63" t="str">
        <f>'[1]Laporan Mingguan'!C457</f>
        <v>F120-TPM4</v>
      </c>
      <c r="D515" s="63" t="s">
        <v>92</v>
      </c>
      <c r="E515" s="63">
        <f>'[1]Laporan Mingguan'!E457</f>
        <v>0</v>
      </c>
      <c r="F515" s="65">
        <f>'[2]Laporan Mingguan'!O529</f>
        <v>0</v>
      </c>
      <c r="G515" s="63"/>
      <c r="H515" s="63"/>
      <c r="I515" s="63"/>
      <c r="J515" s="63"/>
      <c r="K515" s="63"/>
      <c r="L515" s="63"/>
      <c r="M515" s="63"/>
      <c r="N515" s="63"/>
      <c r="O515" s="65">
        <f t="shared" si="25"/>
        <v>0</v>
      </c>
      <c r="P515" s="65">
        <v>0</v>
      </c>
      <c r="Q515" s="65">
        <v>382800</v>
      </c>
      <c r="R515" s="65">
        <f>Q515*P515</f>
        <v>0</v>
      </c>
    </row>
    <row r="516" spans="1:18" x14ac:dyDescent="0.2">
      <c r="A516" s="163">
        <v>33</v>
      </c>
      <c r="B516" s="63" t="s">
        <v>90</v>
      </c>
      <c r="C516" s="63" t="s">
        <v>91</v>
      </c>
      <c r="D516" s="77" t="s">
        <v>92</v>
      </c>
      <c r="E516" s="63">
        <v>0</v>
      </c>
      <c r="F516" s="65">
        <f>'[2]Laporan Mingguan'!O530</f>
        <v>0</v>
      </c>
      <c r="G516" s="63"/>
      <c r="H516" s="63"/>
      <c r="I516" s="63"/>
      <c r="J516" s="63"/>
      <c r="K516" s="63"/>
      <c r="L516" s="63"/>
      <c r="M516" s="63"/>
      <c r="N516" s="63"/>
      <c r="O516" s="65">
        <f t="shared" si="25"/>
        <v>0</v>
      </c>
      <c r="P516" s="65">
        <v>0</v>
      </c>
      <c r="Q516" s="65">
        <v>1046071</v>
      </c>
      <c r="R516" s="65">
        <f t="shared" si="18"/>
        <v>0</v>
      </c>
    </row>
    <row r="517" spans="1:18" x14ac:dyDescent="0.2">
      <c r="A517" s="163">
        <v>34</v>
      </c>
      <c r="B517" s="63" t="s">
        <v>340</v>
      </c>
      <c r="C517" s="63" t="s">
        <v>341</v>
      </c>
      <c r="D517" s="77" t="s">
        <v>92</v>
      </c>
      <c r="E517" s="63">
        <v>0</v>
      </c>
      <c r="F517" s="65">
        <f>'[2]Laporan Mingguan'!O531</f>
        <v>0</v>
      </c>
      <c r="G517" s="63"/>
      <c r="H517" s="63"/>
      <c r="I517" s="63"/>
      <c r="J517" s="63"/>
      <c r="K517" s="63"/>
      <c r="L517" s="63"/>
      <c r="M517" s="63"/>
      <c r="N517" s="63"/>
      <c r="O517" s="65">
        <f t="shared" si="25"/>
        <v>0</v>
      </c>
      <c r="P517" s="65">
        <v>0</v>
      </c>
      <c r="Q517" s="65">
        <v>154400</v>
      </c>
      <c r="R517" s="65">
        <f t="shared" si="18"/>
        <v>0</v>
      </c>
    </row>
    <row r="518" spans="1:18" x14ac:dyDescent="0.2">
      <c r="A518" s="163">
        <v>35</v>
      </c>
      <c r="B518" s="63" t="str">
        <f>'[1]Laporan Bulanan'!B453</f>
        <v>Date Mark Pin</v>
      </c>
      <c r="C518" s="63" t="str">
        <f>'[1]Laporan Mingguan'!C458</f>
        <v>DMPP-04BL</v>
      </c>
      <c r="D518" s="63">
        <f>'[1]Laporan Mingguan'!D458</f>
        <v>0</v>
      </c>
      <c r="E518" s="63">
        <f>'[1]Laporan Mingguan'!E458</f>
        <v>0</v>
      </c>
      <c r="F518" s="65">
        <f>'[2]Laporan Mingguan'!O532</f>
        <v>16</v>
      </c>
      <c r="G518" s="63"/>
      <c r="H518" s="63"/>
      <c r="I518" s="63"/>
      <c r="J518" s="63"/>
      <c r="K518" s="63"/>
      <c r="L518" s="63"/>
      <c r="M518" s="63"/>
      <c r="N518" s="63"/>
      <c r="O518" s="65">
        <f t="shared" si="25"/>
        <v>16</v>
      </c>
      <c r="P518" s="65">
        <v>16</v>
      </c>
      <c r="Q518" s="65">
        <v>150940</v>
      </c>
      <c r="R518" s="65">
        <f t="shared" si="18"/>
        <v>2415040</v>
      </c>
    </row>
    <row r="519" spans="1:18" x14ac:dyDescent="0.2">
      <c r="A519" s="163">
        <v>36</v>
      </c>
      <c r="B519" s="63" t="s">
        <v>169</v>
      </c>
      <c r="C519" s="63" t="s">
        <v>1127</v>
      </c>
      <c r="D519" s="63">
        <v>0</v>
      </c>
      <c r="E519" s="63">
        <v>0</v>
      </c>
      <c r="F519" s="65">
        <f>'[2]Laporan Mingguan'!O533</f>
        <v>0</v>
      </c>
      <c r="G519" s="63"/>
      <c r="H519" s="63"/>
      <c r="I519" s="63"/>
      <c r="J519" s="63"/>
      <c r="K519" s="63"/>
      <c r="L519" s="63"/>
      <c r="M519" s="63"/>
      <c r="N519" s="63"/>
      <c r="O519" s="65">
        <f t="shared" si="25"/>
        <v>0</v>
      </c>
      <c r="P519" s="65">
        <v>0</v>
      </c>
      <c r="Q519" s="65">
        <v>77888</v>
      </c>
      <c r="R519" s="65">
        <f t="shared" si="18"/>
        <v>0</v>
      </c>
    </row>
    <row r="520" spans="1:18" x14ac:dyDescent="0.2">
      <c r="A520" s="163">
        <v>37</v>
      </c>
      <c r="B520" s="63" t="s">
        <v>169</v>
      </c>
      <c r="C520" s="63" t="s">
        <v>621</v>
      </c>
      <c r="D520" s="63">
        <v>0</v>
      </c>
      <c r="E520" s="63">
        <v>0</v>
      </c>
      <c r="F520" s="65">
        <f>'[2]Laporan Mingguan'!O534</f>
        <v>1</v>
      </c>
      <c r="G520" s="63"/>
      <c r="H520" s="63"/>
      <c r="I520" s="63"/>
      <c r="J520" s="63"/>
      <c r="K520" s="63"/>
      <c r="L520" s="63"/>
      <c r="M520" s="63"/>
      <c r="N520" s="63"/>
      <c r="O520" s="65">
        <f t="shared" si="25"/>
        <v>1</v>
      </c>
      <c r="P520" s="65">
        <v>1</v>
      </c>
      <c r="Q520" s="65">
        <v>63329</v>
      </c>
      <c r="R520" s="65">
        <f t="shared" si="18"/>
        <v>63329</v>
      </c>
    </row>
    <row r="521" spans="1:18" x14ac:dyDescent="0.2">
      <c r="A521" s="163">
        <v>38</v>
      </c>
      <c r="B521" s="63" t="str">
        <f>'[1]Laporan Bulanan'!B454</f>
        <v>Date Mark Pin</v>
      </c>
      <c r="C521" s="63" t="str">
        <f>'[1]Laporan Mingguan'!C459</f>
        <v>DMPP-06BL</v>
      </c>
      <c r="D521" s="63">
        <f>'[1]Laporan Mingguan'!D459</f>
        <v>0</v>
      </c>
      <c r="E521" s="63">
        <f>'[1]Laporan Mingguan'!E459</f>
        <v>0</v>
      </c>
      <c r="F521" s="65">
        <f>'[2]Laporan Mingguan'!O535</f>
        <v>3</v>
      </c>
      <c r="G521" s="63"/>
      <c r="H521" s="63"/>
      <c r="I521" s="63"/>
      <c r="J521" s="63"/>
      <c r="K521" s="63"/>
      <c r="L521" s="63"/>
      <c r="M521" s="63"/>
      <c r="N521" s="63"/>
      <c r="O521" s="65">
        <f t="shared" si="17"/>
        <v>3</v>
      </c>
      <c r="P521" s="65">
        <v>3</v>
      </c>
      <c r="Q521" s="65">
        <v>56035</v>
      </c>
      <c r="R521" s="65">
        <f t="shared" si="18"/>
        <v>168105</v>
      </c>
    </row>
    <row r="522" spans="1:18" x14ac:dyDescent="0.2">
      <c r="A522" s="163">
        <v>39</v>
      </c>
      <c r="B522" s="63" t="str">
        <f>'[1]Laporan Bulanan'!B459</f>
        <v>Date Mark Pin</v>
      </c>
      <c r="C522" s="63" t="str">
        <f>'[1]Laporan Mingguan'!C464</f>
        <v>DMPP-08-MT</v>
      </c>
      <c r="D522" s="63">
        <f>'[1]Laporan Mingguan'!D464</f>
        <v>0</v>
      </c>
      <c r="E522" s="63">
        <f>'[1]Laporan Mingguan'!E464</f>
        <v>0</v>
      </c>
      <c r="F522" s="65">
        <f>'[2]Laporan Mingguan'!O536</f>
        <v>2</v>
      </c>
      <c r="G522" s="63"/>
      <c r="H522" s="63"/>
      <c r="I522" s="63"/>
      <c r="J522" s="63"/>
      <c r="K522" s="63"/>
      <c r="L522" s="63"/>
      <c r="M522" s="63"/>
      <c r="N522" s="63"/>
      <c r="O522" s="65">
        <f>(F522+G522+I522+K522+M522)-(H522+J522+L522+N522)</f>
        <v>2</v>
      </c>
      <c r="P522" s="65">
        <v>2</v>
      </c>
      <c r="Q522" s="65">
        <v>60060</v>
      </c>
      <c r="R522" s="65">
        <f t="shared" si="18"/>
        <v>120120</v>
      </c>
    </row>
    <row r="523" spans="1:18" x14ac:dyDescent="0.2">
      <c r="A523" s="163">
        <v>40</v>
      </c>
      <c r="B523" s="63" t="s">
        <v>169</v>
      </c>
      <c r="C523" s="63" t="s">
        <v>304</v>
      </c>
      <c r="D523" s="63">
        <v>0</v>
      </c>
      <c r="E523" s="63">
        <v>0</v>
      </c>
      <c r="F523" s="65">
        <f>'[2]Laporan Mingguan'!O537</f>
        <v>0</v>
      </c>
      <c r="G523" s="63"/>
      <c r="H523" s="63"/>
      <c r="I523" s="63"/>
      <c r="J523" s="63"/>
      <c r="K523" s="63"/>
      <c r="L523" s="63"/>
      <c r="M523" s="63"/>
      <c r="N523" s="63"/>
      <c r="O523" s="65">
        <f t="shared" si="17"/>
        <v>0</v>
      </c>
      <c r="P523" s="65">
        <v>0</v>
      </c>
      <c r="Q523" s="65">
        <v>49464</v>
      </c>
      <c r="R523" s="65">
        <f t="shared" si="18"/>
        <v>0</v>
      </c>
    </row>
    <row r="524" spans="1:18" x14ac:dyDescent="0.2">
      <c r="A524" s="163">
        <v>41</v>
      </c>
      <c r="B524" s="63" t="s">
        <v>169</v>
      </c>
      <c r="C524" s="63" t="s">
        <v>824</v>
      </c>
      <c r="D524" s="63">
        <v>0</v>
      </c>
      <c r="E524" s="63">
        <v>0</v>
      </c>
      <c r="F524" s="65">
        <f>'[2]Laporan Mingguan'!O538</f>
        <v>0</v>
      </c>
      <c r="G524" s="63"/>
      <c r="H524" s="63"/>
      <c r="I524" s="63"/>
      <c r="J524" s="63"/>
      <c r="K524" s="63"/>
      <c r="L524" s="63"/>
      <c r="M524" s="63"/>
      <c r="N524" s="63"/>
      <c r="O524" s="65">
        <f>(F524+G524+I524+K524+M524)-(H524+J524+L524+N524)</f>
        <v>0</v>
      </c>
      <c r="P524" s="65">
        <v>0</v>
      </c>
      <c r="Q524" s="65">
        <v>84852</v>
      </c>
      <c r="R524" s="65">
        <f t="shared" si="18"/>
        <v>0</v>
      </c>
    </row>
    <row r="525" spans="1:18" x14ac:dyDescent="0.2">
      <c r="A525" s="163">
        <v>42</v>
      </c>
      <c r="B525" s="63" t="s">
        <v>169</v>
      </c>
      <c r="C525" s="63" t="s">
        <v>1121</v>
      </c>
      <c r="D525" s="63">
        <v>0</v>
      </c>
      <c r="E525" s="63">
        <v>0</v>
      </c>
      <c r="F525" s="65">
        <f>'[2]Laporan Mingguan'!O539</f>
        <v>0</v>
      </c>
      <c r="G525" s="63"/>
      <c r="H525" s="63"/>
      <c r="I525" s="63"/>
      <c r="J525" s="63"/>
      <c r="K525" s="63"/>
      <c r="L525" s="63"/>
      <c r="M525" s="63"/>
      <c r="N525" s="63"/>
      <c r="O525" s="65">
        <f t="shared" si="17"/>
        <v>0</v>
      </c>
      <c r="P525" s="65">
        <v>0</v>
      </c>
      <c r="Q525" s="65">
        <v>49464</v>
      </c>
      <c r="R525" s="65">
        <f t="shared" si="18"/>
        <v>0</v>
      </c>
    </row>
    <row r="526" spans="1:18" x14ac:dyDescent="0.2">
      <c r="A526" s="163">
        <v>43</v>
      </c>
      <c r="B526" s="63" t="s">
        <v>169</v>
      </c>
      <c r="C526" s="63" t="s">
        <v>209</v>
      </c>
      <c r="D526" s="63">
        <v>0</v>
      </c>
      <c r="E526" s="63">
        <v>0</v>
      </c>
      <c r="F526" s="65">
        <f>'[2]Laporan Mingguan'!O540</f>
        <v>0</v>
      </c>
      <c r="G526" s="63"/>
      <c r="H526" s="63"/>
      <c r="I526" s="63"/>
      <c r="J526" s="63"/>
      <c r="K526" s="63"/>
      <c r="L526" s="63"/>
      <c r="M526" s="63"/>
      <c r="N526" s="63"/>
      <c r="O526" s="65">
        <f t="shared" si="17"/>
        <v>0</v>
      </c>
      <c r="P526" s="65">
        <v>0</v>
      </c>
      <c r="Q526" s="65">
        <v>60060</v>
      </c>
      <c r="R526" s="65">
        <f t="shared" si="18"/>
        <v>0</v>
      </c>
    </row>
    <row r="527" spans="1:18" x14ac:dyDescent="0.2">
      <c r="A527" s="163">
        <v>44</v>
      </c>
      <c r="B527" s="63" t="s">
        <v>169</v>
      </c>
      <c r="C527" s="63" t="s">
        <v>309</v>
      </c>
      <c r="D527" s="63">
        <v>0</v>
      </c>
      <c r="E527" s="63">
        <v>0</v>
      </c>
      <c r="F527" s="65">
        <f>'[2]Laporan Mingguan'!O541</f>
        <v>0</v>
      </c>
      <c r="G527" s="63"/>
      <c r="H527" s="63"/>
      <c r="I527" s="63"/>
      <c r="J527" s="63"/>
      <c r="K527" s="63"/>
      <c r="L527" s="63"/>
      <c r="M527" s="63"/>
      <c r="N527" s="63"/>
      <c r="O527" s="65">
        <f t="shared" si="17"/>
        <v>0</v>
      </c>
      <c r="P527" s="65">
        <v>0</v>
      </c>
      <c r="Q527" s="65">
        <v>57708</v>
      </c>
      <c r="R527" s="65">
        <f t="shared" si="18"/>
        <v>0</v>
      </c>
    </row>
    <row r="528" spans="1:18" x14ac:dyDescent="0.2">
      <c r="A528" s="163">
        <v>45</v>
      </c>
      <c r="B528" s="63" t="s">
        <v>169</v>
      </c>
      <c r="C528" s="63" t="s">
        <v>170</v>
      </c>
      <c r="D528" s="63">
        <v>0</v>
      </c>
      <c r="E528" s="63">
        <v>0</v>
      </c>
      <c r="F528" s="65">
        <f>'[2]Laporan Mingguan'!O542</f>
        <v>0</v>
      </c>
      <c r="G528" s="63"/>
      <c r="H528" s="63"/>
      <c r="I528" s="63"/>
      <c r="J528" s="63"/>
      <c r="K528" s="63"/>
      <c r="L528" s="63"/>
      <c r="M528" s="63"/>
      <c r="N528" s="63"/>
      <c r="O528" s="65">
        <f t="shared" si="17"/>
        <v>0</v>
      </c>
      <c r="P528" s="65">
        <v>0</v>
      </c>
      <c r="Q528" s="65">
        <v>51298</v>
      </c>
      <c r="R528" s="65">
        <f t="shared" si="18"/>
        <v>0</v>
      </c>
    </row>
    <row r="529" spans="1:18" x14ac:dyDescent="0.2">
      <c r="A529" s="163">
        <v>46</v>
      </c>
      <c r="B529" s="63" t="str">
        <f>'[1]Laporan Bulanan'!B460</f>
        <v>Double Valve</v>
      </c>
      <c r="C529" s="63" t="s">
        <v>411</v>
      </c>
      <c r="D529" s="63" t="s">
        <v>412</v>
      </c>
      <c r="E529" s="63">
        <f>'[1]Laporan Mingguan'!E465</f>
        <v>0</v>
      </c>
      <c r="F529" s="65">
        <f>'[2]Laporan Mingguan'!O543</f>
        <v>0</v>
      </c>
      <c r="G529" s="63"/>
      <c r="H529" s="63"/>
      <c r="I529" s="63"/>
      <c r="J529" s="63"/>
      <c r="K529" s="63"/>
      <c r="L529" s="63"/>
      <c r="M529" s="63"/>
      <c r="N529" s="63"/>
      <c r="O529" s="65">
        <f>(F529+G529+I529+K529+M529)-(H529+J529+L529+N529)</f>
        <v>0</v>
      </c>
      <c r="P529" s="65">
        <v>0</v>
      </c>
      <c r="Q529" s="65">
        <v>123000</v>
      </c>
      <c r="R529" s="65">
        <f t="shared" si="18"/>
        <v>0</v>
      </c>
    </row>
    <row r="530" spans="1:18" x14ac:dyDescent="0.2">
      <c r="A530" s="163">
        <v>47</v>
      </c>
      <c r="B530" s="63" t="s">
        <v>88</v>
      </c>
      <c r="C530" s="63" t="s">
        <v>89</v>
      </c>
      <c r="D530" s="63">
        <v>0</v>
      </c>
      <c r="E530" s="63">
        <v>0</v>
      </c>
      <c r="F530" s="65">
        <f>'[2]Laporan Mingguan'!O544</f>
        <v>0</v>
      </c>
      <c r="G530" s="63"/>
      <c r="H530" s="63"/>
      <c r="I530" s="63"/>
      <c r="J530" s="63"/>
      <c r="K530" s="63"/>
      <c r="L530" s="63"/>
      <c r="M530" s="63"/>
      <c r="N530" s="63"/>
      <c r="O530" s="65">
        <f>(F530+G530+I530+K530+M530)-(H530+J530+L530+N530)</f>
        <v>0</v>
      </c>
      <c r="P530" s="65">
        <v>0</v>
      </c>
      <c r="Q530" s="65">
        <v>2000</v>
      </c>
      <c r="R530" s="65">
        <f t="shared" si="18"/>
        <v>0</v>
      </c>
    </row>
    <row r="531" spans="1:18" x14ac:dyDescent="0.2">
      <c r="A531" s="163">
        <v>48</v>
      </c>
      <c r="B531" s="63" t="s">
        <v>88</v>
      </c>
      <c r="C531" s="63" t="s">
        <v>649</v>
      </c>
      <c r="D531" s="63">
        <v>0</v>
      </c>
      <c r="E531" s="63">
        <v>0</v>
      </c>
      <c r="F531" s="65">
        <f>'[2]Laporan Mingguan'!O545</f>
        <v>2</v>
      </c>
      <c r="G531" s="63"/>
      <c r="H531" s="63"/>
      <c r="I531" s="63"/>
      <c r="J531" s="63"/>
      <c r="K531" s="63"/>
      <c r="L531" s="63"/>
      <c r="M531" s="63"/>
      <c r="N531" s="63"/>
      <c r="O531" s="65">
        <f>(F531+G531+I531+K531+M531)-(H531+J531+L531+N531)</f>
        <v>2</v>
      </c>
      <c r="P531" s="65">
        <v>2</v>
      </c>
      <c r="Q531" s="65">
        <v>2226</v>
      </c>
      <c r="R531" s="65">
        <f t="shared" si="18"/>
        <v>4452</v>
      </c>
    </row>
    <row r="532" spans="1:18" x14ac:dyDescent="0.2">
      <c r="A532" s="163">
        <v>49</v>
      </c>
      <c r="B532" s="63" t="str">
        <f>'[1]Laporan Bulanan'!B461</f>
        <v>Dowel Pin</v>
      </c>
      <c r="C532" s="63" t="str">
        <f>'[1]Laporan Mingguan'!C466</f>
        <v>DPND-4-10</v>
      </c>
      <c r="D532" s="63">
        <f>'[1]Laporan Mingguan'!D466</f>
        <v>0</v>
      </c>
      <c r="E532" s="63">
        <f>'[1]Laporan Mingguan'!E466</f>
        <v>0</v>
      </c>
      <c r="F532" s="65">
        <f>'[2]Laporan Mingguan'!O546</f>
        <v>7</v>
      </c>
      <c r="G532" s="63"/>
      <c r="H532" s="63"/>
      <c r="I532" s="63"/>
      <c r="J532" s="63"/>
      <c r="K532" s="63"/>
      <c r="L532" s="63"/>
      <c r="M532" s="63"/>
      <c r="N532" s="63"/>
      <c r="O532" s="65">
        <f>(F532+G532+I532+K532+M532)-(H532+J532+L532+N532)</f>
        <v>7</v>
      </c>
      <c r="P532" s="65">
        <v>7</v>
      </c>
      <c r="Q532" s="65">
        <v>2640</v>
      </c>
      <c r="R532" s="65">
        <f t="shared" si="18"/>
        <v>18480</v>
      </c>
    </row>
    <row r="533" spans="1:18" x14ac:dyDescent="0.2">
      <c r="A533" s="163">
        <v>50</v>
      </c>
      <c r="B533" s="63" t="str">
        <f>'[1]Laporan Bulanan'!B462</f>
        <v>Dowel Pin</v>
      </c>
      <c r="C533" s="63" t="str">
        <f>'[1]Laporan Mingguan'!C467</f>
        <v>DPND-4-15</v>
      </c>
      <c r="D533" s="63">
        <f>'[1]Laporan Mingguan'!D467</f>
        <v>0</v>
      </c>
      <c r="E533" s="63">
        <f>'[1]Laporan Mingguan'!E467</f>
        <v>0</v>
      </c>
      <c r="F533" s="65">
        <f>'[2]Laporan Mingguan'!O547</f>
        <v>0</v>
      </c>
      <c r="G533" s="63"/>
      <c r="H533" s="63"/>
      <c r="I533" s="63"/>
      <c r="J533" s="63"/>
      <c r="K533" s="63"/>
      <c r="L533" s="63"/>
      <c r="M533" s="63"/>
      <c r="N533" s="63"/>
      <c r="O533" s="65">
        <f t="shared" si="17"/>
        <v>0</v>
      </c>
      <c r="P533" s="65">
        <v>0</v>
      </c>
      <c r="Q533" s="65">
        <v>3000</v>
      </c>
      <c r="R533" s="65">
        <f t="shared" si="18"/>
        <v>0</v>
      </c>
    </row>
    <row r="534" spans="1:18" x14ac:dyDescent="0.2">
      <c r="A534" s="163">
        <v>51</v>
      </c>
      <c r="B534" s="63" t="str">
        <f>'[1]Laporan Bulanan'!B463</f>
        <v>Dowel Pin</v>
      </c>
      <c r="C534" s="63" t="str">
        <f>'[1]Laporan Mingguan'!C468</f>
        <v>DPND-4-20</v>
      </c>
      <c r="D534" s="63">
        <f>'[1]Laporan Mingguan'!D468</f>
        <v>0</v>
      </c>
      <c r="E534" s="63">
        <f>'[1]Laporan Mingguan'!E468</f>
        <v>0</v>
      </c>
      <c r="F534" s="65">
        <f>'[2]Laporan Mingguan'!O548</f>
        <v>0</v>
      </c>
      <c r="G534" s="63"/>
      <c r="H534" s="63"/>
      <c r="I534" s="63"/>
      <c r="J534" s="63"/>
      <c r="K534" s="63"/>
      <c r="L534" s="63"/>
      <c r="M534" s="63"/>
      <c r="N534" s="63"/>
      <c r="O534" s="65">
        <f t="shared" si="17"/>
        <v>0</v>
      </c>
      <c r="P534" s="65">
        <v>0</v>
      </c>
      <c r="Q534" s="65">
        <v>2226</v>
      </c>
      <c r="R534" s="65">
        <f t="shared" si="18"/>
        <v>0</v>
      </c>
    </row>
    <row r="535" spans="1:18" x14ac:dyDescent="0.2">
      <c r="A535" s="163">
        <v>52</v>
      </c>
      <c r="B535" s="63" t="str">
        <f>'[1]Laporan Bulanan'!B464</f>
        <v>Dowel Pin</v>
      </c>
      <c r="C535" s="63" t="str">
        <f>'[1]Laporan Mingguan'!C469</f>
        <v>DPND-4-25</v>
      </c>
      <c r="D535" s="63">
        <f>'[1]Laporan Mingguan'!D469</f>
        <v>0</v>
      </c>
      <c r="E535" s="63">
        <f>'[1]Laporan Mingguan'!E469</f>
        <v>0</v>
      </c>
      <c r="F535" s="65">
        <f>'[2]Laporan Mingguan'!O549</f>
        <v>1</v>
      </c>
      <c r="G535" s="63"/>
      <c r="H535" s="63">
        <f>1</f>
        <v>1</v>
      </c>
      <c r="I535" s="63"/>
      <c r="J535" s="63"/>
      <c r="K535" s="63"/>
      <c r="L535" s="63"/>
      <c r="M535" s="63"/>
      <c r="N535" s="63"/>
      <c r="O535" s="65">
        <f t="shared" si="17"/>
        <v>0</v>
      </c>
      <c r="P535" s="65">
        <v>0</v>
      </c>
      <c r="Q535" s="65">
        <v>2421</v>
      </c>
      <c r="R535" s="65">
        <f t="shared" si="18"/>
        <v>0</v>
      </c>
    </row>
    <row r="536" spans="1:18" x14ac:dyDescent="0.2">
      <c r="A536" s="163">
        <v>53</v>
      </c>
      <c r="B536" s="63" t="s">
        <v>88</v>
      </c>
      <c r="C536" s="63" t="s">
        <v>1199</v>
      </c>
      <c r="D536" s="63">
        <v>0</v>
      </c>
      <c r="E536" s="63">
        <v>0</v>
      </c>
      <c r="F536" s="65">
        <f>'[2]Laporan Mingguan'!O550</f>
        <v>0</v>
      </c>
      <c r="G536" s="63"/>
      <c r="H536" s="63"/>
      <c r="I536" s="63"/>
      <c r="J536" s="63"/>
      <c r="K536" s="63"/>
      <c r="L536" s="63"/>
      <c r="M536" s="63"/>
      <c r="N536" s="63"/>
      <c r="O536" s="65">
        <f t="shared" si="17"/>
        <v>0</v>
      </c>
      <c r="P536" s="65">
        <v>0</v>
      </c>
      <c r="Q536" s="65">
        <v>2618</v>
      </c>
      <c r="R536" s="65">
        <f t="shared" si="18"/>
        <v>0</v>
      </c>
    </row>
    <row r="537" spans="1:18" x14ac:dyDescent="0.2">
      <c r="A537" s="163">
        <v>54</v>
      </c>
      <c r="B537" s="63" t="str">
        <f>'[1]Laporan Bulanan'!B465</f>
        <v>Dowel Pin</v>
      </c>
      <c r="C537" s="63" t="str">
        <f>'[1]Laporan Mingguan'!C470</f>
        <v>DPND-5-10</v>
      </c>
      <c r="D537" s="63">
        <f>'[1]Laporan Mingguan'!D470</f>
        <v>0</v>
      </c>
      <c r="E537" s="63">
        <f>'[1]Laporan Mingguan'!E470</f>
        <v>0</v>
      </c>
      <c r="F537" s="65">
        <f>'[2]Laporan Mingguan'!O551</f>
        <v>4</v>
      </c>
      <c r="G537" s="63"/>
      <c r="H537" s="63"/>
      <c r="I537" s="63"/>
      <c r="J537" s="63"/>
      <c r="K537" s="63"/>
      <c r="L537" s="63"/>
      <c r="M537" s="63"/>
      <c r="N537" s="63"/>
      <c r="O537" s="65">
        <f t="shared" si="17"/>
        <v>4</v>
      </c>
      <c r="P537" s="65">
        <v>4</v>
      </c>
      <c r="Q537" s="65">
        <v>2484</v>
      </c>
      <c r="R537" s="65">
        <f t="shared" si="18"/>
        <v>9936</v>
      </c>
    </row>
    <row r="538" spans="1:18" x14ac:dyDescent="0.2">
      <c r="A538" s="163">
        <v>55</v>
      </c>
      <c r="B538" s="63" t="str">
        <f>'[1]Laporan Bulanan'!B466</f>
        <v>Dowel Pin</v>
      </c>
      <c r="C538" s="63" t="str">
        <f>'[1]Laporan Mingguan'!C471</f>
        <v>DPND-5-15</v>
      </c>
      <c r="D538" s="63">
        <f>'[1]Laporan Mingguan'!D471</f>
        <v>0</v>
      </c>
      <c r="E538" s="63">
        <f>'[1]Laporan Mingguan'!E471</f>
        <v>0</v>
      </c>
      <c r="F538" s="65">
        <f>'[2]Laporan Mingguan'!O552</f>
        <v>25</v>
      </c>
      <c r="G538" s="63"/>
      <c r="H538" s="63"/>
      <c r="I538" s="63"/>
      <c r="J538" s="63"/>
      <c r="K538" s="63"/>
      <c r="L538" s="63"/>
      <c r="M538" s="63"/>
      <c r="N538" s="63"/>
      <c r="O538" s="65">
        <f t="shared" si="17"/>
        <v>25</v>
      </c>
      <c r="P538" s="65">
        <v>25</v>
      </c>
      <c r="Q538" s="65">
        <v>2618</v>
      </c>
      <c r="R538" s="65">
        <f t="shared" si="18"/>
        <v>65450</v>
      </c>
    </row>
    <row r="539" spans="1:18" x14ac:dyDescent="0.2">
      <c r="A539" s="163">
        <v>56</v>
      </c>
      <c r="B539" s="63" t="str">
        <f>'[1]Laporan Bulanan'!B467</f>
        <v>Dowel Pin</v>
      </c>
      <c r="C539" s="63" t="str">
        <f>'[1]Laporan Mingguan'!C472</f>
        <v>DPND-5-20</v>
      </c>
      <c r="D539" s="63">
        <f>'[1]Laporan Mingguan'!D472</f>
        <v>0</v>
      </c>
      <c r="E539" s="63">
        <f>'[1]Laporan Mingguan'!E472</f>
        <v>0</v>
      </c>
      <c r="F539" s="65">
        <f>'[2]Laporan Mingguan'!O553</f>
        <v>9</v>
      </c>
      <c r="G539" s="63"/>
      <c r="H539" s="63"/>
      <c r="I539" s="63"/>
      <c r="J539" s="63"/>
      <c r="K539" s="63"/>
      <c r="L539" s="63"/>
      <c r="M539" s="63"/>
      <c r="N539" s="63"/>
      <c r="O539" s="65">
        <f t="shared" si="17"/>
        <v>9</v>
      </c>
      <c r="P539" s="65">
        <v>9</v>
      </c>
      <c r="Q539" s="65">
        <v>2836</v>
      </c>
      <c r="R539" s="65">
        <f t="shared" si="18"/>
        <v>25524</v>
      </c>
    </row>
    <row r="540" spans="1:18" x14ac:dyDescent="0.2">
      <c r="A540" s="163">
        <v>57</v>
      </c>
      <c r="B540" s="63" t="str">
        <f>'[1]Laporan Bulanan'!B468</f>
        <v>Dowel Pin</v>
      </c>
      <c r="C540" s="63" t="str">
        <f>'[1]Laporan Mingguan'!C473</f>
        <v>DPND-5-25</v>
      </c>
      <c r="D540" s="63">
        <f>'[1]Laporan Mingguan'!D473</f>
        <v>0</v>
      </c>
      <c r="E540" s="63">
        <f>'[1]Laporan Mingguan'!E473</f>
        <v>0</v>
      </c>
      <c r="F540" s="65">
        <f>'[2]Laporan Mingguan'!O554</f>
        <v>7</v>
      </c>
      <c r="G540" s="63"/>
      <c r="H540" s="63"/>
      <c r="I540" s="63"/>
      <c r="J540" s="63"/>
      <c r="K540" s="63"/>
      <c r="L540" s="63"/>
      <c r="M540" s="63"/>
      <c r="N540" s="63"/>
      <c r="O540" s="65">
        <f t="shared" si="17"/>
        <v>7</v>
      </c>
      <c r="P540" s="65">
        <v>7</v>
      </c>
      <c r="Q540" s="65">
        <v>10000</v>
      </c>
      <c r="R540" s="65">
        <f t="shared" si="18"/>
        <v>70000</v>
      </c>
    </row>
    <row r="541" spans="1:18" x14ac:dyDescent="0.2">
      <c r="A541" s="163">
        <v>58</v>
      </c>
      <c r="B541" s="63" t="str">
        <f>'[1]Laporan Bulanan'!B469</f>
        <v>Dowel Pin</v>
      </c>
      <c r="C541" s="63" t="str">
        <f>'[1]Laporan Mingguan'!C474</f>
        <v>DPND-6-10</v>
      </c>
      <c r="D541" s="63">
        <f>'[1]Laporan Mingguan'!D474</f>
        <v>0</v>
      </c>
      <c r="E541" s="63">
        <f>'[1]Laporan Mingguan'!E474</f>
        <v>0</v>
      </c>
      <c r="F541" s="65">
        <f>'[2]Laporan Mingguan'!O555</f>
        <v>0</v>
      </c>
      <c r="G541" s="63"/>
      <c r="H541" s="63"/>
      <c r="I541" s="63"/>
      <c r="J541" s="63"/>
      <c r="K541" s="63"/>
      <c r="L541" s="63"/>
      <c r="M541" s="63"/>
      <c r="N541" s="63"/>
      <c r="O541" s="65">
        <f t="shared" si="17"/>
        <v>0</v>
      </c>
      <c r="P541" s="65">
        <v>0</v>
      </c>
      <c r="Q541" s="65">
        <v>2943</v>
      </c>
      <c r="R541" s="65">
        <f t="shared" si="18"/>
        <v>0</v>
      </c>
    </row>
    <row r="542" spans="1:18" x14ac:dyDescent="0.2">
      <c r="A542" s="163">
        <v>59</v>
      </c>
      <c r="B542" s="63" t="str">
        <f>'[1]Laporan Bulanan'!B470</f>
        <v>Dowel Pin</v>
      </c>
      <c r="C542" s="63" t="str">
        <f>'[1]Laporan Mingguan'!C475</f>
        <v>DPND-6-15</v>
      </c>
      <c r="D542" s="63">
        <f>'[1]Laporan Mingguan'!D475</f>
        <v>0</v>
      </c>
      <c r="E542" s="63">
        <f>'[1]Laporan Mingguan'!E475</f>
        <v>0</v>
      </c>
      <c r="F542" s="65">
        <f>'[2]Laporan Mingguan'!O556</f>
        <v>3</v>
      </c>
      <c r="G542" s="63"/>
      <c r="H542" s="63"/>
      <c r="I542" s="63"/>
      <c r="J542" s="63"/>
      <c r="K542" s="63"/>
      <c r="L542" s="63"/>
      <c r="M542" s="63"/>
      <c r="N542" s="63"/>
      <c r="O542" s="65">
        <f t="shared" si="17"/>
        <v>3</v>
      </c>
      <c r="P542" s="65">
        <v>3</v>
      </c>
      <c r="Q542" s="65">
        <v>2879</v>
      </c>
      <c r="R542" s="65">
        <f t="shared" si="18"/>
        <v>8637</v>
      </c>
    </row>
    <row r="543" spans="1:18" x14ac:dyDescent="0.2">
      <c r="A543" s="163">
        <v>60</v>
      </c>
      <c r="B543" s="63" t="str">
        <f>'[1]Laporan Bulanan'!B471</f>
        <v>Dowel Pin</v>
      </c>
      <c r="C543" s="63" t="str">
        <f>'[1]Laporan Mingguan'!C476</f>
        <v>DPND-6-20</v>
      </c>
      <c r="D543" s="63">
        <f>'[1]Laporan Mingguan'!D476</f>
        <v>0</v>
      </c>
      <c r="E543" s="63">
        <f>'[1]Laporan Mingguan'!E476</f>
        <v>0</v>
      </c>
      <c r="F543" s="65">
        <f>'[2]Laporan Mingguan'!O557</f>
        <v>54</v>
      </c>
      <c r="G543" s="63"/>
      <c r="H543" s="63">
        <f>24</f>
        <v>24</v>
      </c>
      <c r="I543" s="63"/>
      <c r="J543" s="63">
        <f>4</f>
        <v>4</v>
      </c>
      <c r="K543" s="63"/>
      <c r="L543" s="63"/>
      <c r="M543" s="63"/>
      <c r="N543" s="63">
        <f>4</f>
        <v>4</v>
      </c>
      <c r="O543" s="65">
        <f t="shared" si="17"/>
        <v>22</v>
      </c>
      <c r="P543" s="65">
        <v>22</v>
      </c>
      <c r="Q543" s="65">
        <v>2879</v>
      </c>
      <c r="R543" s="65">
        <f t="shared" si="18"/>
        <v>63338</v>
      </c>
    </row>
    <row r="544" spans="1:18" x14ac:dyDescent="0.2">
      <c r="A544" s="163">
        <v>61</v>
      </c>
      <c r="B544" s="63" t="str">
        <f>'[1]Laporan Bulanan'!B472</f>
        <v>Dowel Pin</v>
      </c>
      <c r="C544" s="63" t="str">
        <f>'[1]Laporan Mingguan'!C477</f>
        <v>DPND-6-25</v>
      </c>
      <c r="D544" s="63">
        <f>'[1]Laporan Mingguan'!D477</f>
        <v>0</v>
      </c>
      <c r="E544" s="63">
        <f>'[1]Laporan Mingguan'!E477</f>
        <v>0</v>
      </c>
      <c r="F544" s="65">
        <f>'[2]Laporan Mingguan'!O558</f>
        <v>7</v>
      </c>
      <c r="G544" s="63"/>
      <c r="H544" s="63"/>
      <c r="I544" s="63"/>
      <c r="J544" s="63"/>
      <c r="K544" s="63"/>
      <c r="L544" s="63"/>
      <c r="M544" s="63"/>
      <c r="N544" s="63"/>
      <c r="O544" s="65">
        <f t="shared" si="17"/>
        <v>7</v>
      </c>
      <c r="P544" s="65">
        <v>7</v>
      </c>
      <c r="Q544" s="65">
        <v>3270</v>
      </c>
      <c r="R544" s="65">
        <f t="shared" si="18"/>
        <v>22890</v>
      </c>
    </row>
    <row r="545" spans="1:18" x14ac:dyDescent="0.2">
      <c r="A545" s="163">
        <v>62</v>
      </c>
      <c r="B545" s="63" t="str">
        <f>'[1]Laporan Bulanan'!B473</f>
        <v>Dowel Pin</v>
      </c>
      <c r="C545" s="63" t="str">
        <f>'[1]Laporan Mingguan'!C478</f>
        <v>DPND-6-30</v>
      </c>
      <c r="D545" s="63">
        <f>'[1]Laporan Mingguan'!D478</f>
        <v>0</v>
      </c>
      <c r="E545" s="63">
        <f>'[1]Laporan Mingguan'!E478</f>
        <v>0</v>
      </c>
      <c r="F545" s="65">
        <f>'[2]Laporan Mingguan'!O559</f>
        <v>1</v>
      </c>
      <c r="G545" s="63"/>
      <c r="H545" s="63"/>
      <c r="I545" s="63"/>
      <c r="J545" s="63"/>
      <c r="K545" s="63"/>
      <c r="L545" s="63"/>
      <c r="M545" s="63"/>
      <c r="N545" s="63"/>
      <c r="O545" s="65">
        <f t="shared" si="17"/>
        <v>1</v>
      </c>
      <c r="P545" s="65">
        <v>1</v>
      </c>
      <c r="Q545" s="65">
        <v>6000</v>
      </c>
      <c r="R545" s="65">
        <f t="shared" si="18"/>
        <v>6000</v>
      </c>
    </row>
    <row r="546" spans="1:18" x14ac:dyDescent="0.2">
      <c r="A546" s="163">
        <v>63</v>
      </c>
      <c r="B546" s="63" t="str">
        <f>'[1]Laporan Bulanan'!B474</f>
        <v>Dowel Pin</v>
      </c>
      <c r="C546" s="63" t="str">
        <f>'[1]Laporan Mingguan'!C479</f>
        <v>DPND-6-35</v>
      </c>
      <c r="D546" s="63">
        <f>'[1]Laporan Mingguan'!D479</f>
        <v>0</v>
      </c>
      <c r="E546" s="63">
        <f>'[1]Laporan Mingguan'!E479</f>
        <v>0</v>
      </c>
      <c r="F546" s="65">
        <f>'[2]Laporan Mingguan'!O560</f>
        <v>3</v>
      </c>
      <c r="G546" s="63"/>
      <c r="H546" s="63"/>
      <c r="I546" s="63"/>
      <c r="J546" s="63"/>
      <c r="K546" s="63"/>
      <c r="L546" s="63"/>
      <c r="M546" s="63"/>
      <c r="N546" s="63"/>
      <c r="O546" s="65">
        <f t="shared" si="17"/>
        <v>3</v>
      </c>
      <c r="P546" s="65">
        <v>3</v>
      </c>
      <c r="Q546" s="65">
        <v>2906</v>
      </c>
      <c r="R546" s="65">
        <f t="shared" si="18"/>
        <v>8718</v>
      </c>
    </row>
    <row r="547" spans="1:18" x14ac:dyDescent="0.2">
      <c r="A547" s="163">
        <v>64</v>
      </c>
      <c r="B547" s="63" t="str">
        <f>'[1]Laporan Bulanan'!B475</f>
        <v>Dowel Pin</v>
      </c>
      <c r="C547" s="63" t="str">
        <f>'[1]Laporan Mingguan'!C480</f>
        <v>DPND-8-15</v>
      </c>
      <c r="D547" s="63">
        <f>'[1]Laporan Mingguan'!D480</f>
        <v>0</v>
      </c>
      <c r="E547" s="63">
        <f>'[1]Laporan Mingguan'!E480</f>
        <v>0</v>
      </c>
      <c r="F547" s="65">
        <f>'[2]Laporan Mingguan'!O561</f>
        <v>2</v>
      </c>
      <c r="G547" s="63"/>
      <c r="H547" s="63"/>
      <c r="I547" s="63"/>
      <c r="J547" s="63"/>
      <c r="K547" s="63"/>
      <c r="L547" s="63"/>
      <c r="M547" s="63"/>
      <c r="N547" s="63"/>
      <c r="O547" s="65">
        <f t="shared" si="17"/>
        <v>2</v>
      </c>
      <c r="P547" s="65">
        <v>2</v>
      </c>
      <c r="Q547" s="65">
        <v>3726</v>
      </c>
      <c r="R547" s="65">
        <f t="shared" si="18"/>
        <v>7452</v>
      </c>
    </row>
    <row r="548" spans="1:18" ht="13.5" customHeight="1" x14ac:dyDescent="0.2">
      <c r="A548" s="163">
        <v>65</v>
      </c>
      <c r="B548" s="63" t="str">
        <f>'[1]Laporan Bulanan'!B476</f>
        <v>Dowel Pin</v>
      </c>
      <c r="C548" s="63" t="str">
        <f>'[1]Laporan Mingguan'!C481</f>
        <v>DPND-8-20</v>
      </c>
      <c r="D548" s="63">
        <f>'[1]Laporan Mingguan'!D481</f>
        <v>0</v>
      </c>
      <c r="E548" s="63">
        <f>'[1]Laporan Mingguan'!E481</f>
        <v>0</v>
      </c>
      <c r="F548" s="65">
        <f>'[2]Laporan Mingguan'!O562</f>
        <v>0</v>
      </c>
      <c r="G548" s="63"/>
      <c r="H548" s="63"/>
      <c r="I548" s="63"/>
      <c r="J548" s="63"/>
      <c r="K548" s="63"/>
      <c r="L548" s="63"/>
      <c r="M548" s="63"/>
      <c r="N548" s="63"/>
      <c r="O548" s="65">
        <f t="shared" si="17"/>
        <v>0</v>
      </c>
      <c r="P548" s="65">
        <v>0</v>
      </c>
      <c r="Q548" s="65">
        <v>10500</v>
      </c>
      <c r="R548" s="65">
        <f t="shared" ref="R548:R620" si="26">Q548*P548</f>
        <v>0</v>
      </c>
    </row>
    <row r="549" spans="1:18" x14ac:dyDescent="0.2">
      <c r="A549" s="163">
        <v>66</v>
      </c>
      <c r="B549" s="63" t="str">
        <f>'[1]Laporan Bulanan'!B477</f>
        <v>Dowel Pin</v>
      </c>
      <c r="C549" s="63" t="str">
        <f>'[1]Laporan Mingguan'!C482</f>
        <v>DPND-8-25</v>
      </c>
      <c r="D549" s="63">
        <f>'[1]Laporan Mingguan'!D482</f>
        <v>0</v>
      </c>
      <c r="E549" s="63">
        <f>'[1]Laporan Mingguan'!E482</f>
        <v>0</v>
      </c>
      <c r="F549" s="65">
        <f>'[2]Laporan Mingguan'!O563</f>
        <v>6</v>
      </c>
      <c r="G549" s="63"/>
      <c r="H549" s="63"/>
      <c r="I549" s="63"/>
      <c r="J549" s="63"/>
      <c r="K549" s="63"/>
      <c r="L549" s="63"/>
      <c r="M549" s="63"/>
      <c r="N549" s="63"/>
      <c r="O549" s="65">
        <f t="shared" si="17"/>
        <v>6</v>
      </c>
      <c r="P549" s="65">
        <v>6</v>
      </c>
      <c r="Q549" s="65">
        <v>14904</v>
      </c>
      <c r="R549" s="65">
        <f t="shared" si="26"/>
        <v>89424</v>
      </c>
    </row>
    <row r="550" spans="1:18" x14ac:dyDescent="0.2">
      <c r="A550" s="163">
        <v>67</v>
      </c>
      <c r="B550" s="63" t="str">
        <f>'[1]Laporan Bulanan'!B478</f>
        <v>Dowel Pin</v>
      </c>
      <c r="C550" s="63" t="str">
        <f>'[1]Laporan Mingguan'!C483</f>
        <v>DPND-8-30</v>
      </c>
      <c r="D550" s="63">
        <f>'[1]Laporan Mingguan'!D483</f>
        <v>0</v>
      </c>
      <c r="E550" s="63">
        <f>'[1]Laporan Mingguan'!E483</f>
        <v>0</v>
      </c>
      <c r="F550" s="65">
        <f>'[2]Laporan Mingguan'!O564</f>
        <v>7</v>
      </c>
      <c r="G550" s="63"/>
      <c r="H550" s="63"/>
      <c r="I550" s="63"/>
      <c r="J550" s="63"/>
      <c r="K550" s="63"/>
      <c r="L550" s="63"/>
      <c r="M550" s="63"/>
      <c r="N550" s="63"/>
      <c r="O550" s="65">
        <f t="shared" si="17"/>
        <v>7</v>
      </c>
      <c r="P550" s="65">
        <v>7</v>
      </c>
      <c r="Q550" s="65">
        <v>10500</v>
      </c>
      <c r="R550" s="65">
        <f t="shared" si="26"/>
        <v>73500</v>
      </c>
    </row>
    <row r="551" spans="1:18" x14ac:dyDescent="0.2">
      <c r="A551" s="163">
        <v>68</v>
      </c>
      <c r="B551" s="63" t="str">
        <f>'[1]Laporan Bulanan'!B479</f>
        <v>Dowel Pin</v>
      </c>
      <c r="C551" s="63" t="str">
        <f>'[1]Laporan Mingguan'!C484</f>
        <v>DPND-8-35</v>
      </c>
      <c r="D551" s="63">
        <f>'[1]Laporan Mingguan'!D484</f>
        <v>0</v>
      </c>
      <c r="E551" s="63">
        <f>'[1]Laporan Mingguan'!E484</f>
        <v>0</v>
      </c>
      <c r="F551" s="65">
        <f>'[2]Laporan Mingguan'!O565</f>
        <v>10</v>
      </c>
      <c r="G551" s="63"/>
      <c r="H551" s="63"/>
      <c r="I551" s="63"/>
      <c r="J551" s="63"/>
      <c r="K551" s="63"/>
      <c r="L551" s="63"/>
      <c r="M551" s="63"/>
      <c r="N551" s="63"/>
      <c r="O551" s="65">
        <f t="shared" si="17"/>
        <v>10</v>
      </c>
      <c r="P551" s="65">
        <v>10</v>
      </c>
      <c r="Q551" s="65">
        <v>10500</v>
      </c>
      <c r="R551" s="65">
        <f t="shared" si="26"/>
        <v>105000</v>
      </c>
    </row>
    <row r="552" spans="1:18" x14ac:dyDescent="0.2">
      <c r="A552" s="163">
        <v>69</v>
      </c>
      <c r="B552" s="63" t="s">
        <v>88</v>
      </c>
      <c r="C552" s="63" t="s">
        <v>915</v>
      </c>
      <c r="D552" s="63">
        <v>0</v>
      </c>
      <c r="E552" s="63">
        <v>0</v>
      </c>
      <c r="F552" s="65">
        <f>'[2]Laporan Mingguan'!O566</f>
        <v>4</v>
      </c>
      <c r="G552" s="63"/>
      <c r="H552" s="63"/>
      <c r="I552" s="63"/>
      <c r="J552" s="63"/>
      <c r="K552" s="63"/>
      <c r="L552" s="63"/>
      <c r="M552" s="63"/>
      <c r="N552" s="63"/>
      <c r="O552" s="65">
        <f t="shared" si="17"/>
        <v>4</v>
      </c>
      <c r="P552" s="65">
        <v>4</v>
      </c>
      <c r="Q552" s="65">
        <v>5226</v>
      </c>
      <c r="R552" s="65">
        <f t="shared" si="26"/>
        <v>20904</v>
      </c>
    </row>
    <row r="553" spans="1:18" x14ac:dyDescent="0.2">
      <c r="A553" s="163">
        <v>70</v>
      </c>
      <c r="B553" s="63" t="str">
        <f>'[1]Laporan Bulanan'!B480</f>
        <v>Dowel Pin</v>
      </c>
      <c r="C553" s="63" t="str">
        <f>'[1]Laporan Mingguan'!C485</f>
        <v>DPND-8-60</v>
      </c>
      <c r="D553" s="63">
        <f>'[1]Laporan Mingguan'!D485</f>
        <v>0</v>
      </c>
      <c r="E553" s="63">
        <f>'[1]Laporan Mingguan'!E485</f>
        <v>0</v>
      </c>
      <c r="F553" s="65">
        <f>'[2]Laporan Mingguan'!O567</f>
        <v>4</v>
      </c>
      <c r="G553" s="63"/>
      <c r="H553" s="63"/>
      <c r="I553" s="63"/>
      <c r="J553" s="63"/>
      <c r="K553" s="63"/>
      <c r="L553" s="63"/>
      <c r="M553" s="63"/>
      <c r="N553" s="63"/>
      <c r="O553" s="65">
        <f t="shared" si="17"/>
        <v>4</v>
      </c>
      <c r="P553" s="65">
        <v>4</v>
      </c>
      <c r="Q553" s="65">
        <v>10500</v>
      </c>
      <c r="R553" s="65">
        <f t="shared" si="26"/>
        <v>42000</v>
      </c>
    </row>
    <row r="554" spans="1:18" x14ac:dyDescent="0.2">
      <c r="A554" s="163">
        <v>71</v>
      </c>
      <c r="B554" s="63" t="str">
        <f>'[1]Laporan Bulanan'!B481</f>
        <v>Dowel Pin</v>
      </c>
      <c r="C554" s="63" t="str">
        <f>'[1]Laporan Mingguan'!C486</f>
        <v>DPND-10-20</v>
      </c>
      <c r="D554" s="63">
        <f>'[1]Laporan Mingguan'!D486</f>
        <v>0</v>
      </c>
      <c r="E554" s="63">
        <f>'[1]Laporan Mingguan'!E486</f>
        <v>0</v>
      </c>
      <c r="F554" s="65">
        <f>'[2]Laporan Mingguan'!O568</f>
        <v>4</v>
      </c>
      <c r="G554" s="63"/>
      <c r="H554" s="63"/>
      <c r="I554" s="63"/>
      <c r="J554" s="63"/>
      <c r="K554" s="63"/>
      <c r="L554" s="63"/>
      <c r="M554" s="63"/>
      <c r="N554" s="63"/>
      <c r="O554" s="65">
        <f t="shared" si="17"/>
        <v>4</v>
      </c>
      <c r="P554" s="65">
        <v>4</v>
      </c>
      <c r="Q554" s="65">
        <v>5096</v>
      </c>
      <c r="R554" s="65">
        <f t="shared" si="26"/>
        <v>20384</v>
      </c>
    </row>
    <row r="555" spans="1:18" x14ac:dyDescent="0.2">
      <c r="A555" s="163">
        <v>72</v>
      </c>
      <c r="B555" s="63" t="str">
        <f>'[1]Laporan Bulanan'!B482</f>
        <v>Dowel Pin</v>
      </c>
      <c r="C555" s="63" t="str">
        <f>'[1]Laporan Mingguan'!C487</f>
        <v>DPND-10-25</v>
      </c>
      <c r="D555" s="63">
        <f>'[1]Laporan Mingguan'!D487</f>
        <v>0</v>
      </c>
      <c r="E555" s="63">
        <f>'[1]Laporan Mingguan'!E487</f>
        <v>0</v>
      </c>
      <c r="F555" s="65">
        <f>'[2]Laporan Mingguan'!O569</f>
        <v>1</v>
      </c>
      <c r="G555" s="63"/>
      <c r="H555" s="63"/>
      <c r="I555" s="63"/>
      <c r="J555" s="63"/>
      <c r="K555" s="63"/>
      <c r="L555" s="63"/>
      <c r="M555" s="63"/>
      <c r="N555" s="63"/>
      <c r="O555" s="65">
        <f t="shared" si="17"/>
        <v>1</v>
      </c>
      <c r="P555" s="65">
        <v>1</v>
      </c>
      <c r="Q555" s="65">
        <v>5398</v>
      </c>
      <c r="R555" s="65">
        <f t="shared" si="26"/>
        <v>5398</v>
      </c>
    </row>
    <row r="556" spans="1:18" x14ac:dyDescent="0.2">
      <c r="A556" s="163">
        <v>73</v>
      </c>
      <c r="B556" s="63" t="str">
        <f>'[1]Laporan Bulanan'!B483</f>
        <v>Dowel Pin</v>
      </c>
      <c r="C556" s="63" t="str">
        <f>'[1]Laporan Mingguan'!C488</f>
        <v>DPND-10-30</v>
      </c>
      <c r="D556" s="63">
        <f>'[1]Laporan Mingguan'!D488</f>
        <v>0</v>
      </c>
      <c r="E556" s="63">
        <f>'[1]Laporan Mingguan'!E488</f>
        <v>0</v>
      </c>
      <c r="F556" s="65">
        <f>'[2]Laporan Mingguan'!O570</f>
        <v>22</v>
      </c>
      <c r="G556" s="63"/>
      <c r="H556" s="63"/>
      <c r="I556" s="63"/>
      <c r="J556" s="63"/>
      <c r="K556" s="63"/>
      <c r="L556" s="63"/>
      <c r="M556" s="63"/>
      <c r="N556" s="63"/>
      <c r="O556" s="65">
        <f t="shared" si="17"/>
        <v>22</v>
      </c>
      <c r="P556" s="65">
        <v>22</v>
      </c>
      <c r="Q556" s="65">
        <v>13000</v>
      </c>
      <c r="R556" s="65">
        <f t="shared" si="26"/>
        <v>286000</v>
      </c>
    </row>
    <row r="557" spans="1:18" x14ac:dyDescent="0.2">
      <c r="A557" s="163">
        <v>74</v>
      </c>
      <c r="B557" s="63" t="str">
        <f>'[1]Laporan Bulanan'!B484</f>
        <v>Dowel Pin</v>
      </c>
      <c r="C557" s="63" t="str">
        <f>'[1]Laporan Mingguan'!C489</f>
        <v>DPND-10-35</v>
      </c>
      <c r="D557" s="63">
        <f>'[1]Laporan Mingguan'!D489</f>
        <v>0</v>
      </c>
      <c r="E557" s="63">
        <f>'[1]Laporan Mingguan'!E489</f>
        <v>0</v>
      </c>
      <c r="F557" s="65">
        <f>'[2]Laporan Mingguan'!O571</f>
        <v>14</v>
      </c>
      <c r="G557" s="63"/>
      <c r="H557" s="63"/>
      <c r="I557" s="63"/>
      <c r="J557" s="63"/>
      <c r="K557" s="63"/>
      <c r="L557" s="63"/>
      <c r="M557" s="63"/>
      <c r="N557" s="63"/>
      <c r="O557" s="65">
        <f t="shared" si="17"/>
        <v>14</v>
      </c>
      <c r="P557" s="65">
        <v>14</v>
      </c>
      <c r="Q557" s="65">
        <v>5798</v>
      </c>
      <c r="R557" s="65">
        <f t="shared" si="26"/>
        <v>81172</v>
      </c>
    </row>
    <row r="558" spans="1:18" x14ac:dyDescent="0.2">
      <c r="A558" s="163">
        <v>75</v>
      </c>
      <c r="B558" s="63" t="str">
        <f>'[1]Laporan Bulanan'!B485</f>
        <v>Dowel Pin</v>
      </c>
      <c r="C558" s="63" t="str">
        <f>'[1]Laporan Mingguan'!C490</f>
        <v>DPND-10-40</v>
      </c>
      <c r="D558" s="63">
        <f>'[1]Laporan Mingguan'!D490</f>
        <v>0</v>
      </c>
      <c r="E558" s="63">
        <f>'[1]Laporan Mingguan'!E490</f>
        <v>0</v>
      </c>
      <c r="F558" s="65">
        <f>'[2]Laporan Mingguan'!O572</f>
        <v>2</v>
      </c>
      <c r="G558" s="63"/>
      <c r="H558" s="63"/>
      <c r="I558" s="63"/>
      <c r="J558" s="63"/>
      <c r="K558" s="63"/>
      <c r="L558" s="63"/>
      <c r="M558" s="63"/>
      <c r="N558" s="63"/>
      <c r="O558" s="65">
        <f t="shared" si="17"/>
        <v>2</v>
      </c>
      <c r="P558" s="65">
        <v>2</v>
      </c>
      <c r="Q558" s="65">
        <v>13000</v>
      </c>
      <c r="R558" s="65">
        <f t="shared" si="26"/>
        <v>26000</v>
      </c>
    </row>
    <row r="559" spans="1:18" x14ac:dyDescent="0.2">
      <c r="A559" s="163">
        <v>76</v>
      </c>
      <c r="B559" s="63" t="str">
        <f>'[1]Laporan Bulanan'!B486</f>
        <v>Dowel Pin</v>
      </c>
      <c r="C559" s="63" t="str">
        <f>'[1]Laporan Mingguan'!C491</f>
        <v>DPND 12-30</v>
      </c>
      <c r="D559" s="63">
        <f>'[1]Laporan Mingguan'!D491</f>
        <v>0</v>
      </c>
      <c r="E559" s="63">
        <f>'[1]Laporan Mingguan'!E491</f>
        <v>0</v>
      </c>
      <c r="F559" s="65">
        <f>'[2]Laporan Mingguan'!O573</f>
        <v>0</v>
      </c>
      <c r="G559" s="63"/>
      <c r="H559" s="63"/>
      <c r="I559" s="63"/>
      <c r="J559" s="63"/>
      <c r="K559" s="63"/>
      <c r="L559" s="63"/>
      <c r="M559" s="63"/>
      <c r="N559" s="63"/>
      <c r="O559" s="65">
        <f t="shared" si="17"/>
        <v>0</v>
      </c>
      <c r="P559" s="65">
        <v>0</v>
      </c>
      <c r="Q559" s="65">
        <v>13000</v>
      </c>
      <c r="R559" s="65">
        <f t="shared" si="26"/>
        <v>0</v>
      </c>
    </row>
    <row r="560" spans="1:18" x14ac:dyDescent="0.2">
      <c r="A560" s="163">
        <v>77</v>
      </c>
      <c r="B560" s="63" t="s">
        <v>88</v>
      </c>
      <c r="C560" s="63" t="s">
        <v>257</v>
      </c>
      <c r="D560" s="63">
        <v>0</v>
      </c>
      <c r="E560" s="63">
        <v>0</v>
      </c>
      <c r="F560" s="65">
        <f>'[2]Laporan Mingguan'!O574</f>
        <v>0</v>
      </c>
      <c r="G560" s="63"/>
      <c r="H560" s="63"/>
      <c r="I560" s="63"/>
      <c r="J560" s="63"/>
      <c r="K560" s="63"/>
      <c r="L560" s="63"/>
      <c r="M560" s="63"/>
      <c r="N560" s="63"/>
      <c r="O560" s="65">
        <f t="shared" si="17"/>
        <v>0</v>
      </c>
      <c r="P560" s="65">
        <v>0</v>
      </c>
      <c r="Q560" s="65">
        <v>13382</v>
      </c>
      <c r="R560" s="65">
        <f t="shared" si="26"/>
        <v>0</v>
      </c>
    </row>
    <row r="561" spans="1:18" x14ac:dyDescent="0.2">
      <c r="A561" s="163">
        <v>78</v>
      </c>
      <c r="B561" s="63" t="str">
        <f>'[1]Laporan Bulanan'!B488</f>
        <v>Dowel Pin</v>
      </c>
      <c r="C561" s="63" t="str">
        <f>'[1]Laporan Mingguan'!C493</f>
        <v>DPTM-5-20</v>
      </c>
      <c r="D561" s="63">
        <f>'[1]Laporan Mingguan'!D493</f>
        <v>0</v>
      </c>
      <c r="E561" s="63">
        <f>'[1]Laporan Mingguan'!E493</f>
        <v>0</v>
      </c>
      <c r="F561" s="65">
        <f>'[2]Laporan Mingguan'!O575</f>
        <v>44</v>
      </c>
      <c r="G561" s="63"/>
      <c r="H561" s="63"/>
      <c r="I561" s="63"/>
      <c r="J561" s="63"/>
      <c r="K561" s="63"/>
      <c r="L561" s="63"/>
      <c r="M561" s="63"/>
      <c r="N561" s="63"/>
      <c r="O561" s="65">
        <f t="shared" si="17"/>
        <v>44</v>
      </c>
      <c r="P561" s="65">
        <v>44</v>
      </c>
      <c r="Q561" s="65">
        <v>10000</v>
      </c>
      <c r="R561" s="65">
        <f t="shared" si="26"/>
        <v>440000</v>
      </c>
    </row>
    <row r="562" spans="1:18" x14ac:dyDescent="0.2">
      <c r="A562" s="163">
        <v>79</v>
      </c>
      <c r="B562" s="63" t="str">
        <f>'[1]Laporan Bulanan'!B489</f>
        <v>Dowel Pin</v>
      </c>
      <c r="C562" s="63" t="str">
        <f>'[1]Laporan Mingguan'!C494</f>
        <v>DPTM-5-25</v>
      </c>
      <c r="D562" s="63">
        <f>'[1]Laporan Mingguan'!D494</f>
        <v>0</v>
      </c>
      <c r="E562" s="63">
        <f>'[1]Laporan Mingguan'!E494</f>
        <v>0</v>
      </c>
      <c r="F562" s="65">
        <f>'[2]Laporan Mingguan'!O576</f>
        <v>4</v>
      </c>
      <c r="G562" s="63"/>
      <c r="H562" s="63"/>
      <c r="I562" s="63"/>
      <c r="J562" s="63"/>
      <c r="K562" s="63"/>
      <c r="L562" s="63"/>
      <c r="M562" s="63"/>
      <c r="N562" s="63"/>
      <c r="O562" s="65">
        <f t="shared" si="17"/>
        <v>4</v>
      </c>
      <c r="P562" s="65">
        <v>4</v>
      </c>
      <c r="Q562" s="65">
        <v>10500</v>
      </c>
      <c r="R562" s="65">
        <f t="shared" si="26"/>
        <v>42000</v>
      </c>
    </row>
    <row r="563" spans="1:18" s="93" customFormat="1" x14ac:dyDescent="0.2">
      <c r="A563" s="163">
        <v>80</v>
      </c>
      <c r="B563" s="91" t="str">
        <f>'[1]Laporan Bulanan'!B490</f>
        <v>Dowel Pin</v>
      </c>
      <c r="C563" s="91" t="str">
        <f>'[1]Laporan Mingguan'!C495</f>
        <v>DPTM-6-15</v>
      </c>
      <c r="D563" s="91">
        <f>'[1]Laporan Mingguan'!D495</f>
        <v>0</v>
      </c>
      <c r="E563" s="91">
        <f>'[1]Laporan Mingguan'!E495</f>
        <v>0</v>
      </c>
      <c r="F563" s="92">
        <f>'[2]Laporan Mingguan'!O577</f>
        <v>0</v>
      </c>
      <c r="G563" s="91"/>
      <c r="H563" s="91"/>
      <c r="I563" s="91"/>
      <c r="J563" s="91"/>
      <c r="K563" s="91"/>
      <c r="L563" s="91"/>
      <c r="M563" s="91">
        <f>4</f>
        <v>4</v>
      </c>
      <c r="N563" s="91">
        <f>4</f>
        <v>4</v>
      </c>
      <c r="O563" s="92">
        <f t="shared" si="17"/>
        <v>0</v>
      </c>
      <c r="P563" s="92">
        <v>0</v>
      </c>
      <c r="Q563" s="92">
        <v>9000</v>
      </c>
      <c r="R563" s="92">
        <f t="shared" si="26"/>
        <v>0</v>
      </c>
    </row>
    <row r="564" spans="1:18" ht="12" customHeight="1" x14ac:dyDescent="0.2">
      <c r="A564" s="163">
        <v>81</v>
      </c>
      <c r="B564" s="63" t="str">
        <f>'[1]Laporan Bulanan'!B491</f>
        <v>Dowel Pin</v>
      </c>
      <c r="C564" s="63" t="str">
        <f>'[1]Laporan Mingguan'!C496</f>
        <v>DPTM-6-20</v>
      </c>
      <c r="D564" s="63">
        <f>'[1]Laporan Mingguan'!D496</f>
        <v>0</v>
      </c>
      <c r="E564" s="63">
        <f>'[1]Laporan Mingguan'!E496</f>
        <v>0</v>
      </c>
      <c r="F564" s="65">
        <f>'[2]Laporan Mingguan'!O578</f>
        <v>1</v>
      </c>
      <c r="G564" s="63"/>
      <c r="H564" s="63"/>
      <c r="I564" s="63"/>
      <c r="J564" s="63"/>
      <c r="K564" s="63"/>
      <c r="L564" s="63"/>
      <c r="M564" s="63"/>
      <c r="N564" s="63"/>
      <c r="O564" s="65">
        <f>(F564+G564+I564+K564+M564)-(H564+J564+L564+N564)</f>
        <v>1</v>
      </c>
      <c r="P564" s="65">
        <v>1</v>
      </c>
      <c r="Q564" s="65">
        <v>9000</v>
      </c>
      <c r="R564" s="65">
        <f t="shared" si="26"/>
        <v>9000</v>
      </c>
    </row>
    <row r="565" spans="1:18" x14ac:dyDescent="0.2">
      <c r="A565" s="163">
        <v>82</v>
      </c>
      <c r="B565" s="63" t="str">
        <f>'[1]Laporan Bulanan'!B492</f>
        <v>Dowel Pin</v>
      </c>
      <c r="C565" s="63" t="str">
        <f>'[1]Laporan Mingguan'!C497</f>
        <v>DPTM-6-25</v>
      </c>
      <c r="D565" s="63">
        <f>'[1]Laporan Mingguan'!D497</f>
        <v>0</v>
      </c>
      <c r="E565" s="63">
        <f>'[1]Laporan Mingguan'!E497</f>
        <v>0</v>
      </c>
      <c r="F565" s="65">
        <f>'[2]Laporan Mingguan'!O579</f>
        <v>11</v>
      </c>
      <c r="G565" s="63"/>
      <c r="H565" s="63"/>
      <c r="I565" s="63"/>
      <c r="J565" s="63"/>
      <c r="K565" s="63"/>
      <c r="L565" s="63"/>
      <c r="M565" s="63"/>
      <c r="N565" s="63"/>
      <c r="O565" s="65">
        <f t="shared" si="17"/>
        <v>11</v>
      </c>
      <c r="P565" s="65">
        <v>11</v>
      </c>
      <c r="Q565" s="65">
        <v>7905</v>
      </c>
      <c r="R565" s="65">
        <f t="shared" si="26"/>
        <v>86955</v>
      </c>
    </row>
    <row r="566" spans="1:18" x14ac:dyDescent="0.2">
      <c r="A566" s="163">
        <v>83</v>
      </c>
      <c r="B566" s="63" t="str">
        <f>'[1]Laporan Bulanan'!B493</f>
        <v>Dowel Pin</v>
      </c>
      <c r="C566" s="63" t="str">
        <f>'[1]Laporan Mingguan'!C498</f>
        <v>DPTM-6-30</v>
      </c>
      <c r="D566" s="63">
        <f>'[1]Laporan Mingguan'!D498</f>
        <v>0</v>
      </c>
      <c r="E566" s="63">
        <f>'[1]Laporan Mingguan'!E498</f>
        <v>0</v>
      </c>
      <c r="F566" s="65">
        <f>'[2]Laporan Mingguan'!O580</f>
        <v>9</v>
      </c>
      <c r="G566" s="63"/>
      <c r="H566" s="63"/>
      <c r="I566" s="63"/>
      <c r="J566" s="63"/>
      <c r="K566" s="63"/>
      <c r="L566" s="63"/>
      <c r="M566" s="63"/>
      <c r="N566" s="63">
        <f>8</f>
        <v>8</v>
      </c>
      <c r="O566" s="65">
        <f t="shared" si="17"/>
        <v>1</v>
      </c>
      <c r="P566" s="65">
        <v>1</v>
      </c>
      <c r="Q566" s="65">
        <v>7905</v>
      </c>
      <c r="R566" s="65">
        <f t="shared" si="26"/>
        <v>7905</v>
      </c>
    </row>
    <row r="567" spans="1:18" x14ac:dyDescent="0.2">
      <c r="A567" s="163">
        <v>84</v>
      </c>
      <c r="B567" s="63" t="str">
        <f>'[1]Laporan Bulanan'!B494</f>
        <v>Dowel Pin</v>
      </c>
      <c r="C567" s="63" t="str">
        <f>'[1]Laporan Mingguan'!C499</f>
        <v>DPTM-6-35</v>
      </c>
      <c r="D567" s="63">
        <f>'[1]Laporan Mingguan'!D499</f>
        <v>0</v>
      </c>
      <c r="E567" s="63">
        <f>'[1]Laporan Mingguan'!E499</f>
        <v>0</v>
      </c>
      <c r="F567" s="65">
        <f>'[2]Laporan Mingguan'!O581</f>
        <v>3</v>
      </c>
      <c r="G567" s="63"/>
      <c r="H567" s="63"/>
      <c r="I567" s="63"/>
      <c r="J567" s="63"/>
      <c r="K567" s="63"/>
      <c r="L567" s="63"/>
      <c r="M567" s="63"/>
      <c r="N567" s="63"/>
      <c r="O567" s="65">
        <f t="shared" si="17"/>
        <v>3</v>
      </c>
      <c r="P567" s="65">
        <v>3</v>
      </c>
      <c r="Q567" s="65">
        <v>6455</v>
      </c>
      <c r="R567" s="65">
        <f t="shared" si="26"/>
        <v>19365</v>
      </c>
    </row>
    <row r="568" spans="1:18" ht="12.75" customHeight="1" x14ac:dyDescent="0.2">
      <c r="A568" s="163">
        <v>85</v>
      </c>
      <c r="B568" s="63" t="str">
        <f>'[1]Laporan Bulanan'!B495</f>
        <v>Dowel Pin</v>
      </c>
      <c r="C568" s="63" t="str">
        <f>'[1]Laporan Mingguan'!C500</f>
        <v>DPTM-6-50</v>
      </c>
      <c r="D568" s="63">
        <f>'[1]Laporan Mingguan'!D500</f>
        <v>0</v>
      </c>
      <c r="E568" s="63">
        <f>'[1]Laporan Mingguan'!E500</f>
        <v>0</v>
      </c>
      <c r="F568" s="65">
        <f>'[2]Laporan Mingguan'!O582</f>
        <v>4</v>
      </c>
      <c r="G568" s="63"/>
      <c r="H568" s="63"/>
      <c r="I568" s="63"/>
      <c r="J568" s="63"/>
      <c r="K568" s="63"/>
      <c r="L568" s="63"/>
      <c r="M568" s="63"/>
      <c r="N568" s="63"/>
      <c r="O568" s="65">
        <f t="shared" si="17"/>
        <v>4</v>
      </c>
      <c r="P568" s="65">
        <v>4</v>
      </c>
      <c r="Q568" s="65">
        <v>9600</v>
      </c>
      <c r="R568" s="65">
        <f t="shared" si="26"/>
        <v>38400</v>
      </c>
    </row>
    <row r="569" spans="1:18" x14ac:dyDescent="0.2">
      <c r="A569" s="163">
        <v>86</v>
      </c>
      <c r="B569" s="63" t="str">
        <f>'[1]Laporan Bulanan'!B496</f>
        <v>Dowel Pin</v>
      </c>
      <c r="C569" s="63" t="s">
        <v>932</v>
      </c>
      <c r="D569" s="63">
        <f>'[1]Laporan Mingguan'!D501</f>
        <v>0</v>
      </c>
      <c r="E569" s="63">
        <f>'[1]Laporan Mingguan'!E501</f>
        <v>0</v>
      </c>
      <c r="F569" s="65">
        <f>'[2]Laporan Mingguan'!O583</f>
        <v>1</v>
      </c>
      <c r="G569" s="63"/>
      <c r="H569" s="63"/>
      <c r="I569" s="63"/>
      <c r="J569" s="63"/>
      <c r="K569" s="63"/>
      <c r="L569" s="63"/>
      <c r="M569" s="63"/>
      <c r="N569" s="63"/>
      <c r="O569" s="65">
        <f t="shared" si="17"/>
        <v>1</v>
      </c>
      <c r="P569" s="65">
        <v>1</v>
      </c>
      <c r="Q569" s="65">
        <v>8622</v>
      </c>
      <c r="R569" s="65">
        <f t="shared" si="26"/>
        <v>8622</v>
      </c>
    </row>
    <row r="570" spans="1:18" s="93" customFormat="1" x14ac:dyDescent="0.2">
      <c r="A570" s="163">
        <v>87</v>
      </c>
      <c r="B570" s="91" t="str">
        <f>'[1]Laporan Bulanan'!B497</f>
        <v>Dowel Pin</v>
      </c>
      <c r="C570" s="91" t="str">
        <f>'[1]Laporan Mingguan'!C502</f>
        <v>DPTM-8-20</v>
      </c>
      <c r="D570" s="91">
        <f>'[1]Laporan Mingguan'!D502</f>
        <v>0</v>
      </c>
      <c r="E570" s="91">
        <f>'[1]Laporan Mingguan'!E502</f>
        <v>0</v>
      </c>
      <c r="F570" s="92">
        <f>'[2]Laporan Mingguan'!O584</f>
        <v>0</v>
      </c>
      <c r="G570" s="91"/>
      <c r="H570" s="91"/>
      <c r="I570" s="91"/>
      <c r="J570" s="91"/>
      <c r="K570" s="91">
        <f>8</f>
        <v>8</v>
      </c>
      <c r="L570" s="91"/>
      <c r="M570" s="91">
        <f>8</f>
        <v>8</v>
      </c>
      <c r="N570" s="91">
        <f>4+4+4+4</f>
        <v>16</v>
      </c>
      <c r="O570" s="92">
        <f t="shared" si="17"/>
        <v>0</v>
      </c>
      <c r="P570" s="92">
        <v>0</v>
      </c>
      <c r="Q570" s="92">
        <v>11000</v>
      </c>
      <c r="R570" s="92">
        <f t="shared" si="26"/>
        <v>0</v>
      </c>
    </row>
    <row r="571" spans="1:18" x14ac:dyDescent="0.2">
      <c r="A571" s="163">
        <v>88</v>
      </c>
      <c r="B571" s="63" t="s">
        <v>88</v>
      </c>
      <c r="C571" s="63" t="s">
        <v>866</v>
      </c>
      <c r="D571" s="63">
        <v>0</v>
      </c>
      <c r="E571" s="63">
        <v>0</v>
      </c>
      <c r="F571" s="65">
        <f>'[2]Laporan Mingguan'!O585</f>
        <v>5</v>
      </c>
      <c r="G571" s="63"/>
      <c r="H571" s="63"/>
      <c r="I571" s="63"/>
      <c r="J571" s="63"/>
      <c r="K571" s="63"/>
      <c r="L571" s="63"/>
      <c r="M571" s="63"/>
      <c r="N571" s="63"/>
      <c r="O571" s="65">
        <f t="shared" si="17"/>
        <v>5</v>
      </c>
      <c r="P571" s="65">
        <v>5</v>
      </c>
      <c r="Q571" s="65">
        <v>8622</v>
      </c>
      <c r="R571" s="65">
        <f t="shared" si="26"/>
        <v>43110</v>
      </c>
    </row>
    <row r="572" spans="1:18" x14ac:dyDescent="0.2">
      <c r="A572" s="163">
        <v>89</v>
      </c>
      <c r="B572" s="63" t="str">
        <f>'[1]Laporan Bulanan'!B499</f>
        <v>Dowel Pin</v>
      </c>
      <c r="C572" s="63" t="str">
        <f>'[1]Laporan Mingguan'!C504</f>
        <v>DPTM-8-30</v>
      </c>
      <c r="D572" s="63">
        <f>'[1]Laporan Mingguan'!D504</f>
        <v>0</v>
      </c>
      <c r="E572" s="63">
        <f>'[1]Laporan Mingguan'!E504</f>
        <v>0</v>
      </c>
      <c r="F572" s="65">
        <f>'[2]Laporan Mingguan'!O586</f>
        <v>1</v>
      </c>
      <c r="G572" s="63"/>
      <c r="H572" s="63"/>
      <c r="I572" s="63"/>
      <c r="J572" s="63"/>
      <c r="K572" s="63"/>
      <c r="L572" s="63"/>
      <c r="M572" s="63"/>
      <c r="N572" s="63"/>
      <c r="O572" s="65">
        <f t="shared" si="17"/>
        <v>1</v>
      </c>
      <c r="P572" s="65">
        <v>1</v>
      </c>
      <c r="Q572" s="65">
        <v>7905</v>
      </c>
      <c r="R572" s="65">
        <f t="shared" si="26"/>
        <v>7905</v>
      </c>
    </row>
    <row r="573" spans="1:18" x14ac:dyDescent="0.2">
      <c r="A573" s="163">
        <v>90</v>
      </c>
      <c r="B573" s="63" t="str">
        <f>'[1]Laporan Bulanan'!B500</f>
        <v>Dowel Pin</v>
      </c>
      <c r="C573" s="63" t="str">
        <f>'[1]Laporan Mingguan'!C505</f>
        <v>DPTM-8-35</v>
      </c>
      <c r="D573" s="63">
        <f>'[1]Laporan Mingguan'!D505</f>
        <v>0</v>
      </c>
      <c r="E573" s="63">
        <f>'[1]Laporan Mingguan'!E505</f>
        <v>0</v>
      </c>
      <c r="F573" s="65">
        <f>'[2]Laporan Mingguan'!O587</f>
        <v>8</v>
      </c>
      <c r="G573" s="63"/>
      <c r="H573" s="63"/>
      <c r="I573" s="63"/>
      <c r="J573" s="63"/>
      <c r="K573" s="63"/>
      <c r="L573" s="63"/>
      <c r="M573" s="63"/>
      <c r="N573" s="63"/>
      <c r="O573" s="65">
        <f t="shared" si="17"/>
        <v>8</v>
      </c>
      <c r="P573" s="65">
        <v>8</v>
      </c>
      <c r="Q573" s="65">
        <v>12590</v>
      </c>
      <c r="R573" s="65">
        <f t="shared" si="26"/>
        <v>100720</v>
      </c>
    </row>
    <row r="574" spans="1:18" x14ac:dyDescent="0.2">
      <c r="A574" s="163">
        <v>91</v>
      </c>
      <c r="B574" s="63" t="str">
        <f>'[1]Laporan Bulanan'!B501</f>
        <v>Dowel Pin</v>
      </c>
      <c r="C574" s="63" t="str">
        <f>'[1]Laporan Mingguan'!C506</f>
        <v>DPTM-8-40</v>
      </c>
      <c r="D574" s="63">
        <f>'[1]Laporan Mingguan'!D506</f>
        <v>0</v>
      </c>
      <c r="E574" s="63">
        <f>'[1]Laporan Mingguan'!E506</f>
        <v>0</v>
      </c>
      <c r="F574" s="65">
        <f>'[2]Laporan Mingguan'!O588</f>
        <v>7</v>
      </c>
      <c r="G574" s="63"/>
      <c r="H574" s="63"/>
      <c r="I574" s="63"/>
      <c r="J574" s="63"/>
      <c r="K574" s="63"/>
      <c r="L574" s="63"/>
      <c r="M574" s="63"/>
      <c r="N574" s="63"/>
      <c r="O574" s="65">
        <f t="shared" si="17"/>
        <v>7</v>
      </c>
      <c r="P574" s="65">
        <v>7</v>
      </c>
      <c r="Q574" s="65">
        <v>9383</v>
      </c>
      <c r="R574" s="65">
        <f t="shared" si="26"/>
        <v>65681</v>
      </c>
    </row>
    <row r="575" spans="1:18" x14ac:dyDescent="0.2">
      <c r="A575" s="163">
        <v>92</v>
      </c>
      <c r="B575" s="68" t="str">
        <f>'[1]Laporan Bulanan'!B502</f>
        <v>Dowel Pin</v>
      </c>
      <c r="C575" s="68" t="str">
        <f>'[1]Laporan Mingguan'!C507</f>
        <v>DPTM-8-45</v>
      </c>
      <c r="D575" s="68">
        <f>'[1]Laporan Mingguan'!D507</f>
        <v>0</v>
      </c>
      <c r="E575" s="68">
        <f>'[1]Laporan Mingguan'!E507</f>
        <v>0</v>
      </c>
      <c r="F575" s="65">
        <f>'[2]Laporan Mingguan'!O589</f>
        <v>2</v>
      </c>
      <c r="G575" s="68"/>
      <c r="H575" s="68"/>
      <c r="I575" s="68"/>
      <c r="J575" s="68"/>
      <c r="K575" s="68"/>
      <c r="L575" s="68"/>
      <c r="M575" s="68"/>
      <c r="N575" s="68"/>
      <c r="O575" s="69">
        <f t="shared" si="17"/>
        <v>2</v>
      </c>
      <c r="P575" s="69">
        <v>2</v>
      </c>
      <c r="Q575" s="69">
        <v>13963</v>
      </c>
      <c r="R575" s="65">
        <f t="shared" si="26"/>
        <v>27926</v>
      </c>
    </row>
    <row r="576" spans="1:18" x14ac:dyDescent="0.2">
      <c r="A576" s="163">
        <v>93</v>
      </c>
      <c r="B576" s="63" t="str">
        <f>'[1]Laporan Bulanan'!B503</f>
        <v>Dowel Pin</v>
      </c>
      <c r="C576" s="63" t="str">
        <f>'[1]Laporan Mingguan'!C508</f>
        <v>DPTM 8-50</v>
      </c>
      <c r="D576" s="63">
        <f>'[1]Laporan Mingguan'!D508</f>
        <v>0</v>
      </c>
      <c r="E576" s="63">
        <f>'[1]Laporan Mingguan'!E508</f>
        <v>0</v>
      </c>
      <c r="F576" s="65">
        <f>'[2]Laporan Mingguan'!O590</f>
        <v>7</v>
      </c>
      <c r="G576" s="63"/>
      <c r="H576" s="63"/>
      <c r="I576" s="63"/>
      <c r="J576" s="63"/>
      <c r="K576" s="63"/>
      <c r="L576" s="63"/>
      <c r="M576" s="63"/>
      <c r="N576" s="63"/>
      <c r="O576" s="65">
        <f t="shared" si="17"/>
        <v>7</v>
      </c>
      <c r="P576" s="65">
        <v>7</v>
      </c>
      <c r="Q576" s="65">
        <v>13963</v>
      </c>
      <c r="R576" s="65">
        <f t="shared" si="26"/>
        <v>97741</v>
      </c>
    </row>
    <row r="577" spans="1:18" x14ac:dyDescent="0.2">
      <c r="A577" s="163">
        <v>94</v>
      </c>
      <c r="B577" s="63" t="str">
        <f>'[1]Laporan Bulanan'!B504</f>
        <v>Dowel Pin</v>
      </c>
      <c r="C577" s="63" t="str">
        <f>'[1]Laporan Mingguan'!C509</f>
        <v>DPTM-8-60</v>
      </c>
      <c r="D577" s="63">
        <f>'[1]Laporan Mingguan'!D509</f>
        <v>0</v>
      </c>
      <c r="E577" s="63">
        <f>'[1]Laporan Mingguan'!E509</f>
        <v>0</v>
      </c>
      <c r="F577" s="65">
        <f>'[2]Laporan Mingguan'!O591</f>
        <v>0</v>
      </c>
      <c r="G577" s="63"/>
      <c r="H577" s="63"/>
      <c r="I577" s="63"/>
      <c r="J577" s="63"/>
      <c r="K577" s="63"/>
      <c r="L577" s="63"/>
      <c r="M577" s="63"/>
      <c r="N577" s="63"/>
      <c r="O577" s="65">
        <f t="shared" si="17"/>
        <v>0</v>
      </c>
      <c r="P577" s="65">
        <v>0</v>
      </c>
      <c r="Q577" s="65">
        <v>15000</v>
      </c>
      <c r="R577" s="65">
        <f t="shared" si="26"/>
        <v>0</v>
      </c>
    </row>
    <row r="578" spans="1:18" x14ac:dyDescent="0.2">
      <c r="A578" s="163">
        <v>95</v>
      </c>
      <c r="B578" s="63" t="s">
        <v>88</v>
      </c>
      <c r="C578" s="63" t="s">
        <v>933</v>
      </c>
      <c r="D578" s="63">
        <v>0</v>
      </c>
      <c r="E578" s="63">
        <v>0</v>
      </c>
      <c r="F578" s="65">
        <f>'[2]Laporan Mingguan'!O592</f>
        <v>0</v>
      </c>
      <c r="G578" s="63"/>
      <c r="H578" s="63"/>
      <c r="I578" s="63"/>
      <c r="J578" s="63"/>
      <c r="K578" s="63"/>
      <c r="L578" s="63"/>
      <c r="M578" s="63"/>
      <c r="N578" s="63"/>
      <c r="O578" s="65">
        <f t="shared" si="17"/>
        <v>0</v>
      </c>
      <c r="P578" s="65">
        <v>0</v>
      </c>
      <c r="Q578" s="65">
        <v>10713</v>
      </c>
      <c r="R578" s="65">
        <f t="shared" si="26"/>
        <v>0</v>
      </c>
    </row>
    <row r="579" spans="1:18" s="93" customFormat="1" ht="12" customHeight="1" x14ac:dyDescent="0.2">
      <c r="A579" s="163">
        <v>96</v>
      </c>
      <c r="B579" s="91" t="str">
        <f>'[1]Laporan Bulanan'!B505</f>
        <v>Dowel Pin</v>
      </c>
      <c r="C579" s="91" t="str">
        <f>'[1]Laporan Mingguan'!C510</f>
        <v>DPTM-10-20</v>
      </c>
      <c r="D579" s="91">
        <f>'[1]Laporan Mingguan'!D510</f>
        <v>0</v>
      </c>
      <c r="E579" s="91">
        <f>'[1]Laporan Mingguan'!E510</f>
        <v>0</v>
      </c>
      <c r="F579" s="92">
        <f>'[2]Laporan Mingguan'!O593</f>
        <v>1</v>
      </c>
      <c r="G579" s="91"/>
      <c r="H579" s="91"/>
      <c r="I579" s="91">
        <f>2</f>
        <v>2</v>
      </c>
      <c r="J579" s="91">
        <f>2</f>
        <v>2</v>
      </c>
      <c r="K579" s="91"/>
      <c r="L579" s="91"/>
      <c r="M579" s="91"/>
      <c r="N579" s="91"/>
      <c r="O579" s="92">
        <f t="shared" si="17"/>
        <v>1</v>
      </c>
      <c r="P579" s="92">
        <v>1</v>
      </c>
      <c r="Q579" s="92">
        <v>12000</v>
      </c>
      <c r="R579" s="92">
        <f t="shared" si="26"/>
        <v>12000</v>
      </c>
    </row>
    <row r="580" spans="1:18" x14ac:dyDescent="0.2">
      <c r="A580" s="163">
        <v>97</v>
      </c>
      <c r="B580" s="63" t="str">
        <f>'[1]Laporan Bulanan'!B506</f>
        <v>Dowel Pin</v>
      </c>
      <c r="C580" s="63" t="str">
        <f>'[1]Laporan Mingguan'!C511</f>
        <v>DPTM-10-25</v>
      </c>
      <c r="D580" s="63">
        <f>'[1]Laporan Mingguan'!D511</f>
        <v>0</v>
      </c>
      <c r="E580" s="63">
        <f>'[1]Laporan Mingguan'!E511</f>
        <v>0</v>
      </c>
      <c r="F580" s="65">
        <f>'[2]Laporan Mingguan'!O594</f>
        <v>0</v>
      </c>
      <c r="G580" s="63"/>
      <c r="H580" s="63"/>
      <c r="I580" s="63"/>
      <c r="J580" s="63"/>
      <c r="K580" s="63"/>
      <c r="L580" s="63"/>
      <c r="M580" s="63"/>
      <c r="N580" s="63"/>
      <c r="O580" s="65">
        <f t="shared" si="17"/>
        <v>0</v>
      </c>
      <c r="P580" s="65">
        <v>0</v>
      </c>
      <c r="Q580" s="65">
        <v>12000</v>
      </c>
      <c r="R580" s="65">
        <f t="shared" si="26"/>
        <v>0</v>
      </c>
    </row>
    <row r="581" spans="1:18" x14ac:dyDescent="0.2">
      <c r="A581" s="163">
        <v>98</v>
      </c>
      <c r="B581" s="63" t="str">
        <f>'[1]Laporan Bulanan'!B507</f>
        <v>Dowel Pin</v>
      </c>
      <c r="C581" s="63" t="str">
        <f>'[1]Laporan Mingguan'!C512</f>
        <v>DPTM-10-30</v>
      </c>
      <c r="D581" s="63">
        <f>'[1]Laporan Mingguan'!D512</f>
        <v>0</v>
      </c>
      <c r="E581" s="63">
        <f>'[1]Laporan Mingguan'!E512</f>
        <v>0</v>
      </c>
      <c r="F581" s="65">
        <f>'[2]Laporan Mingguan'!O595</f>
        <v>4</v>
      </c>
      <c r="G581" s="63"/>
      <c r="H581" s="63">
        <f>4</f>
        <v>4</v>
      </c>
      <c r="I581" s="63"/>
      <c r="J581" s="63"/>
      <c r="K581" s="63"/>
      <c r="L581" s="63"/>
      <c r="M581" s="63"/>
      <c r="N581" s="63"/>
      <c r="O581" s="65">
        <f>(F581+G581+I581+K581+M581)-(H581+J581+L581+N581)</f>
        <v>0</v>
      </c>
      <c r="P581" s="65">
        <v>4</v>
      </c>
      <c r="Q581" s="65">
        <v>11670</v>
      </c>
      <c r="R581" s="65">
        <f t="shared" si="26"/>
        <v>46680</v>
      </c>
    </row>
    <row r="582" spans="1:18" ht="12" customHeight="1" x14ac:dyDescent="0.2">
      <c r="A582" s="163">
        <v>99</v>
      </c>
      <c r="B582" s="63" t="str">
        <f>'[1]Laporan Bulanan'!B508</f>
        <v>Dowel Pin</v>
      </c>
      <c r="C582" s="63" t="str">
        <f>'[1]Laporan Mingguan'!C513</f>
        <v>DPTM-10-35</v>
      </c>
      <c r="D582" s="63">
        <f>'[1]Laporan Mingguan'!D513</f>
        <v>0</v>
      </c>
      <c r="E582" s="63">
        <f>'[1]Laporan Mingguan'!E513</f>
        <v>0</v>
      </c>
      <c r="F582" s="65">
        <f>'[2]Laporan Mingguan'!O596</f>
        <v>3</v>
      </c>
      <c r="G582" s="63"/>
      <c r="H582" s="63"/>
      <c r="I582" s="63"/>
      <c r="J582" s="63"/>
      <c r="K582" s="63"/>
      <c r="L582" s="63"/>
      <c r="M582" s="63"/>
      <c r="N582" s="63"/>
      <c r="O582" s="65">
        <f t="shared" si="17"/>
        <v>3</v>
      </c>
      <c r="P582" s="65">
        <v>3</v>
      </c>
      <c r="Q582" s="65">
        <v>11564</v>
      </c>
      <c r="R582" s="65">
        <f t="shared" si="26"/>
        <v>34692</v>
      </c>
    </row>
    <row r="583" spans="1:18" x14ac:dyDescent="0.2">
      <c r="A583" s="163">
        <v>100</v>
      </c>
      <c r="B583" s="63" t="s">
        <v>88</v>
      </c>
      <c r="C583" s="63" t="s">
        <v>99</v>
      </c>
      <c r="D583" s="63">
        <v>0</v>
      </c>
      <c r="E583" s="63">
        <v>0</v>
      </c>
      <c r="F583" s="65">
        <f>'[2]Laporan Mingguan'!O597</f>
        <v>11</v>
      </c>
      <c r="G583" s="63"/>
      <c r="H583" s="63"/>
      <c r="I583" s="63"/>
      <c r="J583" s="63"/>
      <c r="K583" s="63"/>
      <c r="L583" s="63"/>
      <c r="M583" s="63"/>
      <c r="N583" s="63"/>
      <c r="O583" s="65">
        <f>(F583+G583+I583+K583+M583)-(H583+J583+L583+N583)</f>
        <v>11</v>
      </c>
      <c r="P583" s="65">
        <v>11</v>
      </c>
      <c r="Q583" s="65">
        <v>13500</v>
      </c>
      <c r="R583" s="65">
        <f t="shared" si="26"/>
        <v>148500</v>
      </c>
    </row>
    <row r="584" spans="1:18" x14ac:dyDescent="0.2">
      <c r="A584" s="163">
        <v>101</v>
      </c>
      <c r="B584" s="63" t="str">
        <f>'[1]Laporan Bulanan'!B509</f>
        <v>Dowel Pin</v>
      </c>
      <c r="C584" s="63" t="str">
        <f>'[1]Laporan Mingguan'!C514</f>
        <v>DPTM-10-45</v>
      </c>
      <c r="D584" s="63">
        <f>'[1]Laporan Mingguan'!D514</f>
        <v>0</v>
      </c>
      <c r="E584" s="63">
        <f>'[1]Laporan Mingguan'!E514</f>
        <v>0</v>
      </c>
      <c r="F584" s="65">
        <f>'[2]Laporan Mingguan'!O598</f>
        <v>4</v>
      </c>
      <c r="G584" s="63"/>
      <c r="H584" s="63"/>
      <c r="I584" s="63"/>
      <c r="J584" s="63"/>
      <c r="K584" s="63"/>
      <c r="L584" s="63"/>
      <c r="M584" s="63"/>
      <c r="N584" s="63"/>
      <c r="O584" s="65">
        <f>(F584+G584+I584+K584+M584)-(H584+J584+L584+N584)</f>
        <v>4</v>
      </c>
      <c r="P584" s="65">
        <v>4</v>
      </c>
      <c r="Q584" s="65">
        <v>19500</v>
      </c>
      <c r="R584" s="65">
        <f t="shared" si="26"/>
        <v>78000</v>
      </c>
    </row>
    <row r="585" spans="1:18" x14ac:dyDescent="0.2">
      <c r="A585" s="163">
        <v>102</v>
      </c>
      <c r="B585" s="63" t="s">
        <v>88</v>
      </c>
      <c r="C585" s="63" t="s">
        <v>1085</v>
      </c>
      <c r="D585" s="63">
        <v>0</v>
      </c>
      <c r="E585" s="63">
        <v>0</v>
      </c>
      <c r="F585" s="65">
        <f>'[2]Laporan Mingguan'!O599</f>
        <v>0</v>
      </c>
      <c r="G585" s="63"/>
      <c r="H585" s="63"/>
      <c r="I585" s="63"/>
      <c r="J585" s="63"/>
      <c r="K585" s="63"/>
      <c r="L585" s="63"/>
      <c r="M585" s="63"/>
      <c r="N585" s="63"/>
      <c r="O585" s="65">
        <f>(F585+G585+I585+K585+M585)-(H585+J585+L585+N585)</f>
        <v>0</v>
      </c>
      <c r="P585" s="65">
        <v>0</v>
      </c>
      <c r="Q585" s="65">
        <v>13688</v>
      </c>
      <c r="R585" s="65">
        <f t="shared" si="26"/>
        <v>0</v>
      </c>
    </row>
    <row r="586" spans="1:18" x14ac:dyDescent="0.2">
      <c r="A586" s="163">
        <v>103</v>
      </c>
      <c r="B586" s="63" t="str">
        <f>'[1]Laporan Bulanan'!B510</f>
        <v>Dowel Pin</v>
      </c>
      <c r="C586" s="63" t="str">
        <f>'[1]Laporan Mingguan'!C515</f>
        <v>DPTM-10-70</v>
      </c>
      <c r="D586" s="63">
        <f>'[1]Laporan Mingguan'!D515</f>
        <v>0</v>
      </c>
      <c r="E586" s="63">
        <f>'[1]Laporan Mingguan'!E515</f>
        <v>0</v>
      </c>
      <c r="F586" s="65">
        <f>'[2]Laporan Mingguan'!O600</f>
        <v>2</v>
      </c>
      <c r="G586" s="63"/>
      <c r="H586" s="63"/>
      <c r="I586" s="63"/>
      <c r="J586" s="63"/>
      <c r="K586" s="63"/>
      <c r="L586" s="63"/>
      <c r="M586" s="63"/>
      <c r="N586" s="63"/>
      <c r="O586" s="65">
        <f>(F586+G586+I586+K586+M586)-(H586+J586+L586+N586)</f>
        <v>2</v>
      </c>
      <c r="P586" s="65">
        <v>2</v>
      </c>
      <c r="Q586" s="65">
        <v>19500</v>
      </c>
      <c r="R586" s="65">
        <f t="shared" si="26"/>
        <v>39000</v>
      </c>
    </row>
    <row r="587" spans="1:18" x14ac:dyDescent="0.2">
      <c r="A587" s="163">
        <v>104</v>
      </c>
      <c r="B587" s="63" t="str">
        <f>'[1]Laporan Bulanan'!B511</f>
        <v>Dowel Pin</v>
      </c>
      <c r="C587" s="63" t="str">
        <f>'[1]Laporan Mingguan'!C516</f>
        <v>DPTM-12-20</v>
      </c>
      <c r="D587" s="63">
        <f>'[1]Laporan Mingguan'!D516</f>
        <v>0</v>
      </c>
      <c r="E587" s="63">
        <f>'[1]Laporan Mingguan'!E516</f>
        <v>0</v>
      </c>
      <c r="F587" s="65">
        <f>'[2]Laporan Mingguan'!O601</f>
        <v>0</v>
      </c>
      <c r="G587" s="63"/>
      <c r="H587" s="63"/>
      <c r="I587" s="63"/>
      <c r="J587" s="63"/>
      <c r="K587" s="63"/>
      <c r="L587" s="63"/>
      <c r="M587" s="63"/>
      <c r="N587" s="63"/>
      <c r="O587" s="65">
        <f t="shared" ref="O587:O690" si="27">(F587+G587+I587+K587+M587)-(H587+J587+L587+N587)</f>
        <v>0</v>
      </c>
      <c r="P587" s="65">
        <v>0</v>
      </c>
      <c r="Q587" s="65">
        <v>13500</v>
      </c>
      <c r="R587" s="65">
        <f t="shared" si="26"/>
        <v>0</v>
      </c>
    </row>
    <row r="588" spans="1:18" x14ac:dyDescent="0.2">
      <c r="A588" s="163">
        <v>105</v>
      </c>
      <c r="B588" s="63" t="str">
        <f>'[1]Laporan Bulanan'!B512</f>
        <v>Dowel Pin</v>
      </c>
      <c r="C588" s="63" t="str">
        <f>'[1]Laporan Mingguan'!C517</f>
        <v>DPTM-12-30</v>
      </c>
      <c r="D588" s="63">
        <f>'[1]Laporan Mingguan'!D517</f>
        <v>0</v>
      </c>
      <c r="E588" s="63">
        <f>'[1]Laporan Mingguan'!E517</f>
        <v>0</v>
      </c>
      <c r="F588" s="65">
        <f>'[2]Laporan Mingguan'!O602</f>
        <v>0</v>
      </c>
      <c r="G588" s="63"/>
      <c r="H588" s="63"/>
      <c r="I588" s="63"/>
      <c r="J588" s="63"/>
      <c r="K588" s="63"/>
      <c r="L588" s="63"/>
      <c r="M588" s="63"/>
      <c r="N588" s="63"/>
      <c r="O588" s="65">
        <f t="shared" si="27"/>
        <v>0</v>
      </c>
      <c r="P588" s="65">
        <v>0</v>
      </c>
      <c r="Q588" s="65">
        <v>12549</v>
      </c>
      <c r="R588" s="65">
        <f t="shared" si="26"/>
        <v>0</v>
      </c>
    </row>
    <row r="589" spans="1:18" x14ac:dyDescent="0.2">
      <c r="A589" s="163">
        <v>106</v>
      </c>
      <c r="B589" s="63" t="s">
        <v>88</v>
      </c>
      <c r="C589" s="63" t="s">
        <v>445</v>
      </c>
      <c r="D589" s="63">
        <v>0</v>
      </c>
      <c r="E589" s="63">
        <v>0</v>
      </c>
      <c r="F589" s="65">
        <f>'[2]Laporan Mingguan'!O603</f>
        <v>4</v>
      </c>
      <c r="G589" s="63"/>
      <c r="H589" s="63"/>
      <c r="I589" s="63"/>
      <c r="J589" s="63"/>
      <c r="K589" s="63"/>
      <c r="L589" s="63"/>
      <c r="M589" s="63"/>
      <c r="N589" s="63"/>
      <c r="O589" s="65">
        <f t="shared" si="27"/>
        <v>4</v>
      </c>
      <c r="P589" s="65">
        <v>4</v>
      </c>
      <c r="Q589" s="65">
        <v>17000</v>
      </c>
      <c r="R589" s="65">
        <f t="shared" si="26"/>
        <v>68000</v>
      </c>
    </row>
    <row r="590" spans="1:18" x14ac:dyDescent="0.2">
      <c r="A590" s="163">
        <v>107</v>
      </c>
      <c r="B590" s="63" t="s">
        <v>88</v>
      </c>
      <c r="C590" s="63" t="s">
        <v>999</v>
      </c>
      <c r="D590" s="63">
        <v>0</v>
      </c>
      <c r="E590" s="63">
        <v>0</v>
      </c>
      <c r="F590" s="65">
        <f>'[2]Laporan Mingguan'!O604</f>
        <v>14</v>
      </c>
      <c r="G590" s="63"/>
      <c r="H590" s="63"/>
      <c r="I590" s="63"/>
      <c r="J590" s="63"/>
      <c r="K590" s="63"/>
      <c r="L590" s="63"/>
      <c r="M590" s="63"/>
      <c r="N590" s="63"/>
      <c r="O590" s="65">
        <f t="shared" si="27"/>
        <v>14</v>
      </c>
      <c r="P590" s="65">
        <v>14</v>
      </c>
      <c r="Q590" s="65">
        <v>0</v>
      </c>
      <c r="R590" s="65">
        <f t="shared" si="26"/>
        <v>0</v>
      </c>
    </row>
    <row r="591" spans="1:18" x14ac:dyDescent="0.2">
      <c r="A591" s="163">
        <v>108</v>
      </c>
      <c r="B591" s="63" t="s">
        <v>212</v>
      </c>
      <c r="C591" s="63" t="s">
        <v>934</v>
      </c>
      <c r="D591" s="63">
        <v>0</v>
      </c>
      <c r="E591" s="63">
        <v>0</v>
      </c>
      <c r="F591" s="65">
        <f>'[2]Laporan Mingguan'!O605</f>
        <v>4</v>
      </c>
      <c r="G591" s="63"/>
      <c r="H591" s="63"/>
      <c r="I591" s="63"/>
      <c r="J591" s="63"/>
      <c r="K591" s="63"/>
      <c r="L591" s="63"/>
      <c r="M591" s="63"/>
      <c r="N591" s="63"/>
      <c r="O591" s="65">
        <f t="shared" si="27"/>
        <v>4</v>
      </c>
      <c r="P591" s="65">
        <v>4</v>
      </c>
      <c r="Q591" s="65">
        <v>98627</v>
      </c>
      <c r="R591" s="65">
        <f t="shared" si="26"/>
        <v>394508</v>
      </c>
    </row>
    <row r="592" spans="1:18" x14ac:dyDescent="0.2">
      <c r="A592" s="163">
        <v>109</v>
      </c>
      <c r="B592" s="63" t="s">
        <v>212</v>
      </c>
      <c r="C592" s="63" t="s">
        <v>1110</v>
      </c>
      <c r="D592" s="63">
        <v>0</v>
      </c>
      <c r="E592" s="63">
        <v>0</v>
      </c>
      <c r="F592" s="65">
        <f>'[2]Laporan Mingguan'!O606</f>
        <v>0</v>
      </c>
      <c r="G592" s="63"/>
      <c r="H592" s="63"/>
      <c r="I592" s="63"/>
      <c r="J592" s="63"/>
      <c r="K592" s="63"/>
      <c r="L592" s="63"/>
      <c r="M592" s="63"/>
      <c r="N592" s="63"/>
      <c r="O592" s="65">
        <f t="shared" si="27"/>
        <v>0</v>
      </c>
      <c r="P592" s="65">
        <v>0</v>
      </c>
      <c r="Q592" s="65">
        <v>160000</v>
      </c>
      <c r="R592" s="65">
        <f t="shared" si="26"/>
        <v>0</v>
      </c>
    </row>
    <row r="593" spans="1:18" x14ac:dyDescent="0.2">
      <c r="A593" s="163">
        <v>110</v>
      </c>
      <c r="B593" s="63" t="s">
        <v>212</v>
      </c>
      <c r="C593" s="63" t="s">
        <v>213</v>
      </c>
      <c r="D593" s="63">
        <v>0</v>
      </c>
      <c r="E593" s="63">
        <v>0</v>
      </c>
      <c r="F593" s="65">
        <f>'[2]Laporan Mingguan'!O607</f>
        <v>24</v>
      </c>
      <c r="G593" s="63"/>
      <c r="H593" s="63"/>
      <c r="I593" s="63"/>
      <c r="J593" s="63"/>
      <c r="K593" s="63"/>
      <c r="L593" s="63"/>
      <c r="M593" s="63"/>
      <c r="N593" s="63"/>
      <c r="O593" s="65">
        <f t="shared" si="27"/>
        <v>24</v>
      </c>
      <c r="P593" s="65">
        <v>24</v>
      </c>
      <c r="Q593" s="65">
        <v>279735</v>
      </c>
      <c r="R593" s="65">
        <f t="shared" si="26"/>
        <v>6713640</v>
      </c>
    </row>
    <row r="594" spans="1:18" x14ac:dyDescent="0.2">
      <c r="A594" s="163">
        <v>111</v>
      </c>
      <c r="B594" s="63" t="s">
        <v>27</v>
      </c>
      <c r="C594" s="63" t="s">
        <v>413</v>
      </c>
      <c r="D594" s="63">
        <v>0</v>
      </c>
      <c r="E594" s="63">
        <v>0</v>
      </c>
      <c r="F594" s="65">
        <f>'[2]Laporan Mingguan'!O608</f>
        <v>0</v>
      </c>
      <c r="G594" s="63"/>
      <c r="H594" s="63"/>
      <c r="I594" s="63"/>
      <c r="J594" s="63"/>
      <c r="K594" s="63"/>
      <c r="L594" s="63"/>
      <c r="M594" s="63"/>
      <c r="N594" s="63"/>
      <c r="O594" s="65">
        <f t="shared" si="27"/>
        <v>0</v>
      </c>
      <c r="P594" s="65">
        <v>0</v>
      </c>
      <c r="Q594" s="65">
        <v>6463</v>
      </c>
      <c r="R594" s="65">
        <f t="shared" si="26"/>
        <v>0</v>
      </c>
    </row>
    <row r="595" spans="1:18" x14ac:dyDescent="0.2">
      <c r="A595" s="163">
        <v>112</v>
      </c>
      <c r="B595" s="63" t="str">
        <f>'[1]Laporan Bulanan'!B514</f>
        <v>Ejector Pin</v>
      </c>
      <c r="C595" s="63" t="str">
        <f>'[1]Laporan Mingguan'!C519</f>
        <v>EPC-1-150</v>
      </c>
      <c r="D595" s="63">
        <f>'[1]Laporan Mingguan'!D519</f>
        <v>0</v>
      </c>
      <c r="E595" s="63">
        <f>'[1]Laporan Mingguan'!E519</f>
        <v>0</v>
      </c>
      <c r="F595" s="65">
        <f>'[2]Laporan Mingguan'!O609</f>
        <v>0</v>
      </c>
      <c r="G595" s="63"/>
      <c r="H595" s="63"/>
      <c r="I595" s="63"/>
      <c r="J595" s="63"/>
      <c r="K595" s="63"/>
      <c r="L595" s="63"/>
      <c r="M595" s="63"/>
      <c r="N595" s="63"/>
      <c r="O595" s="65">
        <f t="shared" si="27"/>
        <v>0</v>
      </c>
      <c r="P595" s="65">
        <v>0</v>
      </c>
      <c r="Q595" s="65">
        <v>7380</v>
      </c>
      <c r="R595" s="65">
        <f t="shared" si="26"/>
        <v>0</v>
      </c>
    </row>
    <row r="596" spans="1:18" x14ac:dyDescent="0.2">
      <c r="A596" s="163">
        <v>113</v>
      </c>
      <c r="B596" s="63" t="str">
        <f>'[1]Laporan Bulanan'!B515</f>
        <v>Ejector Pin</v>
      </c>
      <c r="C596" s="63" t="str">
        <f>'[1]Laporan Mingguan'!C520</f>
        <v>EPC-1-200</v>
      </c>
      <c r="D596" s="63">
        <f>'[1]Laporan Mingguan'!D520</f>
        <v>0</v>
      </c>
      <c r="E596" s="63">
        <f>'[1]Laporan Mingguan'!E520</f>
        <v>0</v>
      </c>
      <c r="F596" s="65">
        <f>'[2]Laporan Mingguan'!O610</f>
        <v>0</v>
      </c>
      <c r="G596" s="63"/>
      <c r="H596" s="63"/>
      <c r="I596" s="63"/>
      <c r="J596" s="63"/>
      <c r="K596" s="63"/>
      <c r="L596" s="63"/>
      <c r="M596" s="63"/>
      <c r="N596" s="63"/>
      <c r="O596" s="65">
        <f t="shared" si="27"/>
        <v>0</v>
      </c>
      <c r="P596" s="65">
        <v>0</v>
      </c>
      <c r="Q596" s="65">
        <v>7380</v>
      </c>
      <c r="R596" s="65">
        <f t="shared" si="26"/>
        <v>0</v>
      </c>
    </row>
    <row r="597" spans="1:18" x14ac:dyDescent="0.2">
      <c r="A597" s="163">
        <v>114</v>
      </c>
      <c r="B597" s="63" t="str">
        <f>'[1]Laporan Bulanan'!B516</f>
        <v>Ejector Pin</v>
      </c>
      <c r="C597" s="63" t="str">
        <f>'[1]Laporan Mingguan'!C521</f>
        <v>EPC-1,5-105</v>
      </c>
      <c r="D597" s="63">
        <f>'[1]Laporan Mingguan'!D521</f>
        <v>0</v>
      </c>
      <c r="E597" s="63">
        <f>'[1]Laporan Mingguan'!E521</f>
        <v>0</v>
      </c>
      <c r="F597" s="65">
        <f>'[2]Laporan Mingguan'!O611</f>
        <v>0</v>
      </c>
      <c r="G597" s="63"/>
      <c r="H597" s="63"/>
      <c r="I597" s="63"/>
      <c r="J597" s="63"/>
      <c r="K597" s="63"/>
      <c r="L597" s="63"/>
      <c r="M597" s="63"/>
      <c r="N597" s="63"/>
      <c r="O597" s="65">
        <f t="shared" si="27"/>
        <v>0</v>
      </c>
      <c r="P597" s="65">
        <v>0</v>
      </c>
      <c r="Q597" s="65">
        <v>7380</v>
      </c>
      <c r="R597" s="65">
        <f t="shared" si="26"/>
        <v>0</v>
      </c>
    </row>
    <row r="598" spans="1:18" x14ac:dyDescent="0.2">
      <c r="A598" s="163">
        <v>115</v>
      </c>
      <c r="B598" s="63" t="str">
        <f>'[1]Laporan Bulanan'!B517</f>
        <v>Ejector Pin</v>
      </c>
      <c r="C598" s="63" t="str">
        <f>'[1]Laporan Mingguan'!C522</f>
        <v>EPC-1,5-150</v>
      </c>
      <c r="D598" s="63">
        <f>'[1]Laporan Mingguan'!D522</f>
        <v>0</v>
      </c>
      <c r="E598" s="63">
        <f>'[1]Laporan Mingguan'!E522</f>
        <v>0</v>
      </c>
      <c r="F598" s="65">
        <f>'[2]Laporan Mingguan'!O612</f>
        <v>15</v>
      </c>
      <c r="G598" s="63"/>
      <c r="H598" s="63">
        <f>3</f>
        <v>3</v>
      </c>
      <c r="I598" s="63"/>
      <c r="J598" s="63"/>
      <c r="K598" s="63"/>
      <c r="L598" s="63"/>
      <c r="M598" s="63"/>
      <c r="N598" s="63"/>
      <c r="O598" s="65">
        <f t="shared" si="27"/>
        <v>12</v>
      </c>
      <c r="P598" s="65">
        <v>12</v>
      </c>
      <c r="Q598" s="65">
        <v>9600</v>
      </c>
      <c r="R598" s="65">
        <f t="shared" si="26"/>
        <v>115200</v>
      </c>
    </row>
    <row r="599" spans="1:18" x14ac:dyDescent="0.2">
      <c r="A599" s="163">
        <v>116</v>
      </c>
      <c r="B599" s="63" t="s">
        <v>27</v>
      </c>
      <c r="C599" s="63" t="s">
        <v>447</v>
      </c>
      <c r="D599" s="63">
        <v>0</v>
      </c>
      <c r="E599" s="63">
        <v>0</v>
      </c>
      <c r="F599" s="65">
        <f>'[2]Laporan Mingguan'!O613</f>
        <v>0</v>
      </c>
      <c r="G599" s="63"/>
      <c r="H599" s="63"/>
      <c r="I599" s="63"/>
      <c r="J599" s="63"/>
      <c r="K599" s="63"/>
      <c r="L599" s="63"/>
      <c r="M599" s="63"/>
      <c r="N599" s="63"/>
      <c r="O599" s="65">
        <f t="shared" si="27"/>
        <v>0</v>
      </c>
      <c r="P599" s="65">
        <v>0</v>
      </c>
      <c r="Q599" s="65">
        <v>7748</v>
      </c>
      <c r="R599" s="65">
        <f t="shared" si="26"/>
        <v>0</v>
      </c>
    </row>
    <row r="600" spans="1:18" x14ac:dyDescent="0.2">
      <c r="A600" s="163">
        <v>117</v>
      </c>
      <c r="B600" s="63" t="str">
        <f>'[1]Laporan Bulanan'!B518</f>
        <v>Ejector Pin</v>
      </c>
      <c r="C600" s="63" t="str">
        <f>'[1]Laporan Mingguan'!C523</f>
        <v>EPC-1,8 -200</v>
      </c>
      <c r="D600" s="63">
        <f>'[1]Laporan Mingguan'!D523</f>
        <v>0</v>
      </c>
      <c r="E600" s="63">
        <f>'[1]Laporan Mingguan'!E523</f>
        <v>0</v>
      </c>
      <c r="F600" s="65">
        <f>'[2]Laporan Mingguan'!O614</f>
        <v>2</v>
      </c>
      <c r="G600" s="63"/>
      <c r="H600" s="63"/>
      <c r="I600" s="63"/>
      <c r="J600" s="63"/>
      <c r="K600" s="63"/>
      <c r="L600" s="63"/>
      <c r="M600" s="63"/>
      <c r="N600" s="63"/>
      <c r="O600" s="65">
        <f t="shared" si="27"/>
        <v>2</v>
      </c>
      <c r="P600" s="65">
        <v>2</v>
      </c>
      <c r="Q600" s="65">
        <v>5280</v>
      </c>
      <c r="R600" s="65">
        <f t="shared" si="26"/>
        <v>10560</v>
      </c>
    </row>
    <row r="601" spans="1:18" x14ac:dyDescent="0.2">
      <c r="A601" s="163">
        <v>118</v>
      </c>
      <c r="B601" s="63" t="str">
        <f>'[1]Laporan Bulanan'!B519</f>
        <v>Ejector Pin</v>
      </c>
      <c r="C601" s="63" t="str">
        <f>'[1]Laporan Mingguan'!C524</f>
        <v>EPC-2-100</v>
      </c>
      <c r="D601" s="63">
        <f>'[1]Laporan Mingguan'!D524</f>
        <v>0</v>
      </c>
      <c r="E601" s="63">
        <f>'[1]Laporan Mingguan'!E524</f>
        <v>0</v>
      </c>
      <c r="F601" s="65">
        <f>'[2]Laporan Mingguan'!O615</f>
        <v>0</v>
      </c>
      <c r="G601" s="63"/>
      <c r="H601" s="63"/>
      <c r="I601" s="63"/>
      <c r="J601" s="63"/>
      <c r="K601" s="63"/>
      <c r="L601" s="63"/>
      <c r="M601" s="63"/>
      <c r="N601" s="63"/>
      <c r="O601" s="65">
        <f t="shared" si="27"/>
        <v>0</v>
      </c>
      <c r="P601" s="65">
        <v>0</v>
      </c>
      <c r="Q601" s="65">
        <v>1961</v>
      </c>
      <c r="R601" s="65">
        <f t="shared" si="26"/>
        <v>0</v>
      </c>
    </row>
    <row r="602" spans="1:18" x14ac:dyDescent="0.2">
      <c r="A602" s="163">
        <v>119</v>
      </c>
      <c r="B602" s="63" t="s">
        <v>27</v>
      </c>
      <c r="C602" s="63" t="str">
        <f>'[1]Laporan Mingguan'!C525</f>
        <v>EPC-2-150</v>
      </c>
      <c r="D602" s="63">
        <f>'[1]Laporan Mingguan'!D525</f>
        <v>0</v>
      </c>
      <c r="E602" s="63">
        <f>'[1]Laporan Mingguan'!E525</f>
        <v>0</v>
      </c>
      <c r="F602" s="65">
        <f>'[2]Laporan Mingguan'!O616</f>
        <v>0</v>
      </c>
      <c r="G602" s="63"/>
      <c r="H602" s="63"/>
      <c r="I602" s="63"/>
      <c r="J602" s="63"/>
      <c r="K602" s="63"/>
      <c r="L602" s="63"/>
      <c r="M602" s="63"/>
      <c r="N602" s="63"/>
      <c r="O602" s="65">
        <f t="shared" si="27"/>
        <v>0</v>
      </c>
      <c r="P602" s="65">
        <v>0</v>
      </c>
      <c r="Q602" s="65">
        <v>3417</v>
      </c>
      <c r="R602" s="65">
        <f t="shared" si="26"/>
        <v>0</v>
      </c>
    </row>
    <row r="603" spans="1:18" x14ac:dyDescent="0.2">
      <c r="A603" s="163">
        <v>120</v>
      </c>
      <c r="B603" s="63" t="s">
        <v>27</v>
      </c>
      <c r="C603" s="63" t="s">
        <v>178</v>
      </c>
      <c r="D603" s="63">
        <v>0</v>
      </c>
      <c r="E603" s="63">
        <v>0</v>
      </c>
      <c r="F603" s="65">
        <f>'[2]Laporan Mingguan'!O617</f>
        <v>1</v>
      </c>
      <c r="G603" s="63"/>
      <c r="H603" s="63"/>
      <c r="I603" s="63"/>
      <c r="J603" s="63"/>
      <c r="K603" s="63"/>
      <c r="L603" s="63"/>
      <c r="M603" s="63"/>
      <c r="N603" s="63"/>
      <c r="O603" s="65">
        <f t="shared" si="27"/>
        <v>1</v>
      </c>
      <c r="P603" s="65">
        <v>1</v>
      </c>
      <c r="Q603" s="65">
        <v>0</v>
      </c>
      <c r="R603" s="65">
        <f t="shared" si="26"/>
        <v>0</v>
      </c>
    </row>
    <row r="604" spans="1:18" x14ac:dyDescent="0.2">
      <c r="A604" s="163">
        <v>121</v>
      </c>
      <c r="B604" s="63" t="s">
        <v>27</v>
      </c>
      <c r="C604" s="63" t="s">
        <v>419</v>
      </c>
      <c r="D604" s="63">
        <v>0</v>
      </c>
      <c r="E604" s="63">
        <v>0</v>
      </c>
      <c r="F604" s="65">
        <f>'[2]Laporan Mingguan'!O618</f>
        <v>0</v>
      </c>
      <c r="G604" s="63"/>
      <c r="H604" s="63"/>
      <c r="I604" s="63"/>
      <c r="J604" s="63"/>
      <c r="K604" s="63"/>
      <c r="L604" s="63"/>
      <c r="M604" s="63"/>
      <c r="N604" s="63"/>
      <c r="O604" s="65">
        <f t="shared" si="27"/>
        <v>0</v>
      </c>
      <c r="P604" s="65">
        <v>0</v>
      </c>
      <c r="Q604" s="65">
        <v>5787</v>
      </c>
      <c r="R604" s="65">
        <f t="shared" si="26"/>
        <v>0</v>
      </c>
    </row>
    <row r="605" spans="1:18" x14ac:dyDescent="0.2">
      <c r="A605" s="163">
        <v>122</v>
      </c>
      <c r="B605" s="63" t="s">
        <v>27</v>
      </c>
      <c r="C605" s="63" t="s">
        <v>69</v>
      </c>
      <c r="D605" s="63">
        <v>0</v>
      </c>
      <c r="E605" s="63">
        <v>0</v>
      </c>
      <c r="F605" s="65">
        <f>'[2]Laporan Mingguan'!O619</f>
        <v>14</v>
      </c>
      <c r="G605" s="63"/>
      <c r="H605" s="63"/>
      <c r="I605" s="63"/>
      <c r="J605" s="63"/>
      <c r="K605" s="63"/>
      <c r="L605" s="63"/>
      <c r="M605" s="63"/>
      <c r="N605" s="63"/>
      <c r="O605" s="65">
        <f t="shared" si="27"/>
        <v>14</v>
      </c>
      <c r="P605" s="65">
        <v>14</v>
      </c>
      <c r="Q605" s="65">
        <v>4000</v>
      </c>
      <c r="R605" s="65">
        <f t="shared" si="26"/>
        <v>56000</v>
      </c>
    </row>
    <row r="606" spans="1:18" x14ac:dyDescent="0.2">
      <c r="A606" s="163">
        <v>123</v>
      </c>
      <c r="B606" s="63" t="str">
        <f>'[1]Laporan Bulanan'!B521</f>
        <v>Ejector Pin</v>
      </c>
      <c r="C606" s="63" t="str">
        <f>'[1]Laporan Mingguan'!C526</f>
        <v>EPC-2,5-150</v>
      </c>
      <c r="D606" s="63">
        <f>'[1]Laporan Mingguan'!D526</f>
        <v>0</v>
      </c>
      <c r="E606" s="63">
        <f>'[1]Laporan Mingguan'!E526</f>
        <v>0</v>
      </c>
      <c r="F606" s="65">
        <f>'[2]Laporan Mingguan'!O620</f>
        <v>9</v>
      </c>
      <c r="G606" s="63"/>
      <c r="H606" s="63"/>
      <c r="I606" s="63"/>
      <c r="J606" s="63"/>
      <c r="K606" s="63"/>
      <c r="L606" s="63"/>
      <c r="M606" s="63"/>
      <c r="N606" s="63"/>
      <c r="O606" s="65">
        <f t="shared" si="27"/>
        <v>9</v>
      </c>
      <c r="P606" s="65">
        <v>9</v>
      </c>
      <c r="Q606" s="65">
        <v>3647</v>
      </c>
      <c r="R606" s="65">
        <f t="shared" si="26"/>
        <v>32823</v>
      </c>
    </row>
    <row r="607" spans="1:18" x14ac:dyDescent="0.2">
      <c r="A607" s="163">
        <v>124</v>
      </c>
      <c r="B607" s="63" t="s">
        <v>27</v>
      </c>
      <c r="C607" s="63" t="s">
        <v>83</v>
      </c>
      <c r="D607" s="63">
        <v>0</v>
      </c>
      <c r="E607" s="63">
        <v>0</v>
      </c>
      <c r="F607" s="65">
        <f>'[2]Laporan Mingguan'!O621</f>
        <v>4</v>
      </c>
      <c r="G607" s="63"/>
      <c r="H607" s="63"/>
      <c r="I607" s="63"/>
      <c r="J607" s="63"/>
      <c r="K607" s="63"/>
      <c r="L607" s="63"/>
      <c r="M607" s="63"/>
      <c r="N607" s="63"/>
      <c r="O607" s="65">
        <f t="shared" si="27"/>
        <v>4</v>
      </c>
      <c r="P607" s="65">
        <v>4</v>
      </c>
      <c r="Q607" s="65">
        <v>4361</v>
      </c>
      <c r="R607" s="65">
        <f t="shared" si="26"/>
        <v>17444</v>
      </c>
    </row>
    <row r="608" spans="1:18" x14ac:dyDescent="0.2">
      <c r="A608" s="163">
        <v>125</v>
      </c>
      <c r="B608" s="63" t="str">
        <f>'[1]Laporan Bulanan'!B522</f>
        <v>Ejector Pin</v>
      </c>
      <c r="C608" s="63" t="str">
        <f>'[1]Laporan Mingguan'!C527</f>
        <v>EPC-2,5-250</v>
      </c>
      <c r="D608" s="63">
        <f>'[1]Laporan Mingguan'!D527</f>
        <v>0</v>
      </c>
      <c r="E608" s="63">
        <f>'[1]Laporan Mingguan'!E527</f>
        <v>0</v>
      </c>
      <c r="F608" s="65">
        <f>'[2]Laporan Mingguan'!O622</f>
        <v>6</v>
      </c>
      <c r="G608" s="63"/>
      <c r="H608" s="63"/>
      <c r="I608" s="63"/>
      <c r="J608" s="63"/>
      <c r="K608" s="63"/>
      <c r="L608" s="63"/>
      <c r="M608" s="63"/>
      <c r="N608" s="63"/>
      <c r="O608" s="65">
        <f t="shared" si="27"/>
        <v>6</v>
      </c>
      <c r="P608" s="65">
        <v>6</v>
      </c>
      <c r="Q608" s="65">
        <v>6000</v>
      </c>
      <c r="R608" s="65">
        <f t="shared" si="26"/>
        <v>36000</v>
      </c>
    </row>
    <row r="609" spans="1:18" x14ac:dyDescent="0.2">
      <c r="A609" s="163">
        <v>126</v>
      </c>
      <c r="B609" s="63" t="str">
        <f>'[1]Laporan Bulanan'!B523</f>
        <v>Ejector Pin</v>
      </c>
      <c r="C609" s="63" t="str">
        <f>'[1]Laporan Mingguan'!C528</f>
        <v>EPC-3-100</v>
      </c>
      <c r="D609" s="63">
        <f>'[1]Laporan Mingguan'!D528</f>
        <v>0</v>
      </c>
      <c r="E609" s="63">
        <f>'[1]Laporan Mingguan'!E528</f>
        <v>0</v>
      </c>
      <c r="F609" s="65">
        <f>'[2]Laporan Mingguan'!O623</f>
        <v>3</v>
      </c>
      <c r="G609" s="63"/>
      <c r="H609" s="63"/>
      <c r="I609" s="63"/>
      <c r="J609" s="63"/>
      <c r="K609" s="63"/>
      <c r="L609" s="63"/>
      <c r="M609" s="63"/>
      <c r="N609" s="63"/>
      <c r="O609" s="65">
        <f t="shared" si="27"/>
        <v>3</v>
      </c>
      <c r="P609" s="65">
        <v>3</v>
      </c>
      <c r="Q609" s="65">
        <v>3000</v>
      </c>
      <c r="R609" s="65">
        <f t="shared" si="26"/>
        <v>9000</v>
      </c>
    </row>
    <row r="610" spans="1:18" x14ac:dyDescent="0.2">
      <c r="A610" s="163">
        <v>127</v>
      </c>
      <c r="B610" s="63" t="str">
        <f>'[1]Laporan Bulanan'!B524</f>
        <v>Ejector Pin</v>
      </c>
      <c r="C610" s="63" t="str">
        <f>'[1]Laporan Mingguan'!C529</f>
        <v>EPC-3-150</v>
      </c>
      <c r="D610" s="63">
        <f>'[1]Laporan Mingguan'!D529</f>
        <v>0</v>
      </c>
      <c r="E610" s="63">
        <f>'[1]Laporan Mingguan'!E529</f>
        <v>0</v>
      </c>
      <c r="F610" s="65">
        <f>'[2]Laporan Mingguan'!O624</f>
        <v>0</v>
      </c>
      <c r="G610" s="63"/>
      <c r="H610" s="63"/>
      <c r="I610" s="63"/>
      <c r="J610" s="63"/>
      <c r="K610" s="63"/>
      <c r="L610" s="63"/>
      <c r="M610" s="63"/>
      <c r="N610" s="63"/>
      <c r="O610" s="65">
        <f t="shared" si="27"/>
        <v>0</v>
      </c>
      <c r="P610" s="65">
        <v>0</v>
      </c>
      <c r="Q610" s="65">
        <v>3837</v>
      </c>
      <c r="R610" s="65">
        <f t="shared" si="26"/>
        <v>0</v>
      </c>
    </row>
    <row r="611" spans="1:18" x14ac:dyDescent="0.2">
      <c r="A611" s="163">
        <v>128</v>
      </c>
      <c r="B611" s="63" t="str">
        <f>'[1]Laporan Bulanan'!B525</f>
        <v>Ejector Pin</v>
      </c>
      <c r="C611" s="63" t="str">
        <f>'[1]Laporan Mingguan'!C530</f>
        <v>EPC-3-200</v>
      </c>
      <c r="D611" s="63">
        <f>'[1]Laporan Mingguan'!D530</f>
        <v>0</v>
      </c>
      <c r="E611" s="63">
        <f>'[1]Laporan Mingguan'!E530</f>
        <v>0</v>
      </c>
      <c r="F611" s="65">
        <f>'[2]Laporan Mingguan'!O625</f>
        <v>0</v>
      </c>
      <c r="G611" s="63"/>
      <c r="H611" s="63"/>
      <c r="I611" s="63"/>
      <c r="J611" s="63"/>
      <c r="K611" s="63"/>
      <c r="L611" s="63"/>
      <c r="M611" s="63"/>
      <c r="N611" s="63"/>
      <c r="O611" s="65">
        <f t="shared" si="27"/>
        <v>0</v>
      </c>
      <c r="P611" s="65">
        <v>0</v>
      </c>
      <c r="Q611" s="65">
        <v>4425</v>
      </c>
      <c r="R611" s="65">
        <f t="shared" si="26"/>
        <v>0</v>
      </c>
    </row>
    <row r="612" spans="1:18" x14ac:dyDescent="0.2">
      <c r="A612" s="163">
        <v>129</v>
      </c>
      <c r="B612" s="63" t="str">
        <f>'[1]Laporan Bulanan'!B526</f>
        <v>Ejector Pin</v>
      </c>
      <c r="C612" s="63" t="str">
        <f>'[1]Laporan Mingguan'!C531</f>
        <v>EPC-3-250</v>
      </c>
      <c r="D612" s="63">
        <f>'[1]Laporan Mingguan'!D531</f>
        <v>0</v>
      </c>
      <c r="E612" s="63">
        <f>'[1]Laporan Mingguan'!E531</f>
        <v>0</v>
      </c>
      <c r="F612" s="65">
        <f>'[2]Laporan Mingguan'!O626</f>
        <v>0</v>
      </c>
      <c r="G612" s="63"/>
      <c r="H612" s="63"/>
      <c r="I612" s="63"/>
      <c r="J612" s="63"/>
      <c r="K612" s="63"/>
      <c r="L612" s="63"/>
      <c r="M612" s="63"/>
      <c r="N612" s="63"/>
      <c r="O612" s="65">
        <f t="shared" si="27"/>
        <v>0</v>
      </c>
      <c r="P612" s="65">
        <v>0</v>
      </c>
      <c r="Q612" s="65">
        <v>5305</v>
      </c>
      <c r="R612" s="65">
        <f t="shared" si="26"/>
        <v>0</v>
      </c>
    </row>
    <row r="613" spans="1:18" x14ac:dyDescent="0.2">
      <c r="A613" s="163">
        <v>130</v>
      </c>
      <c r="B613" s="63" t="s">
        <v>27</v>
      </c>
      <c r="C613" s="63" t="s">
        <v>338</v>
      </c>
      <c r="D613" s="63">
        <v>0</v>
      </c>
      <c r="E613" s="63">
        <v>0</v>
      </c>
      <c r="F613" s="65">
        <f>'[2]Laporan Mingguan'!O627</f>
        <v>1</v>
      </c>
      <c r="G613" s="63"/>
      <c r="H613" s="63"/>
      <c r="I613" s="63"/>
      <c r="J613" s="63"/>
      <c r="K613" s="63"/>
      <c r="L613" s="63"/>
      <c r="M613" s="63"/>
      <c r="N613" s="63"/>
      <c r="O613" s="65">
        <f t="shared" si="27"/>
        <v>1</v>
      </c>
      <c r="P613" s="65">
        <v>1</v>
      </c>
      <c r="Q613" s="65">
        <v>5021</v>
      </c>
      <c r="R613" s="65">
        <f t="shared" si="26"/>
        <v>5021</v>
      </c>
    </row>
    <row r="614" spans="1:18" ht="13.5" customHeight="1" x14ac:dyDescent="0.2">
      <c r="A614" s="163">
        <v>131</v>
      </c>
      <c r="B614" s="63" t="s">
        <v>27</v>
      </c>
      <c r="C614" s="63" t="s">
        <v>176</v>
      </c>
      <c r="D614" s="63">
        <v>0</v>
      </c>
      <c r="E614" s="63">
        <v>0</v>
      </c>
      <c r="F614" s="65">
        <f>'[2]Laporan Mingguan'!O628</f>
        <v>0</v>
      </c>
      <c r="G614" s="63"/>
      <c r="H614" s="63"/>
      <c r="I614" s="63"/>
      <c r="J614" s="63"/>
      <c r="K614" s="63"/>
      <c r="L614" s="63"/>
      <c r="M614" s="63"/>
      <c r="N614" s="63"/>
      <c r="O614" s="65">
        <f t="shared" si="27"/>
        <v>0</v>
      </c>
      <c r="P614" s="65">
        <v>0</v>
      </c>
      <c r="Q614" s="65">
        <v>0</v>
      </c>
      <c r="R614" s="65">
        <f t="shared" si="26"/>
        <v>0</v>
      </c>
    </row>
    <row r="615" spans="1:18" x14ac:dyDescent="0.2">
      <c r="A615" s="163">
        <v>132</v>
      </c>
      <c r="B615" s="63" t="str">
        <f>'[1]Laporan Bulanan'!B527</f>
        <v>Ejector Pin</v>
      </c>
      <c r="C615" s="63" t="str">
        <f>'[1]Laporan Mingguan'!C532</f>
        <v>EPC-3,5-100</v>
      </c>
      <c r="D615" s="63">
        <f>'[1]Laporan Mingguan'!D532</f>
        <v>0</v>
      </c>
      <c r="E615" s="63">
        <f>'[1]Laporan Mingguan'!E532</f>
        <v>0</v>
      </c>
      <c r="F615" s="65">
        <f>'[2]Laporan Mingguan'!O629</f>
        <v>3</v>
      </c>
      <c r="G615" s="63"/>
      <c r="H615" s="63"/>
      <c r="I615" s="63"/>
      <c r="J615" s="63"/>
      <c r="K615" s="63"/>
      <c r="L615" s="63"/>
      <c r="M615" s="63"/>
      <c r="N615" s="63"/>
      <c r="O615" s="65">
        <f t="shared" si="27"/>
        <v>3</v>
      </c>
      <c r="P615" s="65">
        <v>3</v>
      </c>
      <c r="Q615" s="65">
        <v>5500</v>
      </c>
      <c r="R615" s="65">
        <f t="shared" si="26"/>
        <v>16500</v>
      </c>
    </row>
    <row r="616" spans="1:18" x14ac:dyDescent="0.2">
      <c r="A616" s="163">
        <v>133</v>
      </c>
      <c r="B616" s="63" t="str">
        <f>'[1]Laporan Bulanan'!B528</f>
        <v>Ejector Pin</v>
      </c>
      <c r="C616" s="63" t="str">
        <f>'[1]Laporan Mingguan'!C533</f>
        <v>EPC-3,5-250</v>
      </c>
      <c r="D616" s="63">
        <f>'[1]Laporan Mingguan'!D533</f>
        <v>0</v>
      </c>
      <c r="E616" s="63">
        <f>'[1]Laporan Mingguan'!E533</f>
        <v>0</v>
      </c>
      <c r="F616" s="65">
        <f>'[2]Laporan Mingguan'!O630</f>
        <v>17</v>
      </c>
      <c r="G616" s="63"/>
      <c r="H616" s="63"/>
      <c r="I616" s="63"/>
      <c r="J616" s="63"/>
      <c r="K616" s="63"/>
      <c r="L616" s="63"/>
      <c r="M616" s="63"/>
      <c r="N616" s="63"/>
      <c r="O616" s="65">
        <f>(F616+G616+I616+K616+M616)-(H616+J616+L616+N616)</f>
        <v>17</v>
      </c>
      <c r="P616" s="65">
        <v>17</v>
      </c>
      <c r="Q616" s="65">
        <v>7500</v>
      </c>
      <c r="R616" s="65">
        <f t="shared" si="26"/>
        <v>127500</v>
      </c>
    </row>
    <row r="617" spans="1:18" x14ac:dyDescent="0.2">
      <c r="A617" s="163">
        <v>134</v>
      </c>
      <c r="B617" s="63" t="s">
        <v>27</v>
      </c>
      <c r="C617" s="63" t="s">
        <v>177</v>
      </c>
      <c r="D617" s="63">
        <v>0</v>
      </c>
      <c r="E617" s="63">
        <v>0</v>
      </c>
      <c r="F617" s="65">
        <f>'[2]Laporan Mingguan'!O631</f>
        <v>2</v>
      </c>
      <c r="G617" s="63"/>
      <c r="H617" s="63"/>
      <c r="I617" s="63"/>
      <c r="J617" s="63"/>
      <c r="K617" s="63"/>
      <c r="L617" s="63"/>
      <c r="M617" s="63"/>
      <c r="N617" s="63"/>
      <c r="O617" s="65">
        <f t="shared" si="27"/>
        <v>2</v>
      </c>
      <c r="P617" s="65">
        <v>2</v>
      </c>
      <c r="Q617" s="65">
        <v>0</v>
      </c>
      <c r="R617" s="65">
        <f t="shared" si="26"/>
        <v>0</v>
      </c>
    </row>
    <row r="618" spans="1:18" x14ac:dyDescent="0.2">
      <c r="A618" s="163">
        <v>135</v>
      </c>
      <c r="B618" s="63" t="str">
        <f>'[1]Laporan Bulanan'!B529</f>
        <v>Ejector Pin</v>
      </c>
      <c r="C618" s="63" t="str">
        <f>'[1]Laporan Mingguan'!C534</f>
        <v>EPC-4-100</v>
      </c>
      <c r="D618" s="63">
        <f>'[1]Laporan Mingguan'!D534</f>
        <v>0</v>
      </c>
      <c r="E618" s="63">
        <f>'[1]Laporan Mingguan'!E534</f>
        <v>0</v>
      </c>
      <c r="F618" s="65">
        <f>'[2]Laporan Mingguan'!O632</f>
        <v>0</v>
      </c>
      <c r="G618" s="63"/>
      <c r="H618" s="63"/>
      <c r="I618" s="63"/>
      <c r="J618" s="63"/>
      <c r="K618" s="63"/>
      <c r="L618" s="63"/>
      <c r="M618" s="63"/>
      <c r="N618" s="63"/>
      <c r="O618" s="65">
        <f t="shared" si="27"/>
        <v>0</v>
      </c>
      <c r="P618" s="65">
        <v>0</v>
      </c>
      <c r="Q618" s="65">
        <v>5015</v>
      </c>
      <c r="R618" s="65">
        <f t="shared" si="26"/>
        <v>0</v>
      </c>
    </row>
    <row r="619" spans="1:18" x14ac:dyDescent="0.2">
      <c r="A619" s="163">
        <v>136</v>
      </c>
      <c r="B619" s="63" t="str">
        <f>'[1]Laporan Bulanan'!B530</f>
        <v>Ejector Pin</v>
      </c>
      <c r="C619" s="63" t="str">
        <f>'[1]Laporan Mingguan'!C535</f>
        <v>EPC-4-150</v>
      </c>
      <c r="D619" s="63">
        <f>'[1]Laporan Mingguan'!D535</f>
        <v>0</v>
      </c>
      <c r="E619" s="63">
        <f>'[1]Laporan Mingguan'!E535</f>
        <v>0</v>
      </c>
      <c r="F619" s="65">
        <f>'[2]Laporan Mingguan'!O633</f>
        <v>0</v>
      </c>
      <c r="G619" s="63"/>
      <c r="H619" s="63"/>
      <c r="I619" s="63"/>
      <c r="J619" s="63"/>
      <c r="K619" s="63"/>
      <c r="L619" s="63"/>
      <c r="M619" s="63"/>
      <c r="N619" s="63"/>
      <c r="O619" s="65">
        <f t="shared" si="27"/>
        <v>0</v>
      </c>
      <c r="P619" s="65">
        <v>0</v>
      </c>
      <c r="Q619" s="65">
        <v>5736</v>
      </c>
      <c r="R619" s="65">
        <f t="shared" si="26"/>
        <v>0</v>
      </c>
    </row>
    <row r="620" spans="1:18" s="93" customFormat="1" x14ac:dyDescent="0.2">
      <c r="A620" s="163">
        <v>137</v>
      </c>
      <c r="B620" s="91" t="str">
        <f>'[1]Laporan Bulanan'!B531</f>
        <v>Ejector Pin</v>
      </c>
      <c r="C620" s="91" t="str">
        <f>'[1]Laporan Mingguan'!C536</f>
        <v>EPC-4-200</v>
      </c>
      <c r="D620" s="91">
        <f>'[1]Laporan Mingguan'!D536</f>
        <v>0</v>
      </c>
      <c r="E620" s="91">
        <f>'[1]Laporan Mingguan'!E536</f>
        <v>0</v>
      </c>
      <c r="F620" s="92">
        <f>'[2]Laporan Mingguan'!O634</f>
        <v>0</v>
      </c>
      <c r="G620" s="91"/>
      <c r="H620" s="91"/>
      <c r="I620" s="91"/>
      <c r="J620" s="91"/>
      <c r="K620" s="91"/>
      <c r="L620" s="91"/>
      <c r="M620" s="91">
        <f>9</f>
        <v>9</v>
      </c>
      <c r="N620" s="91">
        <f>9</f>
        <v>9</v>
      </c>
      <c r="O620" s="92">
        <f t="shared" si="27"/>
        <v>0</v>
      </c>
      <c r="P620" s="92">
        <v>0</v>
      </c>
      <c r="Q620" s="92">
        <v>6757</v>
      </c>
      <c r="R620" s="92">
        <f t="shared" si="26"/>
        <v>0</v>
      </c>
    </row>
    <row r="621" spans="1:18" x14ac:dyDescent="0.2">
      <c r="A621" s="163">
        <v>138</v>
      </c>
      <c r="B621" s="63" t="str">
        <f>'[1]Laporan Bulanan'!B532</f>
        <v>Ejector Pin</v>
      </c>
      <c r="C621" s="63" t="str">
        <f>'[1]Laporan Mingguan'!C537</f>
        <v>EPC-4-250</v>
      </c>
      <c r="D621" s="63">
        <f>'[1]Laporan Mingguan'!D537</f>
        <v>0</v>
      </c>
      <c r="E621" s="63">
        <f>'[1]Laporan Mingguan'!E537</f>
        <v>0</v>
      </c>
      <c r="F621" s="65">
        <f>'[2]Laporan Mingguan'!O635</f>
        <v>0</v>
      </c>
      <c r="G621" s="63"/>
      <c r="H621" s="63"/>
      <c r="I621" s="63"/>
      <c r="J621" s="63"/>
      <c r="K621" s="63"/>
      <c r="L621" s="63"/>
      <c r="M621" s="63"/>
      <c r="N621" s="63"/>
      <c r="O621" s="65">
        <f t="shared" si="27"/>
        <v>0</v>
      </c>
      <c r="P621" s="65">
        <v>0</v>
      </c>
      <c r="Q621" s="65">
        <v>8039</v>
      </c>
      <c r="R621" s="65">
        <f t="shared" ref="R621:R716" si="28">Q621*P621</f>
        <v>0</v>
      </c>
    </row>
    <row r="622" spans="1:18" x14ac:dyDescent="0.2">
      <c r="A622" s="163">
        <v>139</v>
      </c>
      <c r="B622" s="63" t="str">
        <f>'[1]Laporan Bulanan'!B533</f>
        <v>Ejector Pin</v>
      </c>
      <c r="C622" s="63" t="str">
        <f>'[1]Laporan Mingguan'!C538</f>
        <v>EPC-4-300</v>
      </c>
      <c r="D622" s="63">
        <f>'[1]Laporan Mingguan'!D538</f>
        <v>0</v>
      </c>
      <c r="E622" s="63">
        <f>'[1]Laporan Mingguan'!E538</f>
        <v>0</v>
      </c>
      <c r="F622" s="65">
        <f>'[2]Laporan Mingguan'!O636</f>
        <v>0</v>
      </c>
      <c r="G622" s="63"/>
      <c r="H622" s="63"/>
      <c r="I622" s="63"/>
      <c r="J622" s="63"/>
      <c r="K622" s="63"/>
      <c r="L622" s="63"/>
      <c r="M622" s="63"/>
      <c r="N622" s="63"/>
      <c r="O622" s="65">
        <f t="shared" ref="O622:O633" si="29">(F622+G622+I622+K622+M622)-(H622+J622+L622+N622)</f>
        <v>0</v>
      </c>
      <c r="P622" s="65">
        <v>0</v>
      </c>
      <c r="Q622" s="65">
        <v>9295</v>
      </c>
      <c r="R622" s="65">
        <f t="shared" si="28"/>
        <v>0</v>
      </c>
    </row>
    <row r="623" spans="1:18" x14ac:dyDescent="0.2">
      <c r="A623" s="163">
        <v>140</v>
      </c>
      <c r="B623" s="63" t="str">
        <f>'[1]Laporan Bulanan'!B534</f>
        <v>Ejector Pin</v>
      </c>
      <c r="C623" s="63" t="str">
        <f>'[1]Laporan Mingguan'!C539</f>
        <v>EPC-4,5-150</v>
      </c>
      <c r="D623" s="63">
        <f>'[1]Laporan Mingguan'!D539</f>
        <v>0</v>
      </c>
      <c r="E623" s="63">
        <f>'[1]Laporan Mingguan'!E539</f>
        <v>0</v>
      </c>
      <c r="F623" s="65">
        <f>'[2]Laporan Mingguan'!O637</f>
        <v>0</v>
      </c>
      <c r="G623" s="63"/>
      <c r="H623" s="63"/>
      <c r="I623" s="63"/>
      <c r="J623" s="63"/>
      <c r="K623" s="63"/>
      <c r="L623" s="63"/>
      <c r="M623" s="63"/>
      <c r="N623" s="63"/>
      <c r="O623" s="65">
        <f t="shared" si="27"/>
        <v>0</v>
      </c>
      <c r="P623" s="65">
        <v>0</v>
      </c>
      <c r="Q623" s="65">
        <v>8500</v>
      </c>
      <c r="R623" s="65">
        <f t="shared" si="28"/>
        <v>0</v>
      </c>
    </row>
    <row r="624" spans="1:18" x14ac:dyDescent="0.2">
      <c r="A624" s="163">
        <v>141</v>
      </c>
      <c r="B624" s="63" t="str">
        <f>'[1]Laporan Bulanan'!B535</f>
        <v>Ejector Pin</v>
      </c>
      <c r="C624" s="63" t="str">
        <f>'[1]Laporan Mingguan'!C540</f>
        <v>EPC-5-100</v>
      </c>
      <c r="D624" s="63">
        <f>'[1]Laporan Mingguan'!D540</f>
        <v>0</v>
      </c>
      <c r="E624" s="63">
        <f>'[1]Laporan Mingguan'!E540</f>
        <v>0</v>
      </c>
      <c r="F624" s="65">
        <f>'[2]Laporan Mingguan'!O638</f>
        <v>0</v>
      </c>
      <c r="G624" s="63"/>
      <c r="H624" s="63"/>
      <c r="I624" s="63"/>
      <c r="J624" s="63"/>
      <c r="K624" s="63"/>
      <c r="L624" s="63"/>
      <c r="M624" s="63"/>
      <c r="N624" s="63"/>
      <c r="O624" s="65">
        <f t="shared" si="29"/>
        <v>0</v>
      </c>
      <c r="P624" s="65">
        <v>0</v>
      </c>
      <c r="Q624" s="65">
        <v>6521</v>
      </c>
      <c r="R624" s="65">
        <f t="shared" si="28"/>
        <v>0</v>
      </c>
    </row>
    <row r="625" spans="1:18" x14ac:dyDescent="0.2">
      <c r="A625" s="163">
        <v>142</v>
      </c>
      <c r="B625" s="63" t="str">
        <f>'[1]Laporan Bulanan'!B536</f>
        <v>Ejector Pin</v>
      </c>
      <c r="C625" s="63" t="str">
        <f>'[1]Laporan Mingguan'!C541</f>
        <v>EPC-5-150</v>
      </c>
      <c r="D625" s="63">
        <f>'[1]Laporan Mingguan'!D541</f>
        <v>0</v>
      </c>
      <c r="E625" s="63">
        <f>'[1]Laporan Mingguan'!E541</f>
        <v>0</v>
      </c>
      <c r="F625" s="65">
        <f>'[2]Laporan Mingguan'!O639</f>
        <v>3</v>
      </c>
      <c r="G625" s="63"/>
      <c r="H625" s="63"/>
      <c r="I625" s="63"/>
      <c r="J625" s="63"/>
      <c r="K625" s="63"/>
      <c r="L625" s="63"/>
      <c r="M625" s="63"/>
      <c r="N625" s="63"/>
      <c r="O625" s="65">
        <f t="shared" si="27"/>
        <v>3</v>
      </c>
      <c r="P625" s="65">
        <v>3</v>
      </c>
      <c r="Q625" s="65">
        <v>8500</v>
      </c>
      <c r="R625" s="65">
        <f t="shared" si="28"/>
        <v>25500</v>
      </c>
    </row>
    <row r="626" spans="1:18" x14ac:dyDescent="0.2">
      <c r="A626" s="163">
        <v>143</v>
      </c>
      <c r="B626" s="63" t="str">
        <f>'[1]Laporan Bulanan'!B537</f>
        <v>Ejector Pin</v>
      </c>
      <c r="C626" s="63" t="str">
        <f>'[1]Laporan Mingguan'!C542</f>
        <v>EPC-5-200</v>
      </c>
      <c r="D626" s="63">
        <f>'[1]Laporan Mingguan'!D542</f>
        <v>0</v>
      </c>
      <c r="E626" s="63">
        <f>'[1]Laporan Mingguan'!E542</f>
        <v>0</v>
      </c>
      <c r="F626" s="65">
        <f>'[2]Laporan Mingguan'!O640</f>
        <v>0</v>
      </c>
      <c r="G626" s="63"/>
      <c r="H626" s="63"/>
      <c r="I626" s="63"/>
      <c r="J626" s="63"/>
      <c r="K626" s="63"/>
      <c r="L626" s="63"/>
      <c r="M626" s="63"/>
      <c r="N626" s="63"/>
      <c r="O626" s="65">
        <f t="shared" si="29"/>
        <v>0</v>
      </c>
      <c r="P626" s="65">
        <v>0</v>
      </c>
      <c r="Q626" s="65">
        <v>9168</v>
      </c>
      <c r="R626" s="65">
        <f t="shared" si="28"/>
        <v>0</v>
      </c>
    </row>
    <row r="627" spans="1:18" x14ac:dyDescent="0.2">
      <c r="A627" s="163">
        <v>144</v>
      </c>
      <c r="B627" s="63" t="str">
        <f>'[1]Laporan Bulanan'!B538</f>
        <v>Ejector Pin</v>
      </c>
      <c r="C627" s="63" t="str">
        <f>'[1]Laporan Mingguan'!C543</f>
        <v>EPC-5-300</v>
      </c>
      <c r="D627" s="63">
        <f>'[1]Laporan Mingguan'!D543</f>
        <v>0</v>
      </c>
      <c r="E627" s="63">
        <f>'[1]Laporan Mingguan'!E543</f>
        <v>0</v>
      </c>
      <c r="F627" s="65">
        <f>'[2]Laporan Mingguan'!O641</f>
        <v>0</v>
      </c>
      <c r="G627" s="63"/>
      <c r="H627" s="63"/>
      <c r="I627" s="63"/>
      <c r="J627" s="63"/>
      <c r="K627" s="63"/>
      <c r="L627" s="63"/>
      <c r="M627" s="63"/>
      <c r="N627" s="63"/>
      <c r="O627" s="65">
        <f t="shared" si="27"/>
        <v>0</v>
      </c>
      <c r="P627" s="65">
        <v>0</v>
      </c>
      <c r="Q627" s="65">
        <v>15086</v>
      </c>
      <c r="R627" s="65">
        <f t="shared" si="28"/>
        <v>0</v>
      </c>
    </row>
    <row r="628" spans="1:18" x14ac:dyDescent="0.2">
      <c r="A628" s="163">
        <v>145</v>
      </c>
      <c r="B628" s="63" t="str">
        <f>'[1]Laporan Bulanan'!B539</f>
        <v>Ejector Pin</v>
      </c>
      <c r="C628" s="63" t="str">
        <f>'[1]Laporan Mingguan'!C544</f>
        <v>EPC-5-250</v>
      </c>
      <c r="D628" s="63">
        <f>'[1]Laporan Mingguan'!D544</f>
        <v>0</v>
      </c>
      <c r="E628" s="63">
        <f>'[1]Laporan Mingguan'!E544</f>
        <v>0</v>
      </c>
      <c r="F628" s="65">
        <f>'[2]Laporan Mingguan'!O642</f>
        <v>1</v>
      </c>
      <c r="G628" s="63"/>
      <c r="H628" s="63"/>
      <c r="I628" s="63"/>
      <c r="J628" s="63"/>
      <c r="K628" s="63"/>
      <c r="L628" s="63"/>
      <c r="M628" s="63"/>
      <c r="N628" s="63"/>
      <c r="O628" s="65">
        <f t="shared" si="29"/>
        <v>1</v>
      </c>
      <c r="P628" s="65">
        <v>1</v>
      </c>
      <c r="Q628" s="65">
        <v>12000</v>
      </c>
      <c r="R628" s="65">
        <f t="shared" si="28"/>
        <v>12000</v>
      </c>
    </row>
    <row r="629" spans="1:18" x14ac:dyDescent="0.2">
      <c r="A629" s="163">
        <v>146</v>
      </c>
      <c r="B629" s="63" t="s">
        <v>27</v>
      </c>
      <c r="C629" s="63" t="s">
        <v>642</v>
      </c>
      <c r="D629" s="63">
        <v>0</v>
      </c>
      <c r="E629" s="63">
        <v>0</v>
      </c>
      <c r="F629" s="65">
        <f>'[2]Laporan Mingguan'!O643</f>
        <v>2</v>
      </c>
      <c r="G629" s="63"/>
      <c r="H629" s="63"/>
      <c r="I629" s="63"/>
      <c r="J629" s="63"/>
      <c r="K629" s="63"/>
      <c r="L629" s="63"/>
      <c r="M629" s="63"/>
      <c r="N629" s="63"/>
      <c r="O629" s="65">
        <f t="shared" si="27"/>
        <v>2</v>
      </c>
      <c r="P629" s="65">
        <v>2</v>
      </c>
      <c r="Q629" s="65">
        <v>9755</v>
      </c>
      <c r="R629" s="65">
        <f t="shared" si="28"/>
        <v>19510</v>
      </c>
    </row>
    <row r="630" spans="1:18" x14ac:dyDescent="0.2">
      <c r="A630" s="163">
        <v>147</v>
      </c>
      <c r="B630" s="63" t="str">
        <f>'[1]Laporan Bulanan'!B540</f>
        <v>Ejector Pin</v>
      </c>
      <c r="C630" s="63" t="str">
        <f>'[1]Laporan Mingguan'!C545</f>
        <v>EPC-6-100</v>
      </c>
      <c r="D630" s="63">
        <f>'[1]Laporan Mingguan'!D545</f>
        <v>0</v>
      </c>
      <c r="E630" s="63">
        <f>'[1]Laporan Mingguan'!E545</f>
        <v>0</v>
      </c>
      <c r="F630" s="65">
        <f>'[2]Laporan Mingguan'!O644</f>
        <v>0</v>
      </c>
      <c r="G630" s="63"/>
      <c r="H630" s="63"/>
      <c r="I630" s="63"/>
      <c r="J630" s="63"/>
      <c r="K630" s="63"/>
      <c r="L630" s="63"/>
      <c r="M630" s="63"/>
      <c r="N630" s="63"/>
      <c r="O630" s="65">
        <f t="shared" si="27"/>
        <v>0</v>
      </c>
      <c r="P630" s="65">
        <v>0</v>
      </c>
      <c r="Q630" s="65">
        <v>8331</v>
      </c>
      <c r="R630" s="65">
        <f t="shared" si="28"/>
        <v>0</v>
      </c>
    </row>
    <row r="631" spans="1:18" x14ac:dyDescent="0.2">
      <c r="A631" s="163">
        <v>148</v>
      </c>
      <c r="B631" s="63" t="str">
        <f>'[1]Laporan Bulanan'!B541</f>
        <v>Ejector Pin</v>
      </c>
      <c r="C631" s="63" t="str">
        <f>'[1]Laporan Mingguan'!C546</f>
        <v>EPC-6-150</v>
      </c>
      <c r="D631" s="63">
        <f>'[1]Laporan Mingguan'!D546</f>
        <v>0</v>
      </c>
      <c r="E631" s="63">
        <f>'[1]Laporan Mingguan'!E546</f>
        <v>0</v>
      </c>
      <c r="F631" s="65">
        <f>'[2]Laporan Mingguan'!O645</f>
        <v>1</v>
      </c>
      <c r="G631" s="63"/>
      <c r="H631" s="63"/>
      <c r="I631" s="63"/>
      <c r="J631" s="63"/>
      <c r="K631" s="63"/>
      <c r="L631" s="63"/>
      <c r="M631" s="63"/>
      <c r="N631" s="63"/>
      <c r="O631" s="65">
        <f t="shared" si="29"/>
        <v>1</v>
      </c>
      <c r="P631" s="65">
        <v>1</v>
      </c>
      <c r="Q631" s="65">
        <v>10502</v>
      </c>
      <c r="R631" s="65">
        <f t="shared" si="28"/>
        <v>10502</v>
      </c>
    </row>
    <row r="632" spans="1:18" x14ac:dyDescent="0.2">
      <c r="A632" s="163">
        <v>149</v>
      </c>
      <c r="B632" s="63" t="str">
        <f>'[1]Laporan Bulanan'!B542</f>
        <v>Ejector Pin</v>
      </c>
      <c r="C632" s="63" t="str">
        <f>'[1]Laporan Mingguan'!C547</f>
        <v>EPC-6-200</v>
      </c>
      <c r="D632" s="63">
        <f>'[1]Laporan Mingguan'!D547</f>
        <v>0</v>
      </c>
      <c r="E632" s="63">
        <f>'[1]Laporan Mingguan'!E547</f>
        <v>0</v>
      </c>
      <c r="F632" s="65">
        <f>'[2]Laporan Mingguan'!O646</f>
        <v>0</v>
      </c>
      <c r="G632" s="63"/>
      <c r="H632" s="63"/>
      <c r="I632" s="63"/>
      <c r="J632" s="63"/>
      <c r="K632" s="63"/>
      <c r="L632" s="63"/>
      <c r="M632" s="63"/>
      <c r="N632" s="63"/>
      <c r="O632" s="65">
        <f t="shared" si="27"/>
        <v>0</v>
      </c>
      <c r="P632" s="65">
        <v>0</v>
      </c>
      <c r="Q632" s="65">
        <v>12454</v>
      </c>
      <c r="R632" s="65">
        <f t="shared" si="28"/>
        <v>0</v>
      </c>
    </row>
    <row r="633" spans="1:18" x14ac:dyDescent="0.2">
      <c r="A633" s="163">
        <v>150</v>
      </c>
      <c r="B633" s="63" t="str">
        <f>'[1]Laporan Bulanan'!B543</f>
        <v>Ejector Pin</v>
      </c>
      <c r="C633" s="63" t="str">
        <f>'[1]Laporan Mingguan'!C548</f>
        <v>EPC-6-250</v>
      </c>
      <c r="D633" s="63">
        <f>'[1]Laporan Mingguan'!D548</f>
        <v>0</v>
      </c>
      <c r="E633" s="63">
        <f>'[1]Laporan Mingguan'!E548</f>
        <v>0</v>
      </c>
      <c r="F633" s="65">
        <f>'[2]Laporan Mingguan'!O647</f>
        <v>0</v>
      </c>
      <c r="G633" s="63"/>
      <c r="H633" s="63"/>
      <c r="I633" s="63"/>
      <c r="J633" s="63"/>
      <c r="K633" s="63"/>
      <c r="L633" s="63"/>
      <c r="M633" s="63"/>
      <c r="N633" s="63"/>
      <c r="O633" s="65">
        <f t="shared" si="29"/>
        <v>0</v>
      </c>
      <c r="P633" s="65">
        <v>0</v>
      </c>
      <c r="Q633" s="65">
        <v>15832</v>
      </c>
      <c r="R633" s="65">
        <f t="shared" si="28"/>
        <v>0</v>
      </c>
    </row>
    <row r="634" spans="1:18" x14ac:dyDescent="0.2">
      <c r="A634" s="163">
        <v>151</v>
      </c>
      <c r="B634" s="63" t="str">
        <f>'[1]Laporan Bulanan'!B544</f>
        <v>Ejector Pin</v>
      </c>
      <c r="C634" s="63" t="str">
        <f>'[1]Laporan Mingguan'!C549</f>
        <v>EPC-6-300</v>
      </c>
      <c r="D634" s="63">
        <f>'[1]Laporan Mingguan'!D549</f>
        <v>0</v>
      </c>
      <c r="E634" s="63">
        <f>'[1]Laporan Mingguan'!E549</f>
        <v>0</v>
      </c>
      <c r="F634" s="65">
        <f>'[2]Laporan Mingguan'!O648</f>
        <v>0</v>
      </c>
      <c r="G634" s="63"/>
      <c r="H634" s="63"/>
      <c r="I634" s="63"/>
      <c r="J634" s="63"/>
      <c r="K634" s="63"/>
      <c r="L634" s="63"/>
      <c r="M634" s="63"/>
      <c r="N634" s="63"/>
      <c r="O634" s="65">
        <f t="shared" si="27"/>
        <v>0</v>
      </c>
      <c r="P634" s="65">
        <v>0</v>
      </c>
      <c r="Q634" s="65">
        <v>7394</v>
      </c>
      <c r="R634" s="65">
        <f t="shared" si="28"/>
        <v>0</v>
      </c>
    </row>
    <row r="635" spans="1:18" x14ac:dyDescent="0.2">
      <c r="A635" s="163">
        <v>152</v>
      </c>
      <c r="B635" s="63" t="str">
        <f>'[1]Laporan Bulanan'!B545</f>
        <v>Ejector Pin</v>
      </c>
      <c r="C635" s="63" t="str">
        <f>'[1]Laporan Mingguan'!C550</f>
        <v>EPC-6-350</v>
      </c>
      <c r="D635" s="63">
        <f>'[1]Laporan Mingguan'!D550</f>
        <v>0</v>
      </c>
      <c r="E635" s="63">
        <f>'[1]Laporan Mingguan'!E550</f>
        <v>0</v>
      </c>
      <c r="F635" s="65">
        <f>'[2]Laporan Mingguan'!O649</f>
        <v>0</v>
      </c>
      <c r="G635" s="63"/>
      <c r="H635" s="63"/>
      <c r="I635" s="63"/>
      <c r="J635" s="63"/>
      <c r="K635" s="63"/>
      <c r="L635" s="63"/>
      <c r="M635" s="63"/>
      <c r="N635" s="63"/>
      <c r="O635" s="65">
        <f t="shared" si="27"/>
        <v>0</v>
      </c>
      <c r="P635" s="65">
        <v>0</v>
      </c>
      <c r="Q635" s="65">
        <v>11820</v>
      </c>
      <c r="R635" s="65">
        <f t="shared" si="28"/>
        <v>0</v>
      </c>
    </row>
    <row r="636" spans="1:18" x14ac:dyDescent="0.2">
      <c r="A636" s="163">
        <v>153</v>
      </c>
      <c r="B636" s="63" t="str">
        <f>'[1]Laporan Bulanan'!B546</f>
        <v>Ejector Pin</v>
      </c>
      <c r="C636" s="63" t="str">
        <f>'[1]Laporan Mingguan'!C551</f>
        <v>EPC-6-395</v>
      </c>
      <c r="D636" s="63">
        <f>'[1]Laporan Mingguan'!D551</f>
        <v>0</v>
      </c>
      <c r="E636" s="63">
        <f>'[1]Laporan Mingguan'!E551</f>
        <v>0</v>
      </c>
      <c r="F636" s="65">
        <f>'[2]Laporan Mingguan'!O650</f>
        <v>1</v>
      </c>
      <c r="G636" s="63"/>
      <c r="H636" s="63"/>
      <c r="I636" s="63"/>
      <c r="J636" s="63"/>
      <c r="K636" s="63"/>
      <c r="L636" s="63"/>
      <c r="M636" s="63"/>
      <c r="N636" s="63"/>
      <c r="O636" s="65">
        <f t="shared" si="27"/>
        <v>1</v>
      </c>
      <c r="P636" s="65">
        <v>1</v>
      </c>
      <c r="Q636" s="65">
        <v>25492</v>
      </c>
      <c r="R636" s="65">
        <f t="shared" si="28"/>
        <v>25492</v>
      </c>
    </row>
    <row r="637" spans="1:18" x14ac:dyDescent="0.2">
      <c r="A637" s="163">
        <v>154</v>
      </c>
      <c r="B637" s="63" t="str">
        <f>'[1]Laporan Bulanan'!B547</f>
        <v>Ejector Pin</v>
      </c>
      <c r="C637" s="63" t="str">
        <f>'[1]Laporan Mingguan'!C552</f>
        <v>EPC-6-400</v>
      </c>
      <c r="D637" s="63">
        <f>'[1]Laporan Mingguan'!D552</f>
        <v>0</v>
      </c>
      <c r="E637" s="63">
        <f>'[1]Laporan Mingguan'!E552</f>
        <v>0</v>
      </c>
      <c r="F637" s="65">
        <f>'[2]Laporan Mingguan'!O651</f>
        <v>0</v>
      </c>
      <c r="G637" s="63"/>
      <c r="H637" s="63"/>
      <c r="I637" s="63"/>
      <c r="J637" s="63"/>
      <c r="K637" s="63"/>
      <c r="L637" s="63"/>
      <c r="M637" s="63"/>
      <c r="N637" s="63"/>
      <c r="O637" s="65">
        <f t="shared" si="27"/>
        <v>0</v>
      </c>
      <c r="P637" s="65">
        <v>0</v>
      </c>
      <c r="Q637" s="65">
        <v>25492</v>
      </c>
      <c r="R637" s="65">
        <f t="shared" si="28"/>
        <v>0</v>
      </c>
    </row>
    <row r="638" spans="1:18" x14ac:dyDescent="0.2">
      <c r="A638" s="163">
        <v>155</v>
      </c>
      <c r="B638" s="63" t="str">
        <f>'[1]Laporan Bulanan'!B548</f>
        <v>Ejector Pin</v>
      </c>
      <c r="C638" s="63" t="str">
        <f>'[1]Laporan Mingguan'!C553</f>
        <v>EPC-6-425</v>
      </c>
      <c r="D638" s="63">
        <f>'[1]Laporan Mingguan'!D553</f>
        <v>0</v>
      </c>
      <c r="E638" s="63">
        <f>'[1]Laporan Mingguan'!E553</f>
        <v>0</v>
      </c>
      <c r="F638" s="65">
        <f>'[2]Laporan Mingguan'!O652</f>
        <v>3</v>
      </c>
      <c r="G638" s="63"/>
      <c r="H638" s="63"/>
      <c r="I638" s="63"/>
      <c r="J638" s="63"/>
      <c r="K638" s="63"/>
      <c r="L638" s="63"/>
      <c r="M638" s="63"/>
      <c r="N638" s="63"/>
      <c r="O638" s="65">
        <f t="shared" si="27"/>
        <v>3</v>
      </c>
      <c r="P638" s="65">
        <v>3</v>
      </c>
      <c r="Q638" s="65">
        <v>25492</v>
      </c>
      <c r="R638" s="65">
        <f t="shared" si="28"/>
        <v>76476</v>
      </c>
    </row>
    <row r="639" spans="1:18" x14ac:dyDescent="0.2">
      <c r="A639" s="163">
        <v>156</v>
      </c>
      <c r="B639" s="63" t="str">
        <f>'[1]Laporan Bulanan'!B549</f>
        <v>Ejector Pin</v>
      </c>
      <c r="C639" s="63" t="str">
        <f>'[1]Laporan Mingguan'!C554</f>
        <v>EPC-6-450</v>
      </c>
      <c r="D639" s="63">
        <f>'[1]Laporan Mingguan'!D554</f>
        <v>0</v>
      </c>
      <c r="E639" s="63">
        <f>'[1]Laporan Mingguan'!E554</f>
        <v>0</v>
      </c>
      <c r="F639" s="65">
        <f>'[2]Laporan Mingguan'!O653</f>
        <v>0</v>
      </c>
      <c r="G639" s="63"/>
      <c r="H639" s="63"/>
      <c r="I639" s="63"/>
      <c r="J639" s="63"/>
      <c r="K639" s="63"/>
      <c r="L639" s="63"/>
      <c r="M639" s="63"/>
      <c r="N639" s="63"/>
      <c r="O639" s="65">
        <f t="shared" si="27"/>
        <v>0</v>
      </c>
      <c r="P639" s="65">
        <v>0</v>
      </c>
      <c r="Q639" s="65">
        <v>25492</v>
      </c>
      <c r="R639" s="65">
        <f t="shared" si="28"/>
        <v>0</v>
      </c>
    </row>
    <row r="640" spans="1:18" x14ac:dyDescent="0.2">
      <c r="A640" s="163">
        <v>157</v>
      </c>
      <c r="B640" s="63" t="str">
        <f>'[1]Laporan Bulanan'!B550</f>
        <v>Ejector Pin</v>
      </c>
      <c r="C640" s="63" t="str">
        <f>'[1]Laporan Mingguan'!C555</f>
        <v>EPC-6-500</v>
      </c>
      <c r="D640" s="63">
        <f>'[1]Laporan Mingguan'!D555</f>
        <v>0</v>
      </c>
      <c r="E640" s="63">
        <f>'[1]Laporan Mingguan'!E555</f>
        <v>0</v>
      </c>
      <c r="F640" s="65">
        <f>'[2]Laporan Mingguan'!O654</f>
        <v>0</v>
      </c>
      <c r="G640" s="63"/>
      <c r="H640" s="63"/>
      <c r="I640" s="63"/>
      <c r="J640" s="63"/>
      <c r="K640" s="63"/>
      <c r="L640" s="63"/>
      <c r="M640" s="63"/>
      <c r="N640" s="63"/>
      <c r="O640" s="65">
        <f t="shared" si="27"/>
        <v>0</v>
      </c>
      <c r="P640" s="65">
        <v>0</v>
      </c>
      <c r="Q640" s="65">
        <v>25492</v>
      </c>
      <c r="R640" s="65">
        <f t="shared" si="28"/>
        <v>0</v>
      </c>
    </row>
    <row r="641" spans="1:18" x14ac:dyDescent="0.2">
      <c r="A641" s="163">
        <v>158</v>
      </c>
      <c r="B641" s="63" t="s">
        <v>27</v>
      </c>
      <c r="C641" s="63" t="s">
        <v>643</v>
      </c>
      <c r="D641" s="63">
        <v>0</v>
      </c>
      <c r="E641" s="63">
        <v>0</v>
      </c>
      <c r="F641" s="65">
        <f>'[2]Laporan Mingguan'!O655</f>
        <v>0</v>
      </c>
      <c r="G641" s="63"/>
      <c r="H641" s="63"/>
      <c r="I641" s="63"/>
      <c r="J641" s="63"/>
      <c r="K641" s="63"/>
      <c r="L641" s="63"/>
      <c r="M641" s="63"/>
      <c r="N641" s="63"/>
      <c r="O641" s="65">
        <f t="shared" si="27"/>
        <v>0</v>
      </c>
      <c r="P641" s="65">
        <v>0</v>
      </c>
      <c r="Q641" s="65">
        <v>10058</v>
      </c>
      <c r="R641" s="65">
        <f t="shared" si="28"/>
        <v>0</v>
      </c>
    </row>
    <row r="642" spans="1:18" x14ac:dyDescent="0.2">
      <c r="A642" s="163">
        <v>159</v>
      </c>
      <c r="B642" s="63" t="s">
        <v>27</v>
      </c>
      <c r="C642" s="63" t="s">
        <v>1165</v>
      </c>
      <c r="D642" s="63">
        <v>0</v>
      </c>
      <c r="E642" s="63">
        <v>0</v>
      </c>
      <c r="F642" s="65">
        <f>'[2]Laporan Mingguan'!O656</f>
        <v>27</v>
      </c>
      <c r="G642" s="63"/>
      <c r="H642" s="63"/>
      <c r="I642" s="63"/>
      <c r="J642" s="63"/>
      <c r="K642" s="63"/>
      <c r="L642" s="63"/>
      <c r="M642" s="63"/>
      <c r="N642" s="63"/>
      <c r="O642" s="65">
        <f t="shared" si="27"/>
        <v>27</v>
      </c>
      <c r="P642" s="65">
        <v>27</v>
      </c>
      <c r="Q642" s="65">
        <v>17325</v>
      </c>
      <c r="R642" s="65">
        <f t="shared" si="28"/>
        <v>467775</v>
      </c>
    </row>
    <row r="643" spans="1:18" x14ac:dyDescent="0.2">
      <c r="A643" s="163">
        <v>160</v>
      </c>
      <c r="B643" s="63" t="s">
        <v>27</v>
      </c>
      <c r="C643" s="63" t="s">
        <v>101</v>
      </c>
      <c r="D643" s="63">
        <v>0</v>
      </c>
      <c r="E643" s="63">
        <v>0</v>
      </c>
      <c r="F643" s="65">
        <f>'[2]Laporan Mingguan'!O657</f>
        <v>0</v>
      </c>
      <c r="G643" s="63"/>
      <c r="H643" s="63"/>
      <c r="I643" s="63"/>
      <c r="J643" s="63"/>
      <c r="K643" s="63"/>
      <c r="L643" s="63"/>
      <c r="M643" s="63"/>
      <c r="N643" s="63"/>
      <c r="O643" s="65">
        <f t="shared" si="27"/>
        <v>0</v>
      </c>
      <c r="P643" s="65">
        <v>0</v>
      </c>
      <c r="Q643" s="65">
        <v>15131</v>
      </c>
      <c r="R643" s="65">
        <f t="shared" si="28"/>
        <v>0</v>
      </c>
    </row>
    <row r="644" spans="1:18" x14ac:dyDescent="0.2">
      <c r="A644" s="163">
        <v>161</v>
      </c>
      <c r="B644" s="63" t="str">
        <f>'[1]Laporan Bulanan'!B551</f>
        <v>Ejector Pin</v>
      </c>
      <c r="C644" s="63" t="str">
        <f>'[1]Laporan Mingguan'!C556</f>
        <v>EPC-7-200</v>
      </c>
      <c r="D644" s="63">
        <f>'[1]Laporan Mingguan'!D556</f>
        <v>0</v>
      </c>
      <c r="E644" s="63">
        <f>'[1]Laporan Mingguan'!E556</f>
        <v>0</v>
      </c>
      <c r="F644" s="65">
        <f>'[2]Laporan Mingguan'!O658</f>
        <v>1</v>
      </c>
      <c r="G644" s="63"/>
      <c r="H644" s="63"/>
      <c r="I644" s="63"/>
      <c r="J644" s="63"/>
      <c r="K644" s="63"/>
      <c r="L644" s="63"/>
      <c r="M644" s="63"/>
      <c r="N644" s="63"/>
      <c r="O644" s="65">
        <f t="shared" si="27"/>
        <v>1</v>
      </c>
      <c r="P644" s="65">
        <v>1</v>
      </c>
      <c r="Q644" s="65">
        <v>17600</v>
      </c>
      <c r="R644" s="65">
        <f t="shared" si="28"/>
        <v>17600</v>
      </c>
    </row>
    <row r="645" spans="1:18" x14ac:dyDescent="0.2">
      <c r="A645" s="163">
        <v>162</v>
      </c>
      <c r="B645" s="63" t="str">
        <f>'[1]Laporan Bulanan'!B552</f>
        <v>Ejector Pin</v>
      </c>
      <c r="C645" s="63" t="str">
        <f>'[1]Laporan Mingguan'!C557</f>
        <v>EPC-8-100</v>
      </c>
      <c r="D645" s="63">
        <f>'[1]Laporan Mingguan'!D557</f>
        <v>0</v>
      </c>
      <c r="E645" s="63">
        <f>'[1]Laporan Mingguan'!E557</f>
        <v>0</v>
      </c>
      <c r="F645" s="65">
        <f>'[2]Laporan Mingguan'!O659</f>
        <v>12</v>
      </c>
      <c r="G645" s="63"/>
      <c r="H645" s="63"/>
      <c r="I645" s="63"/>
      <c r="J645" s="63"/>
      <c r="K645" s="63"/>
      <c r="L645" s="63"/>
      <c r="M645" s="63"/>
      <c r="N645" s="63"/>
      <c r="O645" s="65">
        <f t="shared" si="27"/>
        <v>12</v>
      </c>
      <c r="P645" s="65">
        <v>12</v>
      </c>
      <c r="Q645" s="65">
        <v>15137</v>
      </c>
      <c r="R645" s="65">
        <f t="shared" si="28"/>
        <v>181644</v>
      </c>
    </row>
    <row r="646" spans="1:18" s="93" customFormat="1" x14ac:dyDescent="0.2">
      <c r="A646" s="163">
        <v>163</v>
      </c>
      <c r="B646" s="91" t="str">
        <f>'[1]Laporan Bulanan'!B553</f>
        <v>Ejector Pin</v>
      </c>
      <c r="C646" s="91" t="str">
        <f>'[1]Laporan Mingguan'!C558</f>
        <v>EPC-8-150</v>
      </c>
      <c r="D646" s="91">
        <f>'[1]Laporan Mingguan'!D558</f>
        <v>0</v>
      </c>
      <c r="E646" s="91">
        <f>'[1]Laporan Mingguan'!E558</f>
        <v>0</v>
      </c>
      <c r="F646" s="92">
        <f>'[2]Laporan Mingguan'!O660</f>
        <v>2</v>
      </c>
      <c r="G646" s="91"/>
      <c r="H646" s="91"/>
      <c r="I646" s="91"/>
      <c r="J646" s="91"/>
      <c r="K646" s="91"/>
      <c r="L646" s="91"/>
      <c r="M646" s="91">
        <f>4</f>
        <v>4</v>
      </c>
      <c r="N646" s="91">
        <f>4+2</f>
        <v>6</v>
      </c>
      <c r="O646" s="92">
        <f t="shared" si="27"/>
        <v>0</v>
      </c>
      <c r="P646" s="92">
        <v>0</v>
      </c>
      <c r="Q646" s="92">
        <v>19185</v>
      </c>
      <c r="R646" s="92">
        <f t="shared" si="28"/>
        <v>0</v>
      </c>
    </row>
    <row r="647" spans="1:18" x14ac:dyDescent="0.2">
      <c r="A647" s="163">
        <v>164</v>
      </c>
      <c r="B647" s="63" t="str">
        <f>'[1]Laporan Bulanan'!B554</f>
        <v>Ejector Pin</v>
      </c>
      <c r="C647" s="63" t="str">
        <f>'[1]Laporan Mingguan'!C559</f>
        <v>EPC-8-200</v>
      </c>
      <c r="D647" s="63">
        <f>'[1]Laporan Mingguan'!D559</f>
        <v>0</v>
      </c>
      <c r="E647" s="63">
        <f>'[1]Laporan Mingguan'!E559</f>
        <v>0</v>
      </c>
      <c r="F647" s="65">
        <f>'[2]Laporan Mingguan'!O661</f>
        <v>2</v>
      </c>
      <c r="G647" s="63"/>
      <c r="H647" s="63"/>
      <c r="I647" s="63"/>
      <c r="J647" s="63"/>
      <c r="K647" s="63"/>
      <c r="L647" s="63"/>
      <c r="M647" s="63"/>
      <c r="N647" s="63">
        <f>2</f>
        <v>2</v>
      </c>
      <c r="O647" s="65">
        <f t="shared" si="27"/>
        <v>0</v>
      </c>
      <c r="P647" s="65">
        <v>0</v>
      </c>
      <c r="Q647" s="65">
        <v>23087</v>
      </c>
      <c r="R647" s="65">
        <f t="shared" si="28"/>
        <v>0</v>
      </c>
    </row>
    <row r="648" spans="1:18" x14ac:dyDescent="0.2">
      <c r="A648" s="163">
        <v>165</v>
      </c>
      <c r="B648" s="63" t="str">
        <f>'[1]Laporan Bulanan'!B555</f>
        <v>Ejector Pin</v>
      </c>
      <c r="C648" s="63" t="str">
        <f>'[1]Laporan Mingguan'!C560</f>
        <v>EPC-8-250</v>
      </c>
      <c r="D648" s="63">
        <f>'[1]Laporan Mingguan'!D560</f>
        <v>0</v>
      </c>
      <c r="E648" s="63">
        <f>'[1]Laporan Mingguan'!E560</f>
        <v>0</v>
      </c>
      <c r="F648" s="65">
        <f>'[2]Laporan Mingguan'!O662</f>
        <v>2</v>
      </c>
      <c r="G648" s="63"/>
      <c r="H648" s="63"/>
      <c r="I648" s="63"/>
      <c r="J648" s="63"/>
      <c r="K648" s="63"/>
      <c r="L648" s="63"/>
      <c r="M648" s="63"/>
      <c r="N648" s="63"/>
      <c r="O648" s="65">
        <f t="shared" si="27"/>
        <v>2</v>
      </c>
      <c r="P648" s="65">
        <v>2</v>
      </c>
      <c r="Q648" s="65">
        <v>28417</v>
      </c>
      <c r="R648" s="65">
        <f t="shared" si="28"/>
        <v>56834</v>
      </c>
    </row>
    <row r="649" spans="1:18" x14ac:dyDescent="0.2">
      <c r="A649" s="163">
        <v>166</v>
      </c>
      <c r="B649" s="63" t="str">
        <f>'[1]Laporan Bulanan'!B556</f>
        <v>Ejector Pin</v>
      </c>
      <c r="C649" s="63" t="str">
        <f>'[1]Laporan Mingguan'!C561</f>
        <v>EPC-8-300</v>
      </c>
      <c r="D649" s="63">
        <f>'[1]Laporan Mingguan'!D561</f>
        <v>0</v>
      </c>
      <c r="E649" s="63">
        <f>'[1]Laporan Mingguan'!E561</f>
        <v>0</v>
      </c>
      <c r="F649" s="65">
        <f>'[2]Laporan Mingguan'!O663</f>
        <v>0</v>
      </c>
      <c r="G649" s="63"/>
      <c r="H649" s="63"/>
      <c r="I649" s="63"/>
      <c r="J649" s="63"/>
      <c r="K649" s="63"/>
      <c r="L649" s="63"/>
      <c r="M649" s="63"/>
      <c r="N649" s="63"/>
      <c r="O649" s="65">
        <f t="shared" si="27"/>
        <v>0</v>
      </c>
      <c r="P649" s="65">
        <v>0</v>
      </c>
      <c r="Q649" s="65">
        <v>35017</v>
      </c>
      <c r="R649" s="65">
        <f t="shared" si="28"/>
        <v>0</v>
      </c>
    </row>
    <row r="650" spans="1:18" x14ac:dyDescent="0.2">
      <c r="A650" s="163">
        <v>167</v>
      </c>
      <c r="B650" s="63" t="str">
        <f>'[1]Laporan Bulanan'!B557</f>
        <v>Ejector Pin</v>
      </c>
      <c r="C650" s="63" t="str">
        <f>'[1]Laporan Mingguan'!C562</f>
        <v>EPC-8-350</v>
      </c>
      <c r="D650" s="63">
        <f>'[1]Laporan Mingguan'!D562</f>
        <v>0</v>
      </c>
      <c r="E650" s="63">
        <f>'[1]Laporan Mingguan'!E562</f>
        <v>0</v>
      </c>
      <c r="F650" s="65">
        <f>'[2]Laporan Mingguan'!O664</f>
        <v>44</v>
      </c>
      <c r="G650" s="63"/>
      <c r="H650" s="63"/>
      <c r="I650" s="63"/>
      <c r="J650" s="63"/>
      <c r="K650" s="63"/>
      <c r="L650" s="63"/>
      <c r="M650" s="63"/>
      <c r="N650" s="63"/>
      <c r="O650" s="65">
        <f t="shared" si="27"/>
        <v>44</v>
      </c>
      <c r="P650" s="65">
        <v>44</v>
      </c>
      <c r="Q650" s="65">
        <v>39768</v>
      </c>
      <c r="R650" s="65">
        <f t="shared" si="28"/>
        <v>1749792</v>
      </c>
    </row>
    <row r="651" spans="1:18" x14ac:dyDescent="0.2">
      <c r="A651" s="163">
        <v>168</v>
      </c>
      <c r="B651" s="63" t="str">
        <f>'[1]Laporan Bulanan'!B558</f>
        <v>Ejector Pin</v>
      </c>
      <c r="C651" s="63" t="str">
        <f>'[1]Laporan Mingguan'!C563</f>
        <v>EPC-8.5-250</v>
      </c>
      <c r="D651" s="63">
        <f>'[1]Laporan Mingguan'!D563</f>
        <v>0</v>
      </c>
      <c r="E651" s="63">
        <f>'[1]Laporan Mingguan'!E563</f>
        <v>0</v>
      </c>
      <c r="F651" s="65">
        <f>'[2]Laporan Mingguan'!O665</f>
        <v>1</v>
      </c>
      <c r="G651" s="63"/>
      <c r="H651" s="63"/>
      <c r="I651" s="63"/>
      <c r="J651" s="63"/>
      <c r="K651" s="63"/>
      <c r="L651" s="63"/>
      <c r="M651" s="63"/>
      <c r="N651" s="63"/>
      <c r="O651" s="65">
        <f t="shared" si="27"/>
        <v>1</v>
      </c>
      <c r="P651" s="65">
        <v>1</v>
      </c>
      <c r="Q651" s="65">
        <v>39768</v>
      </c>
      <c r="R651" s="65">
        <f t="shared" si="28"/>
        <v>39768</v>
      </c>
    </row>
    <row r="652" spans="1:18" x14ac:dyDescent="0.2">
      <c r="A652" s="163">
        <v>169</v>
      </c>
      <c r="B652" s="63" t="s">
        <v>27</v>
      </c>
      <c r="C652" s="63" t="s">
        <v>1187</v>
      </c>
      <c r="D652" s="63">
        <v>0</v>
      </c>
      <c r="E652" s="63">
        <v>0</v>
      </c>
      <c r="F652" s="65">
        <f>'[2]Laporan Mingguan'!O666</f>
        <v>0</v>
      </c>
      <c r="G652" s="63"/>
      <c r="H652" s="63"/>
      <c r="I652" s="63"/>
      <c r="J652" s="63"/>
      <c r="K652" s="63"/>
      <c r="L652" s="63"/>
      <c r="M652" s="63"/>
      <c r="N652" s="63"/>
      <c r="O652" s="65">
        <f t="shared" si="27"/>
        <v>0</v>
      </c>
      <c r="P652" s="65">
        <v>0</v>
      </c>
      <c r="Q652" s="65">
        <v>28574</v>
      </c>
      <c r="R652" s="65">
        <f t="shared" si="28"/>
        <v>0</v>
      </c>
    </row>
    <row r="653" spans="1:18" x14ac:dyDescent="0.2">
      <c r="A653" s="163">
        <v>170</v>
      </c>
      <c r="B653" s="63" t="str">
        <f>'[1]Laporan Bulanan'!B559</f>
        <v>Ejector Pin</v>
      </c>
      <c r="C653" s="63" t="str">
        <f>'[1]Laporan Mingguan'!C564</f>
        <v>EPC-10-100</v>
      </c>
      <c r="D653" s="63">
        <f>'[1]Laporan Mingguan'!D564</f>
        <v>0</v>
      </c>
      <c r="E653" s="63">
        <f>'[1]Laporan Mingguan'!E564</f>
        <v>0</v>
      </c>
      <c r="F653" s="65">
        <f>'[2]Laporan Mingguan'!O667</f>
        <v>4</v>
      </c>
      <c r="G653" s="63"/>
      <c r="H653" s="63"/>
      <c r="I653" s="63"/>
      <c r="J653" s="63"/>
      <c r="K653" s="63"/>
      <c r="L653" s="63"/>
      <c r="M653" s="63"/>
      <c r="N653" s="63"/>
      <c r="O653" s="65">
        <f t="shared" si="27"/>
        <v>4</v>
      </c>
      <c r="P653" s="65">
        <v>4</v>
      </c>
      <c r="Q653" s="65">
        <v>20075</v>
      </c>
      <c r="R653" s="65">
        <f t="shared" si="28"/>
        <v>80300</v>
      </c>
    </row>
    <row r="654" spans="1:18" x14ac:dyDescent="0.2">
      <c r="A654" s="163">
        <v>171</v>
      </c>
      <c r="B654" s="63" t="str">
        <f>'[1]Laporan Bulanan'!B560</f>
        <v>Ejector Pin</v>
      </c>
      <c r="C654" s="63" t="str">
        <f>'[1]Laporan Mingguan'!C565</f>
        <v>EPC-10-150</v>
      </c>
      <c r="D654" s="63">
        <f>'[1]Laporan Mingguan'!D565</f>
        <v>0</v>
      </c>
      <c r="E654" s="63">
        <f>'[1]Laporan Mingguan'!E565</f>
        <v>0</v>
      </c>
      <c r="F654" s="65">
        <f>'[2]Laporan Mingguan'!O668</f>
        <v>1</v>
      </c>
      <c r="G654" s="63"/>
      <c r="H654" s="63"/>
      <c r="I654" s="63"/>
      <c r="J654" s="63"/>
      <c r="K654" s="63"/>
      <c r="L654" s="63"/>
      <c r="M654" s="63"/>
      <c r="N654" s="63"/>
      <c r="O654" s="65">
        <f t="shared" si="27"/>
        <v>1</v>
      </c>
      <c r="P654" s="65">
        <v>1</v>
      </c>
      <c r="Q654" s="65">
        <v>24790</v>
      </c>
      <c r="R654" s="65">
        <f t="shared" si="28"/>
        <v>24790</v>
      </c>
    </row>
    <row r="655" spans="1:18" s="93" customFormat="1" x14ac:dyDescent="0.2">
      <c r="A655" s="163">
        <v>172</v>
      </c>
      <c r="B655" s="91" t="str">
        <f>'[1]Laporan Bulanan'!B561</f>
        <v>Ejector Pin</v>
      </c>
      <c r="C655" s="91" t="str">
        <f>'[1]Laporan Mingguan'!C566</f>
        <v>EPC-10-200</v>
      </c>
      <c r="D655" s="91">
        <f>'[1]Laporan Mingguan'!D566</f>
        <v>0</v>
      </c>
      <c r="E655" s="91">
        <f>'[1]Laporan Mingguan'!E566</f>
        <v>0</v>
      </c>
      <c r="F655" s="92">
        <f>'[2]Laporan Mingguan'!O669</f>
        <v>1</v>
      </c>
      <c r="G655" s="91"/>
      <c r="H655" s="91"/>
      <c r="I655" s="91"/>
      <c r="J655" s="91"/>
      <c r="K655" s="91">
        <f>16</f>
        <v>16</v>
      </c>
      <c r="L655" s="91"/>
      <c r="M655" s="91"/>
      <c r="N655" s="91">
        <f>8+8</f>
        <v>16</v>
      </c>
      <c r="O655" s="92">
        <f t="shared" si="27"/>
        <v>1</v>
      </c>
      <c r="P655" s="92">
        <v>1</v>
      </c>
      <c r="Q655" s="92">
        <v>30066</v>
      </c>
      <c r="R655" s="92">
        <f t="shared" si="28"/>
        <v>30066</v>
      </c>
    </row>
    <row r="656" spans="1:18" x14ac:dyDescent="0.2">
      <c r="A656" s="163">
        <v>173</v>
      </c>
      <c r="B656" s="63" t="str">
        <f>'[1]Laporan Bulanan'!B562</f>
        <v>Ejector Pin</v>
      </c>
      <c r="C656" s="63" t="str">
        <f>'[1]Laporan Mingguan'!C567</f>
        <v>EPC-10-250</v>
      </c>
      <c r="D656" s="63">
        <f>'[1]Laporan Mingguan'!D567</f>
        <v>0</v>
      </c>
      <c r="E656" s="63">
        <f>'[1]Laporan Mingguan'!E567</f>
        <v>0</v>
      </c>
      <c r="F656" s="65">
        <f>'[2]Laporan Mingguan'!O670</f>
        <v>0</v>
      </c>
      <c r="G656" s="63"/>
      <c r="H656" s="63"/>
      <c r="I656" s="63"/>
      <c r="J656" s="63"/>
      <c r="K656" s="63"/>
      <c r="L656" s="63"/>
      <c r="M656" s="63"/>
      <c r="N656" s="63"/>
      <c r="O656" s="65">
        <f>(F656+G656+I656+K656+M656)-(H656+J656+L656+N656)</f>
        <v>0</v>
      </c>
      <c r="P656" s="65">
        <v>0</v>
      </c>
      <c r="Q656" s="65">
        <v>24000</v>
      </c>
      <c r="R656" s="65">
        <f t="shared" si="28"/>
        <v>0</v>
      </c>
    </row>
    <row r="657" spans="1:18" x14ac:dyDescent="0.2">
      <c r="A657" s="163">
        <v>174</v>
      </c>
      <c r="B657" s="63" t="str">
        <f>'[1]Laporan Bulanan'!B563</f>
        <v>Ejector Pin</v>
      </c>
      <c r="C657" s="63" t="str">
        <f>'[1]Laporan Mingguan'!C568</f>
        <v>EPC-10-300</v>
      </c>
      <c r="D657" s="63">
        <f>'[1]Laporan Mingguan'!D568</f>
        <v>0</v>
      </c>
      <c r="E657" s="63">
        <f>'[1]Laporan Mingguan'!E568</f>
        <v>0</v>
      </c>
      <c r="F657" s="65">
        <f>'[2]Laporan Mingguan'!O671</f>
        <v>0</v>
      </c>
      <c r="G657" s="63"/>
      <c r="H657" s="63"/>
      <c r="I657" s="63"/>
      <c r="J657" s="63"/>
      <c r="K657" s="63"/>
      <c r="L657" s="63"/>
      <c r="M657" s="63"/>
      <c r="N657" s="63"/>
      <c r="O657" s="65">
        <f t="shared" si="27"/>
        <v>0</v>
      </c>
      <c r="P657" s="65">
        <v>0</v>
      </c>
      <c r="Q657" s="65">
        <v>16000</v>
      </c>
      <c r="R657" s="65">
        <f t="shared" si="28"/>
        <v>0</v>
      </c>
    </row>
    <row r="658" spans="1:18" x14ac:dyDescent="0.2">
      <c r="A658" s="163">
        <v>175</v>
      </c>
      <c r="B658" s="63" t="str">
        <f>'[1]Laporan Bulanan'!B564</f>
        <v>Ejector Pin</v>
      </c>
      <c r="C658" s="63" t="str">
        <f>'[1]Laporan Mingguan'!C569</f>
        <v>EPC-10-350</v>
      </c>
      <c r="D658" s="63">
        <f>'[1]Laporan Mingguan'!D569</f>
        <v>0</v>
      </c>
      <c r="E658" s="63">
        <f>'[1]Laporan Mingguan'!E569</f>
        <v>0</v>
      </c>
      <c r="F658" s="65">
        <f>'[2]Laporan Mingguan'!O672</f>
        <v>10</v>
      </c>
      <c r="G658" s="63"/>
      <c r="H658" s="63"/>
      <c r="I658" s="63"/>
      <c r="J658" s="63"/>
      <c r="K658" s="63"/>
      <c r="L658" s="63"/>
      <c r="M658" s="63"/>
      <c r="N658" s="63"/>
      <c r="O658" s="65">
        <f t="shared" si="27"/>
        <v>10</v>
      </c>
      <c r="P658" s="65">
        <v>10</v>
      </c>
      <c r="Q658" s="65">
        <v>17405</v>
      </c>
      <c r="R658" s="65">
        <f t="shared" si="28"/>
        <v>174050</v>
      </c>
    </row>
    <row r="659" spans="1:18" x14ac:dyDescent="0.2">
      <c r="A659" s="163">
        <v>176</v>
      </c>
      <c r="B659" s="63" t="s">
        <v>27</v>
      </c>
      <c r="C659" s="63" t="s">
        <v>293</v>
      </c>
      <c r="D659" s="63">
        <v>0</v>
      </c>
      <c r="E659" s="63">
        <v>0</v>
      </c>
      <c r="F659" s="65">
        <f>'[2]Laporan Mingguan'!O673</f>
        <v>0</v>
      </c>
      <c r="G659" s="63"/>
      <c r="H659" s="63"/>
      <c r="I659" s="63"/>
      <c r="J659" s="63"/>
      <c r="K659" s="63"/>
      <c r="L659" s="63"/>
      <c r="M659" s="63"/>
      <c r="N659" s="63"/>
      <c r="O659" s="65">
        <f t="shared" si="27"/>
        <v>0</v>
      </c>
      <c r="P659" s="65">
        <v>0</v>
      </c>
      <c r="Q659" s="65">
        <v>109925</v>
      </c>
      <c r="R659" s="65">
        <f t="shared" si="28"/>
        <v>0</v>
      </c>
    </row>
    <row r="660" spans="1:18" x14ac:dyDescent="0.2">
      <c r="A660" s="163">
        <v>177</v>
      </c>
      <c r="B660" s="63" t="str">
        <f>'[1]Laporan Bulanan'!B565</f>
        <v>Ejector Pin</v>
      </c>
      <c r="C660" s="63" t="str">
        <f>'[1]Laporan Mingguan'!C570</f>
        <v>EPC-11-150</v>
      </c>
      <c r="D660" s="63">
        <f>'[1]Laporan Mingguan'!D570</f>
        <v>0</v>
      </c>
      <c r="E660" s="63">
        <f>'[1]Laporan Mingguan'!E570</f>
        <v>0</v>
      </c>
      <c r="F660" s="65">
        <f>'[2]Laporan Mingguan'!O674</f>
        <v>6</v>
      </c>
      <c r="G660" s="63"/>
      <c r="H660" s="63"/>
      <c r="I660" s="63"/>
      <c r="J660" s="63"/>
      <c r="K660" s="63"/>
      <c r="L660" s="63"/>
      <c r="M660" s="63"/>
      <c r="N660" s="63"/>
      <c r="O660" s="65">
        <f t="shared" ref="O660:O670" si="30">(F660+G660+I660+K660+M660)-(H660+J660+L660+N660)</f>
        <v>6</v>
      </c>
      <c r="P660" s="65">
        <v>6</v>
      </c>
      <c r="Q660" s="65">
        <v>20995</v>
      </c>
      <c r="R660" s="65">
        <f t="shared" si="28"/>
        <v>125970</v>
      </c>
    </row>
    <row r="661" spans="1:18" x14ac:dyDescent="0.2">
      <c r="A661" s="163">
        <v>178</v>
      </c>
      <c r="B661" s="63" t="str">
        <f>'[1]Laporan Bulanan'!B566</f>
        <v>Ejector Pin</v>
      </c>
      <c r="C661" s="63" t="str">
        <f>'[1]Laporan Mingguan'!C571</f>
        <v>EPC-12-100</v>
      </c>
      <c r="D661" s="63">
        <f>'[1]Laporan Mingguan'!D571</f>
        <v>0</v>
      </c>
      <c r="E661" s="63">
        <f>'[1]Laporan Mingguan'!E571</f>
        <v>0</v>
      </c>
      <c r="F661" s="65">
        <f>'[2]Laporan Mingguan'!O675</f>
        <v>1</v>
      </c>
      <c r="G661" s="63"/>
      <c r="H661" s="63"/>
      <c r="I661" s="63"/>
      <c r="J661" s="63"/>
      <c r="K661" s="63"/>
      <c r="L661" s="63"/>
      <c r="M661" s="63"/>
      <c r="N661" s="63"/>
      <c r="O661" s="65">
        <f t="shared" si="27"/>
        <v>1</v>
      </c>
      <c r="P661" s="65">
        <v>1</v>
      </c>
      <c r="Q661" s="65">
        <v>24103</v>
      </c>
      <c r="R661" s="65">
        <f t="shared" si="28"/>
        <v>24103</v>
      </c>
    </row>
    <row r="662" spans="1:18" s="93" customFormat="1" x14ac:dyDescent="0.2">
      <c r="A662" s="163">
        <v>179</v>
      </c>
      <c r="B662" s="91" t="str">
        <f>'[1]Laporan Bulanan'!B567</f>
        <v>Ejector Pin</v>
      </c>
      <c r="C662" s="91" t="str">
        <f>'[1]Laporan Mingguan'!C572</f>
        <v>EPC-12-150</v>
      </c>
      <c r="D662" s="91">
        <f>'[1]Laporan Mingguan'!D572</f>
        <v>0</v>
      </c>
      <c r="E662" s="91">
        <f>'[1]Laporan Mingguan'!E572</f>
        <v>0</v>
      </c>
      <c r="F662" s="92">
        <f>'[2]Laporan Mingguan'!O676</f>
        <v>2</v>
      </c>
      <c r="G662" s="91"/>
      <c r="H662" s="91"/>
      <c r="I662" s="91"/>
      <c r="J662" s="91"/>
      <c r="K662" s="91"/>
      <c r="L662" s="91"/>
      <c r="M662" s="91">
        <f>12+12</f>
        <v>24</v>
      </c>
      <c r="N662" s="91">
        <f>12+12</f>
        <v>24</v>
      </c>
      <c r="O662" s="92">
        <f t="shared" si="30"/>
        <v>2</v>
      </c>
      <c r="P662" s="92">
        <v>2</v>
      </c>
      <c r="Q662" s="92">
        <v>34284</v>
      </c>
      <c r="R662" s="92">
        <f t="shared" si="28"/>
        <v>68568</v>
      </c>
    </row>
    <row r="663" spans="1:18" x14ac:dyDescent="0.2">
      <c r="A663" s="163">
        <v>180</v>
      </c>
      <c r="B663" s="63" t="s">
        <v>27</v>
      </c>
      <c r="C663" s="63" t="s">
        <v>40</v>
      </c>
      <c r="D663" s="63">
        <v>0</v>
      </c>
      <c r="E663" s="63">
        <v>0</v>
      </c>
      <c r="F663" s="65">
        <f>'[2]Laporan Mingguan'!O677</f>
        <v>1</v>
      </c>
      <c r="G663" s="63"/>
      <c r="H663" s="63"/>
      <c r="I663" s="63"/>
      <c r="J663" s="63"/>
      <c r="K663" s="63"/>
      <c r="L663" s="63"/>
      <c r="M663" s="63"/>
      <c r="N663" s="63"/>
      <c r="O663" s="65">
        <f t="shared" si="27"/>
        <v>1</v>
      </c>
      <c r="P663" s="65">
        <v>1</v>
      </c>
      <c r="Q663" s="65">
        <v>24000</v>
      </c>
      <c r="R663" s="65">
        <f t="shared" si="28"/>
        <v>24000</v>
      </c>
    </row>
    <row r="664" spans="1:18" x14ac:dyDescent="0.2">
      <c r="A664" s="163">
        <v>181</v>
      </c>
      <c r="B664" s="63" t="s">
        <v>27</v>
      </c>
      <c r="C664" s="63" t="s">
        <v>1036</v>
      </c>
      <c r="D664" s="63">
        <v>0</v>
      </c>
      <c r="E664" s="63">
        <v>0</v>
      </c>
      <c r="F664" s="65">
        <f>'[2]Laporan Mingguan'!O678</f>
        <v>0</v>
      </c>
      <c r="G664" s="63"/>
      <c r="H664" s="63"/>
      <c r="I664" s="63"/>
      <c r="J664" s="63"/>
      <c r="K664" s="63"/>
      <c r="L664" s="63"/>
      <c r="M664" s="63"/>
      <c r="N664" s="63"/>
      <c r="O664" s="65">
        <f t="shared" si="30"/>
        <v>0</v>
      </c>
      <c r="P664" s="65">
        <v>0</v>
      </c>
      <c r="Q664" s="65">
        <v>64848</v>
      </c>
      <c r="R664" s="65">
        <f t="shared" si="28"/>
        <v>0</v>
      </c>
    </row>
    <row r="665" spans="1:18" x14ac:dyDescent="0.2">
      <c r="A665" s="163">
        <v>182</v>
      </c>
      <c r="B665" s="63" t="str">
        <f>'[1]Laporan Bulanan'!B568</f>
        <v>Ejector Pin</v>
      </c>
      <c r="C665" s="63" t="str">
        <f>'[1]Laporan Mingguan'!C573</f>
        <v>EPC-12-350</v>
      </c>
      <c r="D665" s="63">
        <f>'[1]Laporan Mingguan'!D573</f>
        <v>0</v>
      </c>
      <c r="E665" s="63">
        <f>'[1]Laporan Mingguan'!E573</f>
        <v>0</v>
      </c>
      <c r="F665" s="65">
        <f>'[2]Laporan Mingguan'!O679</f>
        <v>2</v>
      </c>
      <c r="G665" s="63"/>
      <c r="H665" s="63"/>
      <c r="I665" s="63"/>
      <c r="J665" s="63"/>
      <c r="K665" s="63"/>
      <c r="L665" s="63"/>
      <c r="M665" s="63"/>
      <c r="N665" s="63"/>
      <c r="O665" s="65">
        <f t="shared" si="30"/>
        <v>2</v>
      </c>
      <c r="P665" s="65">
        <v>2</v>
      </c>
      <c r="Q665" s="65">
        <v>47398</v>
      </c>
      <c r="R665" s="65">
        <f t="shared" si="28"/>
        <v>94796</v>
      </c>
    </row>
    <row r="666" spans="1:18" x14ac:dyDescent="0.2">
      <c r="A666" s="163">
        <v>183</v>
      </c>
      <c r="B666" s="63" t="s">
        <v>27</v>
      </c>
      <c r="C666" s="63" t="s">
        <v>386</v>
      </c>
      <c r="D666" s="63">
        <v>0</v>
      </c>
      <c r="E666" s="63">
        <v>0</v>
      </c>
      <c r="F666" s="65">
        <f>'[2]Laporan Mingguan'!O680</f>
        <v>0</v>
      </c>
      <c r="G666" s="63"/>
      <c r="H666" s="63"/>
      <c r="I666" s="63"/>
      <c r="J666" s="63"/>
      <c r="K666" s="63"/>
      <c r="L666" s="63"/>
      <c r="M666" s="63"/>
      <c r="N666" s="63"/>
      <c r="O666" s="65">
        <f t="shared" si="27"/>
        <v>0</v>
      </c>
      <c r="P666" s="65">
        <v>0</v>
      </c>
      <c r="Q666" s="65">
        <v>0</v>
      </c>
      <c r="R666" s="65">
        <f t="shared" si="28"/>
        <v>0</v>
      </c>
    </row>
    <row r="667" spans="1:18" x14ac:dyDescent="0.2">
      <c r="A667" s="163">
        <v>184</v>
      </c>
      <c r="B667" s="63" t="str">
        <f>'[1]Laporan Bulanan'!B569</f>
        <v>Ejector Pin</v>
      </c>
      <c r="C667" s="63" t="str">
        <f>'[1]Laporan Mingguan'!C574</f>
        <v>EPC-12-500</v>
      </c>
      <c r="D667" s="63">
        <f>'[1]Laporan Mingguan'!D574</f>
        <v>0</v>
      </c>
      <c r="E667" s="63">
        <f>'[1]Laporan Mingguan'!E574</f>
        <v>0</v>
      </c>
      <c r="F667" s="65">
        <f>'[2]Laporan Mingguan'!O681</f>
        <v>0</v>
      </c>
      <c r="G667" s="63"/>
      <c r="H667" s="63"/>
      <c r="I667" s="63"/>
      <c r="J667" s="63"/>
      <c r="K667" s="63"/>
      <c r="L667" s="63"/>
      <c r="M667" s="63"/>
      <c r="N667" s="63"/>
      <c r="O667" s="65">
        <f t="shared" si="27"/>
        <v>0</v>
      </c>
      <c r="P667" s="65">
        <v>0</v>
      </c>
      <c r="Q667" s="65">
        <v>96000</v>
      </c>
      <c r="R667" s="65">
        <f t="shared" si="28"/>
        <v>0</v>
      </c>
    </row>
    <row r="668" spans="1:18" s="93" customFormat="1" x14ac:dyDescent="0.2">
      <c r="A668" s="163">
        <v>185</v>
      </c>
      <c r="B668" s="91" t="str">
        <f>'[1]Laporan Bulanan'!B570</f>
        <v>Ejector Pin</v>
      </c>
      <c r="C668" s="91" t="str">
        <f>'[1]Laporan Mingguan'!C575</f>
        <v>EPC-14-100</v>
      </c>
      <c r="D668" s="91">
        <f>'[1]Laporan Mingguan'!D575</f>
        <v>0</v>
      </c>
      <c r="E668" s="91">
        <f>'[1]Laporan Mingguan'!E575</f>
        <v>0</v>
      </c>
      <c r="F668" s="92">
        <f>'[2]Laporan Mingguan'!O682</f>
        <v>0</v>
      </c>
      <c r="G668" s="91"/>
      <c r="H668" s="91"/>
      <c r="I668" s="91"/>
      <c r="J668" s="91"/>
      <c r="K668" s="91"/>
      <c r="L668" s="91"/>
      <c r="M668" s="91">
        <f>8</f>
        <v>8</v>
      </c>
      <c r="N668" s="91">
        <f>8</f>
        <v>8</v>
      </c>
      <c r="O668" s="92">
        <f t="shared" si="30"/>
        <v>0</v>
      </c>
      <c r="P668" s="92">
        <v>0</v>
      </c>
      <c r="Q668" s="92">
        <v>28500</v>
      </c>
      <c r="R668" s="92">
        <f t="shared" si="28"/>
        <v>0</v>
      </c>
    </row>
    <row r="669" spans="1:18" x14ac:dyDescent="0.2">
      <c r="A669" s="163">
        <v>186</v>
      </c>
      <c r="B669" s="63" t="str">
        <f>'[1]Laporan Bulanan'!B571</f>
        <v>Ejector Pin</v>
      </c>
      <c r="C669" s="63" t="str">
        <f>'[1]Laporan Mingguan'!C576</f>
        <v>EPC-14-150</v>
      </c>
      <c r="D669" s="63">
        <f>'[1]Laporan Mingguan'!D576</f>
        <v>0</v>
      </c>
      <c r="E669" s="63">
        <f>'[1]Laporan Mingguan'!E576</f>
        <v>0</v>
      </c>
      <c r="F669" s="65">
        <f>'[2]Laporan Mingguan'!O683</f>
        <v>0</v>
      </c>
      <c r="G669" s="63"/>
      <c r="H669" s="63"/>
      <c r="I669" s="63"/>
      <c r="J669" s="63"/>
      <c r="K669" s="63"/>
      <c r="L669" s="63"/>
      <c r="M669" s="63"/>
      <c r="N669" s="63"/>
      <c r="O669" s="65">
        <f t="shared" si="27"/>
        <v>0</v>
      </c>
      <c r="P669" s="65">
        <v>0</v>
      </c>
      <c r="Q669" s="65">
        <v>56493</v>
      </c>
      <c r="R669" s="65">
        <f t="shared" si="28"/>
        <v>0</v>
      </c>
    </row>
    <row r="670" spans="1:18" s="101" customFormat="1" x14ac:dyDescent="0.2">
      <c r="A670" s="163">
        <v>187</v>
      </c>
      <c r="B670" s="98" t="s">
        <v>27</v>
      </c>
      <c r="C670" s="98" t="s">
        <v>1218</v>
      </c>
      <c r="D670" s="98">
        <v>0</v>
      </c>
      <c r="E670" s="98">
        <v>0</v>
      </c>
      <c r="F670" s="100"/>
      <c r="G670" s="98"/>
      <c r="H670" s="98"/>
      <c r="I670" s="98"/>
      <c r="J670" s="98"/>
      <c r="K670" s="98">
        <f>8+8</f>
        <v>16</v>
      </c>
      <c r="L670" s="98">
        <f>4+4</f>
        <v>8</v>
      </c>
      <c r="M670" s="98"/>
      <c r="N670" s="98">
        <f>4+4</f>
        <v>8</v>
      </c>
      <c r="O670" s="100">
        <f t="shared" si="30"/>
        <v>0</v>
      </c>
      <c r="P670" s="100">
        <v>0</v>
      </c>
      <c r="Q670" s="100">
        <v>0</v>
      </c>
      <c r="R670" s="100">
        <f t="shared" si="28"/>
        <v>0</v>
      </c>
    </row>
    <row r="671" spans="1:18" s="93" customFormat="1" x14ac:dyDescent="0.2">
      <c r="A671" s="163">
        <v>188</v>
      </c>
      <c r="B671" s="91" t="str">
        <f>'[1]Laporan Bulanan'!B572</f>
        <v>Ejector Pin</v>
      </c>
      <c r="C671" s="91" t="str">
        <f>'[1]Laporan Mingguan'!C577</f>
        <v>EPC-16-200</v>
      </c>
      <c r="D671" s="91">
        <f>'[1]Laporan Mingguan'!D577</f>
        <v>0</v>
      </c>
      <c r="E671" s="91">
        <f>'[1]Laporan Mingguan'!E577</f>
        <v>0</v>
      </c>
      <c r="F671" s="92">
        <f>'[2]Laporan Mingguan'!O684</f>
        <v>5</v>
      </c>
      <c r="G671" s="91"/>
      <c r="H671" s="91"/>
      <c r="I671" s="91"/>
      <c r="J671" s="91"/>
      <c r="K671" s="91">
        <f>8+4</f>
        <v>12</v>
      </c>
      <c r="L671" s="91">
        <f>4+4+4</f>
        <v>12</v>
      </c>
      <c r="M671" s="91"/>
      <c r="N671" s="91">
        <f>4</f>
        <v>4</v>
      </c>
      <c r="O671" s="92">
        <f t="shared" si="27"/>
        <v>1</v>
      </c>
      <c r="P671" s="92">
        <v>1</v>
      </c>
      <c r="Q671" s="92">
        <v>35227</v>
      </c>
      <c r="R671" s="92">
        <f t="shared" si="28"/>
        <v>35227</v>
      </c>
    </row>
    <row r="672" spans="1:18" x14ac:dyDescent="0.2">
      <c r="A672" s="163">
        <v>189</v>
      </c>
      <c r="B672" s="63" t="str">
        <f>'[1]Laporan Bulanan'!B573</f>
        <v>Ejector Pin</v>
      </c>
      <c r="C672" s="63" t="str">
        <f>'[1]Laporan Mingguan'!C578</f>
        <v>EPD-1-100</v>
      </c>
      <c r="D672" s="63">
        <f>'[1]Laporan Mingguan'!D578</f>
        <v>0</v>
      </c>
      <c r="E672" s="63">
        <f>'[1]Laporan Mingguan'!E578</f>
        <v>0</v>
      </c>
      <c r="F672" s="65">
        <f>'[2]Laporan Mingguan'!O685</f>
        <v>0</v>
      </c>
      <c r="G672" s="63"/>
      <c r="H672" s="63"/>
      <c r="I672" s="63"/>
      <c r="J672" s="63"/>
      <c r="K672" s="63"/>
      <c r="L672" s="63"/>
      <c r="M672" s="63"/>
      <c r="N672" s="63"/>
      <c r="O672" s="65">
        <f t="shared" si="27"/>
        <v>0</v>
      </c>
      <c r="P672" s="65">
        <v>0</v>
      </c>
      <c r="Q672" s="65">
        <v>27000</v>
      </c>
      <c r="R672" s="65">
        <f t="shared" si="28"/>
        <v>0</v>
      </c>
    </row>
    <row r="673" spans="1:18" x14ac:dyDescent="0.2">
      <c r="A673" s="163">
        <v>190</v>
      </c>
      <c r="B673" s="63" t="s">
        <v>27</v>
      </c>
      <c r="C673" s="63" t="s">
        <v>1156</v>
      </c>
      <c r="D673" s="63" t="s">
        <v>928</v>
      </c>
      <c r="E673" s="63">
        <v>0</v>
      </c>
      <c r="F673" s="65">
        <f>'[2]Laporan Mingguan'!O686</f>
        <v>0</v>
      </c>
      <c r="G673" s="63"/>
      <c r="H673" s="63"/>
      <c r="I673" s="63"/>
      <c r="J673" s="63"/>
      <c r="K673" s="63"/>
      <c r="L673" s="63"/>
      <c r="M673" s="63"/>
      <c r="N673" s="63"/>
      <c r="O673" s="65">
        <f t="shared" si="27"/>
        <v>0</v>
      </c>
      <c r="P673" s="65">
        <v>0</v>
      </c>
      <c r="Q673" s="65">
        <v>30100</v>
      </c>
      <c r="R673" s="65">
        <f t="shared" si="28"/>
        <v>0</v>
      </c>
    </row>
    <row r="674" spans="1:18" x14ac:dyDescent="0.2">
      <c r="A674" s="163">
        <v>191</v>
      </c>
      <c r="B674" s="63" t="s">
        <v>27</v>
      </c>
      <c r="C674" s="63" t="s">
        <v>443</v>
      </c>
      <c r="D674" s="63">
        <v>0</v>
      </c>
      <c r="E674" s="63">
        <v>0</v>
      </c>
      <c r="F674" s="65">
        <f>'[2]Laporan Mingguan'!O687</f>
        <v>0</v>
      </c>
      <c r="G674" s="63"/>
      <c r="H674" s="63"/>
      <c r="I674" s="63"/>
      <c r="J674" s="63"/>
      <c r="K674" s="63"/>
      <c r="L674" s="63"/>
      <c r="M674" s="63"/>
      <c r="N674" s="63"/>
      <c r="O674" s="65">
        <f t="shared" si="27"/>
        <v>0</v>
      </c>
      <c r="P674" s="65">
        <v>0</v>
      </c>
      <c r="Q674" s="65">
        <v>28206</v>
      </c>
      <c r="R674" s="65">
        <f t="shared" si="28"/>
        <v>0</v>
      </c>
    </row>
    <row r="675" spans="1:18" x14ac:dyDescent="0.2">
      <c r="A675" s="163">
        <v>192</v>
      </c>
      <c r="B675" s="63" t="s">
        <v>27</v>
      </c>
      <c r="C675" s="63" t="s">
        <v>359</v>
      </c>
      <c r="D675" s="63">
        <v>0</v>
      </c>
      <c r="E675" s="63">
        <v>0</v>
      </c>
      <c r="F675" s="65">
        <f>'[2]Laporan Mingguan'!O688</f>
        <v>0</v>
      </c>
      <c r="G675" s="63"/>
      <c r="H675" s="63"/>
      <c r="I675" s="63"/>
      <c r="J675" s="63"/>
      <c r="K675" s="63"/>
      <c r="L675" s="63"/>
      <c r="M675" s="63"/>
      <c r="N675" s="63"/>
      <c r="O675" s="65">
        <f t="shared" si="27"/>
        <v>0</v>
      </c>
      <c r="P675" s="65">
        <v>0</v>
      </c>
      <c r="Q675" s="65">
        <v>29000</v>
      </c>
      <c r="R675" s="65">
        <f t="shared" si="28"/>
        <v>0</v>
      </c>
    </row>
    <row r="676" spans="1:18" x14ac:dyDescent="0.2">
      <c r="A676" s="163">
        <v>193</v>
      </c>
      <c r="B676" s="63" t="s">
        <v>27</v>
      </c>
      <c r="C676" s="63" t="s">
        <v>259</v>
      </c>
      <c r="D676" s="63">
        <v>0</v>
      </c>
      <c r="E676" s="63">
        <v>0</v>
      </c>
      <c r="F676" s="65">
        <f>'[2]Laporan Mingguan'!O689</f>
        <v>2</v>
      </c>
      <c r="G676" s="63"/>
      <c r="H676" s="63"/>
      <c r="I676" s="63"/>
      <c r="J676" s="63"/>
      <c r="K676" s="63"/>
      <c r="L676" s="63"/>
      <c r="M676" s="63"/>
      <c r="N676" s="63"/>
      <c r="O676" s="65">
        <f t="shared" si="27"/>
        <v>2</v>
      </c>
      <c r="P676" s="65">
        <v>2</v>
      </c>
      <c r="Q676" s="65">
        <v>43000</v>
      </c>
      <c r="R676" s="65">
        <f t="shared" si="28"/>
        <v>86000</v>
      </c>
    </row>
    <row r="677" spans="1:18" s="93" customFormat="1" x14ac:dyDescent="0.2">
      <c r="A677" s="163">
        <v>194</v>
      </c>
      <c r="B677" s="91" t="s">
        <v>27</v>
      </c>
      <c r="C677" s="91" t="s">
        <v>1155</v>
      </c>
      <c r="D677" s="91" t="s">
        <v>928</v>
      </c>
      <c r="E677" s="91">
        <v>0</v>
      </c>
      <c r="F677" s="92">
        <f>'[2]Laporan Mingguan'!O690</f>
        <v>0</v>
      </c>
      <c r="G677" s="91">
        <f>23</f>
        <v>23</v>
      </c>
      <c r="H677" s="91">
        <f>23</f>
        <v>23</v>
      </c>
      <c r="I677" s="91"/>
      <c r="J677" s="91"/>
      <c r="K677" s="91"/>
      <c r="L677" s="91"/>
      <c r="M677" s="91"/>
      <c r="N677" s="91"/>
      <c r="O677" s="92">
        <f t="shared" si="27"/>
        <v>0</v>
      </c>
      <c r="P677" s="92">
        <v>0</v>
      </c>
      <c r="Q677" s="92">
        <v>23700</v>
      </c>
      <c r="R677" s="92">
        <f t="shared" si="28"/>
        <v>0</v>
      </c>
    </row>
    <row r="678" spans="1:18" x14ac:dyDescent="0.2">
      <c r="A678" s="163">
        <v>195</v>
      </c>
      <c r="B678" s="63" t="s">
        <v>27</v>
      </c>
      <c r="C678" s="63" t="s">
        <v>1159</v>
      </c>
      <c r="D678" s="63" t="s">
        <v>928</v>
      </c>
      <c r="E678" s="63">
        <v>0</v>
      </c>
      <c r="F678" s="65">
        <f>'[2]Laporan Mingguan'!O691</f>
        <v>0</v>
      </c>
      <c r="G678" s="63"/>
      <c r="H678" s="63"/>
      <c r="I678" s="63"/>
      <c r="J678" s="63"/>
      <c r="K678" s="63"/>
      <c r="L678" s="63"/>
      <c r="M678" s="63"/>
      <c r="N678" s="63"/>
      <c r="O678" s="65">
        <f t="shared" ref="O678:O680" si="31">(F678+G678+I678+K678+M678)-(H678+J678+L678+N678)</f>
        <v>0</v>
      </c>
      <c r="P678" s="65">
        <v>0</v>
      </c>
      <c r="Q678" s="65">
        <v>40800</v>
      </c>
      <c r="R678" s="65">
        <f t="shared" ref="R678:R680" si="32">Q678*P678</f>
        <v>0</v>
      </c>
    </row>
    <row r="679" spans="1:18" x14ac:dyDescent="0.2">
      <c r="A679" s="163">
        <v>196</v>
      </c>
      <c r="B679" s="63" t="s">
        <v>27</v>
      </c>
      <c r="C679" s="63" t="s">
        <v>573</v>
      </c>
      <c r="D679" s="63">
        <v>0</v>
      </c>
      <c r="E679" s="63">
        <v>0</v>
      </c>
      <c r="F679" s="65">
        <f>'[2]Laporan Mingguan'!O692</f>
        <v>0</v>
      </c>
      <c r="G679" s="63"/>
      <c r="H679" s="63"/>
      <c r="I679" s="63"/>
      <c r="J679" s="63"/>
      <c r="K679" s="63"/>
      <c r="L679" s="63"/>
      <c r="M679" s="63"/>
      <c r="N679" s="63"/>
      <c r="O679" s="65">
        <f t="shared" si="27"/>
        <v>0</v>
      </c>
      <c r="P679" s="65">
        <v>0</v>
      </c>
      <c r="Q679" s="65">
        <v>51000</v>
      </c>
      <c r="R679" s="65">
        <f t="shared" si="28"/>
        <v>0</v>
      </c>
    </row>
    <row r="680" spans="1:18" s="93" customFormat="1" x14ac:dyDescent="0.2">
      <c r="A680" s="163">
        <v>197</v>
      </c>
      <c r="B680" s="91" t="s">
        <v>27</v>
      </c>
      <c r="C680" s="91" t="s">
        <v>1160</v>
      </c>
      <c r="D680" s="91" t="s">
        <v>928</v>
      </c>
      <c r="E680" s="91">
        <v>0</v>
      </c>
      <c r="F680" s="92">
        <f>'[2]Laporan Mingguan'!O693</f>
        <v>0</v>
      </c>
      <c r="G680" s="91"/>
      <c r="H680" s="91"/>
      <c r="I680" s="91">
        <f>23</f>
        <v>23</v>
      </c>
      <c r="J680" s="91">
        <f>23</f>
        <v>23</v>
      </c>
      <c r="K680" s="91"/>
      <c r="L680" s="91"/>
      <c r="M680" s="91"/>
      <c r="N680" s="91"/>
      <c r="O680" s="92">
        <f t="shared" si="31"/>
        <v>0</v>
      </c>
      <c r="P680" s="92">
        <v>0</v>
      </c>
      <c r="Q680" s="92">
        <v>28000</v>
      </c>
      <c r="R680" s="92">
        <f t="shared" si="32"/>
        <v>0</v>
      </c>
    </row>
    <row r="681" spans="1:18" ht="12" customHeight="1" x14ac:dyDescent="0.2">
      <c r="A681" s="163">
        <v>198</v>
      </c>
      <c r="B681" s="63" t="str">
        <f>'[1]Laporan Bulanan'!B574</f>
        <v>Ejector Pin</v>
      </c>
      <c r="C681" s="63" t="str">
        <f>'[1]Laporan Mingguan'!C579</f>
        <v>EPD 1.3-200</v>
      </c>
      <c r="D681" s="63">
        <f>'[1]Laporan Mingguan'!D579</f>
        <v>0</v>
      </c>
      <c r="E681" s="63">
        <f>'[1]Laporan Mingguan'!E579</f>
        <v>0</v>
      </c>
      <c r="F681" s="65">
        <f>'[2]Laporan Mingguan'!O694</f>
        <v>0</v>
      </c>
      <c r="G681" s="63"/>
      <c r="H681" s="63"/>
      <c r="I681" s="63"/>
      <c r="J681" s="63"/>
      <c r="K681" s="63"/>
      <c r="L681" s="63"/>
      <c r="M681" s="63"/>
      <c r="N681" s="63"/>
      <c r="O681" s="65">
        <f t="shared" ref="O681:O692" si="33">(F681+G681+I681+K681+M681)-(H681+J681+L681+N681)</f>
        <v>0</v>
      </c>
      <c r="P681" s="65">
        <v>0</v>
      </c>
      <c r="Q681" s="65">
        <v>26871</v>
      </c>
      <c r="R681" s="65">
        <f t="shared" si="28"/>
        <v>0</v>
      </c>
    </row>
    <row r="682" spans="1:18" x14ac:dyDescent="0.2">
      <c r="A682" s="163">
        <v>199</v>
      </c>
      <c r="B682" s="63" t="s">
        <v>27</v>
      </c>
      <c r="C682" s="63" t="s">
        <v>175</v>
      </c>
      <c r="D682" s="63">
        <v>0</v>
      </c>
      <c r="E682" s="63">
        <v>0</v>
      </c>
      <c r="F682" s="65">
        <f>'[2]Laporan Mingguan'!O695</f>
        <v>1</v>
      </c>
      <c r="G682" s="63"/>
      <c r="H682" s="63"/>
      <c r="I682" s="63"/>
      <c r="J682" s="63"/>
      <c r="K682" s="63"/>
      <c r="L682" s="63"/>
      <c r="M682" s="63"/>
      <c r="N682" s="63"/>
      <c r="O682" s="65">
        <f t="shared" si="27"/>
        <v>1</v>
      </c>
      <c r="P682" s="65">
        <v>1</v>
      </c>
      <c r="Q682" s="65">
        <v>18255</v>
      </c>
      <c r="R682" s="65">
        <f t="shared" si="28"/>
        <v>18255</v>
      </c>
    </row>
    <row r="683" spans="1:18" x14ac:dyDescent="0.2">
      <c r="A683" s="163">
        <v>200</v>
      </c>
      <c r="B683" s="63" t="s">
        <v>27</v>
      </c>
      <c r="C683" s="63" t="s">
        <v>204</v>
      </c>
      <c r="D683" s="63">
        <v>0</v>
      </c>
      <c r="E683" s="63">
        <v>0</v>
      </c>
      <c r="F683" s="65">
        <f>'[2]Laporan Mingguan'!O696</f>
        <v>0</v>
      </c>
      <c r="G683" s="63"/>
      <c r="H683" s="63"/>
      <c r="I683" s="63"/>
      <c r="J683" s="63"/>
      <c r="K683" s="63"/>
      <c r="L683" s="63"/>
      <c r="M683" s="63"/>
      <c r="N683" s="63"/>
      <c r="O683" s="65">
        <f t="shared" si="33"/>
        <v>0</v>
      </c>
      <c r="P683" s="65">
        <v>0</v>
      </c>
      <c r="Q683" s="65">
        <v>22000</v>
      </c>
      <c r="R683" s="65">
        <f t="shared" si="28"/>
        <v>0</v>
      </c>
    </row>
    <row r="684" spans="1:18" x14ac:dyDescent="0.2">
      <c r="A684" s="163">
        <v>201</v>
      </c>
      <c r="B684" s="63" t="str">
        <f>'[1]Laporan Bulanan'!B575</f>
        <v>Ejector Pin</v>
      </c>
      <c r="C684" s="63" t="str">
        <f>'[1]Laporan Mingguan'!C580</f>
        <v>EPD 1.5-200</v>
      </c>
      <c r="D684" s="63">
        <f>'[1]Laporan Mingguan'!D580</f>
        <v>0</v>
      </c>
      <c r="E684" s="63">
        <f>'[1]Laporan Mingguan'!E580</f>
        <v>0</v>
      </c>
      <c r="F684" s="65">
        <f>'[2]Laporan Mingguan'!O697</f>
        <v>0</v>
      </c>
      <c r="G684" s="63"/>
      <c r="H684" s="63"/>
      <c r="I684" s="63"/>
      <c r="J684" s="63"/>
      <c r="K684" s="63"/>
      <c r="L684" s="63"/>
      <c r="M684" s="63"/>
      <c r="N684" s="63"/>
      <c r="O684" s="65">
        <f t="shared" si="27"/>
        <v>0</v>
      </c>
      <c r="P684" s="65">
        <v>0</v>
      </c>
      <c r="Q684" s="65">
        <v>25527</v>
      </c>
      <c r="R684" s="65">
        <f t="shared" si="28"/>
        <v>0</v>
      </c>
    </row>
    <row r="685" spans="1:18" x14ac:dyDescent="0.2">
      <c r="A685" s="163">
        <v>202</v>
      </c>
      <c r="B685" s="63" t="str">
        <f>'[1]Laporan Bulanan'!B576</f>
        <v>Ejector Pin</v>
      </c>
      <c r="C685" s="63" t="str">
        <f>'[1]Laporan Mingguan'!C581</f>
        <v>EPD-2-100</v>
      </c>
      <c r="D685" s="63">
        <f>'[1]Laporan Mingguan'!D581</f>
        <v>0</v>
      </c>
      <c r="E685" s="63">
        <f>'[1]Laporan Mingguan'!E581</f>
        <v>0</v>
      </c>
      <c r="F685" s="65">
        <f>'[2]Laporan Mingguan'!O698</f>
        <v>2</v>
      </c>
      <c r="G685" s="63"/>
      <c r="H685" s="63"/>
      <c r="I685" s="63"/>
      <c r="J685" s="63"/>
      <c r="K685" s="63"/>
      <c r="L685" s="63"/>
      <c r="M685" s="63"/>
      <c r="N685" s="63"/>
      <c r="O685" s="65">
        <f t="shared" si="33"/>
        <v>2</v>
      </c>
      <c r="P685" s="65">
        <v>2</v>
      </c>
      <c r="Q685" s="65">
        <v>16500</v>
      </c>
      <c r="R685" s="65">
        <f t="shared" si="28"/>
        <v>33000</v>
      </c>
    </row>
    <row r="686" spans="1:18" x14ac:dyDescent="0.2">
      <c r="A686" s="163">
        <v>203</v>
      </c>
      <c r="B686" s="63" t="s">
        <v>27</v>
      </c>
      <c r="C686" s="63" t="s">
        <v>832</v>
      </c>
      <c r="D686" s="63">
        <v>0</v>
      </c>
      <c r="E686" s="63">
        <v>0</v>
      </c>
      <c r="F686" s="65">
        <f>'[2]Laporan Mingguan'!O699</f>
        <v>2</v>
      </c>
      <c r="G686" s="63"/>
      <c r="H686" s="63"/>
      <c r="I686" s="63"/>
      <c r="J686" s="63"/>
      <c r="K686" s="63"/>
      <c r="L686" s="63"/>
      <c r="M686" s="63"/>
      <c r="N686" s="63"/>
      <c r="O686" s="65">
        <f t="shared" si="27"/>
        <v>2</v>
      </c>
      <c r="P686" s="65">
        <v>2</v>
      </c>
      <c r="Q686" s="65">
        <v>26000</v>
      </c>
      <c r="R686" s="65">
        <f t="shared" si="28"/>
        <v>52000</v>
      </c>
    </row>
    <row r="687" spans="1:18" x14ac:dyDescent="0.2">
      <c r="A687" s="163">
        <v>204</v>
      </c>
      <c r="B687" s="63" t="str">
        <f>'[1]Laporan Bulanan'!B577</f>
        <v>Ejector Pin</v>
      </c>
      <c r="C687" s="63" t="str">
        <f>'[1]Laporan Mingguan'!C582</f>
        <v>EPD-2.5-100</v>
      </c>
      <c r="D687" s="63">
        <f>'[1]Laporan Mingguan'!D582</f>
        <v>0</v>
      </c>
      <c r="E687" s="63">
        <f>'[1]Laporan Mingguan'!E582</f>
        <v>0</v>
      </c>
      <c r="F687" s="65">
        <f>'[2]Laporan Mingguan'!O700</f>
        <v>3</v>
      </c>
      <c r="G687" s="63"/>
      <c r="H687" s="63"/>
      <c r="I687" s="63"/>
      <c r="J687" s="63"/>
      <c r="K687" s="63"/>
      <c r="L687" s="63"/>
      <c r="M687" s="63"/>
      <c r="N687" s="63"/>
      <c r="O687" s="65">
        <f t="shared" si="33"/>
        <v>3</v>
      </c>
      <c r="P687" s="65">
        <v>3</v>
      </c>
      <c r="Q687" s="65">
        <v>15500</v>
      </c>
      <c r="R687" s="65">
        <f t="shared" si="28"/>
        <v>46500</v>
      </c>
    </row>
    <row r="688" spans="1:18" x14ac:dyDescent="0.2">
      <c r="A688" s="163">
        <v>205</v>
      </c>
      <c r="B688" s="63" t="s">
        <v>27</v>
      </c>
      <c r="C688" s="63" t="s">
        <v>1112</v>
      </c>
      <c r="D688" s="63">
        <v>0</v>
      </c>
      <c r="E688" s="63">
        <v>0</v>
      </c>
      <c r="F688" s="65">
        <f>'[2]Laporan Mingguan'!O701</f>
        <v>0</v>
      </c>
      <c r="G688" s="63"/>
      <c r="H688" s="63"/>
      <c r="I688" s="63"/>
      <c r="J688" s="63"/>
      <c r="K688" s="63"/>
      <c r="L688" s="63"/>
      <c r="M688" s="63"/>
      <c r="N688" s="63"/>
      <c r="O688" s="65">
        <f t="shared" si="27"/>
        <v>0</v>
      </c>
      <c r="P688" s="65">
        <v>0</v>
      </c>
      <c r="Q688" s="65">
        <v>31800</v>
      </c>
      <c r="R688" s="65">
        <f t="shared" si="28"/>
        <v>0</v>
      </c>
    </row>
    <row r="689" spans="1:18" x14ac:dyDescent="0.2">
      <c r="A689" s="163">
        <v>206</v>
      </c>
      <c r="B689" s="63" t="s">
        <v>27</v>
      </c>
      <c r="C689" s="63" t="s">
        <v>1128</v>
      </c>
      <c r="D689" s="63">
        <v>0</v>
      </c>
      <c r="E689" s="63">
        <v>0</v>
      </c>
      <c r="F689" s="65">
        <f>'[2]Laporan Mingguan'!O702</f>
        <v>0</v>
      </c>
      <c r="G689" s="63"/>
      <c r="H689" s="63"/>
      <c r="I689" s="63"/>
      <c r="J689" s="63"/>
      <c r="K689" s="63"/>
      <c r="L689" s="63"/>
      <c r="M689" s="63"/>
      <c r="N689" s="63"/>
      <c r="O689" s="65">
        <f t="shared" ref="O689" si="34">(F689+G689+I689+K689+M689)-(H689+J689+L689+N689)</f>
        <v>0</v>
      </c>
      <c r="P689" s="65">
        <v>0</v>
      </c>
      <c r="Q689" s="65">
        <v>34400</v>
      </c>
      <c r="R689" s="65">
        <f t="shared" ref="R689" si="35">Q689*P689</f>
        <v>0</v>
      </c>
    </row>
    <row r="690" spans="1:18" x14ac:dyDescent="0.2">
      <c r="A690" s="163">
        <v>207</v>
      </c>
      <c r="B690" s="63" t="s">
        <v>27</v>
      </c>
      <c r="C690" s="63" t="s">
        <v>1058</v>
      </c>
      <c r="D690" s="63">
        <v>0</v>
      </c>
      <c r="E690" s="63">
        <v>0</v>
      </c>
      <c r="F690" s="65">
        <f>'[2]Laporan Mingguan'!O703</f>
        <v>0</v>
      </c>
      <c r="G690" s="63"/>
      <c r="H690" s="63"/>
      <c r="I690" s="63"/>
      <c r="J690" s="63"/>
      <c r="K690" s="63"/>
      <c r="L690" s="63"/>
      <c r="M690" s="63"/>
      <c r="N690" s="63"/>
      <c r="O690" s="65">
        <f t="shared" si="27"/>
        <v>0</v>
      </c>
      <c r="P690" s="65">
        <v>0</v>
      </c>
      <c r="Q690" s="65">
        <v>0</v>
      </c>
      <c r="R690" s="65">
        <f t="shared" si="28"/>
        <v>0</v>
      </c>
    </row>
    <row r="691" spans="1:18" x14ac:dyDescent="0.2">
      <c r="A691" s="163">
        <v>208</v>
      </c>
      <c r="B691" s="63" t="s">
        <v>27</v>
      </c>
      <c r="C691" s="63" t="s">
        <v>410</v>
      </c>
      <c r="D691" s="63">
        <v>0</v>
      </c>
      <c r="E691" s="63">
        <v>0</v>
      </c>
      <c r="F691" s="65">
        <f>'[2]Laporan Mingguan'!O704</f>
        <v>0</v>
      </c>
      <c r="G691" s="63"/>
      <c r="H691" s="63"/>
      <c r="I691" s="63"/>
      <c r="J691" s="63"/>
      <c r="K691" s="63"/>
      <c r="L691" s="63"/>
      <c r="M691" s="63"/>
      <c r="N691" s="63"/>
      <c r="O691" s="65">
        <f t="shared" si="33"/>
        <v>0</v>
      </c>
      <c r="P691" s="65">
        <v>0</v>
      </c>
      <c r="Q691" s="65">
        <v>0</v>
      </c>
      <c r="R691" s="65">
        <f t="shared" si="28"/>
        <v>0</v>
      </c>
    </row>
    <row r="692" spans="1:18" x14ac:dyDescent="0.2">
      <c r="A692" s="163">
        <v>209</v>
      </c>
      <c r="B692" s="63" t="str">
        <f>'[1]Laporan Bulanan'!B578</f>
        <v>Ejector Pin</v>
      </c>
      <c r="C692" s="63" t="str">
        <f>'[1]Laporan Mingguan'!C583</f>
        <v>EPD-3-100</v>
      </c>
      <c r="D692" s="63">
        <f>'[1]Laporan Mingguan'!D583</f>
        <v>0</v>
      </c>
      <c r="E692" s="63">
        <f>'[1]Laporan Mingguan'!E583</f>
        <v>0</v>
      </c>
      <c r="F692" s="65">
        <f>'[2]Laporan Mingguan'!O705</f>
        <v>0</v>
      </c>
      <c r="G692" s="63"/>
      <c r="H692" s="63"/>
      <c r="I692" s="63"/>
      <c r="J692" s="63"/>
      <c r="K692" s="63"/>
      <c r="L692" s="63"/>
      <c r="M692" s="63"/>
      <c r="N692" s="63"/>
      <c r="O692" s="65">
        <f t="shared" si="33"/>
        <v>0</v>
      </c>
      <c r="P692" s="65">
        <v>0</v>
      </c>
      <c r="Q692" s="65">
        <v>12000</v>
      </c>
      <c r="R692" s="65">
        <f t="shared" si="28"/>
        <v>0</v>
      </c>
    </row>
    <row r="693" spans="1:18" x14ac:dyDescent="0.2">
      <c r="A693" s="163">
        <v>210</v>
      </c>
      <c r="B693" s="63" t="str">
        <f>'[1]Laporan Bulanan'!B579</f>
        <v>Ejector Pin</v>
      </c>
      <c r="C693" s="63" t="str">
        <f>'[1]Laporan Mingguan'!C584</f>
        <v>EPD-3-150</v>
      </c>
      <c r="D693" s="63">
        <f>'[1]Laporan Mingguan'!D584</f>
        <v>0</v>
      </c>
      <c r="E693" s="63">
        <f>'[1]Laporan Mingguan'!E584</f>
        <v>0</v>
      </c>
      <c r="F693" s="65">
        <f>'[2]Laporan Mingguan'!O706</f>
        <v>7</v>
      </c>
      <c r="G693" s="63"/>
      <c r="H693" s="63"/>
      <c r="I693" s="63"/>
      <c r="J693" s="63"/>
      <c r="K693" s="63"/>
      <c r="L693" s="63"/>
      <c r="M693" s="63"/>
      <c r="N693" s="63"/>
      <c r="O693" s="65">
        <f t="shared" ref="O693:O828" si="36">(F693+G693+I693+K693+M693)-(H693+J693+L693+N693)</f>
        <v>7</v>
      </c>
      <c r="P693" s="65">
        <v>7</v>
      </c>
      <c r="Q693" s="65">
        <v>18000</v>
      </c>
      <c r="R693" s="65">
        <f t="shared" si="28"/>
        <v>126000</v>
      </c>
    </row>
    <row r="694" spans="1:18" x14ac:dyDescent="0.2">
      <c r="A694" s="163">
        <v>211</v>
      </c>
      <c r="B694" s="63" t="str">
        <f>'[1]Laporan Bulanan'!B580</f>
        <v>Ejector Pin</v>
      </c>
      <c r="C694" s="63" t="s">
        <v>206</v>
      </c>
      <c r="D694" s="63">
        <f>'[1]Laporan Mingguan'!D585</f>
        <v>0</v>
      </c>
      <c r="E694" s="63">
        <f>'[1]Laporan Mingguan'!E585</f>
        <v>0</v>
      </c>
      <c r="F694" s="65">
        <f>'[2]Laporan Mingguan'!O707</f>
        <v>0</v>
      </c>
      <c r="G694" s="63"/>
      <c r="H694" s="63"/>
      <c r="I694" s="63"/>
      <c r="J694" s="63"/>
      <c r="K694" s="63"/>
      <c r="L694" s="63"/>
      <c r="M694" s="63"/>
      <c r="N694" s="63"/>
      <c r="O694" s="65">
        <f>(F694+G694+I694+K694+M694)-(H694+J694+L694+N694)</f>
        <v>0</v>
      </c>
      <c r="P694" s="65">
        <v>0</v>
      </c>
      <c r="Q694" s="65">
        <v>16778</v>
      </c>
      <c r="R694" s="65">
        <f t="shared" si="28"/>
        <v>0</v>
      </c>
    </row>
    <row r="695" spans="1:18" x14ac:dyDescent="0.2">
      <c r="A695" s="163">
        <v>212</v>
      </c>
      <c r="B695" s="63" t="s">
        <v>27</v>
      </c>
      <c r="C695" s="63" t="s">
        <v>1125</v>
      </c>
      <c r="D695" s="63" t="s">
        <v>928</v>
      </c>
      <c r="E695" s="63">
        <v>0</v>
      </c>
      <c r="F695" s="65">
        <f>'[2]Laporan Mingguan'!O708</f>
        <v>0</v>
      </c>
      <c r="G695" s="63"/>
      <c r="H695" s="63"/>
      <c r="I695" s="63"/>
      <c r="J695" s="63"/>
      <c r="K695" s="63"/>
      <c r="L695" s="63"/>
      <c r="M695" s="63"/>
      <c r="N695" s="63"/>
      <c r="O695" s="65">
        <f t="shared" si="36"/>
        <v>0</v>
      </c>
      <c r="P695" s="65">
        <v>0</v>
      </c>
      <c r="Q695" s="65">
        <v>38800</v>
      </c>
      <c r="R695" s="65">
        <f t="shared" si="28"/>
        <v>0</v>
      </c>
    </row>
    <row r="696" spans="1:18" x14ac:dyDescent="0.2">
      <c r="A696" s="163">
        <v>213</v>
      </c>
      <c r="B696" s="63" t="str">
        <f>'[1]Laporan Bulanan'!B581</f>
        <v>Ejector Pin</v>
      </c>
      <c r="C696" s="63" t="str">
        <f>'[1]Laporan Mingguan'!C586</f>
        <v>EPD-3-250</v>
      </c>
      <c r="D696" s="63">
        <f>'[1]Laporan Mingguan'!D586</f>
        <v>0</v>
      </c>
      <c r="E696" s="63">
        <f>'[1]Laporan Mingguan'!E586</f>
        <v>0</v>
      </c>
      <c r="F696" s="65">
        <f>'[2]Laporan Mingguan'!O709</f>
        <v>8</v>
      </c>
      <c r="G696" s="63"/>
      <c r="H696" s="63"/>
      <c r="I696" s="63"/>
      <c r="J696" s="63"/>
      <c r="K696" s="63"/>
      <c r="L696" s="63"/>
      <c r="M696" s="63"/>
      <c r="N696" s="63"/>
      <c r="O696" s="65">
        <f>(F696+G696+I696+K696+M696)-(H696+J696+L696+N696)</f>
        <v>8</v>
      </c>
      <c r="P696" s="65">
        <v>8</v>
      </c>
      <c r="Q696" s="65">
        <v>10179</v>
      </c>
      <c r="R696" s="65">
        <f t="shared" si="28"/>
        <v>81432</v>
      </c>
    </row>
    <row r="697" spans="1:18" x14ac:dyDescent="0.2">
      <c r="A697" s="163">
        <v>214</v>
      </c>
      <c r="B697" s="63" t="str">
        <f>'[1]Laporan Bulanan'!B582</f>
        <v>Ejector Pin</v>
      </c>
      <c r="C697" s="63" t="str">
        <f>'[1]Laporan Mingguan'!C587</f>
        <v>EPD-3.2-150</v>
      </c>
      <c r="D697" s="63">
        <f>'[1]Laporan Mingguan'!D587</f>
        <v>0</v>
      </c>
      <c r="E697" s="63">
        <f>'[1]Laporan Mingguan'!E587</f>
        <v>0</v>
      </c>
      <c r="F697" s="65">
        <f>'[2]Laporan Mingguan'!O710</f>
        <v>0</v>
      </c>
      <c r="G697" s="63"/>
      <c r="H697" s="63"/>
      <c r="I697" s="63"/>
      <c r="J697" s="63"/>
      <c r="K697" s="63"/>
      <c r="L697" s="63"/>
      <c r="M697" s="63"/>
      <c r="N697" s="63"/>
      <c r="O697" s="65">
        <f>(F697+G697+I697+K697+M697)-(H697+J697+L697+N697)</f>
        <v>0</v>
      </c>
      <c r="P697" s="65">
        <v>0</v>
      </c>
      <c r="Q697" s="65">
        <v>35000</v>
      </c>
      <c r="R697" s="65">
        <f t="shared" si="28"/>
        <v>0</v>
      </c>
    </row>
    <row r="698" spans="1:18" x14ac:dyDescent="0.2">
      <c r="A698" s="163">
        <v>215</v>
      </c>
      <c r="B698" s="63" t="s">
        <v>27</v>
      </c>
      <c r="C698" s="63" t="s">
        <v>433</v>
      </c>
      <c r="D698" s="63" t="s">
        <v>274</v>
      </c>
      <c r="E698" s="63">
        <v>0</v>
      </c>
      <c r="F698" s="65">
        <f>'[2]Laporan Mingguan'!O711</f>
        <v>0</v>
      </c>
      <c r="G698" s="63"/>
      <c r="H698" s="63"/>
      <c r="I698" s="63"/>
      <c r="J698" s="63"/>
      <c r="K698" s="63"/>
      <c r="L698" s="63"/>
      <c r="M698" s="63"/>
      <c r="N698" s="63"/>
      <c r="O698" s="65">
        <f>(F698+G698+I698+K698+M698)-(H698+J698+L698+N698)</f>
        <v>0</v>
      </c>
      <c r="P698" s="65">
        <v>0</v>
      </c>
      <c r="Q698" s="65">
        <v>35000</v>
      </c>
      <c r="R698" s="65">
        <f t="shared" si="28"/>
        <v>0</v>
      </c>
    </row>
    <row r="699" spans="1:18" x14ac:dyDescent="0.2">
      <c r="A699" s="163">
        <v>216</v>
      </c>
      <c r="B699" s="63" t="str">
        <f>'[1]Laporan Bulanan'!B583</f>
        <v>Ejector Pin</v>
      </c>
      <c r="C699" s="63" t="str">
        <f>'[1]Laporan Mingguan'!C588</f>
        <v>EPD-3.5-100</v>
      </c>
      <c r="D699" s="63">
        <f>'[1]Laporan Mingguan'!D588</f>
        <v>0</v>
      </c>
      <c r="E699" s="63">
        <f>'[1]Laporan Mingguan'!E588</f>
        <v>0</v>
      </c>
      <c r="F699" s="65">
        <f>'[2]Laporan Mingguan'!O712</f>
        <v>0</v>
      </c>
      <c r="G699" s="63"/>
      <c r="H699" s="63"/>
      <c r="I699" s="63"/>
      <c r="J699" s="63"/>
      <c r="K699" s="63"/>
      <c r="L699" s="63"/>
      <c r="M699" s="63"/>
      <c r="N699" s="63"/>
      <c r="O699" s="65">
        <f t="shared" si="36"/>
        <v>0</v>
      </c>
      <c r="P699" s="65">
        <v>0</v>
      </c>
      <c r="Q699" s="65">
        <v>11366</v>
      </c>
      <c r="R699" s="65">
        <f t="shared" si="28"/>
        <v>0</v>
      </c>
    </row>
    <row r="700" spans="1:18" x14ac:dyDescent="0.2">
      <c r="A700" s="163">
        <v>217</v>
      </c>
      <c r="B700" s="63" t="str">
        <f>'[1]Laporan Bulanan'!B584</f>
        <v>Ejector Pin</v>
      </c>
      <c r="C700" s="63" t="str">
        <f>'[1]Laporan Mingguan'!C589</f>
        <v>EPD-3.5-150</v>
      </c>
      <c r="D700" s="63">
        <f>'[1]Laporan Mingguan'!D589</f>
        <v>0</v>
      </c>
      <c r="E700" s="63">
        <f>'[1]Laporan Mingguan'!E589</f>
        <v>0</v>
      </c>
      <c r="F700" s="65">
        <f>'[2]Laporan Mingguan'!O713</f>
        <v>0</v>
      </c>
      <c r="G700" s="63"/>
      <c r="H700" s="63"/>
      <c r="I700" s="63"/>
      <c r="J700" s="63"/>
      <c r="K700" s="63"/>
      <c r="L700" s="63"/>
      <c r="M700" s="63"/>
      <c r="N700" s="63"/>
      <c r="O700" s="65">
        <f t="shared" si="36"/>
        <v>0</v>
      </c>
      <c r="P700" s="65">
        <v>0</v>
      </c>
      <c r="Q700" s="65">
        <v>28000</v>
      </c>
      <c r="R700" s="65">
        <f t="shared" si="28"/>
        <v>0</v>
      </c>
    </row>
    <row r="701" spans="1:18" x14ac:dyDescent="0.2">
      <c r="A701" s="163">
        <v>218</v>
      </c>
      <c r="B701" s="63" t="str">
        <f>'[1]Laporan Bulanan'!B585</f>
        <v>Ejector Pin</v>
      </c>
      <c r="C701" s="63" t="str">
        <f>'[1]Laporan Mingguan'!C590</f>
        <v>EPD-3.5-200</v>
      </c>
      <c r="D701" s="63">
        <f>'[1]Laporan Mingguan'!D590</f>
        <v>0</v>
      </c>
      <c r="E701" s="63">
        <f>'[1]Laporan Mingguan'!E590</f>
        <v>0</v>
      </c>
      <c r="F701" s="65">
        <f>'[2]Laporan Mingguan'!O714</f>
        <v>2</v>
      </c>
      <c r="G701" s="63"/>
      <c r="H701" s="63"/>
      <c r="I701" s="63"/>
      <c r="J701" s="63"/>
      <c r="K701" s="63"/>
      <c r="L701" s="63"/>
      <c r="M701" s="63"/>
      <c r="N701" s="63"/>
      <c r="O701" s="65">
        <f t="shared" si="36"/>
        <v>2</v>
      </c>
      <c r="P701" s="65">
        <v>2</v>
      </c>
      <c r="Q701" s="65">
        <v>27000</v>
      </c>
      <c r="R701" s="65">
        <f t="shared" si="28"/>
        <v>54000</v>
      </c>
    </row>
    <row r="702" spans="1:18" x14ac:dyDescent="0.2">
      <c r="A702" s="163">
        <v>219</v>
      </c>
      <c r="B702" s="63" t="s">
        <v>27</v>
      </c>
      <c r="C702" s="63" t="s">
        <v>280</v>
      </c>
      <c r="D702" s="63">
        <v>0</v>
      </c>
      <c r="E702" s="63">
        <v>0</v>
      </c>
      <c r="F702" s="65">
        <f>'[2]Laporan Mingguan'!O715</f>
        <v>0</v>
      </c>
      <c r="G702" s="63"/>
      <c r="H702" s="63"/>
      <c r="I702" s="63"/>
      <c r="J702" s="63"/>
      <c r="K702" s="63"/>
      <c r="L702" s="63"/>
      <c r="M702" s="63"/>
      <c r="N702" s="63"/>
      <c r="O702" s="65">
        <f t="shared" si="36"/>
        <v>0</v>
      </c>
      <c r="P702" s="65">
        <v>0</v>
      </c>
      <c r="Q702" s="65">
        <v>33000</v>
      </c>
      <c r="R702" s="65">
        <f t="shared" si="28"/>
        <v>0</v>
      </c>
    </row>
    <row r="703" spans="1:18" x14ac:dyDescent="0.2">
      <c r="A703" s="163">
        <v>220</v>
      </c>
      <c r="B703" s="63" t="s">
        <v>27</v>
      </c>
      <c r="C703" s="63" t="s">
        <v>1055</v>
      </c>
      <c r="D703" s="63">
        <v>0</v>
      </c>
      <c r="E703" s="63">
        <v>0</v>
      </c>
      <c r="F703" s="65">
        <f>'[2]Laporan Mingguan'!O716</f>
        <v>8</v>
      </c>
      <c r="G703" s="63"/>
      <c r="H703" s="63"/>
      <c r="I703" s="63"/>
      <c r="J703" s="63"/>
      <c r="K703" s="63"/>
      <c r="L703" s="63"/>
      <c r="M703" s="63"/>
      <c r="N703" s="63"/>
      <c r="O703" s="65">
        <f t="shared" si="36"/>
        <v>8</v>
      </c>
      <c r="P703" s="65">
        <v>8</v>
      </c>
      <c r="Q703" s="65">
        <v>0</v>
      </c>
      <c r="R703" s="65">
        <f t="shared" si="28"/>
        <v>0</v>
      </c>
    </row>
    <row r="704" spans="1:18" x14ac:dyDescent="0.2">
      <c r="A704" s="163">
        <v>221</v>
      </c>
      <c r="B704" s="63" t="s">
        <v>27</v>
      </c>
      <c r="C704" s="63" t="s">
        <v>1054</v>
      </c>
      <c r="D704" s="63">
        <v>0</v>
      </c>
      <c r="E704" s="63">
        <v>0</v>
      </c>
      <c r="F704" s="65">
        <f>'[2]Laporan Mingguan'!O717</f>
        <v>0</v>
      </c>
      <c r="G704" s="63"/>
      <c r="H704" s="63"/>
      <c r="I704" s="63"/>
      <c r="J704" s="63"/>
      <c r="K704" s="63"/>
      <c r="L704" s="63"/>
      <c r="M704" s="63"/>
      <c r="N704" s="63"/>
      <c r="O704" s="65">
        <f t="shared" si="36"/>
        <v>0</v>
      </c>
      <c r="P704" s="65">
        <v>0</v>
      </c>
      <c r="Q704" s="65">
        <v>35273</v>
      </c>
      <c r="R704" s="65">
        <f t="shared" si="28"/>
        <v>0</v>
      </c>
    </row>
    <row r="705" spans="1:18" x14ac:dyDescent="0.2">
      <c r="A705" s="163">
        <v>222</v>
      </c>
      <c r="B705" s="63" t="str">
        <f>'[1]Laporan Bulanan'!B586</f>
        <v>Ejector Pin</v>
      </c>
      <c r="C705" s="63" t="str">
        <f>'[1]Laporan Mingguan'!C591</f>
        <v>EPD-4-100</v>
      </c>
      <c r="D705" s="63">
        <f>'[1]Laporan Mingguan'!D591</f>
        <v>0</v>
      </c>
      <c r="E705" s="63">
        <f>'[1]Laporan Mingguan'!E591</f>
        <v>0</v>
      </c>
      <c r="F705" s="65">
        <f>'[2]Laporan Mingguan'!O718</f>
        <v>0</v>
      </c>
      <c r="G705" s="63"/>
      <c r="H705" s="63"/>
      <c r="I705" s="63"/>
      <c r="J705" s="63"/>
      <c r="K705" s="63"/>
      <c r="L705" s="63"/>
      <c r="M705" s="63"/>
      <c r="N705" s="63"/>
      <c r="O705" s="65">
        <f t="shared" si="36"/>
        <v>0</v>
      </c>
      <c r="P705" s="65">
        <v>0</v>
      </c>
      <c r="Q705" s="65">
        <v>17000</v>
      </c>
      <c r="R705" s="65">
        <f t="shared" si="28"/>
        <v>0</v>
      </c>
    </row>
    <row r="706" spans="1:18" x14ac:dyDescent="0.2">
      <c r="A706" s="163">
        <v>223</v>
      </c>
      <c r="B706" s="63" t="str">
        <f>'[1]Laporan Bulanan'!B587</f>
        <v>Ejector Pin</v>
      </c>
      <c r="C706" s="63" t="str">
        <f>'[1]Laporan Mingguan'!C592</f>
        <v>EPD-4-150</v>
      </c>
      <c r="D706" s="63">
        <f>'[1]Laporan Mingguan'!D592</f>
        <v>0</v>
      </c>
      <c r="E706" s="63">
        <f>'[1]Laporan Mingguan'!E592</f>
        <v>0</v>
      </c>
      <c r="F706" s="65">
        <f>'[2]Laporan Mingguan'!O719</f>
        <v>0</v>
      </c>
      <c r="G706" s="63"/>
      <c r="H706" s="63"/>
      <c r="I706" s="63"/>
      <c r="J706" s="63"/>
      <c r="K706" s="63"/>
      <c r="L706" s="63"/>
      <c r="M706" s="63"/>
      <c r="N706" s="63"/>
      <c r="O706" s="65">
        <f>(F706+G706+I706+K706+M706)-(H706+J706+L706+N706)</f>
        <v>0</v>
      </c>
      <c r="P706" s="65">
        <v>0</v>
      </c>
      <c r="Q706" s="65">
        <v>15762</v>
      </c>
      <c r="R706" s="65">
        <f t="shared" si="28"/>
        <v>0</v>
      </c>
    </row>
    <row r="707" spans="1:18" x14ac:dyDescent="0.2">
      <c r="A707" s="163">
        <v>224</v>
      </c>
      <c r="B707" s="63" t="str">
        <f>'[1]Laporan Bulanan'!B588</f>
        <v>Ejector Pin</v>
      </c>
      <c r="C707" s="63" t="str">
        <f>'[1]Laporan Mingguan'!C593</f>
        <v>EPD-4-200</v>
      </c>
      <c r="D707" s="63">
        <f>'[1]Laporan Mingguan'!D593</f>
        <v>0</v>
      </c>
      <c r="E707" s="63">
        <f>'[1]Laporan Mingguan'!E593</f>
        <v>0</v>
      </c>
      <c r="F707" s="65">
        <f>'[2]Laporan Mingguan'!O720</f>
        <v>1</v>
      </c>
      <c r="G707" s="63"/>
      <c r="H707" s="63"/>
      <c r="I707" s="63"/>
      <c r="J707" s="63"/>
      <c r="K707" s="63"/>
      <c r="L707" s="63"/>
      <c r="M707" s="63"/>
      <c r="N707" s="63"/>
      <c r="O707" s="65">
        <f t="shared" si="36"/>
        <v>1</v>
      </c>
      <c r="P707" s="65">
        <v>1</v>
      </c>
      <c r="Q707" s="65">
        <v>18549</v>
      </c>
      <c r="R707" s="65">
        <f t="shared" si="28"/>
        <v>18549</v>
      </c>
    </row>
    <row r="708" spans="1:18" x14ac:dyDescent="0.2">
      <c r="A708" s="163">
        <v>225</v>
      </c>
      <c r="B708" s="63" t="s">
        <v>27</v>
      </c>
      <c r="C708" s="63" t="s">
        <v>1126</v>
      </c>
      <c r="D708" s="63" t="s">
        <v>928</v>
      </c>
      <c r="E708" s="63">
        <v>0</v>
      </c>
      <c r="F708" s="65">
        <f>'[2]Laporan Mingguan'!O721</f>
        <v>0</v>
      </c>
      <c r="G708" s="63"/>
      <c r="H708" s="63"/>
      <c r="I708" s="63"/>
      <c r="J708" s="63"/>
      <c r="K708" s="63"/>
      <c r="L708" s="63"/>
      <c r="M708" s="63"/>
      <c r="N708" s="63"/>
      <c r="O708" s="65">
        <f>(F708+G708+I708+K708+M708)-(H708+J708+L708+N708)</f>
        <v>0</v>
      </c>
      <c r="P708" s="65">
        <v>0</v>
      </c>
      <c r="Q708" s="65">
        <v>62400</v>
      </c>
      <c r="R708" s="65">
        <f t="shared" si="28"/>
        <v>0</v>
      </c>
    </row>
    <row r="709" spans="1:18" x14ac:dyDescent="0.2">
      <c r="A709" s="163">
        <v>226</v>
      </c>
      <c r="B709" s="63" t="s">
        <v>27</v>
      </c>
      <c r="C709" s="63" t="s">
        <v>70</v>
      </c>
      <c r="D709" s="63">
        <v>0</v>
      </c>
      <c r="E709" s="63">
        <v>0</v>
      </c>
      <c r="F709" s="65">
        <f>'[2]Laporan Mingguan'!O722</f>
        <v>1</v>
      </c>
      <c r="G709" s="63"/>
      <c r="H709" s="63"/>
      <c r="I709" s="63"/>
      <c r="J709" s="63"/>
      <c r="K709" s="63"/>
      <c r="L709" s="63"/>
      <c r="M709" s="63"/>
      <c r="N709" s="63"/>
      <c r="O709" s="65">
        <f>(F709+G709+I709+K709+M709)-(H709+J709+L709+N709)</f>
        <v>1</v>
      </c>
      <c r="P709" s="65">
        <v>1</v>
      </c>
      <c r="Q709" s="65">
        <v>23274</v>
      </c>
      <c r="R709" s="65">
        <f t="shared" si="28"/>
        <v>23274</v>
      </c>
    </row>
    <row r="710" spans="1:18" x14ac:dyDescent="0.2">
      <c r="A710" s="163">
        <v>227</v>
      </c>
      <c r="B710" s="63" t="s">
        <v>27</v>
      </c>
      <c r="C710" s="63" t="s">
        <v>299</v>
      </c>
      <c r="D710" s="63">
        <v>0</v>
      </c>
      <c r="E710" s="63">
        <v>0</v>
      </c>
      <c r="F710" s="65">
        <f>'[2]Laporan Mingguan'!O723</f>
        <v>0</v>
      </c>
      <c r="G710" s="63"/>
      <c r="H710" s="63"/>
      <c r="I710" s="63"/>
      <c r="J710" s="63"/>
      <c r="K710" s="63"/>
      <c r="L710" s="63"/>
      <c r="M710" s="63"/>
      <c r="N710" s="63"/>
      <c r="O710" s="65">
        <f t="shared" si="36"/>
        <v>0</v>
      </c>
      <c r="P710" s="65">
        <v>0</v>
      </c>
      <c r="Q710" s="65">
        <v>25320</v>
      </c>
      <c r="R710" s="65">
        <v>0</v>
      </c>
    </row>
    <row r="711" spans="1:18" x14ac:dyDescent="0.2">
      <c r="A711" s="163">
        <v>228</v>
      </c>
      <c r="B711" s="63" t="str">
        <f>'[1]Laporan Bulanan'!B589</f>
        <v>Ejector Pin</v>
      </c>
      <c r="C711" s="63" t="str">
        <f>'[1]Laporan Mingguan'!C594</f>
        <v>EPD-4.2-200</v>
      </c>
      <c r="D711" s="63">
        <f>'[1]Laporan Mingguan'!D594</f>
        <v>0</v>
      </c>
      <c r="E711" s="63">
        <f>'[1]Laporan Mingguan'!E594</f>
        <v>0</v>
      </c>
      <c r="F711" s="65">
        <f>'[2]Laporan Mingguan'!O724</f>
        <v>0</v>
      </c>
      <c r="G711" s="63"/>
      <c r="H711" s="63"/>
      <c r="I711" s="63"/>
      <c r="J711" s="63"/>
      <c r="K711" s="63"/>
      <c r="L711" s="63"/>
      <c r="M711" s="63"/>
      <c r="N711" s="63"/>
      <c r="O711" s="65">
        <f t="shared" si="36"/>
        <v>0</v>
      </c>
      <c r="P711" s="65">
        <v>0</v>
      </c>
      <c r="Q711" s="65">
        <v>26500</v>
      </c>
      <c r="R711" s="65">
        <f t="shared" si="28"/>
        <v>0</v>
      </c>
    </row>
    <row r="712" spans="1:18" x14ac:dyDescent="0.2">
      <c r="A712" s="163">
        <v>229</v>
      </c>
      <c r="B712" s="63" t="str">
        <f>'[1]Laporan Bulanan'!B590</f>
        <v>Ejector Pin</v>
      </c>
      <c r="C712" s="63" t="str">
        <f>'[1]Laporan Mingguan'!C595</f>
        <v>EPD-4,5-100</v>
      </c>
      <c r="D712" s="63">
        <f>'[1]Laporan Mingguan'!D595</f>
        <v>0</v>
      </c>
      <c r="E712" s="63">
        <f>'[1]Laporan Mingguan'!E595</f>
        <v>0</v>
      </c>
      <c r="F712" s="65">
        <f>'[2]Laporan Mingguan'!O725</f>
        <v>0</v>
      </c>
      <c r="G712" s="63"/>
      <c r="H712" s="63"/>
      <c r="I712" s="63"/>
      <c r="J712" s="63"/>
      <c r="K712" s="63"/>
      <c r="L712" s="63"/>
      <c r="M712" s="63"/>
      <c r="N712" s="63"/>
      <c r="O712" s="65">
        <f>(F712+G712+I712+K712+M712)-(H712+J712+L712+N712)</f>
        <v>0</v>
      </c>
      <c r="P712" s="65">
        <v>0</v>
      </c>
      <c r="Q712" s="65">
        <v>20500</v>
      </c>
      <c r="R712" s="65">
        <f t="shared" ref="R712:R781" si="37">Q712*P712</f>
        <v>0</v>
      </c>
    </row>
    <row r="713" spans="1:18" x14ac:dyDescent="0.2">
      <c r="A713" s="163">
        <v>230</v>
      </c>
      <c r="B713" s="63" t="s">
        <v>27</v>
      </c>
      <c r="C713" s="63" t="s">
        <v>448</v>
      </c>
      <c r="D713" s="63">
        <v>0</v>
      </c>
      <c r="E713" s="63">
        <v>0</v>
      </c>
      <c r="F713" s="65">
        <f>'[2]Laporan Mingguan'!O726</f>
        <v>0</v>
      </c>
      <c r="G713" s="63"/>
      <c r="H713" s="63"/>
      <c r="I713" s="63"/>
      <c r="J713" s="63"/>
      <c r="K713" s="63"/>
      <c r="L713" s="63"/>
      <c r="M713" s="63"/>
      <c r="N713" s="63"/>
      <c r="O713" s="65">
        <f t="shared" si="36"/>
        <v>0</v>
      </c>
      <c r="P713" s="65">
        <v>0</v>
      </c>
      <c r="Q713" s="65">
        <v>18522</v>
      </c>
      <c r="R713" s="65">
        <f t="shared" si="28"/>
        <v>0</v>
      </c>
    </row>
    <row r="714" spans="1:18" x14ac:dyDescent="0.2">
      <c r="A714" s="163">
        <v>231</v>
      </c>
      <c r="B714" s="63" t="s">
        <v>27</v>
      </c>
      <c r="C714" s="63" t="s">
        <v>318</v>
      </c>
      <c r="D714" s="63">
        <v>0</v>
      </c>
      <c r="E714" s="63">
        <v>0</v>
      </c>
      <c r="F714" s="65">
        <f>'[2]Laporan Mingguan'!O727</f>
        <v>0</v>
      </c>
      <c r="G714" s="63"/>
      <c r="H714" s="63"/>
      <c r="I714" s="63"/>
      <c r="J714" s="63"/>
      <c r="K714" s="63"/>
      <c r="L714" s="63"/>
      <c r="M714" s="63"/>
      <c r="N714" s="63"/>
      <c r="O714" s="65">
        <f t="shared" si="36"/>
        <v>0</v>
      </c>
      <c r="P714" s="65">
        <v>0</v>
      </c>
      <c r="Q714" s="65">
        <v>32000</v>
      </c>
      <c r="R714" s="65">
        <f t="shared" si="28"/>
        <v>0</v>
      </c>
    </row>
    <row r="715" spans="1:18" x14ac:dyDescent="0.2">
      <c r="A715" s="163">
        <v>232</v>
      </c>
      <c r="B715" s="63" t="str">
        <f>'[1]Laporan Bulanan'!B591</f>
        <v>Ejector Pin</v>
      </c>
      <c r="C715" s="63" t="str">
        <f>'[1]Laporan Mingguan'!C596</f>
        <v>EPD-4,6-100</v>
      </c>
      <c r="D715" s="63">
        <f>'[1]Laporan Mingguan'!D596</f>
        <v>0</v>
      </c>
      <c r="E715" s="63">
        <f>'[1]Laporan Mingguan'!E596</f>
        <v>0</v>
      </c>
      <c r="F715" s="65">
        <f>'[2]Laporan Mingguan'!O728</f>
        <v>8</v>
      </c>
      <c r="G715" s="63"/>
      <c r="H715" s="63"/>
      <c r="I715" s="63"/>
      <c r="J715" s="63"/>
      <c r="K715" s="63"/>
      <c r="L715" s="63"/>
      <c r="M715" s="63"/>
      <c r="N715" s="63"/>
      <c r="O715" s="65">
        <f t="shared" si="36"/>
        <v>8</v>
      </c>
      <c r="P715" s="65">
        <v>8</v>
      </c>
      <c r="Q715" s="65">
        <v>4140</v>
      </c>
      <c r="R715" s="65">
        <f t="shared" si="37"/>
        <v>33120</v>
      </c>
    </row>
    <row r="716" spans="1:18" x14ac:dyDescent="0.2">
      <c r="A716" s="163">
        <v>233</v>
      </c>
      <c r="B716" s="63" t="s">
        <v>27</v>
      </c>
      <c r="C716" s="63" t="s">
        <v>1094</v>
      </c>
      <c r="D716" s="63">
        <v>0</v>
      </c>
      <c r="E716" s="63">
        <v>0</v>
      </c>
      <c r="F716" s="65">
        <f>'[2]Laporan Mingguan'!O729</f>
        <v>0</v>
      </c>
      <c r="G716" s="63"/>
      <c r="H716" s="63"/>
      <c r="I716" s="63"/>
      <c r="J716" s="63"/>
      <c r="K716" s="63"/>
      <c r="L716" s="63"/>
      <c r="M716" s="63"/>
      <c r="N716" s="63"/>
      <c r="O716" s="65">
        <f t="shared" si="36"/>
        <v>0</v>
      </c>
      <c r="P716" s="65">
        <v>0</v>
      </c>
      <c r="Q716" s="65">
        <v>61830</v>
      </c>
      <c r="R716" s="65">
        <f t="shared" si="28"/>
        <v>0</v>
      </c>
    </row>
    <row r="717" spans="1:18" x14ac:dyDescent="0.2">
      <c r="A717" s="163">
        <v>234</v>
      </c>
      <c r="B717" s="63" t="s">
        <v>27</v>
      </c>
      <c r="C717" s="63" t="s">
        <v>279</v>
      </c>
      <c r="D717" s="63">
        <v>0</v>
      </c>
      <c r="E717" s="63">
        <v>0</v>
      </c>
      <c r="F717" s="65">
        <f>'[2]Laporan Mingguan'!O730</f>
        <v>0</v>
      </c>
      <c r="G717" s="63"/>
      <c r="H717" s="63"/>
      <c r="I717" s="63"/>
      <c r="J717" s="63"/>
      <c r="K717" s="63"/>
      <c r="L717" s="63"/>
      <c r="M717" s="63"/>
      <c r="N717" s="63"/>
      <c r="O717" s="65">
        <f>(F717+G717+I717+K717+M717)-(H717+J717+L717+N717)</f>
        <v>0</v>
      </c>
      <c r="P717" s="65">
        <v>0</v>
      </c>
      <c r="Q717" s="65">
        <v>101000</v>
      </c>
      <c r="R717" s="65">
        <f t="shared" si="37"/>
        <v>0</v>
      </c>
    </row>
    <row r="718" spans="1:18" x14ac:dyDescent="0.2">
      <c r="A718" s="163">
        <v>235</v>
      </c>
      <c r="B718" s="63" t="str">
        <f>'[1]Laporan Bulanan'!B592</f>
        <v>Ejector Pin</v>
      </c>
      <c r="C718" s="63" t="str">
        <f>'[1]Laporan Mingguan'!C597</f>
        <v>EPD-5-100</v>
      </c>
      <c r="D718" s="63">
        <f>'[1]Laporan Mingguan'!D597</f>
        <v>0</v>
      </c>
      <c r="E718" s="63">
        <f>'[1]Laporan Mingguan'!E597</f>
        <v>0</v>
      </c>
      <c r="F718" s="65">
        <f>'[2]Laporan Mingguan'!O731</f>
        <v>0</v>
      </c>
      <c r="G718" s="63"/>
      <c r="H718" s="63"/>
      <c r="I718" s="63"/>
      <c r="J718" s="63"/>
      <c r="K718" s="63"/>
      <c r="L718" s="63"/>
      <c r="M718" s="63"/>
      <c r="N718" s="63"/>
      <c r="O718" s="65">
        <f t="shared" si="36"/>
        <v>0</v>
      </c>
      <c r="P718" s="65">
        <v>0</v>
      </c>
      <c r="Q718" s="65">
        <v>19000</v>
      </c>
      <c r="R718" s="65">
        <f t="shared" si="37"/>
        <v>0</v>
      </c>
    </row>
    <row r="719" spans="1:18" x14ac:dyDescent="0.2">
      <c r="A719" s="163">
        <v>236</v>
      </c>
      <c r="B719" s="63" t="s">
        <v>27</v>
      </c>
      <c r="C719" s="63" t="s">
        <v>200</v>
      </c>
      <c r="D719" s="63">
        <v>0</v>
      </c>
      <c r="E719" s="63">
        <v>0</v>
      </c>
      <c r="F719" s="65">
        <f>'[2]Laporan Mingguan'!O732</f>
        <v>0</v>
      </c>
      <c r="G719" s="63"/>
      <c r="H719" s="63"/>
      <c r="I719" s="63"/>
      <c r="J719" s="63"/>
      <c r="K719" s="63"/>
      <c r="L719" s="63"/>
      <c r="M719" s="63"/>
      <c r="N719" s="63"/>
      <c r="O719" s="65">
        <f t="shared" si="36"/>
        <v>0</v>
      </c>
      <c r="P719" s="65">
        <v>0</v>
      </c>
      <c r="Q719" s="65">
        <v>19000</v>
      </c>
      <c r="R719" s="65">
        <f t="shared" si="37"/>
        <v>0</v>
      </c>
    </row>
    <row r="720" spans="1:18" x14ac:dyDescent="0.2">
      <c r="A720" s="163">
        <v>237</v>
      </c>
      <c r="B720" s="63" t="s">
        <v>27</v>
      </c>
      <c r="C720" s="63" t="s">
        <v>205</v>
      </c>
      <c r="D720" s="63">
        <v>0</v>
      </c>
      <c r="E720" s="63">
        <v>0</v>
      </c>
      <c r="F720" s="65">
        <f>'[2]Laporan Mingguan'!O733</f>
        <v>0</v>
      </c>
      <c r="G720" s="63"/>
      <c r="H720" s="63"/>
      <c r="I720" s="63"/>
      <c r="J720" s="63"/>
      <c r="K720" s="63"/>
      <c r="L720" s="63"/>
      <c r="M720" s="63"/>
      <c r="N720" s="63"/>
      <c r="O720" s="65">
        <f>(F720+G720+I720+K720+M720)-(H720+J720+L720+N720)</f>
        <v>0</v>
      </c>
      <c r="P720" s="65">
        <v>0</v>
      </c>
      <c r="Q720" s="65">
        <v>29000</v>
      </c>
      <c r="R720" s="65">
        <f t="shared" si="37"/>
        <v>0</v>
      </c>
    </row>
    <row r="721" spans="1:18" x14ac:dyDescent="0.2">
      <c r="A721" s="163">
        <v>238</v>
      </c>
      <c r="B721" s="63" t="str">
        <f>'[1]Laporan Bulanan'!B593</f>
        <v>Ejector Pin</v>
      </c>
      <c r="C721" s="63" t="str">
        <f>'[1]Laporan Mingguan'!C598</f>
        <v>EPD-5-250</v>
      </c>
      <c r="D721" s="63">
        <f>'[1]Laporan Mingguan'!D598</f>
        <v>0</v>
      </c>
      <c r="E721" s="63">
        <f>'[1]Laporan Mingguan'!E598</f>
        <v>0</v>
      </c>
      <c r="F721" s="65">
        <f>'[2]Laporan Mingguan'!O734</f>
        <v>0</v>
      </c>
      <c r="G721" s="63"/>
      <c r="H721" s="63"/>
      <c r="I721" s="63"/>
      <c r="J721" s="63"/>
      <c r="K721" s="63"/>
      <c r="L721" s="63"/>
      <c r="M721" s="63"/>
      <c r="N721" s="63"/>
      <c r="O721" s="65">
        <f t="shared" si="36"/>
        <v>0</v>
      </c>
      <c r="P721" s="65">
        <v>0</v>
      </c>
      <c r="Q721" s="65">
        <v>36000</v>
      </c>
      <c r="R721" s="65">
        <f t="shared" si="37"/>
        <v>0</v>
      </c>
    </row>
    <row r="722" spans="1:18" x14ac:dyDescent="0.2">
      <c r="A722" s="163">
        <v>239</v>
      </c>
      <c r="B722" s="63" t="s">
        <v>27</v>
      </c>
      <c r="C722" s="63" t="s">
        <v>957</v>
      </c>
      <c r="D722" s="63">
        <v>0</v>
      </c>
      <c r="E722" s="63">
        <v>0</v>
      </c>
      <c r="F722" s="65">
        <f>'[2]Laporan Mingguan'!O735</f>
        <v>0</v>
      </c>
      <c r="G722" s="63"/>
      <c r="H722" s="63"/>
      <c r="I722" s="63"/>
      <c r="J722" s="63"/>
      <c r="K722" s="63"/>
      <c r="L722" s="63"/>
      <c r="M722" s="63"/>
      <c r="N722" s="63"/>
      <c r="O722" s="65">
        <f>(F722+G722+I722+K722+M722)-(H722+J722+L722+N722)</f>
        <v>0</v>
      </c>
      <c r="P722" s="65">
        <v>0</v>
      </c>
      <c r="Q722" s="65">
        <v>56000</v>
      </c>
      <c r="R722" s="65">
        <f t="shared" si="37"/>
        <v>0</v>
      </c>
    </row>
    <row r="723" spans="1:18" x14ac:dyDescent="0.2">
      <c r="A723" s="163">
        <v>240</v>
      </c>
      <c r="B723" s="63" t="s">
        <v>27</v>
      </c>
      <c r="C723" s="63" t="s">
        <v>119</v>
      </c>
      <c r="D723" s="63">
        <v>0</v>
      </c>
      <c r="E723" s="63">
        <v>0</v>
      </c>
      <c r="F723" s="65">
        <f>'[2]Laporan Mingguan'!O736</f>
        <v>0</v>
      </c>
      <c r="G723" s="63"/>
      <c r="H723" s="63"/>
      <c r="I723" s="63"/>
      <c r="J723" s="63"/>
      <c r="K723" s="63"/>
      <c r="L723" s="63"/>
      <c r="M723" s="63"/>
      <c r="N723" s="63"/>
      <c r="O723" s="65">
        <f t="shared" si="36"/>
        <v>0</v>
      </c>
      <c r="P723" s="65">
        <v>0</v>
      </c>
      <c r="Q723" s="65">
        <v>78000</v>
      </c>
      <c r="R723" s="65">
        <f t="shared" si="37"/>
        <v>0</v>
      </c>
    </row>
    <row r="724" spans="1:18" x14ac:dyDescent="0.2">
      <c r="A724" s="163">
        <v>241</v>
      </c>
      <c r="B724" s="63" t="s">
        <v>27</v>
      </c>
      <c r="C724" s="63" t="s">
        <v>121</v>
      </c>
      <c r="D724" s="63">
        <v>0</v>
      </c>
      <c r="E724" s="63">
        <v>0</v>
      </c>
      <c r="F724" s="65">
        <f>'[2]Laporan Mingguan'!O737</f>
        <v>0</v>
      </c>
      <c r="G724" s="63"/>
      <c r="H724" s="63"/>
      <c r="I724" s="63"/>
      <c r="J724" s="63"/>
      <c r="K724" s="63"/>
      <c r="L724" s="63"/>
      <c r="M724" s="63"/>
      <c r="N724" s="63"/>
      <c r="O724" s="65">
        <f>(F724+G724+I724+K724+M724)-(H724+J724+L724+N724)</f>
        <v>0</v>
      </c>
      <c r="P724" s="65">
        <v>0</v>
      </c>
      <c r="Q724" s="65">
        <v>22500</v>
      </c>
      <c r="R724" s="65">
        <f t="shared" si="37"/>
        <v>0</v>
      </c>
    </row>
    <row r="725" spans="1:18" x14ac:dyDescent="0.2">
      <c r="A725" s="163">
        <v>242</v>
      </c>
      <c r="B725" s="63" t="s">
        <v>27</v>
      </c>
      <c r="C725" s="63" t="s">
        <v>310</v>
      </c>
      <c r="D725" s="63">
        <v>0</v>
      </c>
      <c r="E725" s="63">
        <v>0</v>
      </c>
      <c r="F725" s="65">
        <f>'[2]Laporan Mingguan'!O738</f>
        <v>0</v>
      </c>
      <c r="G725" s="63"/>
      <c r="H725" s="63"/>
      <c r="I725" s="63"/>
      <c r="J725" s="63"/>
      <c r="K725" s="63"/>
      <c r="L725" s="63"/>
      <c r="M725" s="63"/>
      <c r="N725" s="63"/>
      <c r="O725" s="65">
        <f t="shared" si="36"/>
        <v>0</v>
      </c>
      <c r="P725" s="65">
        <v>0</v>
      </c>
      <c r="Q725" s="65">
        <v>44000</v>
      </c>
      <c r="R725" s="65">
        <f t="shared" si="37"/>
        <v>0</v>
      </c>
    </row>
    <row r="726" spans="1:18" x14ac:dyDescent="0.2">
      <c r="A726" s="163">
        <v>243</v>
      </c>
      <c r="B726" s="63" t="str">
        <f>'[1]Laporan Bulanan'!B594</f>
        <v>Ejector Pin</v>
      </c>
      <c r="C726" s="63" t="str">
        <f>'[1]Laporan Mingguan'!C599</f>
        <v>EPD-6-100</v>
      </c>
      <c r="D726" s="63">
        <f>'[1]Laporan Mingguan'!D599</f>
        <v>0</v>
      </c>
      <c r="E726" s="63">
        <f>'[1]Laporan Mingguan'!E599</f>
        <v>0</v>
      </c>
      <c r="F726" s="65">
        <f>'[2]Laporan Mingguan'!O739</f>
        <v>1</v>
      </c>
      <c r="G726" s="63"/>
      <c r="H726" s="63"/>
      <c r="I726" s="63"/>
      <c r="J726" s="63"/>
      <c r="K726" s="63"/>
      <c r="L726" s="63">
        <f>1</f>
        <v>1</v>
      </c>
      <c r="M726" s="63"/>
      <c r="N726" s="63"/>
      <c r="O726" s="65">
        <f t="shared" si="36"/>
        <v>0</v>
      </c>
      <c r="P726" s="65">
        <v>0</v>
      </c>
      <c r="Q726" s="65">
        <v>21500</v>
      </c>
      <c r="R726" s="65">
        <f t="shared" si="37"/>
        <v>0</v>
      </c>
    </row>
    <row r="727" spans="1:18" x14ac:dyDescent="0.2">
      <c r="A727" s="163">
        <v>244</v>
      </c>
      <c r="B727" s="63" t="s">
        <v>27</v>
      </c>
      <c r="C727" s="63" t="s">
        <v>47</v>
      </c>
      <c r="D727" s="63">
        <v>0</v>
      </c>
      <c r="E727" s="63">
        <v>0</v>
      </c>
      <c r="F727" s="65">
        <f>'[2]Laporan Mingguan'!O740</f>
        <v>1</v>
      </c>
      <c r="G727" s="63"/>
      <c r="H727" s="63"/>
      <c r="I727" s="63"/>
      <c r="J727" s="63"/>
      <c r="K727" s="63"/>
      <c r="L727" s="63">
        <f>1</f>
        <v>1</v>
      </c>
      <c r="M727" s="63"/>
      <c r="N727" s="63"/>
      <c r="O727" s="65">
        <f t="shared" si="36"/>
        <v>0</v>
      </c>
      <c r="P727" s="65">
        <v>0</v>
      </c>
      <c r="Q727" s="65">
        <v>28000</v>
      </c>
      <c r="R727" s="65">
        <f t="shared" si="37"/>
        <v>0</v>
      </c>
    </row>
    <row r="728" spans="1:18" x14ac:dyDescent="0.2">
      <c r="A728" s="163">
        <v>245</v>
      </c>
      <c r="B728" s="63" t="s">
        <v>27</v>
      </c>
      <c r="C728" s="63" t="s">
        <v>118</v>
      </c>
      <c r="D728" s="63">
        <v>0</v>
      </c>
      <c r="E728" s="63">
        <v>0</v>
      </c>
      <c r="F728" s="65">
        <f>'[2]Laporan Mingguan'!O741</f>
        <v>0</v>
      </c>
      <c r="G728" s="63"/>
      <c r="H728" s="63"/>
      <c r="I728" s="63"/>
      <c r="J728" s="63"/>
      <c r="K728" s="63"/>
      <c r="L728" s="63"/>
      <c r="M728" s="63"/>
      <c r="N728" s="63"/>
      <c r="O728" s="65">
        <f t="shared" si="36"/>
        <v>0</v>
      </c>
      <c r="P728" s="65">
        <v>0</v>
      </c>
      <c r="Q728" s="65">
        <v>33000</v>
      </c>
      <c r="R728" s="65">
        <f t="shared" si="37"/>
        <v>0</v>
      </c>
    </row>
    <row r="729" spans="1:18" x14ac:dyDescent="0.2">
      <c r="A729" s="163">
        <v>246</v>
      </c>
      <c r="B729" s="63" t="str">
        <f>'[1]Laporan Bulanan'!B595</f>
        <v>Ejector Pin</v>
      </c>
      <c r="C729" s="63" t="str">
        <f>'[1]Laporan Mingguan'!C600</f>
        <v>EPD-6-250</v>
      </c>
      <c r="D729" s="63">
        <f>'[1]Laporan Mingguan'!D600</f>
        <v>0</v>
      </c>
      <c r="E729" s="63">
        <f>'[1]Laporan Mingguan'!E600</f>
        <v>0</v>
      </c>
      <c r="F729" s="65">
        <f>'[2]Laporan Mingguan'!O742</f>
        <v>0</v>
      </c>
      <c r="G729" s="63"/>
      <c r="H729" s="63"/>
      <c r="I729" s="63"/>
      <c r="J729" s="63"/>
      <c r="K729" s="63"/>
      <c r="L729" s="63"/>
      <c r="M729" s="63"/>
      <c r="N729" s="63"/>
      <c r="O729" s="65">
        <f t="shared" si="36"/>
        <v>0</v>
      </c>
      <c r="P729" s="65">
        <v>0</v>
      </c>
      <c r="Q729" s="65">
        <v>31374</v>
      </c>
      <c r="R729" s="65">
        <f t="shared" si="37"/>
        <v>0</v>
      </c>
    </row>
    <row r="730" spans="1:18" x14ac:dyDescent="0.2">
      <c r="A730" s="163">
        <v>247</v>
      </c>
      <c r="B730" s="63" t="str">
        <f>'[1]Laporan Bulanan'!B596</f>
        <v>Ejector Pin</v>
      </c>
      <c r="C730" s="63" t="str">
        <f>'[1]Laporan Mingguan'!C601</f>
        <v>EPD-6-300</v>
      </c>
      <c r="D730" s="63">
        <f>'[1]Laporan Mingguan'!D601</f>
        <v>0</v>
      </c>
      <c r="E730" s="63">
        <f>'[1]Laporan Mingguan'!E601</f>
        <v>0</v>
      </c>
      <c r="F730" s="65">
        <f>'[2]Laporan Mingguan'!O743</f>
        <v>0</v>
      </c>
      <c r="G730" s="63"/>
      <c r="H730" s="63"/>
      <c r="I730" s="63"/>
      <c r="J730" s="63"/>
      <c r="K730" s="63"/>
      <c r="L730" s="63"/>
      <c r="M730" s="63"/>
      <c r="N730" s="63"/>
      <c r="O730" s="65">
        <f t="shared" si="36"/>
        <v>0</v>
      </c>
      <c r="P730" s="65">
        <v>0</v>
      </c>
      <c r="Q730" s="65">
        <v>24765</v>
      </c>
      <c r="R730" s="65">
        <f t="shared" si="37"/>
        <v>0</v>
      </c>
    </row>
    <row r="731" spans="1:18" x14ac:dyDescent="0.2">
      <c r="A731" s="163">
        <v>248</v>
      </c>
      <c r="B731" s="63" t="s">
        <v>27</v>
      </c>
      <c r="C731" s="63" t="s">
        <v>120</v>
      </c>
      <c r="D731" s="63">
        <v>0</v>
      </c>
      <c r="E731" s="63">
        <v>0</v>
      </c>
      <c r="F731" s="65">
        <f>'[2]Laporan Mingguan'!O744</f>
        <v>0</v>
      </c>
      <c r="G731" s="63"/>
      <c r="H731" s="63"/>
      <c r="I731" s="63"/>
      <c r="J731" s="63"/>
      <c r="K731" s="63"/>
      <c r="L731" s="63"/>
      <c r="M731" s="63"/>
      <c r="N731" s="63"/>
      <c r="O731" s="65">
        <f t="shared" si="36"/>
        <v>0</v>
      </c>
      <c r="P731" s="65">
        <v>0</v>
      </c>
      <c r="Q731" s="65">
        <v>90000</v>
      </c>
      <c r="R731" s="65">
        <f t="shared" si="37"/>
        <v>0</v>
      </c>
    </row>
    <row r="732" spans="1:18" x14ac:dyDescent="0.2">
      <c r="A732" s="163">
        <v>249</v>
      </c>
      <c r="B732" s="63" t="str">
        <f>'[1]Laporan Bulanan'!B597</f>
        <v>Ejector Pin</v>
      </c>
      <c r="C732" s="63" t="str">
        <f>'[1]Laporan Mingguan'!C602</f>
        <v>EPD-6-700</v>
      </c>
      <c r="D732" s="63">
        <f>'[1]Laporan Mingguan'!D602</f>
        <v>0</v>
      </c>
      <c r="E732" s="63">
        <f>'[1]Laporan Mingguan'!E602</f>
        <v>0</v>
      </c>
      <c r="F732" s="65">
        <f>'[2]Laporan Mingguan'!O745</f>
        <v>10</v>
      </c>
      <c r="G732" s="63"/>
      <c r="H732" s="63"/>
      <c r="I732" s="63"/>
      <c r="J732" s="63"/>
      <c r="K732" s="63"/>
      <c r="L732" s="63"/>
      <c r="M732" s="63"/>
      <c r="N732" s="63"/>
      <c r="O732" s="65">
        <f t="shared" si="36"/>
        <v>10</v>
      </c>
      <c r="P732" s="65">
        <v>10</v>
      </c>
      <c r="Q732" s="65">
        <v>111092</v>
      </c>
      <c r="R732" s="65">
        <f t="shared" si="37"/>
        <v>1110920</v>
      </c>
    </row>
    <row r="733" spans="1:18" x14ac:dyDescent="0.2">
      <c r="A733" s="163">
        <v>250</v>
      </c>
      <c r="B733" s="63" t="str">
        <f>'[1]Laporan Bulanan'!B598</f>
        <v>Ejector Pin</v>
      </c>
      <c r="C733" s="63" t="str">
        <f>'[1]Laporan Mingguan'!C603</f>
        <v>EPD-6.2-100</v>
      </c>
      <c r="D733" s="63">
        <f>'[1]Laporan Mingguan'!D603</f>
        <v>0</v>
      </c>
      <c r="E733" s="63">
        <f>'[1]Laporan Mingguan'!E603</f>
        <v>0</v>
      </c>
      <c r="F733" s="65">
        <f>'[2]Laporan Mingguan'!O746</f>
        <v>0</v>
      </c>
      <c r="G733" s="63"/>
      <c r="H733" s="63"/>
      <c r="I733" s="63"/>
      <c r="J733" s="63"/>
      <c r="K733" s="63"/>
      <c r="L733" s="63"/>
      <c r="M733" s="63"/>
      <c r="N733" s="63"/>
      <c r="O733" s="65">
        <f t="shared" si="36"/>
        <v>0</v>
      </c>
      <c r="P733" s="65">
        <v>0</v>
      </c>
      <c r="Q733" s="65">
        <v>25000</v>
      </c>
      <c r="R733" s="65">
        <f t="shared" si="37"/>
        <v>0</v>
      </c>
    </row>
    <row r="734" spans="1:18" x14ac:dyDescent="0.2">
      <c r="A734" s="163">
        <v>251</v>
      </c>
      <c r="B734" s="63" t="s">
        <v>27</v>
      </c>
      <c r="C734" s="63" t="s">
        <v>300</v>
      </c>
      <c r="D734" s="63">
        <v>0</v>
      </c>
      <c r="E734" s="63">
        <v>0</v>
      </c>
      <c r="F734" s="65">
        <f>'[2]Laporan Mingguan'!O747</f>
        <v>5</v>
      </c>
      <c r="G734" s="63"/>
      <c r="H734" s="63"/>
      <c r="I734" s="63"/>
      <c r="J734" s="63"/>
      <c r="K734" s="63"/>
      <c r="L734" s="63"/>
      <c r="M734" s="63"/>
      <c r="N734" s="63"/>
      <c r="O734" s="65">
        <f t="shared" si="36"/>
        <v>5</v>
      </c>
      <c r="P734" s="65">
        <v>5</v>
      </c>
      <c r="Q734" s="65">
        <v>26000</v>
      </c>
      <c r="R734" s="65">
        <f t="shared" si="37"/>
        <v>130000</v>
      </c>
    </row>
    <row r="735" spans="1:18" x14ac:dyDescent="0.2">
      <c r="A735" s="163">
        <v>252</v>
      </c>
      <c r="B735" s="63" t="s">
        <v>27</v>
      </c>
      <c r="C735" s="63" t="s">
        <v>620</v>
      </c>
      <c r="D735" s="63">
        <v>0</v>
      </c>
      <c r="E735" s="63">
        <v>0</v>
      </c>
      <c r="F735" s="65">
        <f>'[2]Laporan Mingguan'!O748</f>
        <v>0</v>
      </c>
      <c r="G735" s="63"/>
      <c r="H735" s="63"/>
      <c r="I735" s="63"/>
      <c r="J735" s="63"/>
      <c r="K735" s="63"/>
      <c r="L735" s="63"/>
      <c r="M735" s="63"/>
      <c r="N735" s="63"/>
      <c r="O735" s="65">
        <f t="shared" si="36"/>
        <v>0</v>
      </c>
      <c r="P735" s="65">
        <v>0</v>
      </c>
      <c r="Q735" s="65">
        <v>0</v>
      </c>
      <c r="R735" s="65">
        <f t="shared" si="37"/>
        <v>0</v>
      </c>
    </row>
    <row r="736" spans="1:18" x14ac:dyDescent="0.2">
      <c r="A736" s="163">
        <v>253</v>
      </c>
      <c r="B736" s="63" t="s">
        <v>27</v>
      </c>
      <c r="C736" s="63" t="s">
        <v>102</v>
      </c>
      <c r="D736" s="63">
        <v>0</v>
      </c>
      <c r="E736" s="63">
        <v>0</v>
      </c>
      <c r="F736" s="65">
        <f>'[2]Laporan Mingguan'!O749</f>
        <v>0</v>
      </c>
      <c r="G736" s="63"/>
      <c r="H736" s="63"/>
      <c r="I736" s="63"/>
      <c r="J736" s="63"/>
      <c r="K736" s="63"/>
      <c r="L736" s="63"/>
      <c r="M736" s="63"/>
      <c r="N736" s="63"/>
      <c r="O736" s="65">
        <f t="shared" si="36"/>
        <v>0</v>
      </c>
      <c r="P736" s="65">
        <v>0</v>
      </c>
      <c r="Q736" s="65">
        <v>33000</v>
      </c>
      <c r="R736" s="65">
        <f t="shared" si="37"/>
        <v>0</v>
      </c>
    </row>
    <row r="737" spans="1:18" x14ac:dyDescent="0.2">
      <c r="A737" s="163">
        <v>254</v>
      </c>
      <c r="B737" s="63" t="str">
        <f>'[1]Laporan Bulanan'!B599</f>
        <v>Ejector Pin</v>
      </c>
      <c r="C737" s="63" t="str">
        <f>'[1]Laporan Mingguan'!C604</f>
        <v>EPD-7-100</v>
      </c>
      <c r="D737" s="63">
        <f>'[1]Laporan Mingguan'!D604</f>
        <v>0</v>
      </c>
      <c r="E737" s="63">
        <f>'[1]Laporan Mingguan'!E604</f>
        <v>0</v>
      </c>
      <c r="F737" s="65">
        <f>'[2]Laporan Mingguan'!O750</f>
        <v>0</v>
      </c>
      <c r="G737" s="63"/>
      <c r="H737" s="63"/>
      <c r="I737" s="63"/>
      <c r="J737" s="63"/>
      <c r="K737" s="63"/>
      <c r="L737" s="63"/>
      <c r="M737" s="63"/>
      <c r="N737" s="63"/>
      <c r="O737" s="65">
        <f t="shared" si="36"/>
        <v>0</v>
      </c>
      <c r="P737" s="65">
        <v>0</v>
      </c>
      <c r="Q737" s="65">
        <v>25000</v>
      </c>
      <c r="R737" s="65">
        <f t="shared" si="37"/>
        <v>0</v>
      </c>
    </row>
    <row r="738" spans="1:18" x14ac:dyDescent="0.2">
      <c r="A738" s="163">
        <v>255</v>
      </c>
      <c r="B738" s="63" t="s">
        <v>27</v>
      </c>
      <c r="C738" s="63" t="s">
        <v>337</v>
      </c>
      <c r="D738" s="63">
        <v>0</v>
      </c>
      <c r="E738" s="63">
        <v>0</v>
      </c>
      <c r="F738" s="65">
        <f>'[2]Laporan Mingguan'!O751</f>
        <v>0</v>
      </c>
      <c r="G738" s="63"/>
      <c r="H738" s="63"/>
      <c r="I738" s="63"/>
      <c r="J738" s="63"/>
      <c r="K738" s="63"/>
      <c r="L738" s="63"/>
      <c r="M738" s="63"/>
      <c r="N738" s="63"/>
      <c r="O738" s="65">
        <f t="shared" si="36"/>
        <v>0</v>
      </c>
      <c r="P738" s="65">
        <v>0</v>
      </c>
      <c r="Q738" s="65">
        <v>42000</v>
      </c>
      <c r="R738" s="65">
        <f t="shared" si="37"/>
        <v>0</v>
      </c>
    </row>
    <row r="739" spans="1:18" x14ac:dyDescent="0.2">
      <c r="A739" s="163">
        <v>256</v>
      </c>
      <c r="B739" s="63" t="str">
        <f>'[1]Laporan Bulanan'!B600</f>
        <v>Ejector Pin</v>
      </c>
      <c r="C739" s="63" t="str">
        <f>'[1]Laporan Mingguan'!C605</f>
        <v>EPD-8-100</v>
      </c>
      <c r="D739" s="63">
        <f>'[1]Laporan Mingguan'!D605</f>
        <v>0</v>
      </c>
      <c r="E739" s="63">
        <f>'[1]Laporan Mingguan'!E605</f>
        <v>0</v>
      </c>
      <c r="F739" s="65">
        <f>'[2]Laporan Mingguan'!O752</f>
        <v>0</v>
      </c>
      <c r="G739" s="63"/>
      <c r="H739" s="63"/>
      <c r="I739" s="63"/>
      <c r="J739" s="63"/>
      <c r="K739" s="63"/>
      <c r="L739" s="63"/>
      <c r="M739" s="63"/>
      <c r="N739" s="63"/>
      <c r="O739" s="65">
        <f t="shared" si="36"/>
        <v>0</v>
      </c>
      <c r="P739" s="65">
        <v>0</v>
      </c>
      <c r="Q739" s="65">
        <v>30000</v>
      </c>
      <c r="R739" s="65">
        <f t="shared" si="37"/>
        <v>0</v>
      </c>
    </row>
    <row r="740" spans="1:18" x14ac:dyDescent="0.2">
      <c r="A740" s="163">
        <v>257</v>
      </c>
      <c r="B740" s="63" t="s">
        <v>27</v>
      </c>
      <c r="C740" s="63" t="s">
        <v>49</v>
      </c>
      <c r="D740" s="63">
        <v>0</v>
      </c>
      <c r="E740" s="63">
        <v>0</v>
      </c>
      <c r="F740" s="65">
        <f>'[2]Laporan Mingguan'!O753</f>
        <v>0</v>
      </c>
      <c r="G740" s="63"/>
      <c r="H740" s="63"/>
      <c r="I740" s="63"/>
      <c r="J740" s="63"/>
      <c r="K740" s="63"/>
      <c r="L740" s="63"/>
      <c r="M740" s="63"/>
      <c r="N740" s="63"/>
      <c r="O740" s="65">
        <f t="shared" si="36"/>
        <v>0</v>
      </c>
      <c r="P740" s="65">
        <v>0</v>
      </c>
      <c r="Q740" s="65">
        <v>39000</v>
      </c>
      <c r="R740" s="65">
        <f t="shared" si="37"/>
        <v>0</v>
      </c>
    </row>
    <row r="741" spans="1:18" x14ac:dyDescent="0.2">
      <c r="A741" s="163">
        <v>258</v>
      </c>
      <c r="B741" s="63" t="str">
        <f>'[1]Laporan Bulanan'!B601</f>
        <v>Ejector Pin</v>
      </c>
      <c r="C741" s="63" t="str">
        <f>'[1]Laporan Mingguan'!C606</f>
        <v>EPD-8-200</v>
      </c>
      <c r="D741" s="63">
        <f>'[1]Laporan Mingguan'!D606</f>
        <v>0</v>
      </c>
      <c r="E741" s="63">
        <f>'[1]Laporan Mingguan'!E606</f>
        <v>0</v>
      </c>
      <c r="F741" s="65">
        <f>'[2]Laporan Mingguan'!O754</f>
        <v>0</v>
      </c>
      <c r="G741" s="63"/>
      <c r="H741" s="63"/>
      <c r="I741" s="63"/>
      <c r="J741" s="63"/>
      <c r="K741" s="63"/>
      <c r="L741" s="63"/>
      <c r="M741" s="63"/>
      <c r="N741" s="63"/>
      <c r="O741" s="65">
        <f t="shared" si="36"/>
        <v>0</v>
      </c>
      <c r="P741" s="65">
        <v>0</v>
      </c>
      <c r="Q741" s="65">
        <v>47000</v>
      </c>
      <c r="R741" s="65">
        <f t="shared" si="37"/>
        <v>0</v>
      </c>
    </row>
    <row r="742" spans="1:18" x14ac:dyDescent="0.2">
      <c r="A742" s="163">
        <v>259</v>
      </c>
      <c r="B742" s="63" t="str">
        <f>'[1]Laporan Bulanan'!B602</f>
        <v>Ejector Pin</v>
      </c>
      <c r="C742" s="63" t="str">
        <f>'[1]Laporan Mingguan'!C607</f>
        <v>EPD-8-250</v>
      </c>
      <c r="D742" s="63">
        <f>'[1]Laporan Mingguan'!D607</f>
        <v>0</v>
      </c>
      <c r="E742" s="63">
        <f>'[1]Laporan Mingguan'!E607</f>
        <v>0</v>
      </c>
      <c r="F742" s="65">
        <f>'[2]Laporan Mingguan'!O755</f>
        <v>0</v>
      </c>
      <c r="G742" s="63"/>
      <c r="H742" s="63"/>
      <c r="I742" s="63"/>
      <c r="J742" s="63"/>
      <c r="K742" s="63"/>
      <c r="L742" s="63"/>
      <c r="M742" s="63"/>
      <c r="N742" s="63"/>
      <c r="O742" s="65">
        <f t="shared" si="36"/>
        <v>0</v>
      </c>
      <c r="P742" s="65">
        <v>0</v>
      </c>
      <c r="Q742" s="65">
        <v>55549</v>
      </c>
      <c r="R742" s="65">
        <f t="shared" si="37"/>
        <v>0</v>
      </c>
    </row>
    <row r="743" spans="1:18" x14ac:dyDescent="0.2">
      <c r="A743" s="163">
        <v>260</v>
      </c>
      <c r="B743" s="63" t="str">
        <f>'[1]Laporan Bulanan'!B603</f>
        <v>Ejector Pin</v>
      </c>
      <c r="C743" s="63" t="str">
        <f>'[1]Laporan Mingguan'!C608</f>
        <v>EPD-8-300</v>
      </c>
      <c r="D743" s="63">
        <f>'[1]Laporan Mingguan'!D608</f>
        <v>0</v>
      </c>
      <c r="E743" s="63">
        <f>'[1]Laporan Mingguan'!E608</f>
        <v>0</v>
      </c>
      <c r="F743" s="65">
        <f>'[2]Laporan Mingguan'!O756</f>
        <v>0</v>
      </c>
      <c r="G743" s="63"/>
      <c r="H743" s="63"/>
      <c r="I743" s="63"/>
      <c r="J743" s="63"/>
      <c r="K743" s="63"/>
      <c r="L743" s="63"/>
      <c r="M743" s="63"/>
      <c r="N743" s="63"/>
      <c r="O743" s="65">
        <f t="shared" si="36"/>
        <v>0</v>
      </c>
      <c r="P743" s="65">
        <v>0</v>
      </c>
      <c r="Q743" s="65">
        <v>59898</v>
      </c>
      <c r="R743" s="65">
        <f t="shared" si="37"/>
        <v>0</v>
      </c>
    </row>
    <row r="744" spans="1:18" x14ac:dyDescent="0.2">
      <c r="A744" s="163">
        <v>261</v>
      </c>
      <c r="B744" s="63" t="str">
        <f>'[1]Laporan Bulanan'!B604</f>
        <v>Ejector Pin</v>
      </c>
      <c r="C744" s="63" t="str">
        <f>'[1]Laporan Mingguan'!C609</f>
        <v>EPD-8-400</v>
      </c>
      <c r="D744" s="63">
        <f>'[1]Laporan Mingguan'!D609</f>
        <v>0</v>
      </c>
      <c r="E744" s="63">
        <f>'[1]Laporan Mingguan'!E609</f>
        <v>0</v>
      </c>
      <c r="F744" s="65">
        <f>'[2]Laporan Mingguan'!O757</f>
        <v>0</v>
      </c>
      <c r="G744" s="63"/>
      <c r="H744" s="63"/>
      <c r="I744" s="63"/>
      <c r="J744" s="63"/>
      <c r="K744" s="63"/>
      <c r="L744" s="63"/>
      <c r="M744" s="63"/>
      <c r="N744" s="63"/>
      <c r="O744" s="65">
        <f t="shared" si="36"/>
        <v>0</v>
      </c>
      <c r="P744" s="65">
        <v>0</v>
      </c>
      <c r="Q744" s="65">
        <v>39768</v>
      </c>
      <c r="R744" s="65">
        <f t="shared" si="37"/>
        <v>0</v>
      </c>
    </row>
    <row r="745" spans="1:18" x14ac:dyDescent="0.2">
      <c r="A745" s="163">
        <v>262</v>
      </c>
      <c r="B745" s="63" t="str">
        <f>'[1]Laporan Bulanan'!B605</f>
        <v>Ejector Pin</v>
      </c>
      <c r="C745" s="63" t="str">
        <f>'[1]Laporan Mingguan'!C610</f>
        <v>EPD-8-700</v>
      </c>
      <c r="D745" s="63">
        <f>'[1]Laporan Mingguan'!D610</f>
        <v>0</v>
      </c>
      <c r="E745" s="63">
        <f>'[1]Laporan Mingguan'!E610</f>
        <v>0</v>
      </c>
      <c r="F745" s="65">
        <f>'[2]Laporan Mingguan'!O758</f>
        <v>20</v>
      </c>
      <c r="G745" s="63"/>
      <c r="H745" s="63"/>
      <c r="I745" s="63"/>
      <c r="J745" s="63"/>
      <c r="K745" s="63"/>
      <c r="L745" s="63"/>
      <c r="M745" s="63"/>
      <c r="N745" s="63"/>
      <c r="O745" s="65">
        <f t="shared" ref="O745:O750" si="38">(F745+G745+I745+K745+M745)-(H745+J745+L745+N745)</f>
        <v>20</v>
      </c>
      <c r="P745" s="65">
        <v>20</v>
      </c>
      <c r="Q745" s="65">
        <v>131612</v>
      </c>
      <c r="R745" s="65">
        <f t="shared" si="37"/>
        <v>2632240</v>
      </c>
    </row>
    <row r="746" spans="1:18" x14ac:dyDescent="0.2">
      <c r="A746" s="163">
        <v>263</v>
      </c>
      <c r="B746" s="63" t="str">
        <f>'[1]Laporan Bulanan'!B606</f>
        <v>Ejector Pin</v>
      </c>
      <c r="C746" s="63" t="str">
        <f>'[1]Laporan Mingguan'!C611</f>
        <v>EPD-9-100</v>
      </c>
      <c r="D746" s="63">
        <f>'[1]Laporan Mingguan'!D611</f>
        <v>0</v>
      </c>
      <c r="E746" s="63">
        <f>'[1]Laporan Mingguan'!E611</f>
        <v>0</v>
      </c>
      <c r="F746" s="65">
        <f>'[2]Laporan Mingguan'!O759</f>
        <v>0</v>
      </c>
      <c r="G746" s="63"/>
      <c r="H746" s="63"/>
      <c r="I746" s="63"/>
      <c r="J746" s="63"/>
      <c r="K746" s="63"/>
      <c r="L746" s="63"/>
      <c r="M746" s="63"/>
      <c r="N746" s="63"/>
      <c r="O746" s="65">
        <f t="shared" si="36"/>
        <v>0</v>
      </c>
      <c r="P746" s="65">
        <v>0</v>
      </c>
      <c r="Q746" s="65">
        <v>34791</v>
      </c>
      <c r="R746" s="65">
        <f t="shared" si="37"/>
        <v>0</v>
      </c>
    </row>
    <row r="747" spans="1:18" x14ac:dyDescent="0.2">
      <c r="A747" s="163">
        <v>264</v>
      </c>
      <c r="B747" s="63" t="s">
        <v>27</v>
      </c>
      <c r="C747" s="63" t="s">
        <v>301</v>
      </c>
      <c r="D747" s="63">
        <v>0</v>
      </c>
      <c r="E747" s="63">
        <v>0</v>
      </c>
      <c r="F747" s="65">
        <f>'[2]Laporan Mingguan'!O760</f>
        <v>0</v>
      </c>
      <c r="G747" s="63"/>
      <c r="H747" s="63"/>
      <c r="I747" s="63"/>
      <c r="J747" s="63"/>
      <c r="K747" s="63"/>
      <c r="L747" s="63"/>
      <c r="M747" s="63"/>
      <c r="N747" s="63"/>
      <c r="O747" s="65">
        <f t="shared" si="38"/>
        <v>0</v>
      </c>
      <c r="P747" s="65">
        <v>0</v>
      </c>
      <c r="Q747" s="65">
        <v>54000</v>
      </c>
      <c r="R747" s="65">
        <f t="shared" si="37"/>
        <v>0</v>
      </c>
    </row>
    <row r="748" spans="1:18" x14ac:dyDescent="0.2">
      <c r="A748" s="163">
        <v>265</v>
      </c>
      <c r="B748" s="63" t="str">
        <f>'[1]Laporan Bulanan'!B607</f>
        <v>Ejector Pin</v>
      </c>
      <c r="C748" s="63" t="str">
        <f>'[1]Laporan Mingguan'!C612</f>
        <v>EPD-9-200</v>
      </c>
      <c r="D748" s="63">
        <f>'[1]Laporan Mingguan'!D612</f>
        <v>0</v>
      </c>
      <c r="E748" s="63">
        <f>'[1]Laporan Mingguan'!E612</f>
        <v>0</v>
      </c>
      <c r="F748" s="65">
        <f>'[2]Laporan Mingguan'!O761</f>
        <v>0</v>
      </c>
      <c r="G748" s="63"/>
      <c r="H748" s="63"/>
      <c r="I748" s="63"/>
      <c r="J748" s="63"/>
      <c r="K748" s="63"/>
      <c r="L748" s="63"/>
      <c r="M748" s="63"/>
      <c r="N748" s="63"/>
      <c r="O748" s="65">
        <f t="shared" si="38"/>
        <v>0</v>
      </c>
      <c r="P748" s="65">
        <v>0</v>
      </c>
      <c r="Q748" s="65">
        <v>32000</v>
      </c>
      <c r="R748" s="65">
        <f t="shared" si="37"/>
        <v>0</v>
      </c>
    </row>
    <row r="749" spans="1:18" x14ac:dyDescent="0.2">
      <c r="A749" s="163">
        <v>266</v>
      </c>
      <c r="B749" s="63" t="str">
        <f>'[1]Laporan Bulanan'!B608</f>
        <v>Ejector Pin</v>
      </c>
      <c r="C749" s="63" t="str">
        <f>'[1]Laporan Mingguan'!C613</f>
        <v>EPD-10-100</v>
      </c>
      <c r="D749" s="63">
        <f>'[1]Laporan Mingguan'!D613</f>
        <v>0</v>
      </c>
      <c r="E749" s="63">
        <f>'[1]Laporan Mingguan'!E613</f>
        <v>0</v>
      </c>
      <c r="F749" s="65">
        <f>'[2]Laporan Mingguan'!O762</f>
        <v>0</v>
      </c>
      <c r="G749" s="63"/>
      <c r="H749" s="63"/>
      <c r="I749" s="63"/>
      <c r="J749" s="63"/>
      <c r="K749" s="63"/>
      <c r="L749" s="63"/>
      <c r="M749" s="63"/>
      <c r="N749" s="63"/>
      <c r="O749" s="65">
        <f t="shared" si="36"/>
        <v>0</v>
      </c>
      <c r="P749" s="65">
        <v>0</v>
      </c>
      <c r="Q749" s="65">
        <v>40000</v>
      </c>
      <c r="R749" s="65">
        <f t="shared" si="37"/>
        <v>0</v>
      </c>
    </row>
    <row r="750" spans="1:18" x14ac:dyDescent="0.2">
      <c r="A750" s="163">
        <v>267</v>
      </c>
      <c r="B750" s="63" t="str">
        <f>'[1]Laporan Bulanan'!B609</f>
        <v>Ejector Pin</v>
      </c>
      <c r="C750" s="63" t="str">
        <f>'[1]Laporan Mingguan'!C614</f>
        <v>EPD-10-150</v>
      </c>
      <c r="D750" s="63">
        <f>'[1]Laporan Mingguan'!D614</f>
        <v>0</v>
      </c>
      <c r="E750" s="63">
        <f>'[1]Laporan Mingguan'!E614</f>
        <v>0</v>
      </c>
      <c r="F750" s="65">
        <f>'[2]Laporan Mingguan'!O763</f>
        <v>0</v>
      </c>
      <c r="G750" s="63"/>
      <c r="H750" s="63"/>
      <c r="I750" s="63"/>
      <c r="J750" s="63"/>
      <c r="K750" s="63"/>
      <c r="L750" s="63"/>
      <c r="M750" s="63"/>
      <c r="N750" s="63"/>
      <c r="O750" s="65">
        <f t="shared" si="38"/>
        <v>0</v>
      </c>
      <c r="P750" s="65">
        <v>0</v>
      </c>
      <c r="Q750" s="65">
        <v>54000</v>
      </c>
      <c r="R750" s="65">
        <f t="shared" si="37"/>
        <v>0</v>
      </c>
    </row>
    <row r="751" spans="1:18" x14ac:dyDescent="0.2">
      <c r="A751" s="163">
        <v>268</v>
      </c>
      <c r="B751" s="63" t="s">
        <v>27</v>
      </c>
      <c r="C751" s="63" t="s">
        <v>128</v>
      </c>
      <c r="D751" s="63">
        <v>0</v>
      </c>
      <c r="E751" s="63">
        <v>0</v>
      </c>
      <c r="F751" s="65">
        <f>'[2]Laporan Mingguan'!O764</f>
        <v>0</v>
      </c>
      <c r="G751" s="63"/>
      <c r="H751" s="63"/>
      <c r="I751" s="63"/>
      <c r="J751" s="63"/>
      <c r="K751" s="63"/>
      <c r="L751" s="63"/>
      <c r="M751" s="63"/>
      <c r="N751" s="63"/>
      <c r="O751" s="65">
        <f t="shared" si="36"/>
        <v>0</v>
      </c>
      <c r="P751" s="65">
        <v>0</v>
      </c>
      <c r="Q751" s="65">
        <v>68855</v>
      </c>
      <c r="R751" s="65">
        <f t="shared" si="37"/>
        <v>0</v>
      </c>
    </row>
    <row r="752" spans="1:18" x14ac:dyDescent="0.2">
      <c r="A752" s="163">
        <v>269</v>
      </c>
      <c r="B752" s="63" t="str">
        <f>'[1]Laporan Bulanan'!B610</f>
        <v>Ejector Pin</v>
      </c>
      <c r="C752" s="63" t="str">
        <f>'[1]Laporan Mingguan'!C615</f>
        <v>EPD-10-250</v>
      </c>
      <c r="D752" s="63">
        <f>'[1]Laporan Mingguan'!D615</f>
        <v>0</v>
      </c>
      <c r="E752" s="63">
        <f>'[1]Laporan Mingguan'!E615</f>
        <v>0</v>
      </c>
      <c r="F752" s="65">
        <f>'[2]Laporan Mingguan'!O765</f>
        <v>0</v>
      </c>
      <c r="G752" s="63"/>
      <c r="H752" s="63"/>
      <c r="I752" s="63"/>
      <c r="J752" s="63"/>
      <c r="K752" s="63"/>
      <c r="L752" s="63"/>
      <c r="M752" s="63"/>
      <c r="N752" s="63"/>
      <c r="O752" s="65">
        <f t="shared" si="36"/>
        <v>0</v>
      </c>
      <c r="P752" s="65">
        <v>0</v>
      </c>
      <c r="Q752" s="65">
        <v>23877</v>
      </c>
      <c r="R752" s="65">
        <f t="shared" si="37"/>
        <v>0</v>
      </c>
    </row>
    <row r="753" spans="1:18" x14ac:dyDescent="0.2">
      <c r="A753" s="163">
        <v>270</v>
      </c>
      <c r="B753" s="63" t="str">
        <f>'[1]Laporan Bulanan'!B611</f>
        <v>Ejector Pin</v>
      </c>
      <c r="C753" s="63" t="str">
        <f>'[1]Laporan Mingguan'!C616</f>
        <v>EPD-10-700</v>
      </c>
      <c r="D753" s="63">
        <f>'[1]Laporan Mingguan'!D616</f>
        <v>0</v>
      </c>
      <c r="E753" s="63">
        <f>'[1]Laporan Mingguan'!E616</f>
        <v>0</v>
      </c>
      <c r="F753" s="65">
        <f>'[2]Laporan Mingguan'!O766</f>
        <v>20</v>
      </c>
      <c r="G753" s="63"/>
      <c r="H753" s="63"/>
      <c r="I753" s="63"/>
      <c r="J753" s="63"/>
      <c r="K753" s="63"/>
      <c r="L753" s="63"/>
      <c r="M753" s="63"/>
      <c r="N753" s="63"/>
      <c r="O753" s="65">
        <f>(F753+G753+I753+K753+M753)-(H753+J753+L753+N753)</f>
        <v>20</v>
      </c>
      <c r="P753" s="65">
        <v>20</v>
      </c>
      <c r="Q753" s="65">
        <v>185868</v>
      </c>
      <c r="R753" s="65">
        <f t="shared" si="37"/>
        <v>3717360</v>
      </c>
    </row>
    <row r="754" spans="1:18" x14ac:dyDescent="0.2">
      <c r="A754" s="163">
        <v>271</v>
      </c>
      <c r="B754" s="63" t="s">
        <v>27</v>
      </c>
      <c r="C754" s="63" t="s">
        <v>181</v>
      </c>
      <c r="D754" s="63">
        <v>0</v>
      </c>
      <c r="E754" s="63">
        <v>0</v>
      </c>
      <c r="F754" s="65">
        <f>'[2]Laporan Mingguan'!O767</f>
        <v>0</v>
      </c>
      <c r="G754" s="63"/>
      <c r="H754" s="63"/>
      <c r="I754" s="63"/>
      <c r="J754" s="63"/>
      <c r="K754" s="63"/>
      <c r="L754" s="63"/>
      <c r="M754" s="63"/>
      <c r="N754" s="63"/>
      <c r="O754" s="65">
        <f t="shared" si="36"/>
        <v>0</v>
      </c>
      <c r="P754" s="65">
        <v>0</v>
      </c>
      <c r="Q754" s="65">
        <v>45438</v>
      </c>
      <c r="R754" s="65">
        <f t="shared" si="37"/>
        <v>0</v>
      </c>
    </row>
    <row r="755" spans="1:18" x14ac:dyDescent="0.2">
      <c r="A755" s="163">
        <v>272</v>
      </c>
      <c r="B755" s="63" t="str">
        <f>'[1]Laporan Bulanan'!B612</f>
        <v>Ejector Pin</v>
      </c>
      <c r="C755" s="63" t="str">
        <f>'[1]Laporan Mingguan'!C617</f>
        <v>EPD-12-100</v>
      </c>
      <c r="D755" s="63">
        <f>'[1]Laporan Mingguan'!D617</f>
        <v>0</v>
      </c>
      <c r="E755" s="63">
        <f>'[1]Laporan Mingguan'!E617</f>
        <v>0</v>
      </c>
      <c r="F755" s="65">
        <f>'[2]Laporan Mingguan'!O768</f>
        <v>25</v>
      </c>
      <c r="G755" s="63"/>
      <c r="H755" s="63">
        <f>4</f>
        <v>4</v>
      </c>
      <c r="I755" s="63"/>
      <c r="J755" s="63"/>
      <c r="K755" s="63"/>
      <c r="L755" s="63"/>
      <c r="M755" s="63"/>
      <c r="N755" s="63"/>
      <c r="O755" s="65">
        <f>(F755+G755+I755+K755+M755)-(H755+J755+L755+N755)</f>
        <v>21</v>
      </c>
      <c r="P755" s="65">
        <v>21</v>
      </c>
      <c r="Q755" s="65">
        <v>42000</v>
      </c>
      <c r="R755" s="65">
        <f t="shared" si="37"/>
        <v>882000</v>
      </c>
    </row>
    <row r="756" spans="1:18" s="105" customFormat="1" x14ac:dyDescent="0.2">
      <c r="A756" s="163">
        <v>273</v>
      </c>
      <c r="B756" s="103" t="str">
        <f>'[1]Laporan Bulanan'!B613</f>
        <v>Ejector Pin</v>
      </c>
      <c r="C756" s="103" t="str">
        <f>'[1]Laporan Mingguan'!C618</f>
        <v>EPD-12-150</v>
      </c>
      <c r="D756" s="103">
        <f>'[1]Laporan Mingguan'!D618</f>
        <v>0</v>
      </c>
      <c r="E756" s="103">
        <f>'[1]Laporan Mingguan'!E618</f>
        <v>0</v>
      </c>
      <c r="F756" s="104">
        <f>'[2]Laporan Mingguan'!O769</f>
        <v>0</v>
      </c>
      <c r="G756" s="103"/>
      <c r="H756" s="103"/>
      <c r="I756" s="103"/>
      <c r="J756" s="103"/>
      <c r="K756" s="103"/>
      <c r="L756" s="103"/>
      <c r="M756" s="103"/>
      <c r="N756" s="103"/>
      <c r="O756" s="104">
        <f t="shared" si="36"/>
        <v>0</v>
      </c>
      <c r="P756" s="104">
        <v>0</v>
      </c>
      <c r="Q756" s="104">
        <v>47398</v>
      </c>
      <c r="R756" s="104">
        <f t="shared" si="37"/>
        <v>0</v>
      </c>
    </row>
    <row r="757" spans="1:18" x14ac:dyDescent="0.2">
      <c r="A757" s="163">
        <v>274</v>
      </c>
      <c r="B757" s="63" t="s">
        <v>27</v>
      </c>
      <c r="C757" s="63" t="s">
        <v>183</v>
      </c>
      <c r="D757" s="63">
        <v>0</v>
      </c>
      <c r="E757" s="63">
        <v>0</v>
      </c>
      <c r="F757" s="65">
        <f>'[2]Laporan Mingguan'!O770</f>
        <v>0</v>
      </c>
      <c r="G757" s="63"/>
      <c r="H757" s="63"/>
      <c r="I757" s="63"/>
      <c r="J757" s="63"/>
      <c r="K757" s="63"/>
      <c r="L757" s="63"/>
      <c r="M757" s="63"/>
      <c r="N757" s="63"/>
      <c r="O757" s="65">
        <f>(F757+G757+I757+K757+M757)-(H757+J757+L757+N757)</f>
        <v>0</v>
      </c>
      <c r="P757" s="65">
        <v>0</v>
      </c>
      <c r="Q757" s="65">
        <v>125000</v>
      </c>
      <c r="R757" s="65">
        <f t="shared" si="37"/>
        <v>0</v>
      </c>
    </row>
    <row r="758" spans="1:18" x14ac:dyDescent="0.2">
      <c r="A758" s="163">
        <v>275</v>
      </c>
      <c r="B758" s="63" t="str">
        <f>'[1]Laporan Bulanan'!B614</f>
        <v>Ejector Pin</v>
      </c>
      <c r="C758" s="63" t="str">
        <f>'[1]Laporan Mingguan'!C619</f>
        <v>EPD-12-700</v>
      </c>
      <c r="D758" s="63">
        <f>'[1]Laporan Mingguan'!D619</f>
        <v>0</v>
      </c>
      <c r="E758" s="63">
        <f>'[1]Laporan Mingguan'!E619</f>
        <v>0</v>
      </c>
      <c r="F758" s="65">
        <f>'[2]Laporan Mingguan'!O771</f>
        <v>9</v>
      </c>
      <c r="G758" s="63"/>
      <c r="H758" s="63"/>
      <c r="I758" s="63"/>
      <c r="J758" s="63"/>
      <c r="K758" s="63"/>
      <c r="L758" s="63"/>
      <c r="M758" s="63"/>
      <c r="N758" s="63"/>
      <c r="O758" s="65">
        <f>(F758+G758+I758+K758+M758)-(H758+J758+L758+N758)</f>
        <v>9</v>
      </c>
      <c r="P758" s="65">
        <v>9</v>
      </c>
      <c r="Q758" s="65">
        <v>244023</v>
      </c>
      <c r="R758" s="65">
        <f>Q758*P758</f>
        <v>2196207</v>
      </c>
    </row>
    <row r="759" spans="1:18" s="105" customFormat="1" x14ac:dyDescent="0.2">
      <c r="A759" s="163">
        <v>276</v>
      </c>
      <c r="B759" s="103" t="s">
        <v>27</v>
      </c>
      <c r="C759" s="103" t="s">
        <v>285</v>
      </c>
      <c r="D759" s="103">
        <v>0</v>
      </c>
      <c r="E759" s="103">
        <v>0</v>
      </c>
      <c r="F759" s="104">
        <f>'[2]Laporan Mingguan'!O772</f>
        <v>0</v>
      </c>
      <c r="G759" s="103"/>
      <c r="H759" s="103"/>
      <c r="I759" s="103"/>
      <c r="J759" s="103"/>
      <c r="K759" s="103"/>
      <c r="L759" s="103"/>
      <c r="M759" s="103"/>
      <c r="N759" s="103"/>
      <c r="O759" s="104">
        <f>(F759+G759+I759+K759+M759)-(H759+J759+L759+N759)</f>
        <v>0</v>
      </c>
      <c r="P759" s="104">
        <v>0</v>
      </c>
      <c r="Q759" s="104">
        <v>70000</v>
      </c>
      <c r="R759" s="104">
        <f>Q759*P759</f>
        <v>0</v>
      </c>
    </row>
    <row r="760" spans="1:18" x14ac:dyDescent="0.2">
      <c r="A760" s="163">
        <v>277</v>
      </c>
      <c r="B760" s="63" t="str">
        <f>'[1]Laporan Bulanan'!B615</f>
        <v>Ejector Pin</v>
      </c>
      <c r="C760" s="63" t="str">
        <f>'[1]Laporan Mingguan'!C620</f>
        <v>EPD-14-150</v>
      </c>
      <c r="D760" s="63">
        <f>'[1]Laporan Mingguan'!D620</f>
        <v>0</v>
      </c>
      <c r="E760" s="63">
        <f>'[1]Laporan Mingguan'!E620</f>
        <v>0</v>
      </c>
      <c r="F760" s="65">
        <f>'[2]Laporan Mingguan'!O773</f>
        <v>0</v>
      </c>
      <c r="G760" s="63"/>
      <c r="H760" s="63"/>
      <c r="I760" s="63"/>
      <c r="J760" s="63"/>
      <c r="K760" s="63"/>
      <c r="L760" s="63"/>
      <c r="M760" s="63"/>
      <c r="N760" s="63"/>
      <c r="O760" s="65">
        <f>(F760+G760+I760+K760+M760)-(H760+J760+L760+N760)</f>
        <v>0</v>
      </c>
      <c r="P760" s="65">
        <v>0</v>
      </c>
      <c r="Q760" s="65">
        <v>0</v>
      </c>
      <c r="R760" s="65">
        <f t="shared" si="37"/>
        <v>0</v>
      </c>
    </row>
    <row r="761" spans="1:18" x14ac:dyDescent="0.2">
      <c r="A761" s="163">
        <v>278</v>
      </c>
      <c r="B761" s="63" t="s">
        <v>27</v>
      </c>
      <c r="C761" s="63" t="s">
        <v>1135</v>
      </c>
      <c r="D761" s="63">
        <v>0</v>
      </c>
      <c r="E761" s="63">
        <v>0</v>
      </c>
      <c r="F761" s="65">
        <f>'[2]Laporan Mingguan'!O774</f>
        <v>0</v>
      </c>
      <c r="G761" s="63"/>
      <c r="H761" s="63"/>
      <c r="I761" s="63"/>
      <c r="J761" s="63"/>
      <c r="K761" s="63"/>
      <c r="L761" s="63"/>
      <c r="M761" s="63"/>
      <c r="N761" s="63"/>
      <c r="O761" s="65">
        <f>(F761+G761+I761+K761+M761)-(H761+J761+L761+N761)</f>
        <v>0</v>
      </c>
      <c r="P761" s="65">
        <v>0</v>
      </c>
      <c r="Q761" s="65">
        <v>77000</v>
      </c>
      <c r="R761" s="65">
        <f>Q761*P761</f>
        <v>0</v>
      </c>
    </row>
    <row r="762" spans="1:18" x14ac:dyDescent="0.2">
      <c r="A762" s="163">
        <v>279</v>
      </c>
      <c r="B762" s="63" t="str">
        <f>'[1]Laporan Bulanan'!B616</f>
        <v>Ejector Pin</v>
      </c>
      <c r="C762" s="63" t="str">
        <f>'[1]Laporan Mingguan'!C621</f>
        <v>EPD-16-100</v>
      </c>
      <c r="D762" s="63">
        <f>'[1]Laporan Mingguan'!D621</f>
        <v>0</v>
      </c>
      <c r="E762" s="63">
        <f>'[1]Laporan Mingguan'!E621</f>
        <v>0</v>
      </c>
      <c r="F762" s="65">
        <f>'[2]Laporan Mingguan'!O775</f>
        <v>10</v>
      </c>
      <c r="G762" s="63"/>
      <c r="H762" s="63"/>
      <c r="I762" s="63"/>
      <c r="J762" s="63"/>
      <c r="K762" s="63"/>
      <c r="L762" s="63"/>
      <c r="M762" s="63"/>
      <c r="N762" s="63"/>
      <c r="O762" s="65">
        <f t="shared" si="36"/>
        <v>10</v>
      </c>
      <c r="P762" s="65">
        <v>10</v>
      </c>
      <c r="Q762" s="65">
        <v>68000</v>
      </c>
      <c r="R762" s="65">
        <f t="shared" si="37"/>
        <v>680000</v>
      </c>
    </row>
    <row r="763" spans="1:18" x14ac:dyDescent="0.2">
      <c r="A763" s="163">
        <v>280</v>
      </c>
      <c r="B763" s="63" t="str">
        <f>'[1]Laporan Bulanan'!B617</f>
        <v>Ejector Pin</v>
      </c>
      <c r="C763" s="63" t="str">
        <f>'[1]Laporan Mingguan'!C622</f>
        <v>EPD-16-150</v>
      </c>
      <c r="D763" s="63">
        <f>'[1]Laporan Mingguan'!D622</f>
        <v>0</v>
      </c>
      <c r="E763" s="63">
        <f>'[1]Laporan Mingguan'!E622</f>
        <v>0</v>
      </c>
      <c r="F763" s="65">
        <f>'[2]Laporan Mingguan'!O776</f>
        <v>1</v>
      </c>
      <c r="G763" s="63"/>
      <c r="H763" s="63"/>
      <c r="I763" s="63"/>
      <c r="J763" s="63"/>
      <c r="K763" s="63"/>
      <c r="L763" s="63"/>
      <c r="M763" s="63"/>
      <c r="N763" s="63"/>
      <c r="O763" s="65">
        <f t="shared" si="36"/>
        <v>1</v>
      </c>
      <c r="P763" s="65">
        <v>1</v>
      </c>
      <c r="Q763" s="65">
        <v>68000</v>
      </c>
      <c r="R763" s="65">
        <f t="shared" si="37"/>
        <v>68000</v>
      </c>
    </row>
    <row r="764" spans="1:18" x14ac:dyDescent="0.2">
      <c r="A764" s="163">
        <v>281</v>
      </c>
      <c r="B764" s="63" t="str">
        <f>'[1]Laporan Bulanan'!B618</f>
        <v>Ejector Sleeve</v>
      </c>
      <c r="C764" s="63" t="str">
        <f>'[1]Laporan Mingguan'!C623</f>
        <v>EJS 5-3-200</v>
      </c>
      <c r="D764" s="63">
        <f>'[1]Laporan Mingguan'!D623</f>
        <v>0</v>
      </c>
      <c r="E764" s="63">
        <f>'[1]Laporan Mingguan'!E623</f>
        <v>0</v>
      </c>
      <c r="F764" s="65">
        <f>'[2]Laporan Mingguan'!O777</f>
        <v>6</v>
      </c>
      <c r="G764" s="63"/>
      <c r="H764" s="63"/>
      <c r="I764" s="63"/>
      <c r="J764" s="63"/>
      <c r="K764" s="63"/>
      <c r="L764" s="63"/>
      <c r="M764" s="63"/>
      <c r="N764" s="63"/>
      <c r="O764" s="65">
        <f t="shared" si="36"/>
        <v>6</v>
      </c>
      <c r="P764" s="65">
        <v>6</v>
      </c>
      <c r="Q764" s="65">
        <v>180000</v>
      </c>
      <c r="R764" s="65">
        <f t="shared" si="37"/>
        <v>1080000</v>
      </c>
    </row>
    <row r="765" spans="1:18" x14ac:dyDescent="0.2">
      <c r="A765" s="163">
        <v>282</v>
      </c>
      <c r="B765" s="63" t="s">
        <v>45</v>
      </c>
      <c r="C765" s="63" t="s">
        <v>1057</v>
      </c>
      <c r="D765" s="63">
        <v>0</v>
      </c>
      <c r="E765" s="63">
        <v>0</v>
      </c>
      <c r="F765" s="65">
        <f>'[2]Laporan Mingguan'!O778</f>
        <v>0</v>
      </c>
      <c r="G765" s="63"/>
      <c r="H765" s="63"/>
      <c r="I765" s="63"/>
      <c r="J765" s="63"/>
      <c r="K765" s="63"/>
      <c r="L765" s="63"/>
      <c r="M765" s="63"/>
      <c r="N765" s="63"/>
      <c r="O765" s="65">
        <f t="shared" si="36"/>
        <v>0</v>
      </c>
      <c r="P765" s="65">
        <v>0</v>
      </c>
      <c r="Q765" s="65">
        <v>315936</v>
      </c>
      <c r="R765" s="65">
        <v>1080000</v>
      </c>
    </row>
    <row r="766" spans="1:18" x14ac:dyDescent="0.2">
      <c r="A766" s="163">
        <v>283</v>
      </c>
      <c r="B766" s="63" t="str">
        <f>'[1]Laporan Bulanan'!B619</f>
        <v>Ejector Sleeve</v>
      </c>
      <c r="C766" s="63" t="str">
        <f>'[1]Laporan Mingguan'!C624</f>
        <v>EJS 6-3-175</v>
      </c>
      <c r="D766" s="63">
        <f>'[1]Laporan Mingguan'!D624</f>
        <v>0</v>
      </c>
      <c r="E766" s="63">
        <f>'[1]Laporan Mingguan'!E624</f>
        <v>0</v>
      </c>
      <c r="F766" s="65">
        <f>'[2]Laporan Mingguan'!O779</f>
        <v>2</v>
      </c>
      <c r="G766" s="63"/>
      <c r="H766" s="63"/>
      <c r="I766" s="63"/>
      <c r="J766" s="63"/>
      <c r="K766" s="63"/>
      <c r="L766" s="63"/>
      <c r="M766" s="63"/>
      <c r="N766" s="63"/>
      <c r="O766" s="65">
        <f t="shared" si="36"/>
        <v>2</v>
      </c>
      <c r="P766" s="65">
        <v>2</v>
      </c>
      <c r="Q766" s="65">
        <v>207526</v>
      </c>
      <c r="R766" s="65">
        <f t="shared" si="37"/>
        <v>415052</v>
      </c>
    </row>
    <row r="767" spans="1:18" x14ac:dyDescent="0.2">
      <c r="A767" s="163">
        <v>284</v>
      </c>
      <c r="B767" s="63" t="s">
        <v>45</v>
      </c>
      <c r="C767" s="63" t="s">
        <v>72</v>
      </c>
      <c r="D767" s="63">
        <v>0</v>
      </c>
      <c r="E767" s="63">
        <v>0</v>
      </c>
      <c r="F767" s="65">
        <f>'[2]Laporan Mingguan'!O780</f>
        <v>6</v>
      </c>
      <c r="G767" s="63"/>
      <c r="H767" s="63"/>
      <c r="I767" s="63"/>
      <c r="J767" s="63"/>
      <c r="K767" s="63"/>
      <c r="L767" s="63"/>
      <c r="M767" s="63"/>
      <c r="N767" s="63"/>
      <c r="O767" s="65">
        <f t="shared" ref="O767:O779" si="39">(F767+G767+I767+K767+M767)-(H767+J767+L767+N767)</f>
        <v>6</v>
      </c>
      <c r="P767" s="65">
        <v>6</v>
      </c>
      <c r="Q767" s="65">
        <v>174000</v>
      </c>
      <c r="R767" s="65">
        <f t="shared" si="37"/>
        <v>1044000</v>
      </c>
    </row>
    <row r="768" spans="1:18" x14ac:dyDescent="0.2">
      <c r="A768" s="163">
        <v>285</v>
      </c>
      <c r="B768" s="63" t="s">
        <v>45</v>
      </c>
      <c r="C768" s="63" t="s">
        <v>179</v>
      </c>
      <c r="D768" s="63">
        <v>0</v>
      </c>
      <c r="E768" s="63">
        <v>0</v>
      </c>
      <c r="F768" s="65">
        <f>'[2]Laporan Mingguan'!O781</f>
        <v>2</v>
      </c>
      <c r="G768" s="63"/>
      <c r="H768" s="63"/>
      <c r="I768" s="63"/>
      <c r="J768" s="63"/>
      <c r="K768" s="63"/>
      <c r="L768" s="63"/>
      <c r="M768" s="63"/>
      <c r="N768" s="63"/>
      <c r="O768" s="65">
        <f t="shared" si="39"/>
        <v>2</v>
      </c>
      <c r="P768" s="65">
        <v>2</v>
      </c>
      <c r="Q768" s="65">
        <v>0</v>
      </c>
      <c r="R768" s="65">
        <f t="shared" si="37"/>
        <v>0</v>
      </c>
    </row>
    <row r="769" spans="1:18" x14ac:dyDescent="0.2">
      <c r="A769" s="163">
        <v>286</v>
      </c>
      <c r="B769" s="63" t="s">
        <v>45</v>
      </c>
      <c r="C769" s="63" t="s">
        <v>1035</v>
      </c>
      <c r="D769" s="63">
        <v>0</v>
      </c>
      <c r="E769" s="63">
        <v>0</v>
      </c>
      <c r="F769" s="65">
        <f>'[2]Laporan Mingguan'!O782</f>
        <v>0</v>
      </c>
      <c r="G769" s="63"/>
      <c r="H769" s="63"/>
      <c r="I769" s="63"/>
      <c r="J769" s="63"/>
      <c r="K769" s="63"/>
      <c r="L769" s="63"/>
      <c r="M769" s="63"/>
      <c r="N769" s="63"/>
      <c r="O769" s="65">
        <f t="shared" si="39"/>
        <v>0</v>
      </c>
      <c r="P769" s="65">
        <v>0</v>
      </c>
      <c r="Q769" s="65">
        <v>325410</v>
      </c>
      <c r="R769" s="65">
        <f t="shared" si="37"/>
        <v>0</v>
      </c>
    </row>
    <row r="770" spans="1:18" x14ac:dyDescent="0.2">
      <c r="A770" s="163">
        <v>287</v>
      </c>
      <c r="B770" s="63" t="str">
        <f>'[1]Laporan Bulanan'!B623</f>
        <v>Ejector Sleeve</v>
      </c>
      <c r="C770" s="63" t="str">
        <f>'[1]Laporan Mingguan'!C628</f>
        <v>Ejs 8-5-125</v>
      </c>
      <c r="D770" s="63">
        <f>'[1]Laporan Mingguan'!D628</f>
        <v>0</v>
      </c>
      <c r="E770" s="63">
        <f>'[1]Laporan Mingguan'!E628</f>
        <v>0</v>
      </c>
      <c r="F770" s="65">
        <f>'[2]Laporan Mingguan'!O783</f>
        <v>2</v>
      </c>
      <c r="G770" s="63"/>
      <c r="H770" s="63"/>
      <c r="I770" s="63"/>
      <c r="J770" s="63"/>
      <c r="K770" s="63"/>
      <c r="L770" s="63"/>
      <c r="M770" s="63"/>
      <c r="N770" s="63"/>
      <c r="O770" s="65">
        <f t="shared" si="39"/>
        <v>2</v>
      </c>
      <c r="P770" s="65">
        <v>2</v>
      </c>
      <c r="Q770" s="65">
        <v>164268</v>
      </c>
      <c r="R770" s="65">
        <f t="shared" si="37"/>
        <v>328536</v>
      </c>
    </row>
    <row r="771" spans="1:18" x14ac:dyDescent="0.2">
      <c r="A771" s="163">
        <v>288</v>
      </c>
      <c r="B771" s="63" t="s">
        <v>45</v>
      </c>
      <c r="C771" s="63" t="s">
        <v>602</v>
      </c>
      <c r="D771" s="63">
        <v>0</v>
      </c>
      <c r="E771" s="63">
        <v>0</v>
      </c>
      <c r="F771" s="65">
        <f>'[2]Laporan Mingguan'!O784</f>
        <v>0</v>
      </c>
      <c r="G771" s="63"/>
      <c r="H771" s="63"/>
      <c r="I771" s="63"/>
      <c r="J771" s="63"/>
      <c r="K771" s="63"/>
      <c r="L771" s="63"/>
      <c r="M771" s="63"/>
      <c r="N771" s="63"/>
      <c r="O771" s="65">
        <f t="shared" si="39"/>
        <v>0</v>
      </c>
      <c r="P771" s="65">
        <v>0</v>
      </c>
      <c r="Q771" s="65">
        <v>145000</v>
      </c>
      <c r="R771" s="65">
        <f t="shared" si="37"/>
        <v>0</v>
      </c>
    </row>
    <row r="772" spans="1:18" x14ac:dyDescent="0.2">
      <c r="A772" s="163">
        <v>289</v>
      </c>
      <c r="B772" s="63" t="str">
        <f>'[1]Laporan Bulanan'!B626</f>
        <v>Ejector Sleeve</v>
      </c>
      <c r="C772" s="63" t="str">
        <f>'[1]Laporan Mingguan'!C631</f>
        <v>SEJS 10-8-6-175</v>
      </c>
      <c r="D772" s="63">
        <f>'[1]Laporan Mingguan'!D631</f>
        <v>0</v>
      </c>
      <c r="E772" s="63">
        <f>'[1]Laporan Mingguan'!E631</f>
        <v>0</v>
      </c>
      <c r="F772" s="65">
        <f>'[2]Laporan Mingguan'!O785</f>
        <v>2</v>
      </c>
      <c r="G772" s="63"/>
      <c r="H772" s="63"/>
      <c r="I772" s="63"/>
      <c r="J772" s="63"/>
      <c r="K772" s="63"/>
      <c r="L772" s="63"/>
      <c r="M772" s="63"/>
      <c r="N772" s="63"/>
      <c r="O772" s="65">
        <f t="shared" si="39"/>
        <v>2</v>
      </c>
      <c r="P772" s="65">
        <v>2</v>
      </c>
      <c r="Q772" s="65">
        <v>210000</v>
      </c>
      <c r="R772" s="65">
        <f t="shared" si="37"/>
        <v>420000</v>
      </c>
    </row>
    <row r="773" spans="1:18" x14ac:dyDescent="0.2">
      <c r="A773" s="163">
        <v>290</v>
      </c>
      <c r="B773" s="63" t="s">
        <v>45</v>
      </c>
      <c r="C773" s="63" t="s">
        <v>46</v>
      </c>
      <c r="D773" s="63">
        <v>0</v>
      </c>
      <c r="E773" s="63">
        <v>0</v>
      </c>
      <c r="F773" s="65">
        <f>'[2]Laporan Mingguan'!O786</f>
        <v>2</v>
      </c>
      <c r="G773" s="63"/>
      <c r="H773" s="63"/>
      <c r="I773" s="63"/>
      <c r="J773" s="63"/>
      <c r="K773" s="63"/>
      <c r="L773" s="63"/>
      <c r="M773" s="63"/>
      <c r="N773" s="63"/>
      <c r="O773" s="65">
        <f t="shared" si="39"/>
        <v>2</v>
      </c>
      <c r="P773" s="65">
        <v>2</v>
      </c>
      <c r="Q773" s="65">
        <v>0</v>
      </c>
      <c r="R773" s="65">
        <f t="shared" si="37"/>
        <v>0</v>
      </c>
    </row>
    <row r="774" spans="1:18" x14ac:dyDescent="0.2">
      <c r="A774" s="163">
        <v>291</v>
      </c>
      <c r="B774" s="63" t="s">
        <v>45</v>
      </c>
      <c r="C774" s="63" t="s">
        <v>1090</v>
      </c>
      <c r="D774" s="63">
        <v>0</v>
      </c>
      <c r="E774" s="63">
        <v>0</v>
      </c>
      <c r="F774" s="65">
        <f>'[2]Laporan Mingguan'!O787</f>
        <v>0</v>
      </c>
      <c r="G774" s="63"/>
      <c r="H774" s="63"/>
      <c r="I774" s="63"/>
      <c r="J774" s="63"/>
      <c r="K774" s="63"/>
      <c r="L774" s="63"/>
      <c r="M774" s="63"/>
      <c r="N774" s="63"/>
      <c r="O774" s="65">
        <f t="shared" si="39"/>
        <v>0</v>
      </c>
      <c r="P774" s="65">
        <v>0</v>
      </c>
      <c r="Q774" s="65">
        <v>270000</v>
      </c>
      <c r="R774" s="65">
        <f t="shared" si="37"/>
        <v>0</v>
      </c>
    </row>
    <row r="775" spans="1:18" x14ac:dyDescent="0.2">
      <c r="A775" s="163">
        <v>292</v>
      </c>
      <c r="B775" s="63" t="s">
        <v>45</v>
      </c>
      <c r="C775" s="63" t="s">
        <v>901</v>
      </c>
      <c r="D775" s="63">
        <v>0</v>
      </c>
      <c r="E775" s="63">
        <v>0</v>
      </c>
      <c r="F775" s="65">
        <f>'[2]Laporan Mingguan'!O788</f>
        <v>0</v>
      </c>
      <c r="G775" s="63"/>
      <c r="H775" s="63"/>
      <c r="I775" s="63"/>
      <c r="J775" s="63"/>
      <c r="K775" s="63"/>
      <c r="L775" s="63"/>
      <c r="M775" s="63"/>
      <c r="N775" s="63"/>
      <c r="O775" s="65">
        <f t="shared" si="39"/>
        <v>0</v>
      </c>
      <c r="P775" s="65">
        <v>0</v>
      </c>
      <c r="Q775" s="65">
        <v>590910</v>
      </c>
      <c r="R775" s="65">
        <f t="shared" si="37"/>
        <v>0</v>
      </c>
    </row>
    <row r="776" spans="1:18" x14ac:dyDescent="0.2">
      <c r="A776" s="163">
        <v>293</v>
      </c>
      <c r="B776" s="63" t="str">
        <f>'[1]Laporan Bulanan'!B628</f>
        <v>Ejector Sleeve</v>
      </c>
      <c r="C776" s="63" t="str">
        <f>'[1]Laporan Mingguan'!C633</f>
        <v>EJS-16-8-135-50</v>
      </c>
      <c r="D776" s="63">
        <f>'[1]Laporan Mingguan'!D633</f>
        <v>0</v>
      </c>
      <c r="E776" s="63">
        <f>'[1]Laporan Mingguan'!E633</f>
        <v>0</v>
      </c>
      <c r="F776" s="65">
        <f>'[2]Laporan Mingguan'!O789</f>
        <v>1</v>
      </c>
      <c r="G776" s="63"/>
      <c r="H776" s="63"/>
      <c r="I776" s="63"/>
      <c r="J776" s="63"/>
      <c r="K776" s="63"/>
      <c r="L776" s="63"/>
      <c r="M776" s="63"/>
      <c r="N776" s="63"/>
      <c r="O776" s="65">
        <f t="shared" si="39"/>
        <v>1</v>
      </c>
      <c r="P776" s="65">
        <v>1</v>
      </c>
      <c r="Q776" s="65">
        <v>318480</v>
      </c>
      <c r="R776" s="65">
        <f t="shared" si="37"/>
        <v>318480</v>
      </c>
    </row>
    <row r="777" spans="1:18" x14ac:dyDescent="0.2">
      <c r="A777" s="163">
        <v>294</v>
      </c>
      <c r="B777" s="63" t="s">
        <v>45</v>
      </c>
      <c r="C777" s="63" t="s">
        <v>191</v>
      </c>
      <c r="D777" s="63">
        <v>0</v>
      </c>
      <c r="E777" s="63">
        <v>0</v>
      </c>
      <c r="F777" s="65">
        <f>'[2]Laporan Mingguan'!O790</f>
        <v>0</v>
      </c>
      <c r="G777" s="63"/>
      <c r="H777" s="63"/>
      <c r="I777" s="63"/>
      <c r="J777" s="63"/>
      <c r="K777" s="63"/>
      <c r="L777" s="63"/>
      <c r="M777" s="63"/>
      <c r="N777" s="63"/>
      <c r="O777" s="65">
        <f t="shared" si="39"/>
        <v>0</v>
      </c>
      <c r="P777" s="65">
        <v>0</v>
      </c>
      <c r="Q777" s="65">
        <v>540000</v>
      </c>
      <c r="R777" s="65">
        <f t="shared" si="37"/>
        <v>0</v>
      </c>
    </row>
    <row r="778" spans="1:18" x14ac:dyDescent="0.2">
      <c r="A778" s="163">
        <v>295</v>
      </c>
      <c r="B778" s="63" t="s">
        <v>45</v>
      </c>
      <c r="C778" s="63" t="s">
        <v>1007</v>
      </c>
      <c r="D778" s="63">
        <v>0</v>
      </c>
      <c r="E778" s="63">
        <v>0</v>
      </c>
      <c r="F778" s="65">
        <f>'[2]Laporan Mingguan'!O791</f>
        <v>0</v>
      </c>
      <c r="G778" s="63"/>
      <c r="H778" s="63"/>
      <c r="I778" s="63"/>
      <c r="J778" s="63"/>
      <c r="K778" s="63"/>
      <c r="L778" s="63"/>
      <c r="M778" s="63"/>
      <c r="N778" s="63"/>
      <c r="O778" s="65">
        <f t="shared" si="39"/>
        <v>0</v>
      </c>
      <c r="P778" s="65">
        <v>0</v>
      </c>
      <c r="Q778" s="65">
        <v>1344474</v>
      </c>
      <c r="R778" s="65">
        <v>0</v>
      </c>
    </row>
    <row r="779" spans="1:18" x14ac:dyDescent="0.2">
      <c r="A779" s="163">
        <v>296</v>
      </c>
      <c r="B779" s="63" t="str">
        <f>'[1]Laporan Bulanan'!B629</f>
        <v>Eye Bolt</v>
      </c>
      <c r="C779" s="63" t="str">
        <f>'[1]Laporan Mingguan'!C634</f>
        <v>BLE-10</v>
      </c>
      <c r="D779" s="63">
        <f>'[1]Laporan Mingguan'!D634</f>
        <v>0</v>
      </c>
      <c r="E779" s="63">
        <f>'[1]Laporan Mingguan'!E634</f>
        <v>0</v>
      </c>
      <c r="F779" s="65">
        <f>'[2]Laporan Mingguan'!O792</f>
        <v>2</v>
      </c>
      <c r="G779" s="63"/>
      <c r="H779" s="63"/>
      <c r="I779" s="63"/>
      <c r="J779" s="63"/>
      <c r="K779" s="63"/>
      <c r="L779" s="63"/>
      <c r="M779" s="63"/>
      <c r="N779" s="63"/>
      <c r="O779" s="65">
        <f t="shared" si="39"/>
        <v>2</v>
      </c>
      <c r="P779" s="65">
        <v>2</v>
      </c>
      <c r="Q779" s="65">
        <v>21872</v>
      </c>
      <c r="R779" s="65">
        <f t="shared" si="37"/>
        <v>43744</v>
      </c>
    </row>
    <row r="780" spans="1:18" s="93" customFormat="1" x14ac:dyDescent="0.2">
      <c r="A780" s="163">
        <v>297</v>
      </c>
      <c r="B780" s="91" t="str">
        <f>'[1]Laporan Bulanan'!B630</f>
        <v>Eye Bolt</v>
      </c>
      <c r="C780" s="91" t="str">
        <f>'[1]Laporan Mingguan'!C635</f>
        <v>BLE-12</v>
      </c>
      <c r="D780" s="91">
        <f>'[1]Laporan Mingguan'!D635</f>
        <v>0</v>
      </c>
      <c r="E780" s="91">
        <f>'[1]Laporan Mingguan'!E635</f>
        <v>0</v>
      </c>
      <c r="F780" s="92">
        <f>'[2]Laporan Mingguan'!O793</f>
        <v>0</v>
      </c>
      <c r="G780" s="91"/>
      <c r="H780" s="91"/>
      <c r="I780" s="91"/>
      <c r="J780" s="91"/>
      <c r="K780" s="91">
        <f>8</f>
        <v>8</v>
      </c>
      <c r="L780" s="91"/>
      <c r="M780" s="91"/>
      <c r="N780" s="91">
        <f>4+4</f>
        <v>8</v>
      </c>
      <c r="O780" s="92">
        <f t="shared" si="36"/>
        <v>0</v>
      </c>
      <c r="P780" s="92">
        <v>0</v>
      </c>
      <c r="Q780" s="92">
        <v>40000</v>
      </c>
      <c r="R780" s="92">
        <f t="shared" si="37"/>
        <v>0</v>
      </c>
    </row>
    <row r="781" spans="1:18" s="93" customFormat="1" x14ac:dyDescent="0.2">
      <c r="A781" s="163">
        <v>298</v>
      </c>
      <c r="B781" s="91" t="str">
        <f>'[1]Laporan Bulanan'!B631</f>
        <v>Eye Bolt</v>
      </c>
      <c r="C781" s="91" t="str">
        <f>'[1]Laporan Mingguan'!C636</f>
        <v>BLE-16</v>
      </c>
      <c r="D781" s="91">
        <f>'[1]Laporan Mingguan'!D636</f>
        <v>0</v>
      </c>
      <c r="E781" s="91">
        <f>'[1]Laporan Mingguan'!E636</f>
        <v>0</v>
      </c>
      <c r="F781" s="92">
        <f>'[2]Laporan Mingguan'!O794</f>
        <v>0</v>
      </c>
      <c r="G781" s="91">
        <f>1</f>
        <v>1</v>
      </c>
      <c r="H781" s="91"/>
      <c r="I781" s="91"/>
      <c r="J781" s="91"/>
      <c r="K781" s="91"/>
      <c r="L781" s="91"/>
      <c r="M781" s="91"/>
      <c r="N781" s="91">
        <f>1</f>
        <v>1</v>
      </c>
      <c r="O781" s="92">
        <f t="shared" si="36"/>
        <v>0</v>
      </c>
      <c r="P781" s="92">
        <v>0</v>
      </c>
      <c r="Q781" s="92">
        <v>43000</v>
      </c>
      <c r="R781" s="92">
        <f t="shared" si="37"/>
        <v>0</v>
      </c>
    </row>
    <row r="782" spans="1:18" s="93" customFormat="1" ht="12" customHeight="1" x14ac:dyDescent="0.2">
      <c r="A782" s="163">
        <v>299</v>
      </c>
      <c r="B782" s="91" t="str">
        <f>'[1]Laporan Bulanan'!B632</f>
        <v>Eye Bolt</v>
      </c>
      <c r="C782" s="91" t="str">
        <f>'[1]Laporan Mingguan'!C637</f>
        <v>BLE-20</v>
      </c>
      <c r="D782" s="91">
        <f>'[1]Laporan Mingguan'!D637</f>
        <v>0</v>
      </c>
      <c r="E782" s="91">
        <f>'[1]Laporan Mingguan'!E637</f>
        <v>0</v>
      </c>
      <c r="F782" s="92">
        <f>'[2]Laporan Mingguan'!O795</f>
        <v>1</v>
      </c>
      <c r="G782" s="91">
        <f>2</f>
        <v>2</v>
      </c>
      <c r="H782" s="91">
        <f>2</f>
        <v>2</v>
      </c>
      <c r="I782" s="91"/>
      <c r="J782" s="91"/>
      <c r="K782" s="91">
        <f>2</f>
        <v>2</v>
      </c>
      <c r="L782" s="91"/>
      <c r="M782" s="91"/>
      <c r="N782" s="91">
        <f>2</f>
        <v>2</v>
      </c>
      <c r="O782" s="92">
        <f t="shared" si="36"/>
        <v>1</v>
      </c>
      <c r="P782" s="92">
        <v>1</v>
      </c>
      <c r="Q782" s="92">
        <v>65000</v>
      </c>
      <c r="R782" s="92">
        <f t="shared" ref="R782:R836" si="40">Q782*P782</f>
        <v>65000</v>
      </c>
    </row>
    <row r="783" spans="1:18" x14ac:dyDescent="0.2">
      <c r="A783" s="163">
        <v>300</v>
      </c>
      <c r="B783" s="63" t="str">
        <f>'[1]Laporan Bulanan'!B633</f>
        <v>Eye Bolt</v>
      </c>
      <c r="C783" s="63" t="str">
        <f>'[1]Laporan Mingguan'!C638</f>
        <v>BLE-24</v>
      </c>
      <c r="D783" s="63">
        <f>'[1]Laporan Mingguan'!D638</f>
        <v>0</v>
      </c>
      <c r="E783" s="63">
        <f>'[1]Laporan Mingguan'!E638</f>
        <v>0</v>
      </c>
      <c r="F783" s="65">
        <f>'[2]Laporan Mingguan'!O796</f>
        <v>0</v>
      </c>
      <c r="G783" s="63"/>
      <c r="H783" s="63"/>
      <c r="I783" s="63"/>
      <c r="J783" s="63"/>
      <c r="K783" s="63"/>
      <c r="L783" s="63"/>
      <c r="M783" s="63"/>
      <c r="N783" s="63"/>
      <c r="O783" s="65">
        <f t="shared" si="36"/>
        <v>0</v>
      </c>
      <c r="P783" s="65">
        <v>0</v>
      </c>
      <c r="Q783" s="65">
        <v>170000</v>
      </c>
      <c r="R783" s="65">
        <f t="shared" si="40"/>
        <v>0</v>
      </c>
    </row>
    <row r="784" spans="1:18" x14ac:dyDescent="0.2">
      <c r="A784" s="163">
        <v>301</v>
      </c>
      <c r="B784" s="63" t="str">
        <f>'[1]Laporan Bulanan'!B634</f>
        <v>Eye Bolt</v>
      </c>
      <c r="C784" s="63" t="str">
        <f>'[1]Laporan Mingguan'!C639</f>
        <v>BLE-30</v>
      </c>
      <c r="D784" s="63">
        <f>'[1]Laporan Mingguan'!D639</f>
        <v>0</v>
      </c>
      <c r="E784" s="63">
        <f>'[1]Laporan Mingguan'!E639</f>
        <v>0</v>
      </c>
      <c r="F784" s="65">
        <f>'[2]Laporan Mingguan'!O797</f>
        <v>0</v>
      </c>
      <c r="G784" s="63"/>
      <c r="H784" s="63"/>
      <c r="I784" s="63"/>
      <c r="J784" s="63"/>
      <c r="K784" s="63"/>
      <c r="L784" s="63"/>
      <c r="M784" s="63"/>
      <c r="N784" s="63"/>
      <c r="O784" s="65">
        <f t="shared" si="36"/>
        <v>0</v>
      </c>
      <c r="P784" s="65">
        <v>0</v>
      </c>
      <c r="Q784" s="65">
        <v>350000</v>
      </c>
      <c r="R784" s="65">
        <f t="shared" si="40"/>
        <v>0</v>
      </c>
    </row>
    <row r="785" spans="1:18" x14ac:dyDescent="0.2">
      <c r="A785" s="163">
        <v>302</v>
      </c>
      <c r="B785" s="63" t="str">
        <f>'[1]Laporan Bulanan'!B635</f>
        <v>Eye Bolt</v>
      </c>
      <c r="C785" s="63" t="str">
        <f>'[1]Laporan Mingguan'!C640</f>
        <v>BLE-36</v>
      </c>
      <c r="D785" s="63">
        <f>'[1]Laporan Mingguan'!D640</f>
        <v>0</v>
      </c>
      <c r="E785" s="63">
        <f>'[1]Laporan Mingguan'!E640</f>
        <v>0</v>
      </c>
      <c r="F785" s="65">
        <f>'[2]Laporan Mingguan'!O798</f>
        <v>4</v>
      </c>
      <c r="G785" s="63"/>
      <c r="H785" s="63"/>
      <c r="I785" s="63"/>
      <c r="J785" s="63"/>
      <c r="K785" s="63"/>
      <c r="L785" s="63"/>
      <c r="M785" s="63"/>
      <c r="N785" s="63"/>
      <c r="O785" s="65">
        <f t="shared" si="36"/>
        <v>4</v>
      </c>
      <c r="P785" s="65">
        <v>4</v>
      </c>
      <c r="Q785" s="65">
        <v>420000</v>
      </c>
      <c r="R785" s="65">
        <f t="shared" si="40"/>
        <v>1680000</v>
      </c>
    </row>
    <row r="786" spans="1:18" x14ac:dyDescent="0.2">
      <c r="A786" s="163">
        <v>303</v>
      </c>
      <c r="B786" s="63" t="s">
        <v>926</v>
      </c>
      <c r="C786" s="63" t="s">
        <v>927</v>
      </c>
      <c r="D786" s="63" t="s">
        <v>928</v>
      </c>
      <c r="E786" s="63">
        <v>0</v>
      </c>
      <c r="F786" s="65">
        <f>'[2]Laporan Mingguan'!O799</f>
        <v>0</v>
      </c>
      <c r="G786" s="63"/>
      <c r="H786" s="63"/>
      <c r="I786" s="63"/>
      <c r="J786" s="63"/>
      <c r="K786" s="63"/>
      <c r="L786" s="63"/>
      <c r="M786" s="63"/>
      <c r="N786" s="63"/>
      <c r="O786" s="65">
        <f t="shared" si="36"/>
        <v>0</v>
      </c>
      <c r="P786" s="65">
        <v>0</v>
      </c>
      <c r="Q786" s="65">
        <v>15900</v>
      </c>
      <c r="R786" s="65">
        <f t="shared" si="40"/>
        <v>0</v>
      </c>
    </row>
    <row r="787" spans="1:18" x14ac:dyDescent="0.2">
      <c r="A787" s="163">
        <v>304</v>
      </c>
      <c r="B787" s="63" t="s">
        <v>1162</v>
      </c>
      <c r="C787" s="63" t="s">
        <v>1163</v>
      </c>
      <c r="D787" s="63"/>
      <c r="E787" s="63">
        <v>0</v>
      </c>
      <c r="F787" s="65">
        <f>'[2]Laporan Mingguan'!O800</f>
        <v>0</v>
      </c>
      <c r="G787" s="63"/>
      <c r="H787" s="63"/>
      <c r="I787" s="63"/>
      <c r="J787" s="63"/>
      <c r="K787" s="63"/>
      <c r="L787" s="63"/>
      <c r="M787" s="63"/>
      <c r="N787" s="63"/>
      <c r="O787" s="65">
        <f t="shared" si="36"/>
        <v>0</v>
      </c>
      <c r="P787" s="65">
        <v>0</v>
      </c>
      <c r="Q787" s="65">
        <v>106112</v>
      </c>
      <c r="R787" s="65">
        <f t="shared" si="40"/>
        <v>0</v>
      </c>
    </row>
    <row r="788" spans="1:18" x14ac:dyDescent="0.2">
      <c r="A788" s="163">
        <v>305</v>
      </c>
      <c r="B788" s="63" t="s">
        <v>28</v>
      </c>
      <c r="C788" s="63" t="s">
        <v>380</v>
      </c>
      <c r="D788" s="63">
        <v>0</v>
      </c>
      <c r="E788" s="63">
        <v>0</v>
      </c>
      <c r="F788" s="65">
        <f>'[2]Laporan Mingguan'!O801</f>
        <v>0</v>
      </c>
      <c r="G788" s="63"/>
      <c r="H788" s="63"/>
      <c r="I788" s="63"/>
      <c r="J788" s="63"/>
      <c r="K788" s="63"/>
      <c r="L788" s="63"/>
      <c r="M788" s="63"/>
      <c r="N788" s="63"/>
      <c r="O788" s="65">
        <f t="shared" si="36"/>
        <v>0</v>
      </c>
      <c r="P788" s="65">
        <v>0</v>
      </c>
      <c r="Q788" s="65">
        <v>93000</v>
      </c>
      <c r="R788" s="65">
        <f t="shared" si="40"/>
        <v>0</v>
      </c>
    </row>
    <row r="789" spans="1:18" s="93" customFormat="1" x14ac:dyDescent="0.2">
      <c r="A789" s="163">
        <v>306</v>
      </c>
      <c r="B789" s="91" t="str">
        <f>'[1]Laporan Bulanan'!B639</f>
        <v>Guide Bush</v>
      </c>
      <c r="C789" s="91" t="str">
        <f>'[1]Laporan Mingguan'!C644</f>
        <v>GBET 16-10</v>
      </c>
      <c r="D789" s="91">
        <f>'[1]Laporan Mingguan'!D644</f>
        <v>0</v>
      </c>
      <c r="E789" s="91">
        <f>'[1]Laporan Mingguan'!E644</f>
        <v>0</v>
      </c>
      <c r="F789" s="92">
        <f>'[2]Laporan Mingguan'!O802</f>
        <v>0</v>
      </c>
      <c r="G789" s="91">
        <f>2</f>
        <v>2</v>
      </c>
      <c r="H789" s="91">
        <f>2</f>
        <v>2</v>
      </c>
      <c r="I789" s="91"/>
      <c r="J789" s="91"/>
      <c r="K789" s="91"/>
      <c r="L789" s="91"/>
      <c r="M789" s="91"/>
      <c r="N789" s="91"/>
      <c r="O789" s="92">
        <f t="shared" si="36"/>
        <v>0</v>
      </c>
      <c r="P789" s="92">
        <v>0</v>
      </c>
      <c r="Q789" s="92">
        <v>94000</v>
      </c>
      <c r="R789" s="92">
        <f t="shared" si="40"/>
        <v>0</v>
      </c>
    </row>
    <row r="790" spans="1:18" x14ac:dyDescent="0.2">
      <c r="A790" s="163">
        <v>307</v>
      </c>
      <c r="B790" s="63" t="s">
        <v>28</v>
      </c>
      <c r="C790" s="63" t="s">
        <v>115</v>
      </c>
      <c r="D790" s="63">
        <v>0</v>
      </c>
      <c r="E790" s="63">
        <v>0</v>
      </c>
      <c r="F790" s="65">
        <f>'[2]Laporan Mingguan'!O803</f>
        <v>0</v>
      </c>
      <c r="G790" s="63"/>
      <c r="H790" s="63"/>
      <c r="I790" s="63"/>
      <c r="J790" s="63"/>
      <c r="K790" s="63"/>
      <c r="L790" s="63"/>
      <c r="M790" s="63"/>
      <c r="N790" s="63"/>
      <c r="O790" s="65">
        <f t="shared" si="36"/>
        <v>0</v>
      </c>
      <c r="P790" s="65">
        <v>0</v>
      </c>
      <c r="Q790" s="65">
        <v>110000</v>
      </c>
      <c r="R790" s="65">
        <f t="shared" si="40"/>
        <v>0</v>
      </c>
    </row>
    <row r="791" spans="1:18" x14ac:dyDescent="0.2">
      <c r="A791" s="163">
        <v>308</v>
      </c>
      <c r="B791" s="63" t="s">
        <v>28</v>
      </c>
      <c r="C791" s="63" t="s">
        <v>75</v>
      </c>
      <c r="D791" s="63">
        <v>0</v>
      </c>
      <c r="E791" s="63">
        <v>0</v>
      </c>
      <c r="F791" s="65">
        <f>'[2]Laporan Mingguan'!O804</f>
        <v>2</v>
      </c>
      <c r="G791" s="63"/>
      <c r="H791" s="63"/>
      <c r="I791" s="63"/>
      <c r="J791" s="63"/>
      <c r="K791" s="63"/>
      <c r="L791" s="63"/>
      <c r="M791" s="63"/>
      <c r="N791" s="63"/>
      <c r="O791" s="65">
        <f t="shared" ref="O791:O796" si="41">(F791+G791+I791+K791+M791)-(H791+J791+L791+N791)</f>
        <v>2</v>
      </c>
      <c r="P791" s="65">
        <v>2</v>
      </c>
      <c r="Q791" s="65">
        <v>126000</v>
      </c>
      <c r="R791" s="65">
        <f t="shared" si="40"/>
        <v>252000</v>
      </c>
    </row>
    <row r="792" spans="1:18" x14ac:dyDescent="0.2">
      <c r="A792" s="163">
        <v>309</v>
      </c>
      <c r="B792" s="63" t="str">
        <f>'[1]Laporan Bulanan'!B640</f>
        <v>Guide Bush</v>
      </c>
      <c r="C792" s="63" t="str">
        <f>'[1]Laporan Mingguan'!C645</f>
        <v>GBET 20-10</v>
      </c>
      <c r="D792" s="63">
        <f>'[1]Laporan Mingguan'!D645</f>
        <v>0</v>
      </c>
      <c r="E792" s="63">
        <f>'[1]Laporan Mingguan'!E645</f>
        <v>0</v>
      </c>
      <c r="F792" s="65">
        <f>'[2]Laporan Mingguan'!O805</f>
        <v>0</v>
      </c>
      <c r="G792" s="63"/>
      <c r="H792" s="63"/>
      <c r="I792" s="63"/>
      <c r="J792" s="63"/>
      <c r="K792" s="63"/>
      <c r="L792" s="63"/>
      <c r="M792" s="63"/>
      <c r="N792" s="63"/>
      <c r="O792" s="65">
        <f t="shared" si="41"/>
        <v>0</v>
      </c>
      <c r="P792" s="65">
        <v>0</v>
      </c>
      <c r="Q792" s="65">
        <v>105872</v>
      </c>
      <c r="R792" s="65">
        <f t="shared" si="40"/>
        <v>0</v>
      </c>
    </row>
    <row r="793" spans="1:18" s="93" customFormat="1" x14ac:dyDescent="0.2">
      <c r="A793" s="163">
        <v>310</v>
      </c>
      <c r="B793" s="91" t="str">
        <f>'[1]Laporan Bulanan'!B641</f>
        <v>Guide Bush</v>
      </c>
      <c r="C793" s="91" t="str">
        <f>'[1]Laporan Mingguan'!C646</f>
        <v>GBET 20-15</v>
      </c>
      <c r="D793" s="91">
        <f>'[1]Laporan Mingguan'!D646</f>
        <v>0</v>
      </c>
      <c r="E793" s="91">
        <f>'[1]Laporan Mingguan'!E646</f>
        <v>0</v>
      </c>
      <c r="F793" s="92">
        <f>'[2]Laporan Mingguan'!O806</f>
        <v>0</v>
      </c>
      <c r="G793" s="91"/>
      <c r="H793" s="91"/>
      <c r="I793" s="91"/>
      <c r="J793" s="91"/>
      <c r="K793" s="91">
        <f>2</f>
        <v>2</v>
      </c>
      <c r="L793" s="91"/>
      <c r="M793" s="91"/>
      <c r="N793" s="91">
        <f>2</f>
        <v>2</v>
      </c>
      <c r="O793" s="92">
        <f t="shared" si="36"/>
        <v>0</v>
      </c>
      <c r="P793" s="92">
        <v>0</v>
      </c>
      <c r="Q793" s="92">
        <v>114000</v>
      </c>
      <c r="R793" s="92">
        <f t="shared" si="40"/>
        <v>0</v>
      </c>
    </row>
    <row r="794" spans="1:18" x14ac:dyDescent="0.2">
      <c r="A794" s="163">
        <v>311</v>
      </c>
      <c r="B794" s="63" t="str">
        <f>'[1]Laporan Bulanan'!B642</f>
        <v>Guide Bush</v>
      </c>
      <c r="C794" s="63" t="str">
        <f>'[1]Laporan Mingguan'!C647</f>
        <v>GBET 20-20</v>
      </c>
      <c r="D794" s="63">
        <f>'[1]Laporan Mingguan'!D647</f>
        <v>0</v>
      </c>
      <c r="E794" s="63">
        <f>'[1]Laporan Mingguan'!E647</f>
        <v>0</v>
      </c>
      <c r="F794" s="65">
        <f>'[2]Laporan Mingguan'!O807</f>
        <v>0</v>
      </c>
      <c r="G794" s="63"/>
      <c r="H794" s="63"/>
      <c r="I794" s="63"/>
      <c r="J794" s="63"/>
      <c r="K794" s="63"/>
      <c r="L794" s="63"/>
      <c r="M794" s="63"/>
      <c r="N794" s="63"/>
      <c r="O794" s="65">
        <f t="shared" si="41"/>
        <v>0</v>
      </c>
      <c r="P794" s="65">
        <v>0</v>
      </c>
      <c r="Q794" s="65">
        <v>107580</v>
      </c>
      <c r="R794" s="65">
        <f t="shared" si="40"/>
        <v>0</v>
      </c>
    </row>
    <row r="795" spans="1:18" x14ac:dyDescent="0.2">
      <c r="A795" s="163">
        <v>312</v>
      </c>
      <c r="B795" s="63" t="s">
        <v>28</v>
      </c>
      <c r="C795" s="63" t="s">
        <v>87</v>
      </c>
      <c r="D795" s="63">
        <v>0</v>
      </c>
      <c r="E795" s="63">
        <v>0</v>
      </c>
      <c r="F795" s="65">
        <f>'[2]Laporan Mingguan'!O808</f>
        <v>2</v>
      </c>
      <c r="G795" s="63"/>
      <c r="H795" s="63"/>
      <c r="I795" s="63"/>
      <c r="J795" s="63"/>
      <c r="K795" s="63"/>
      <c r="L795" s="63"/>
      <c r="M795" s="63"/>
      <c r="N795" s="63"/>
      <c r="O795" s="65">
        <f t="shared" si="36"/>
        <v>2</v>
      </c>
      <c r="P795" s="65">
        <v>2</v>
      </c>
      <c r="Q795" s="65">
        <v>205000</v>
      </c>
      <c r="R795" s="65">
        <f t="shared" si="40"/>
        <v>410000</v>
      </c>
    </row>
    <row r="796" spans="1:18" x14ac:dyDescent="0.2">
      <c r="A796" s="163">
        <v>313</v>
      </c>
      <c r="B796" s="63" t="str">
        <f>'[1]Laporan Bulanan'!B643</f>
        <v>Guide Bush</v>
      </c>
      <c r="C796" s="63" t="str">
        <f>'[1]Laporan Mingguan'!C648</f>
        <v>GBET 25-15</v>
      </c>
      <c r="D796" s="63">
        <f>'[1]Laporan Mingguan'!D648</f>
        <v>0</v>
      </c>
      <c r="E796" s="63">
        <f>'[1]Laporan Mingguan'!E648</f>
        <v>0</v>
      </c>
      <c r="F796" s="65">
        <f>'[2]Laporan Mingguan'!O809</f>
        <v>4</v>
      </c>
      <c r="G796" s="63"/>
      <c r="H796" s="63"/>
      <c r="I796" s="63"/>
      <c r="J796" s="63"/>
      <c r="K796" s="63"/>
      <c r="L796" s="63"/>
      <c r="M796" s="63"/>
      <c r="N796" s="63"/>
      <c r="O796" s="65">
        <f t="shared" si="41"/>
        <v>4</v>
      </c>
      <c r="P796" s="65">
        <v>4</v>
      </c>
      <c r="Q796" s="65">
        <v>47476</v>
      </c>
      <c r="R796" s="65">
        <f t="shared" si="40"/>
        <v>189904</v>
      </c>
    </row>
    <row r="797" spans="1:18" x14ac:dyDescent="0.2">
      <c r="A797" s="163">
        <v>314</v>
      </c>
      <c r="B797" s="63" t="s">
        <v>28</v>
      </c>
      <c r="C797" s="63" t="s">
        <v>1037</v>
      </c>
      <c r="D797" s="63">
        <v>0</v>
      </c>
      <c r="E797" s="63">
        <v>0</v>
      </c>
      <c r="F797" s="65">
        <f>'[2]Laporan Mingguan'!O810</f>
        <v>0</v>
      </c>
      <c r="G797" s="63"/>
      <c r="H797" s="63"/>
      <c r="I797" s="63"/>
      <c r="J797" s="63"/>
      <c r="K797" s="63"/>
      <c r="L797" s="63"/>
      <c r="M797" s="63"/>
      <c r="N797" s="63"/>
      <c r="O797" s="65">
        <f t="shared" si="36"/>
        <v>0</v>
      </c>
      <c r="P797" s="65">
        <v>0</v>
      </c>
      <c r="Q797" s="65">
        <v>67635</v>
      </c>
      <c r="R797" s="65">
        <f t="shared" si="40"/>
        <v>0</v>
      </c>
    </row>
    <row r="798" spans="1:18" x14ac:dyDescent="0.2">
      <c r="A798" s="163">
        <v>315</v>
      </c>
      <c r="B798" s="63" t="str">
        <f>'[1]Laporan Bulanan'!B645</f>
        <v>Gude Bush</v>
      </c>
      <c r="C798" s="63" t="str">
        <f>'[1]Laporan Mingguan'!C650</f>
        <v>GBWS 25-45</v>
      </c>
      <c r="D798" s="63">
        <f>'[1]Laporan Mingguan'!D650</f>
        <v>0</v>
      </c>
      <c r="E798" s="63">
        <f>'[1]Laporan Mingguan'!E650</f>
        <v>0</v>
      </c>
      <c r="F798" s="65">
        <f>'[2]Laporan Mingguan'!O811</f>
        <v>1</v>
      </c>
      <c r="G798" s="63"/>
      <c r="H798" s="63"/>
      <c r="I798" s="63"/>
      <c r="J798" s="63"/>
      <c r="K798" s="63"/>
      <c r="L798" s="63"/>
      <c r="M798" s="63"/>
      <c r="N798" s="63"/>
      <c r="O798" s="65">
        <f t="shared" si="36"/>
        <v>1</v>
      </c>
      <c r="P798" s="65">
        <v>1</v>
      </c>
      <c r="Q798" s="65">
        <v>73060</v>
      </c>
      <c r="R798" s="65">
        <f t="shared" si="40"/>
        <v>73060</v>
      </c>
    </row>
    <row r="799" spans="1:18" x14ac:dyDescent="0.2">
      <c r="A799" s="163">
        <v>316</v>
      </c>
      <c r="B799" s="63" t="s">
        <v>28</v>
      </c>
      <c r="C799" s="63" t="s">
        <v>182</v>
      </c>
      <c r="D799" s="63">
        <v>0</v>
      </c>
      <c r="E799" s="63">
        <v>0</v>
      </c>
      <c r="F799" s="65">
        <f>'[2]Laporan Mingguan'!O812</f>
        <v>0</v>
      </c>
      <c r="G799" s="63"/>
      <c r="H799" s="63"/>
      <c r="I799" s="63"/>
      <c r="J799" s="63"/>
      <c r="K799" s="63"/>
      <c r="L799" s="63"/>
      <c r="M799" s="63"/>
      <c r="N799" s="63"/>
      <c r="O799" s="65">
        <f t="shared" si="36"/>
        <v>0</v>
      </c>
      <c r="P799" s="65">
        <v>0</v>
      </c>
      <c r="Q799" s="65">
        <v>75000</v>
      </c>
      <c r="R799" s="65">
        <f t="shared" si="40"/>
        <v>0</v>
      </c>
    </row>
    <row r="800" spans="1:18" x14ac:dyDescent="0.2">
      <c r="A800" s="163">
        <v>317</v>
      </c>
      <c r="B800" s="63" t="s">
        <v>28</v>
      </c>
      <c r="C800" s="63" t="s">
        <v>42</v>
      </c>
      <c r="D800" s="63">
        <v>0</v>
      </c>
      <c r="E800" s="63">
        <v>0</v>
      </c>
      <c r="F800" s="65">
        <f>'[2]Laporan Mingguan'!O813</f>
        <v>0</v>
      </c>
      <c r="G800" s="63"/>
      <c r="H800" s="63"/>
      <c r="I800" s="63"/>
      <c r="J800" s="63"/>
      <c r="K800" s="63"/>
      <c r="L800" s="63"/>
      <c r="M800" s="63"/>
      <c r="N800" s="63"/>
      <c r="O800" s="65">
        <f t="shared" si="36"/>
        <v>0</v>
      </c>
      <c r="P800" s="65">
        <v>0</v>
      </c>
      <c r="Q800" s="65">
        <v>0</v>
      </c>
      <c r="R800" s="65">
        <f t="shared" si="40"/>
        <v>0</v>
      </c>
    </row>
    <row r="801" spans="1:18" x14ac:dyDescent="0.2">
      <c r="A801" s="163">
        <v>318</v>
      </c>
      <c r="B801" s="63" t="str">
        <f>'[1]Laporan Bulanan'!B646</f>
        <v>Guide Bush</v>
      </c>
      <c r="C801" s="63" t="s">
        <v>985</v>
      </c>
      <c r="D801" s="63">
        <f>'[1]Laporan Mingguan'!D651</f>
        <v>0</v>
      </c>
      <c r="E801" s="63">
        <f>'[1]Laporan Mingguan'!E651</f>
        <v>0</v>
      </c>
      <c r="F801" s="65">
        <f>'[2]Laporan Mingguan'!O814</f>
        <v>4</v>
      </c>
      <c r="G801" s="63"/>
      <c r="H801" s="63"/>
      <c r="I801" s="63"/>
      <c r="J801" s="63"/>
      <c r="K801" s="63"/>
      <c r="L801" s="63"/>
      <c r="M801" s="63"/>
      <c r="N801" s="63"/>
      <c r="O801" s="65">
        <f t="shared" si="36"/>
        <v>4</v>
      </c>
      <c r="P801" s="65">
        <v>4</v>
      </c>
      <c r="Q801" s="65">
        <v>64500</v>
      </c>
      <c r="R801" s="65">
        <f t="shared" si="40"/>
        <v>258000</v>
      </c>
    </row>
    <row r="802" spans="1:18" x14ac:dyDescent="0.2">
      <c r="A802" s="163">
        <v>319</v>
      </c>
      <c r="B802" s="63" t="s">
        <v>28</v>
      </c>
      <c r="C802" s="63" t="s">
        <v>172</v>
      </c>
      <c r="D802" s="63">
        <v>0</v>
      </c>
      <c r="E802" s="63">
        <v>0</v>
      </c>
      <c r="F802" s="65">
        <f>'[2]Laporan Mingguan'!O815</f>
        <v>0</v>
      </c>
      <c r="G802" s="63"/>
      <c r="H802" s="63"/>
      <c r="I802" s="63"/>
      <c r="J802" s="63"/>
      <c r="K802" s="63"/>
      <c r="L802" s="63"/>
      <c r="M802" s="63"/>
      <c r="N802" s="63"/>
      <c r="O802" s="65">
        <f t="shared" si="36"/>
        <v>0</v>
      </c>
      <c r="P802" s="65">
        <v>0</v>
      </c>
      <c r="Q802" s="65">
        <v>107751</v>
      </c>
      <c r="R802" s="65">
        <f t="shared" si="40"/>
        <v>0</v>
      </c>
    </row>
    <row r="803" spans="1:18" x14ac:dyDescent="0.2">
      <c r="A803" s="163">
        <v>320</v>
      </c>
      <c r="B803" s="63" t="s">
        <v>28</v>
      </c>
      <c r="C803" s="63" t="s">
        <v>1205</v>
      </c>
      <c r="D803" s="63">
        <v>0</v>
      </c>
      <c r="E803" s="63">
        <v>0</v>
      </c>
      <c r="F803" s="65">
        <f>'[2]Laporan Mingguan'!O816</f>
        <v>0</v>
      </c>
      <c r="G803" s="63"/>
      <c r="H803" s="63"/>
      <c r="I803" s="63"/>
      <c r="J803" s="63"/>
      <c r="K803" s="63"/>
      <c r="L803" s="63"/>
      <c r="M803" s="63"/>
      <c r="N803" s="63"/>
      <c r="O803" s="65">
        <f t="shared" si="36"/>
        <v>0</v>
      </c>
      <c r="P803" s="65">
        <v>0</v>
      </c>
      <c r="Q803" s="65">
        <v>226000</v>
      </c>
      <c r="R803" s="65">
        <f t="shared" si="40"/>
        <v>0</v>
      </c>
    </row>
    <row r="804" spans="1:18" x14ac:dyDescent="0.2">
      <c r="A804" s="163">
        <v>321</v>
      </c>
      <c r="B804" s="63" t="s">
        <v>28</v>
      </c>
      <c r="C804" s="63" t="s">
        <v>1206</v>
      </c>
      <c r="D804" s="63">
        <v>0</v>
      </c>
      <c r="E804" s="63">
        <v>0</v>
      </c>
      <c r="F804" s="65">
        <f>'[2]Laporan Mingguan'!O817</f>
        <v>0</v>
      </c>
      <c r="G804" s="63"/>
      <c r="H804" s="63"/>
      <c r="I804" s="63"/>
      <c r="J804" s="63"/>
      <c r="K804" s="63"/>
      <c r="L804" s="63"/>
      <c r="M804" s="63"/>
      <c r="N804" s="63"/>
      <c r="O804" s="65">
        <f t="shared" ref="O804" si="42">(F804+G804+I804+K804+M804)-(H804+J804+L804+N804)</f>
        <v>0</v>
      </c>
      <c r="P804" s="65">
        <v>0</v>
      </c>
      <c r="Q804" s="65">
        <v>249000</v>
      </c>
      <c r="R804" s="65">
        <f t="shared" ref="R804" si="43">Q804*P804</f>
        <v>0</v>
      </c>
    </row>
    <row r="805" spans="1:18" x14ac:dyDescent="0.2">
      <c r="A805" s="163">
        <v>322</v>
      </c>
      <c r="B805" s="63" t="s">
        <v>28</v>
      </c>
      <c r="C805" s="63" t="s">
        <v>1207</v>
      </c>
      <c r="D805" s="63">
        <v>0</v>
      </c>
      <c r="E805" s="63">
        <v>0</v>
      </c>
      <c r="F805" s="65">
        <f>'[2]Laporan Mingguan'!O818</f>
        <v>0</v>
      </c>
      <c r="G805" s="63"/>
      <c r="H805" s="63"/>
      <c r="I805" s="63"/>
      <c r="J805" s="63"/>
      <c r="K805" s="63"/>
      <c r="L805" s="63"/>
      <c r="M805" s="63"/>
      <c r="N805" s="63"/>
      <c r="O805" s="65">
        <f t="shared" ref="O805" si="44">(F805+G805+I805+K805+M805)-(H805+J805+L805+N805)</f>
        <v>0</v>
      </c>
      <c r="P805" s="65">
        <v>0</v>
      </c>
      <c r="Q805" s="65">
        <v>272000</v>
      </c>
      <c r="R805" s="65">
        <f t="shared" ref="R805" si="45">Q805*P805</f>
        <v>0</v>
      </c>
    </row>
    <row r="806" spans="1:18" x14ac:dyDescent="0.2">
      <c r="A806" s="163">
        <v>323</v>
      </c>
      <c r="B806" s="63" t="str">
        <f>'[1]Laporan Bulanan'!B647</f>
        <v>Guide Bush</v>
      </c>
      <c r="C806" s="63" t="str">
        <f>'[1]Laporan Mingguan'!C652</f>
        <v>GBA-25x190</v>
      </c>
      <c r="D806" s="63">
        <f>'[1]Laporan Mingguan'!D652</f>
        <v>0</v>
      </c>
      <c r="E806" s="63">
        <f>'[1]Laporan Mingguan'!E652</f>
        <v>0</v>
      </c>
      <c r="F806" s="65">
        <f>'[2]Laporan Mingguan'!O819</f>
        <v>4</v>
      </c>
      <c r="G806" s="63"/>
      <c r="H806" s="63"/>
      <c r="I806" s="63"/>
      <c r="J806" s="63"/>
      <c r="K806" s="63"/>
      <c r="L806" s="63"/>
      <c r="M806" s="63"/>
      <c r="N806" s="63"/>
      <c r="O806" s="65">
        <f t="shared" si="36"/>
        <v>4</v>
      </c>
      <c r="P806" s="65">
        <v>4</v>
      </c>
      <c r="Q806" s="65"/>
      <c r="R806" s="65">
        <f t="shared" si="40"/>
        <v>0</v>
      </c>
    </row>
    <row r="807" spans="1:18" x14ac:dyDescent="0.2">
      <c r="A807" s="163">
        <v>324</v>
      </c>
      <c r="B807" s="63" t="str">
        <f>'[1]Laporan Bulanan'!B648</f>
        <v>Guide Bush</v>
      </c>
      <c r="C807" s="63" t="str">
        <f>'[1]Laporan Mingguan'!C653</f>
        <v>GBA-25x50</v>
      </c>
      <c r="D807" s="63">
        <f>'[1]Laporan Mingguan'!D653</f>
        <v>0</v>
      </c>
      <c r="E807" s="63">
        <f>'[1]Laporan Mingguan'!E653</f>
        <v>0</v>
      </c>
      <c r="F807" s="65">
        <f>'[2]Laporan Mingguan'!O820</f>
        <v>0</v>
      </c>
      <c r="G807" s="63"/>
      <c r="H807" s="63"/>
      <c r="I807" s="63"/>
      <c r="J807" s="63"/>
      <c r="K807" s="63"/>
      <c r="L807" s="63"/>
      <c r="M807" s="63"/>
      <c r="N807" s="63"/>
      <c r="O807" s="65">
        <f t="shared" si="36"/>
        <v>0</v>
      </c>
      <c r="P807" s="65">
        <v>0</v>
      </c>
      <c r="Q807" s="65"/>
      <c r="R807" s="65">
        <f t="shared" si="40"/>
        <v>0</v>
      </c>
    </row>
    <row r="808" spans="1:18" x14ac:dyDescent="0.2">
      <c r="A808" s="163">
        <v>325</v>
      </c>
      <c r="B808" s="63" t="s">
        <v>28</v>
      </c>
      <c r="C808" s="63" t="s">
        <v>190</v>
      </c>
      <c r="D808" s="63">
        <v>0</v>
      </c>
      <c r="E808" s="63">
        <v>0</v>
      </c>
      <c r="F808" s="65">
        <f>'[2]Laporan Mingguan'!O821</f>
        <v>0</v>
      </c>
      <c r="G808" s="63"/>
      <c r="H808" s="63"/>
      <c r="I808" s="63"/>
      <c r="J808" s="63"/>
      <c r="K808" s="63"/>
      <c r="L808" s="63"/>
      <c r="M808" s="63"/>
      <c r="N808" s="63"/>
      <c r="O808" s="65">
        <f t="shared" si="36"/>
        <v>0</v>
      </c>
      <c r="P808" s="65">
        <v>0</v>
      </c>
      <c r="Q808" s="65">
        <v>135000</v>
      </c>
      <c r="R808" s="65">
        <f t="shared" si="40"/>
        <v>0</v>
      </c>
    </row>
    <row r="809" spans="1:18" x14ac:dyDescent="0.2">
      <c r="A809" s="163">
        <v>326</v>
      </c>
      <c r="B809" s="63" t="str">
        <f>'[1]Laporan Bulanan'!B649</f>
        <v>Guide Bush</v>
      </c>
      <c r="C809" s="63" t="str">
        <f>'[1]Laporan Mingguan'!C654</f>
        <v>GBST-12-30</v>
      </c>
      <c r="D809" s="63">
        <f>'[1]Laporan Mingguan'!D654</f>
        <v>0</v>
      </c>
      <c r="E809" s="63">
        <f>'[1]Laporan Mingguan'!E654</f>
        <v>0</v>
      </c>
      <c r="F809" s="65">
        <f>'[2]Laporan Mingguan'!O822</f>
        <v>1</v>
      </c>
      <c r="G809" s="63"/>
      <c r="H809" s="63"/>
      <c r="I809" s="63"/>
      <c r="J809" s="63"/>
      <c r="K809" s="63"/>
      <c r="L809" s="63"/>
      <c r="M809" s="63"/>
      <c r="N809" s="63"/>
      <c r="O809" s="65">
        <f>(F809+G809+I809+K809+M809)-(H809+J809+L809+N809)</f>
        <v>1</v>
      </c>
      <c r="P809" s="65">
        <v>1</v>
      </c>
      <c r="Q809" s="65">
        <v>66000</v>
      </c>
      <c r="R809" s="65">
        <f t="shared" si="40"/>
        <v>66000</v>
      </c>
    </row>
    <row r="810" spans="1:18" x14ac:dyDescent="0.2">
      <c r="A810" s="163">
        <v>327</v>
      </c>
      <c r="B810" s="63" t="str">
        <f>'[1]Laporan Bulanan'!B650</f>
        <v>Guide Bush</v>
      </c>
      <c r="C810" s="63" t="str">
        <f>'[1]Laporan Mingguan'!C655</f>
        <v>GBST-16-25</v>
      </c>
      <c r="D810" s="63">
        <f>'[1]Laporan Mingguan'!D655</f>
        <v>0</v>
      </c>
      <c r="E810" s="63">
        <f>'[1]Laporan Mingguan'!E655</f>
        <v>0</v>
      </c>
      <c r="F810" s="65">
        <f>'[2]Laporan Mingguan'!O823</f>
        <v>0</v>
      </c>
      <c r="G810" s="63"/>
      <c r="H810" s="63"/>
      <c r="I810" s="63"/>
      <c r="J810" s="63"/>
      <c r="K810" s="63"/>
      <c r="L810" s="63"/>
      <c r="M810" s="63"/>
      <c r="N810" s="63"/>
      <c r="O810" s="65">
        <f t="shared" si="36"/>
        <v>0</v>
      </c>
      <c r="P810" s="65">
        <v>0</v>
      </c>
      <c r="Q810" s="65">
        <v>32643</v>
      </c>
      <c r="R810" s="65">
        <f t="shared" si="40"/>
        <v>0</v>
      </c>
    </row>
    <row r="811" spans="1:18" x14ac:dyDescent="0.2">
      <c r="A811" s="163">
        <v>328</v>
      </c>
      <c r="B811" s="63" t="str">
        <f>'[1]Laporan Bulanan'!B651</f>
        <v xml:space="preserve">Guide Bush </v>
      </c>
      <c r="C811" s="63" t="str">
        <f>'[1]Laporan Mingguan'!C656</f>
        <v>GBST-16-30</v>
      </c>
      <c r="D811" s="63">
        <f>'[1]Laporan Mingguan'!D656</f>
        <v>0</v>
      </c>
      <c r="E811" s="63">
        <f>'[1]Laporan Mingguan'!E656</f>
        <v>0</v>
      </c>
      <c r="F811" s="65">
        <f>'[2]Laporan Mingguan'!O824</f>
        <v>0</v>
      </c>
      <c r="G811" s="63"/>
      <c r="H811" s="63"/>
      <c r="I811" s="63"/>
      <c r="J811" s="63"/>
      <c r="K811" s="63"/>
      <c r="L811" s="63"/>
      <c r="M811" s="63"/>
      <c r="N811" s="63"/>
      <c r="O811" s="65">
        <f t="shared" si="36"/>
        <v>0</v>
      </c>
      <c r="P811" s="65">
        <v>0</v>
      </c>
      <c r="Q811" s="65">
        <v>32643</v>
      </c>
      <c r="R811" s="65">
        <f t="shared" si="40"/>
        <v>0</v>
      </c>
    </row>
    <row r="812" spans="1:18" x14ac:dyDescent="0.2">
      <c r="A812" s="163">
        <v>329</v>
      </c>
      <c r="B812" s="63" t="s">
        <v>28</v>
      </c>
      <c r="C812" s="63" t="s">
        <v>1023</v>
      </c>
      <c r="D812" s="63">
        <v>0</v>
      </c>
      <c r="E812" s="63">
        <v>0</v>
      </c>
      <c r="F812" s="65">
        <f>'[2]Laporan Mingguan'!O825</f>
        <v>0</v>
      </c>
      <c r="G812" s="63"/>
      <c r="H812" s="63"/>
      <c r="I812" s="63"/>
      <c r="J812" s="63"/>
      <c r="K812" s="63"/>
      <c r="L812" s="63"/>
      <c r="M812" s="63"/>
      <c r="N812" s="63"/>
      <c r="O812" s="65">
        <f t="shared" si="36"/>
        <v>0</v>
      </c>
      <c r="P812" s="65">
        <v>0</v>
      </c>
      <c r="Q812" s="65">
        <v>37062</v>
      </c>
      <c r="R812" s="65">
        <f t="shared" si="40"/>
        <v>0</v>
      </c>
    </row>
    <row r="813" spans="1:18" x14ac:dyDescent="0.2">
      <c r="A813" s="163">
        <v>330</v>
      </c>
      <c r="B813" s="63" t="str">
        <f>'[1]Laporan Bulanan'!B652</f>
        <v>Guide Bush</v>
      </c>
      <c r="C813" s="63" t="str">
        <f>'[1]Laporan Mingguan'!C657</f>
        <v>GBST-20-20</v>
      </c>
      <c r="D813" s="63">
        <f>'[1]Laporan Mingguan'!D657</f>
        <v>0</v>
      </c>
      <c r="E813" s="63">
        <f>'[1]Laporan Mingguan'!E657</f>
        <v>0</v>
      </c>
      <c r="F813" s="65">
        <f>'[2]Laporan Mingguan'!O826</f>
        <v>5</v>
      </c>
      <c r="G813" s="63"/>
      <c r="H813" s="63"/>
      <c r="I813" s="63"/>
      <c r="J813" s="63"/>
      <c r="K813" s="63"/>
      <c r="L813" s="63"/>
      <c r="M813" s="63"/>
      <c r="N813" s="63"/>
      <c r="O813" s="65">
        <f>(F813+G813+I813+K813+M813)-(H813+J813+L813+N813)</f>
        <v>5</v>
      </c>
      <c r="P813" s="65">
        <v>5</v>
      </c>
      <c r="Q813" s="65">
        <v>37329</v>
      </c>
      <c r="R813" s="65">
        <f t="shared" si="40"/>
        <v>186645</v>
      </c>
    </row>
    <row r="814" spans="1:18" x14ac:dyDescent="0.2">
      <c r="A814" s="163">
        <v>331</v>
      </c>
      <c r="B814" s="63" t="str">
        <f>'[1]Laporan Bulanan'!B653</f>
        <v xml:space="preserve">Guide Bush </v>
      </c>
      <c r="C814" s="63" t="str">
        <f>'[1]Laporan Mingguan'!C658</f>
        <v>GBST-20-25</v>
      </c>
      <c r="D814" s="63">
        <f>'[1]Laporan Mingguan'!D658</f>
        <v>0</v>
      </c>
      <c r="E814" s="63">
        <f>'[1]Laporan Mingguan'!E658</f>
        <v>0</v>
      </c>
      <c r="F814" s="65">
        <f>'[2]Laporan Mingguan'!O827</f>
        <v>0</v>
      </c>
      <c r="G814" s="63"/>
      <c r="H814" s="63"/>
      <c r="I814" s="63"/>
      <c r="J814" s="63"/>
      <c r="K814" s="63"/>
      <c r="L814" s="63"/>
      <c r="M814" s="63"/>
      <c r="N814" s="63"/>
      <c r="O814" s="65">
        <f t="shared" si="36"/>
        <v>0</v>
      </c>
      <c r="P814" s="65">
        <v>0</v>
      </c>
      <c r="Q814" s="65">
        <v>40371</v>
      </c>
      <c r="R814" s="65">
        <f t="shared" si="40"/>
        <v>0</v>
      </c>
    </row>
    <row r="815" spans="1:18" x14ac:dyDescent="0.2">
      <c r="A815" s="163">
        <v>332</v>
      </c>
      <c r="B815" s="63" t="s">
        <v>48</v>
      </c>
      <c r="C815" s="63" t="s">
        <v>373</v>
      </c>
      <c r="D815" s="63">
        <v>0</v>
      </c>
      <c r="E815" s="63">
        <v>0</v>
      </c>
      <c r="F815" s="65">
        <f>'[2]Laporan Mingguan'!O828</f>
        <v>0</v>
      </c>
      <c r="G815" s="63"/>
      <c r="H815" s="63"/>
      <c r="I815" s="63"/>
      <c r="J815" s="63"/>
      <c r="K815" s="63"/>
      <c r="L815" s="63"/>
      <c r="M815" s="63"/>
      <c r="N815" s="63"/>
      <c r="O815" s="65">
        <f>(F815+G815+I815+K815+M815)-(H815+J815+L815+N815)</f>
        <v>0</v>
      </c>
      <c r="P815" s="65">
        <v>0</v>
      </c>
      <c r="Q815" s="65">
        <v>40000</v>
      </c>
      <c r="R815" s="65">
        <f t="shared" si="40"/>
        <v>0</v>
      </c>
    </row>
    <row r="816" spans="1:18" x14ac:dyDescent="0.2">
      <c r="A816" s="163">
        <v>333</v>
      </c>
      <c r="B816" s="63" t="str">
        <f>'[1]Laporan Bulanan'!B654</f>
        <v xml:space="preserve">Guide Bush </v>
      </c>
      <c r="C816" s="63" t="str">
        <f>'[1]Laporan Mingguan'!C659</f>
        <v>GBST-25-30</v>
      </c>
      <c r="D816" s="63">
        <f>'[1]Laporan Mingguan'!D659</f>
        <v>0</v>
      </c>
      <c r="E816" s="63">
        <f>'[1]Laporan Mingguan'!E659</f>
        <v>0</v>
      </c>
      <c r="F816" s="65">
        <f>'[2]Laporan Mingguan'!O829</f>
        <v>3</v>
      </c>
      <c r="G816" s="63"/>
      <c r="H816" s="63"/>
      <c r="I816" s="63"/>
      <c r="J816" s="63"/>
      <c r="K816" s="63"/>
      <c r="L816" s="63"/>
      <c r="M816" s="63"/>
      <c r="N816" s="63"/>
      <c r="O816" s="65">
        <f t="shared" si="36"/>
        <v>3</v>
      </c>
      <c r="P816" s="65">
        <v>3</v>
      </c>
      <c r="Q816" s="65">
        <v>49824</v>
      </c>
      <c r="R816" s="65">
        <f t="shared" si="40"/>
        <v>149472</v>
      </c>
    </row>
    <row r="817" spans="1:18" x14ac:dyDescent="0.2">
      <c r="A817" s="163">
        <v>334</v>
      </c>
      <c r="B817" s="63" t="s">
        <v>48</v>
      </c>
      <c r="C817" s="63" t="s">
        <v>1188</v>
      </c>
      <c r="D817" s="63">
        <v>0</v>
      </c>
      <c r="E817" s="63">
        <v>0</v>
      </c>
      <c r="F817" s="65">
        <f>'[2]Laporan Mingguan'!O830</f>
        <v>0</v>
      </c>
      <c r="G817" s="63"/>
      <c r="H817" s="63"/>
      <c r="I817" s="63"/>
      <c r="J817" s="63"/>
      <c r="K817" s="63"/>
      <c r="L817" s="63"/>
      <c r="M817" s="63"/>
      <c r="N817" s="63"/>
      <c r="O817" s="65">
        <f>(F817+G817+I817+K817+M817)-(H817+J817+L817+N817)</f>
        <v>0</v>
      </c>
      <c r="P817" s="65">
        <v>0</v>
      </c>
      <c r="Q817" s="65">
        <v>87909</v>
      </c>
      <c r="R817" s="65">
        <f t="shared" si="40"/>
        <v>0</v>
      </c>
    </row>
    <row r="818" spans="1:18" x14ac:dyDescent="0.2">
      <c r="A818" s="163">
        <v>335</v>
      </c>
      <c r="B818" s="63" t="str">
        <f>'[1]Laporan Bulanan'!B657</f>
        <v xml:space="preserve">Guide Bush </v>
      </c>
      <c r="C818" s="63" t="str">
        <f>'[1]Laporan Mingguan'!C662</f>
        <v>GBET 30-25</v>
      </c>
      <c r="D818" s="63">
        <f>'[1]Laporan Mingguan'!D662</f>
        <v>0</v>
      </c>
      <c r="E818" s="63">
        <f>'[1]Laporan Mingguan'!E662</f>
        <v>0</v>
      </c>
      <c r="F818" s="65">
        <f>'[2]Laporan Mingguan'!O831</f>
        <v>4</v>
      </c>
      <c r="G818" s="63"/>
      <c r="H818" s="63"/>
      <c r="I818" s="63"/>
      <c r="J818" s="63"/>
      <c r="K818" s="63"/>
      <c r="L818" s="63"/>
      <c r="M818" s="63"/>
      <c r="N818" s="63"/>
      <c r="O818" s="65">
        <f t="shared" si="36"/>
        <v>4</v>
      </c>
      <c r="P818" s="65">
        <v>4</v>
      </c>
      <c r="Q818" s="65">
        <v>137781</v>
      </c>
      <c r="R818" s="65">
        <f t="shared" si="40"/>
        <v>551124</v>
      </c>
    </row>
    <row r="819" spans="1:18" x14ac:dyDescent="0.2">
      <c r="A819" s="163">
        <v>336</v>
      </c>
      <c r="B819" s="63" t="s">
        <v>31</v>
      </c>
      <c r="C819" s="63" t="s">
        <v>1069</v>
      </c>
      <c r="D819" s="63">
        <v>0</v>
      </c>
      <c r="E819" s="63">
        <v>0</v>
      </c>
      <c r="F819" s="65">
        <f>'[2]Laporan Mingguan'!O832</f>
        <v>0</v>
      </c>
      <c r="G819" s="63"/>
      <c r="H819" s="63"/>
      <c r="I819" s="63"/>
      <c r="J819" s="63"/>
      <c r="K819" s="63"/>
      <c r="L819" s="63"/>
      <c r="M819" s="63"/>
      <c r="N819" s="63"/>
      <c r="O819" s="65">
        <f t="shared" si="36"/>
        <v>0</v>
      </c>
      <c r="P819" s="65">
        <v>0</v>
      </c>
      <c r="Q819" s="65">
        <v>40000</v>
      </c>
      <c r="R819" s="65">
        <f t="shared" si="40"/>
        <v>0</v>
      </c>
    </row>
    <row r="820" spans="1:18" s="101" customFormat="1" x14ac:dyDescent="0.2">
      <c r="A820" s="163">
        <v>337</v>
      </c>
      <c r="B820" s="98" t="s">
        <v>31</v>
      </c>
      <c r="C820" s="98" t="s">
        <v>1213</v>
      </c>
      <c r="D820" s="98">
        <v>0</v>
      </c>
      <c r="E820" s="98">
        <v>0</v>
      </c>
      <c r="F820" s="100">
        <f>'[2]Laporan Mingguan'!O833</f>
        <v>0</v>
      </c>
      <c r="G820" s="98">
        <f>2</f>
        <v>2</v>
      </c>
      <c r="H820" s="98">
        <f>2</f>
        <v>2</v>
      </c>
      <c r="I820" s="98"/>
      <c r="J820" s="98"/>
      <c r="K820" s="98"/>
      <c r="L820" s="98"/>
      <c r="M820" s="98"/>
      <c r="N820" s="98"/>
      <c r="O820" s="100">
        <f t="shared" ref="O820" si="46">(F820+G820+I820+K820+M820)-(H820+J820+L820+N820)</f>
        <v>0</v>
      </c>
      <c r="P820" s="100">
        <v>0</v>
      </c>
      <c r="Q820" s="100">
        <v>0</v>
      </c>
      <c r="R820" s="100">
        <f t="shared" ref="R820" si="47">Q820*P820</f>
        <v>0</v>
      </c>
    </row>
    <row r="821" spans="1:18" x14ac:dyDescent="0.2">
      <c r="A821" s="163">
        <v>338</v>
      </c>
      <c r="B821" s="63" t="str">
        <f>'[1]Laporan Bulanan'!B661</f>
        <v>Guide Pin</v>
      </c>
      <c r="C821" s="63" t="str">
        <f>'[1]Laporan Mingguan'!C666</f>
        <v>SPWS-16-105</v>
      </c>
      <c r="D821" s="63">
        <f>'[1]Laporan Mingguan'!D666</f>
        <v>0</v>
      </c>
      <c r="E821" s="63">
        <f>'[1]Laporan Mingguan'!E666</f>
        <v>0</v>
      </c>
      <c r="F821" s="65">
        <f>'[2]Laporan Mingguan'!O833</f>
        <v>0</v>
      </c>
      <c r="G821" s="63"/>
      <c r="H821" s="63"/>
      <c r="I821" s="63"/>
      <c r="J821" s="63"/>
      <c r="K821" s="63"/>
      <c r="L821" s="63"/>
      <c r="M821" s="63"/>
      <c r="N821" s="63"/>
      <c r="O821" s="65">
        <f t="shared" si="36"/>
        <v>0</v>
      </c>
      <c r="P821" s="65">
        <v>0</v>
      </c>
      <c r="Q821" s="65">
        <v>75698</v>
      </c>
      <c r="R821" s="65">
        <f t="shared" si="40"/>
        <v>0</v>
      </c>
    </row>
    <row r="822" spans="1:18" x14ac:dyDescent="0.2">
      <c r="A822" s="163">
        <v>339</v>
      </c>
      <c r="B822" s="63" t="s">
        <v>31</v>
      </c>
      <c r="C822" s="63" t="s">
        <v>1039</v>
      </c>
      <c r="D822" s="63">
        <v>0</v>
      </c>
      <c r="E822" s="63">
        <v>0</v>
      </c>
      <c r="F822" s="65">
        <f>'[2]Laporan Mingguan'!O834</f>
        <v>0</v>
      </c>
      <c r="G822" s="63"/>
      <c r="H822" s="63"/>
      <c r="I822" s="63"/>
      <c r="J822" s="63"/>
      <c r="K822" s="63"/>
      <c r="L822" s="63"/>
      <c r="M822" s="63"/>
      <c r="N822" s="63"/>
      <c r="O822" s="65">
        <f t="shared" si="36"/>
        <v>0</v>
      </c>
      <c r="P822" s="65">
        <v>0</v>
      </c>
      <c r="Q822" s="65">
        <v>45000</v>
      </c>
      <c r="R822" s="65">
        <f t="shared" si="40"/>
        <v>0</v>
      </c>
    </row>
    <row r="823" spans="1:18" x14ac:dyDescent="0.2">
      <c r="A823" s="163">
        <v>340</v>
      </c>
      <c r="B823" s="63" t="s">
        <v>31</v>
      </c>
      <c r="C823" s="63" t="s">
        <v>1151</v>
      </c>
      <c r="D823" s="63">
        <v>0</v>
      </c>
      <c r="E823" s="63">
        <v>0</v>
      </c>
      <c r="F823" s="65">
        <f>'[2]Laporan Mingguan'!O835</f>
        <v>0</v>
      </c>
      <c r="G823" s="63"/>
      <c r="H823" s="63"/>
      <c r="I823" s="63"/>
      <c r="J823" s="63"/>
      <c r="K823" s="63"/>
      <c r="L823" s="63"/>
      <c r="M823" s="63"/>
      <c r="N823" s="63"/>
      <c r="O823" s="65">
        <f t="shared" si="36"/>
        <v>0</v>
      </c>
      <c r="P823" s="65">
        <v>0</v>
      </c>
      <c r="Q823" s="65">
        <v>53439</v>
      </c>
      <c r="R823" s="65">
        <f t="shared" si="40"/>
        <v>0</v>
      </c>
    </row>
    <row r="824" spans="1:18" x14ac:dyDescent="0.2">
      <c r="A824" s="163">
        <v>341</v>
      </c>
      <c r="B824" s="63" t="s">
        <v>31</v>
      </c>
      <c r="C824" s="63" t="s">
        <v>1082</v>
      </c>
      <c r="D824" s="63">
        <v>0</v>
      </c>
      <c r="E824" s="63">
        <v>0</v>
      </c>
      <c r="F824" s="65">
        <f>'[2]Laporan Mingguan'!O836</f>
        <v>0</v>
      </c>
      <c r="G824" s="63"/>
      <c r="H824" s="63"/>
      <c r="I824" s="63"/>
      <c r="J824" s="63"/>
      <c r="K824" s="63"/>
      <c r="L824" s="63"/>
      <c r="M824" s="63"/>
      <c r="N824" s="63"/>
      <c r="O824" s="65">
        <f t="shared" si="36"/>
        <v>0</v>
      </c>
      <c r="P824" s="65">
        <v>0</v>
      </c>
      <c r="Q824" s="65">
        <v>55000</v>
      </c>
      <c r="R824" s="65">
        <f t="shared" si="40"/>
        <v>0</v>
      </c>
    </row>
    <row r="825" spans="1:18" x14ac:dyDescent="0.2">
      <c r="A825" s="163">
        <v>342</v>
      </c>
      <c r="B825" s="63" t="str">
        <f>'[1]Laporan Bulanan'!B664</f>
        <v>Guide Pin</v>
      </c>
      <c r="C825" s="63" t="str">
        <f>'[1]Laporan Mingguan'!C669</f>
        <v>SPWS-20-80</v>
      </c>
      <c r="D825" s="63">
        <f>'[1]Laporan Mingguan'!D669</f>
        <v>0</v>
      </c>
      <c r="E825" s="63">
        <f>'[1]Laporan Mingguan'!E669</f>
        <v>0</v>
      </c>
      <c r="F825" s="65">
        <f>'[2]Laporan Mingguan'!O837</f>
        <v>4</v>
      </c>
      <c r="G825" s="63"/>
      <c r="H825" s="63"/>
      <c r="I825" s="63"/>
      <c r="J825" s="63"/>
      <c r="K825" s="63"/>
      <c r="L825" s="63"/>
      <c r="M825" s="63"/>
      <c r="N825" s="63"/>
      <c r="O825" s="65">
        <f t="shared" si="36"/>
        <v>4</v>
      </c>
      <c r="P825" s="65">
        <v>4</v>
      </c>
      <c r="Q825" s="65">
        <v>62560</v>
      </c>
      <c r="R825" s="65">
        <f t="shared" si="40"/>
        <v>250240</v>
      </c>
    </row>
    <row r="826" spans="1:18" x14ac:dyDescent="0.2">
      <c r="A826" s="163">
        <v>343</v>
      </c>
      <c r="B826" s="63" t="s">
        <v>31</v>
      </c>
      <c r="C826" s="63" t="s">
        <v>1028</v>
      </c>
      <c r="D826" s="63">
        <v>0</v>
      </c>
      <c r="E826" s="63">
        <v>0</v>
      </c>
      <c r="F826" s="65">
        <f>'[2]Laporan Mingguan'!O838</f>
        <v>4</v>
      </c>
      <c r="G826" s="63"/>
      <c r="H826" s="63"/>
      <c r="I826" s="63"/>
      <c r="J826" s="63"/>
      <c r="K826" s="63"/>
      <c r="L826" s="63"/>
      <c r="M826" s="63"/>
      <c r="N826" s="63"/>
      <c r="O826" s="65">
        <f t="shared" si="36"/>
        <v>4</v>
      </c>
      <c r="P826" s="65">
        <v>4</v>
      </c>
      <c r="Q826" s="65">
        <v>0</v>
      </c>
      <c r="R826" s="65">
        <f t="shared" si="40"/>
        <v>0</v>
      </c>
    </row>
    <row r="827" spans="1:18" x14ac:dyDescent="0.2">
      <c r="A827" s="163">
        <v>344</v>
      </c>
      <c r="B827" s="63" t="s">
        <v>31</v>
      </c>
      <c r="C827" s="63" t="s">
        <v>1108</v>
      </c>
      <c r="D827" s="63">
        <v>0</v>
      </c>
      <c r="E827" s="63">
        <v>0</v>
      </c>
      <c r="F827" s="65">
        <f>'[2]Laporan Mingguan'!O839</f>
        <v>0</v>
      </c>
      <c r="G827" s="63"/>
      <c r="H827" s="63"/>
      <c r="I827" s="63"/>
      <c r="J827" s="63"/>
      <c r="K827" s="63"/>
      <c r="L827" s="63"/>
      <c r="M827" s="63"/>
      <c r="N827" s="63"/>
      <c r="O827" s="65">
        <f t="shared" si="36"/>
        <v>0</v>
      </c>
      <c r="P827" s="65">
        <v>0</v>
      </c>
      <c r="Q827" s="65">
        <v>64047</v>
      </c>
      <c r="R827" s="65">
        <f t="shared" si="40"/>
        <v>0</v>
      </c>
    </row>
    <row r="828" spans="1:18" x14ac:dyDescent="0.2">
      <c r="A828" s="163">
        <v>345</v>
      </c>
      <c r="B828" s="63" t="s">
        <v>31</v>
      </c>
      <c r="C828" s="63" t="s">
        <v>1030</v>
      </c>
      <c r="D828" s="63">
        <v>0</v>
      </c>
      <c r="E828" s="63">
        <v>0</v>
      </c>
      <c r="F828" s="65">
        <f>'[2]Laporan Mingguan'!O840</f>
        <v>0</v>
      </c>
      <c r="G828" s="63"/>
      <c r="H828" s="63"/>
      <c r="I828" s="63"/>
      <c r="J828" s="63"/>
      <c r="K828" s="63"/>
      <c r="L828" s="63"/>
      <c r="M828" s="63"/>
      <c r="N828" s="63"/>
      <c r="O828" s="65">
        <f t="shared" si="36"/>
        <v>0</v>
      </c>
      <c r="P828" s="65">
        <v>0</v>
      </c>
      <c r="Q828" s="65">
        <v>54000</v>
      </c>
      <c r="R828" s="65">
        <f t="shared" si="40"/>
        <v>0</v>
      </c>
    </row>
    <row r="829" spans="1:18" x14ac:dyDescent="0.2">
      <c r="A829" s="163">
        <v>346</v>
      </c>
      <c r="B829" s="63" t="s">
        <v>31</v>
      </c>
      <c r="C829" s="63" t="s">
        <v>379</v>
      </c>
      <c r="D829" s="63">
        <v>0</v>
      </c>
      <c r="E829" s="63">
        <v>0</v>
      </c>
      <c r="F829" s="65">
        <f>'[2]Laporan Mingguan'!O841</f>
        <v>1</v>
      </c>
      <c r="G829" s="63"/>
      <c r="H829" s="63"/>
      <c r="I829" s="63"/>
      <c r="J829" s="63"/>
      <c r="K829" s="63"/>
      <c r="L829" s="63"/>
      <c r="M829" s="63"/>
      <c r="N829" s="63"/>
      <c r="O829" s="65">
        <f t="shared" ref="O829:O953" si="48">(F829+G829+I829+K829+M829)-(H829+J829+L829+N829)</f>
        <v>1</v>
      </c>
      <c r="P829" s="65">
        <v>1</v>
      </c>
      <c r="Q829" s="65">
        <v>69414</v>
      </c>
      <c r="R829" s="65">
        <f t="shared" si="40"/>
        <v>69414</v>
      </c>
    </row>
    <row r="830" spans="1:18" s="93" customFormat="1" x14ac:dyDescent="0.2">
      <c r="A830" s="163">
        <v>347</v>
      </c>
      <c r="B830" s="91" t="str">
        <f>'[1]Laporan Bulanan'!B669</f>
        <v>Guide Pin</v>
      </c>
      <c r="C830" s="91" t="str">
        <f>'[1]Laporan Mingguan'!C674</f>
        <v>SPWS-20-140</v>
      </c>
      <c r="D830" s="91">
        <f>'[1]Laporan Mingguan'!D674</f>
        <v>0</v>
      </c>
      <c r="E830" s="91">
        <f>'[1]Laporan Mingguan'!E674</f>
        <v>0</v>
      </c>
      <c r="F830" s="92">
        <f>'[2]Laporan Mingguan'!O842</f>
        <v>1</v>
      </c>
      <c r="G830" s="91"/>
      <c r="H830" s="91"/>
      <c r="I830" s="91"/>
      <c r="J830" s="91"/>
      <c r="K830" s="91">
        <f>2</f>
        <v>2</v>
      </c>
      <c r="L830" s="91"/>
      <c r="M830" s="91"/>
      <c r="N830" s="91">
        <f>2</f>
        <v>2</v>
      </c>
      <c r="O830" s="92">
        <f t="shared" si="48"/>
        <v>1</v>
      </c>
      <c r="P830" s="92">
        <v>1</v>
      </c>
      <c r="Q830" s="92">
        <v>71159</v>
      </c>
      <c r="R830" s="92">
        <f t="shared" si="40"/>
        <v>71159</v>
      </c>
    </row>
    <row r="831" spans="1:18" x14ac:dyDescent="0.2">
      <c r="A831" s="163">
        <v>348</v>
      </c>
      <c r="B831" s="63" t="s">
        <v>31</v>
      </c>
      <c r="C831" s="63" t="s">
        <v>32</v>
      </c>
      <c r="D831" s="63">
        <v>0</v>
      </c>
      <c r="E831" s="63">
        <v>0</v>
      </c>
      <c r="F831" s="65">
        <f>'[2]Laporan Mingguan'!O843</f>
        <v>0</v>
      </c>
      <c r="G831" s="63"/>
      <c r="H831" s="63"/>
      <c r="I831" s="63"/>
      <c r="J831" s="63"/>
      <c r="K831" s="63"/>
      <c r="L831" s="63"/>
      <c r="M831" s="63"/>
      <c r="N831" s="63"/>
      <c r="O831" s="65">
        <f t="shared" si="48"/>
        <v>0</v>
      </c>
      <c r="P831" s="65">
        <v>0</v>
      </c>
      <c r="Q831" s="65">
        <v>66399</v>
      </c>
      <c r="R831" s="65">
        <f t="shared" si="40"/>
        <v>0</v>
      </c>
    </row>
    <row r="832" spans="1:18" x14ac:dyDescent="0.2">
      <c r="A832" s="163">
        <v>349</v>
      </c>
      <c r="B832" s="63" t="str">
        <f>'[1]Laporan Bulanan'!B670</f>
        <v>Guide Pin</v>
      </c>
      <c r="C832" s="63" t="str">
        <f>'[1]Laporan Mingguan'!C675</f>
        <v>SPWS-20-150</v>
      </c>
      <c r="D832" s="63">
        <f>'[1]Laporan Mingguan'!D675</f>
        <v>0</v>
      </c>
      <c r="E832" s="63">
        <f>'[1]Laporan Mingguan'!E675</f>
        <v>0</v>
      </c>
      <c r="F832" s="65">
        <f>'[2]Laporan Mingguan'!O844</f>
        <v>0</v>
      </c>
      <c r="G832" s="63"/>
      <c r="H832" s="63"/>
      <c r="I832" s="63"/>
      <c r="J832" s="63"/>
      <c r="K832" s="63"/>
      <c r="L832" s="63"/>
      <c r="M832" s="63"/>
      <c r="N832" s="63"/>
      <c r="O832" s="65">
        <f t="shared" si="48"/>
        <v>0</v>
      </c>
      <c r="P832" s="65">
        <v>0</v>
      </c>
      <c r="Q832" s="65">
        <v>73410</v>
      </c>
      <c r="R832" s="65">
        <f t="shared" si="40"/>
        <v>0</v>
      </c>
    </row>
    <row r="833" spans="1:18" x14ac:dyDescent="0.2">
      <c r="A833" s="163">
        <v>350</v>
      </c>
      <c r="B833" s="63" t="s">
        <v>31</v>
      </c>
      <c r="C833" s="63" t="s">
        <v>97</v>
      </c>
      <c r="D833" s="63">
        <v>0</v>
      </c>
      <c r="E833" s="63">
        <v>0</v>
      </c>
      <c r="F833" s="65">
        <f>'[2]Laporan Mingguan'!O845</f>
        <v>2</v>
      </c>
      <c r="G833" s="63"/>
      <c r="H833" s="63"/>
      <c r="I833" s="63"/>
      <c r="J833" s="63"/>
      <c r="K833" s="63"/>
      <c r="L833" s="63"/>
      <c r="M833" s="63"/>
      <c r="N833" s="63"/>
      <c r="O833" s="65">
        <f t="shared" si="48"/>
        <v>2</v>
      </c>
      <c r="P833" s="65">
        <v>2</v>
      </c>
      <c r="Q833" s="65">
        <v>70000</v>
      </c>
      <c r="R833" s="65">
        <f t="shared" si="40"/>
        <v>140000</v>
      </c>
    </row>
    <row r="834" spans="1:18" x14ac:dyDescent="0.2">
      <c r="A834" s="163">
        <v>351</v>
      </c>
      <c r="B834" s="63" t="str">
        <f>'[1]Laporan Bulanan'!B671</f>
        <v>Guide Pin</v>
      </c>
      <c r="C834" s="63" t="str">
        <f>'[1]Laporan Mingguan'!C676</f>
        <v>SPWS-20-165</v>
      </c>
      <c r="D834" s="63">
        <f>'[1]Laporan Mingguan'!D676</f>
        <v>0</v>
      </c>
      <c r="E834" s="63">
        <f>'[1]Laporan Mingguan'!E676</f>
        <v>0</v>
      </c>
      <c r="F834" s="65">
        <f>'[2]Laporan Mingguan'!O846</f>
        <v>0</v>
      </c>
      <c r="G834" s="63"/>
      <c r="H834" s="63"/>
      <c r="I834" s="63"/>
      <c r="J834" s="63"/>
      <c r="K834" s="63"/>
      <c r="L834" s="63"/>
      <c r="M834" s="63"/>
      <c r="N834" s="63"/>
      <c r="O834" s="65">
        <f t="shared" si="48"/>
        <v>0</v>
      </c>
      <c r="P834" s="65">
        <v>0</v>
      </c>
      <c r="Q834" s="65">
        <v>87330</v>
      </c>
      <c r="R834" s="65">
        <f t="shared" si="40"/>
        <v>0</v>
      </c>
    </row>
    <row r="835" spans="1:18" x14ac:dyDescent="0.2">
      <c r="A835" s="163">
        <v>352</v>
      </c>
      <c r="B835" s="63" t="s">
        <v>31</v>
      </c>
      <c r="C835" s="63" t="s">
        <v>38</v>
      </c>
      <c r="D835" s="63">
        <v>0</v>
      </c>
      <c r="E835" s="63">
        <v>0</v>
      </c>
      <c r="F835" s="65">
        <f>'[2]Laporan Mingguan'!O847</f>
        <v>0</v>
      </c>
      <c r="G835" s="63"/>
      <c r="H835" s="63"/>
      <c r="I835" s="63"/>
      <c r="J835" s="63"/>
      <c r="K835" s="63"/>
      <c r="L835" s="63"/>
      <c r="M835" s="63"/>
      <c r="N835" s="63"/>
      <c r="O835" s="65">
        <f t="shared" si="48"/>
        <v>0</v>
      </c>
      <c r="P835" s="65">
        <v>0</v>
      </c>
      <c r="Q835" s="65">
        <v>90767</v>
      </c>
      <c r="R835" s="65">
        <f t="shared" si="40"/>
        <v>0</v>
      </c>
    </row>
    <row r="836" spans="1:18" x14ac:dyDescent="0.2">
      <c r="A836" s="163">
        <v>353</v>
      </c>
      <c r="B836" s="63" t="s">
        <v>31</v>
      </c>
      <c r="C836" s="63" t="s">
        <v>196</v>
      </c>
      <c r="D836" s="63">
        <v>0</v>
      </c>
      <c r="E836" s="63">
        <v>0</v>
      </c>
      <c r="F836" s="65">
        <f>'[2]Laporan Mingguan'!O848</f>
        <v>0</v>
      </c>
      <c r="G836" s="63"/>
      <c r="H836" s="63"/>
      <c r="I836" s="63"/>
      <c r="J836" s="63"/>
      <c r="K836" s="63"/>
      <c r="L836" s="63"/>
      <c r="M836" s="63"/>
      <c r="N836" s="63"/>
      <c r="O836" s="65">
        <f t="shared" si="48"/>
        <v>0</v>
      </c>
      <c r="P836" s="65">
        <v>0</v>
      </c>
      <c r="Q836" s="65">
        <v>115000</v>
      </c>
      <c r="R836" s="65">
        <f t="shared" si="40"/>
        <v>0</v>
      </c>
    </row>
    <row r="837" spans="1:18" x14ac:dyDescent="0.2">
      <c r="A837" s="163">
        <v>354</v>
      </c>
      <c r="B837" s="63" t="str">
        <f>'[1]Laporan Bulanan'!B672</f>
        <v>Guide Pin</v>
      </c>
      <c r="C837" s="63" t="str">
        <f>'[1]Laporan Mingguan'!C677</f>
        <v>SPWS-25-80</v>
      </c>
      <c r="D837" s="63">
        <f>'[1]Laporan Mingguan'!D677</f>
        <v>0</v>
      </c>
      <c r="E837" s="63">
        <f>'[1]Laporan Mingguan'!E677</f>
        <v>0</v>
      </c>
      <c r="F837" s="65">
        <f>'[2]Laporan Mingguan'!O849</f>
        <v>0</v>
      </c>
      <c r="G837" s="63"/>
      <c r="H837" s="63"/>
      <c r="I837" s="63"/>
      <c r="J837" s="63"/>
      <c r="K837" s="63"/>
      <c r="L837" s="63"/>
      <c r="M837" s="63"/>
      <c r="N837" s="63"/>
      <c r="O837" s="65">
        <f t="shared" si="48"/>
        <v>0</v>
      </c>
      <c r="P837" s="65">
        <v>0</v>
      </c>
      <c r="Q837" s="65">
        <v>58994</v>
      </c>
      <c r="R837" s="65">
        <f t="shared" ref="R837:R887" si="49">Q837*P837</f>
        <v>0</v>
      </c>
    </row>
    <row r="838" spans="1:18" x14ac:dyDescent="0.2">
      <c r="A838" s="163">
        <v>355</v>
      </c>
      <c r="B838" s="63" t="str">
        <f>'[1]Laporan Bulanan'!B673</f>
        <v>Guide Pin</v>
      </c>
      <c r="C838" s="63" t="str">
        <f>'[1]Laporan Mingguan'!C678</f>
        <v>SPWS-25-90</v>
      </c>
      <c r="D838" s="63">
        <f>'[1]Laporan Mingguan'!D678</f>
        <v>0</v>
      </c>
      <c r="E838" s="63">
        <f>'[1]Laporan Mingguan'!E678</f>
        <v>0</v>
      </c>
      <c r="F838" s="65">
        <f>'[2]Laporan Mingguan'!O850</f>
        <v>1</v>
      </c>
      <c r="G838" s="63"/>
      <c r="H838" s="63"/>
      <c r="I838" s="63"/>
      <c r="J838" s="63"/>
      <c r="K838" s="63"/>
      <c r="L838" s="63"/>
      <c r="M838" s="63"/>
      <c r="N838" s="63"/>
      <c r="O838" s="65">
        <f t="shared" si="48"/>
        <v>1</v>
      </c>
      <c r="P838" s="65">
        <v>1</v>
      </c>
      <c r="Q838" s="65">
        <v>58487</v>
      </c>
      <c r="R838" s="65">
        <f t="shared" si="49"/>
        <v>58487</v>
      </c>
    </row>
    <row r="839" spans="1:18" x14ac:dyDescent="0.2">
      <c r="A839" s="163">
        <v>356</v>
      </c>
      <c r="B839" s="63" t="s">
        <v>31</v>
      </c>
      <c r="C839" s="63" t="s">
        <v>67</v>
      </c>
      <c r="D839" s="63">
        <v>0</v>
      </c>
      <c r="E839" s="63">
        <v>0</v>
      </c>
      <c r="F839" s="65">
        <f>'[2]Laporan Mingguan'!O851</f>
        <v>2</v>
      </c>
      <c r="G839" s="63"/>
      <c r="H839" s="63"/>
      <c r="I839" s="63"/>
      <c r="J839" s="63"/>
      <c r="K839" s="63"/>
      <c r="L839" s="63"/>
      <c r="M839" s="63"/>
      <c r="N839" s="63"/>
      <c r="O839" s="65">
        <f t="shared" si="48"/>
        <v>2</v>
      </c>
      <c r="P839" s="65">
        <v>2</v>
      </c>
      <c r="Q839" s="65">
        <v>134622</v>
      </c>
      <c r="R839" s="65">
        <f t="shared" si="49"/>
        <v>269244</v>
      </c>
    </row>
    <row r="840" spans="1:18" x14ac:dyDescent="0.2">
      <c r="A840" s="163">
        <v>357</v>
      </c>
      <c r="B840" s="63" t="str">
        <f>'[1]Laporan Bulanan'!B680</f>
        <v>Guide Pin</v>
      </c>
      <c r="C840" s="63" t="str">
        <f>'[1]Laporan Mingguan'!C685</f>
        <v>GPA-20-150</v>
      </c>
      <c r="D840" s="63">
        <f>'[1]Laporan Mingguan'!D685</f>
        <v>0</v>
      </c>
      <c r="E840" s="63">
        <f>'[1]Laporan Mingguan'!E685</f>
        <v>0</v>
      </c>
      <c r="F840" s="65">
        <f>'[2]Laporan Mingguan'!O852</f>
        <v>2</v>
      </c>
      <c r="G840" s="63"/>
      <c r="H840" s="63"/>
      <c r="I840" s="63"/>
      <c r="J840" s="63"/>
      <c r="K840" s="63"/>
      <c r="L840" s="63"/>
      <c r="M840" s="63"/>
      <c r="N840" s="63"/>
      <c r="O840" s="65">
        <f t="shared" si="48"/>
        <v>2</v>
      </c>
      <c r="P840" s="65">
        <v>2</v>
      </c>
      <c r="Q840" s="65">
        <v>0</v>
      </c>
      <c r="R840" s="65">
        <f t="shared" si="49"/>
        <v>0</v>
      </c>
    </row>
    <row r="841" spans="1:18" x14ac:dyDescent="0.2">
      <c r="A841" s="163">
        <v>358</v>
      </c>
      <c r="B841" s="63" t="str">
        <f>'[1]Laporan Bulanan'!B681</f>
        <v>Guide Pin</v>
      </c>
      <c r="C841" s="63" t="str">
        <f>'[1]Laporan Mingguan'!C686</f>
        <v>GPA-20-160</v>
      </c>
      <c r="D841" s="63">
        <f>'[1]Laporan Mingguan'!D686</f>
        <v>0</v>
      </c>
      <c r="E841" s="63">
        <f>'[1]Laporan Mingguan'!E686</f>
        <v>0</v>
      </c>
      <c r="F841" s="65">
        <f>'[2]Laporan Mingguan'!O853</f>
        <v>0</v>
      </c>
      <c r="G841" s="63"/>
      <c r="H841" s="63"/>
      <c r="I841" s="63"/>
      <c r="J841" s="63"/>
      <c r="K841" s="63"/>
      <c r="L841" s="63"/>
      <c r="M841" s="63"/>
      <c r="N841" s="63"/>
      <c r="O841" s="65">
        <f t="shared" ref="O841:O854" si="50">(F841+G841+I841+K841+M841)-(H841+J841+L841+N841)</f>
        <v>0</v>
      </c>
      <c r="P841" s="65">
        <v>0</v>
      </c>
      <c r="Q841" s="65">
        <v>0</v>
      </c>
      <c r="R841" s="65">
        <f t="shared" si="49"/>
        <v>0</v>
      </c>
    </row>
    <row r="842" spans="1:18" x14ac:dyDescent="0.2">
      <c r="A842" s="163">
        <v>359</v>
      </c>
      <c r="B842" s="63" t="s">
        <v>31</v>
      </c>
      <c r="C842" s="63" t="s">
        <v>313</v>
      </c>
      <c r="D842" s="63">
        <v>0</v>
      </c>
      <c r="E842" s="63">
        <v>0</v>
      </c>
      <c r="F842" s="65">
        <f>'[2]Laporan Mingguan'!O854</f>
        <v>0</v>
      </c>
      <c r="G842" s="63"/>
      <c r="H842" s="63"/>
      <c r="I842" s="63"/>
      <c r="J842" s="63"/>
      <c r="K842" s="63"/>
      <c r="L842" s="63"/>
      <c r="M842" s="63"/>
      <c r="N842" s="63"/>
      <c r="O842" s="65">
        <f t="shared" si="48"/>
        <v>0</v>
      </c>
      <c r="P842" s="65">
        <v>0</v>
      </c>
      <c r="Q842" s="65">
        <v>120000</v>
      </c>
      <c r="R842" s="65">
        <f t="shared" si="49"/>
        <v>0</v>
      </c>
    </row>
    <row r="843" spans="1:18" x14ac:dyDescent="0.2">
      <c r="A843" s="163">
        <v>360</v>
      </c>
      <c r="B843" s="63" t="str">
        <f>'[1]Laporan Bulanan'!B682</f>
        <v>Guide Pin</v>
      </c>
      <c r="C843" s="63" t="str">
        <f>'[1]Laporan Mingguan'!C687</f>
        <v>GPA-25-200</v>
      </c>
      <c r="D843" s="63">
        <f>'[1]Laporan Mingguan'!D687</f>
        <v>0</v>
      </c>
      <c r="E843" s="63">
        <f>'[1]Laporan Mingguan'!E687</f>
        <v>0</v>
      </c>
      <c r="F843" s="65">
        <f>'[2]Laporan Mingguan'!O855</f>
        <v>2</v>
      </c>
      <c r="G843" s="63"/>
      <c r="H843" s="63"/>
      <c r="I843" s="63"/>
      <c r="J843" s="63"/>
      <c r="K843" s="63"/>
      <c r="L843" s="63"/>
      <c r="M843" s="63"/>
      <c r="N843" s="63"/>
      <c r="O843" s="65">
        <f>(F843+G843+I843+K843+M843)-(H843+J843+L843+N843)</f>
        <v>2</v>
      </c>
      <c r="P843" s="65">
        <v>2</v>
      </c>
      <c r="Q843" s="65">
        <v>150000</v>
      </c>
      <c r="R843" s="65">
        <f t="shared" si="49"/>
        <v>300000</v>
      </c>
    </row>
    <row r="844" spans="1:18" x14ac:dyDescent="0.2">
      <c r="A844" s="163">
        <v>361</v>
      </c>
      <c r="B844" s="63" t="s">
        <v>31</v>
      </c>
      <c r="C844" s="63" t="s">
        <v>66</v>
      </c>
      <c r="D844" s="63">
        <v>0</v>
      </c>
      <c r="E844" s="63">
        <v>0</v>
      </c>
      <c r="F844" s="65">
        <f>'[2]Laporan Mingguan'!O856</f>
        <v>4</v>
      </c>
      <c r="G844" s="63"/>
      <c r="H844" s="63"/>
      <c r="I844" s="63"/>
      <c r="J844" s="63"/>
      <c r="K844" s="63"/>
      <c r="L844" s="63"/>
      <c r="M844" s="63"/>
      <c r="N844" s="63"/>
      <c r="O844" s="65">
        <f t="shared" si="50"/>
        <v>4</v>
      </c>
      <c r="P844" s="65">
        <v>4</v>
      </c>
      <c r="Q844" s="65">
        <v>0</v>
      </c>
      <c r="R844" s="65">
        <f t="shared" si="49"/>
        <v>0</v>
      </c>
    </row>
    <row r="845" spans="1:18" x14ac:dyDescent="0.2">
      <c r="A845" s="163">
        <v>362</v>
      </c>
      <c r="B845" s="63" t="str">
        <f>'[1]Laporan Bulanan'!B683</f>
        <v>Guide Pin</v>
      </c>
      <c r="C845" s="63" t="str">
        <f>'[1]Laporan Mingguan'!C688</f>
        <v>GPA-40-200</v>
      </c>
      <c r="D845" s="63">
        <f>'[1]Laporan Mingguan'!D688</f>
        <v>0</v>
      </c>
      <c r="E845" s="63">
        <f>'[1]Laporan Mingguan'!E688</f>
        <v>0</v>
      </c>
      <c r="F845" s="65">
        <f>'[2]Laporan Mingguan'!O857</f>
        <v>0</v>
      </c>
      <c r="G845" s="63"/>
      <c r="H845" s="63"/>
      <c r="I845" s="63"/>
      <c r="J845" s="63"/>
      <c r="K845" s="63"/>
      <c r="L845" s="63"/>
      <c r="M845" s="63"/>
      <c r="N845" s="63"/>
      <c r="O845" s="65">
        <f>(F845+G845+I845+K845+M845)-(H845+J845+L845+N845)</f>
        <v>0</v>
      </c>
      <c r="P845" s="65">
        <v>0</v>
      </c>
      <c r="Q845" s="65">
        <v>0</v>
      </c>
      <c r="R845" s="65">
        <f t="shared" si="49"/>
        <v>0</v>
      </c>
    </row>
    <row r="846" spans="1:18" x14ac:dyDescent="0.2">
      <c r="A846" s="163">
        <v>363</v>
      </c>
      <c r="B846" s="63" t="str">
        <f>'[1]Laporan Bulanan'!B684</f>
        <v>Guide Pin</v>
      </c>
      <c r="C846" s="63" t="str">
        <f>'[1]Laporan Mingguan'!C689</f>
        <v>SPWS 20-140</v>
      </c>
      <c r="D846" s="63">
        <f>'[1]Laporan Mingguan'!D689</f>
        <v>0</v>
      </c>
      <c r="E846" s="63">
        <f>'[1]Laporan Mingguan'!E689</f>
        <v>0</v>
      </c>
      <c r="F846" s="65">
        <f>'[2]Laporan Mingguan'!O858</f>
        <v>2</v>
      </c>
      <c r="G846" s="63"/>
      <c r="H846" s="63"/>
      <c r="I846" s="63"/>
      <c r="J846" s="63"/>
      <c r="K846" s="63"/>
      <c r="L846" s="63"/>
      <c r="M846" s="63"/>
      <c r="N846" s="63"/>
      <c r="O846" s="65">
        <f t="shared" si="50"/>
        <v>2</v>
      </c>
      <c r="P846" s="65">
        <v>2</v>
      </c>
      <c r="Q846" s="65">
        <v>68000</v>
      </c>
      <c r="R846" s="65">
        <f t="shared" si="49"/>
        <v>136000</v>
      </c>
    </row>
    <row r="847" spans="1:18" x14ac:dyDescent="0.2">
      <c r="A847" s="163">
        <v>364</v>
      </c>
      <c r="B847" s="63" t="str">
        <f>'[1]Laporan Bulanan'!B685</f>
        <v xml:space="preserve">Guide Pin   </v>
      </c>
      <c r="C847" s="63" t="str">
        <f>'[1]Laporan Mingguan'!C690</f>
        <v xml:space="preserve"> SPWP 20 X 80 </v>
      </c>
      <c r="D847" s="63">
        <f>'[1]Laporan Mingguan'!D690</f>
        <v>0</v>
      </c>
      <c r="E847" s="63">
        <f>'[1]Laporan Mingguan'!E690</f>
        <v>0</v>
      </c>
      <c r="F847" s="65">
        <f>'[2]Laporan Mingguan'!O859</f>
        <v>2</v>
      </c>
      <c r="G847" s="63"/>
      <c r="H847" s="63"/>
      <c r="I847" s="63"/>
      <c r="J847" s="63"/>
      <c r="K847" s="63"/>
      <c r="L847" s="63"/>
      <c r="M847" s="63"/>
      <c r="N847" s="63"/>
      <c r="O847" s="65">
        <f t="shared" si="48"/>
        <v>2</v>
      </c>
      <c r="P847" s="65">
        <v>2</v>
      </c>
      <c r="Q847" s="65">
        <v>47476</v>
      </c>
      <c r="R847" s="65">
        <f t="shared" si="49"/>
        <v>94952</v>
      </c>
    </row>
    <row r="848" spans="1:18" x14ac:dyDescent="0.2">
      <c r="A848" s="163">
        <v>365</v>
      </c>
      <c r="B848" s="63" t="str">
        <f>'[1]Laporan Bulanan'!B686</f>
        <v>Guide Pin</v>
      </c>
      <c r="C848" s="63" t="str">
        <f>'[1]Laporan Mingguan'!C691</f>
        <v>SLPP 25 X 157 X 70</v>
      </c>
      <c r="D848" s="63">
        <f>'[1]Laporan Mingguan'!D691</f>
        <v>0</v>
      </c>
      <c r="E848" s="63">
        <f>'[1]Laporan Mingguan'!E691</f>
        <v>0</v>
      </c>
      <c r="F848" s="65">
        <f>'[2]Laporan Mingguan'!O860</f>
        <v>0</v>
      </c>
      <c r="G848" s="63"/>
      <c r="H848" s="63"/>
      <c r="I848" s="63"/>
      <c r="J848" s="63"/>
      <c r="K848" s="63"/>
      <c r="L848" s="63"/>
      <c r="M848" s="63"/>
      <c r="N848" s="63"/>
      <c r="O848" s="65">
        <f t="shared" si="50"/>
        <v>0</v>
      </c>
      <c r="P848" s="65">
        <v>0</v>
      </c>
      <c r="Q848" s="65">
        <v>257500</v>
      </c>
      <c r="R848" s="65">
        <f t="shared" si="49"/>
        <v>0</v>
      </c>
    </row>
    <row r="849" spans="1:18" x14ac:dyDescent="0.2">
      <c r="A849" s="163">
        <v>366</v>
      </c>
      <c r="B849" s="63" t="s">
        <v>31</v>
      </c>
      <c r="C849" s="63" t="s">
        <v>68</v>
      </c>
      <c r="D849" s="63">
        <v>0</v>
      </c>
      <c r="E849" s="63">
        <v>0</v>
      </c>
      <c r="F849" s="65">
        <f>'[2]Laporan Mingguan'!O861</f>
        <v>2</v>
      </c>
      <c r="G849" s="63"/>
      <c r="H849" s="63"/>
      <c r="I849" s="63"/>
      <c r="J849" s="63"/>
      <c r="K849" s="63"/>
      <c r="L849" s="63"/>
      <c r="M849" s="63"/>
      <c r="N849" s="63"/>
      <c r="O849" s="65">
        <f t="shared" si="48"/>
        <v>2</v>
      </c>
      <c r="P849" s="65">
        <v>2</v>
      </c>
      <c r="Q849" s="65">
        <v>0</v>
      </c>
      <c r="R849" s="65">
        <f t="shared" si="49"/>
        <v>0</v>
      </c>
    </row>
    <row r="850" spans="1:18" x14ac:dyDescent="0.2">
      <c r="A850" s="163">
        <v>367</v>
      </c>
      <c r="B850" s="63" t="s">
        <v>622</v>
      </c>
      <c r="C850" s="63" t="s">
        <v>623</v>
      </c>
      <c r="D850" s="63">
        <v>0</v>
      </c>
      <c r="E850" s="63">
        <v>0</v>
      </c>
      <c r="F850" s="65">
        <f>'[2]Laporan Mingguan'!O862</f>
        <v>0</v>
      </c>
      <c r="G850" s="63"/>
      <c r="H850" s="63"/>
      <c r="I850" s="63"/>
      <c r="J850" s="63"/>
      <c r="K850" s="63"/>
      <c r="L850" s="63"/>
      <c r="M850" s="63"/>
      <c r="N850" s="63"/>
      <c r="O850" s="65">
        <f t="shared" si="50"/>
        <v>0</v>
      </c>
      <c r="P850" s="65">
        <v>0</v>
      </c>
      <c r="Q850" s="65">
        <v>81359</v>
      </c>
      <c r="R850" s="65">
        <f t="shared" si="49"/>
        <v>0</v>
      </c>
    </row>
    <row r="851" spans="1:18" x14ac:dyDescent="0.2">
      <c r="A851" s="163">
        <v>368</v>
      </c>
      <c r="B851" s="63" t="s">
        <v>1091</v>
      </c>
      <c r="C851" s="63" t="s">
        <v>1092</v>
      </c>
      <c r="D851" s="63">
        <v>0</v>
      </c>
      <c r="E851" s="63">
        <v>0</v>
      </c>
      <c r="F851" s="65">
        <f>'[2]Laporan Mingguan'!O863</f>
        <v>0</v>
      </c>
      <c r="G851" s="63"/>
      <c r="H851" s="63"/>
      <c r="I851" s="63"/>
      <c r="J851" s="63"/>
      <c r="K851" s="63"/>
      <c r="L851" s="63"/>
      <c r="M851" s="63"/>
      <c r="N851" s="63"/>
      <c r="O851" s="65">
        <f t="shared" si="48"/>
        <v>0</v>
      </c>
      <c r="P851" s="65">
        <v>0</v>
      </c>
      <c r="Q851" s="65">
        <v>220000</v>
      </c>
      <c r="R851" s="65">
        <f t="shared" si="49"/>
        <v>0</v>
      </c>
    </row>
    <row r="852" spans="1:18" x14ac:dyDescent="0.2">
      <c r="A852" s="163">
        <v>369</v>
      </c>
      <c r="B852" s="63" t="s">
        <v>1083</v>
      </c>
      <c r="C852" s="63" t="s">
        <v>1084</v>
      </c>
      <c r="D852" s="63">
        <v>0</v>
      </c>
      <c r="E852" s="63">
        <v>0</v>
      </c>
      <c r="F852" s="65">
        <f>'[2]Laporan Mingguan'!O864</f>
        <v>0</v>
      </c>
      <c r="G852" s="63"/>
      <c r="H852" s="63"/>
      <c r="I852" s="63"/>
      <c r="J852" s="63"/>
      <c r="K852" s="63"/>
      <c r="L852" s="63"/>
      <c r="M852" s="63"/>
      <c r="N852" s="63"/>
      <c r="O852" s="65">
        <f t="shared" si="48"/>
        <v>0</v>
      </c>
      <c r="P852" s="65">
        <v>0</v>
      </c>
      <c r="Q852" s="65">
        <v>180000</v>
      </c>
      <c r="R852" s="65">
        <f t="shared" si="49"/>
        <v>0</v>
      </c>
    </row>
    <row r="853" spans="1:18" x14ac:dyDescent="0.2">
      <c r="A853" s="163">
        <v>370</v>
      </c>
      <c r="B853" s="63" t="s">
        <v>930</v>
      </c>
      <c r="C853" s="63" t="s">
        <v>931</v>
      </c>
      <c r="D853" s="63" t="s">
        <v>928</v>
      </c>
      <c r="E853" s="63">
        <v>0</v>
      </c>
      <c r="F853" s="65">
        <f>'[2]Laporan Mingguan'!O865</f>
        <v>0</v>
      </c>
      <c r="G853" s="63"/>
      <c r="H853" s="63"/>
      <c r="I853" s="63"/>
      <c r="J853" s="63"/>
      <c r="K853" s="63"/>
      <c r="L853" s="63"/>
      <c r="M853" s="63"/>
      <c r="N853" s="63"/>
      <c r="O853" s="65">
        <f t="shared" si="48"/>
        <v>0</v>
      </c>
      <c r="P853" s="65">
        <v>0</v>
      </c>
      <c r="Q853" s="65">
        <v>287400</v>
      </c>
      <c r="R853" s="65">
        <f t="shared" si="49"/>
        <v>0</v>
      </c>
    </row>
    <row r="854" spans="1:18" x14ac:dyDescent="0.2">
      <c r="A854" s="163">
        <v>371</v>
      </c>
      <c r="B854" s="63" t="str">
        <f>'[1]Laporan Bulanan'!B687</f>
        <v>Hexagonal Socket</v>
      </c>
      <c r="C854" s="63" t="str">
        <f>'[1]Laporan Mingguan'!C692</f>
        <v>CBS-10-25</v>
      </c>
      <c r="D854" s="63">
        <f>'[1]Laporan Mingguan'!D692</f>
        <v>0</v>
      </c>
      <c r="E854" s="63">
        <f>'[1]Laporan Mingguan'!E692</f>
        <v>0</v>
      </c>
      <c r="F854" s="65">
        <f>'[2]Laporan Mingguan'!O866</f>
        <v>8</v>
      </c>
      <c r="G854" s="63"/>
      <c r="H854" s="63"/>
      <c r="I854" s="63"/>
      <c r="J854" s="63"/>
      <c r="K854" s="63"/>
      <c r="L854" s="63"/>
      <c r="M854" s="63"/>
      <c r="N854" s="63"/>
      <c r="O854" s="65">
        <f t="shared" si="50"/>
        <v>8</v>
      </c>
      <c r="P854" s="65">
        <v>8</v>
      </c>
      <c r="Q854" s="65">
        <v>12518</v>
      </c>
      <c r="R854" s="65">
        <f t="shared" si="49"/>
        <v>100144</v>
      </c>
    </row>
    <row r="855" spans="1:18" x14ac:dyDescent="0.2">
      <c r="A855" s="163">
        <v>372</v>
      </c>
      <c r="B855" s="63" t="str">
        <f>'[1]Laporan Bulanan'!B688</f>
        <v>Hexagonal Socket</v>
      </c>
      <c r="C855" s="63" t="str">
        <f>'[1]Laporan Mingguan'!C693</f>
        <v>CBB-10-35</v>
      </c>
      <c r="D855" s="63">
        <f>'[1]Laporan Mingguan'!D693</f>
        <v>0</v>
      </c>
      <c r="E855" s="63">
        <f>'[1]Laporan Mingguan'!E693</f>
        <v>0</v>
      </c>
      <c r="F855" s="65">
        <f>'[2]Laporan Mingguan'!O867</f>
        <v>3</v>
      </c>
      <c r="G855" s="63"/>
      <c r="H855" s="63"/>
      <c r="I855" s="63"/>
      <c r="J855" s="63"/>
      <c r="K855" s="63"/>
      <c r="L855" s="63"/>
      <c r="M855" s="63"/>
      <c r="N855" s="63"/>
      <c r="O855" s="65">
        <f t="shared" si="48"/>
        <v>3</v>
      </c>
      <c r="P855" s="65">
        <v>3</v>
      </c>
      <c r="Q855" s="65">
        <v>257500</v>
      </c>
      <c r="R855" s="65">
        <f t="shared" si="49"/>
        <v>772500</v>
      </c>
    </row>
    <row r="856" spans="1:18" x14ac:dyDescent="0.2">
      <c r="A856" s="163">
        <v>373</v>
      </c>
      <c r="B856" s="63" t="str">
        <f>'[1]Laporan Bulanan'!B689</f>
        <v>Hexagonal Socket</v>
      </c>
      <c r="C856" s="63" t="str">
        <f>'[1]Laporan Mingguan'!C694</f>
        <v>CBS-12-45</v>
      </c>
      <c r="D856" s="63">
        <f>'[1]Laporan Mingguan'!D694</f>
        <v>0</v>
      </c>
      <c r="E856" s="63">
        <f>'[1]Laporan Mingguan'!E694</f>
        <v>0</v>
      </c>
      <c r="F856" s="65">
        <f>'[2]Laporan Mingguan'!O868</f>
        <v>6</v>
      </c>
      <c r="G856" s="63"/>
      <c r="H856" s="63"/>
      <c r="I856" s="63"/>
      <c r="J856" s="63"/>
      <c r="K856" s="63"/>
      <c r="L856" s="63"/>
      <c r="M856" s="63"/>
      <c r="N856" s="63"/>
      <c r="O856" s="65">
        <f t="shared" ref="O856:O858" si="51">(F856+G856+I856+K856+M856)-(H856+J856+L856+N856)</f>
        <v>6</v>
      </c>
      <c r="P856" s="65">
        <v>6</v>
      </c>
      <c r="Q856" s="65">
        <v>22253</v>
      </c>
      <c r="R856" s="65">
        <f t="shared" si="49"/>
        <v>133518</v>
      </c>
    </row>
    <row r="857" spans="1:18" x14ac:dyDescent="0.2">
      <c r="A857" s="163">
        <v>374</v>
      </c>
      <c r="B857" s="63" t="str">
        <f>'[1]Laporan Bulanan'!B695</f>
        <v>Locating Ring</v>
      </c>
      <c r="C857" s="63" t="str">
        <f>'[1]Laporan Mingguan'!C700</f>
        <v>LRSA 100x30</v>
      </c>
      <c r="D857" s="63">
        <f>'[1]Laporan Mingguan'!D700</f>
        <v>0</v>
      </c>
      <c r="E857" s="63">
        <f>'[1]Laporan Mingguan'!E700</f>
        <v>0</v>
      </c>
      <c r="F857" s="65">
        <f>'[2]Laporan Mingguan'!O869</f>
        <v>1</v>
      </c>
      <c r="G857" s="63"/>
      <c r="H857" s="63"/>
      <c r="I857" s="63"/>
      <c r="J857" s="63"/>
      <c r="K857" s="63"/>
      <c r="L857" s="63"/>
      <c r="M857" s="63"/>
      <c r="N857" s="63"/>
      <c r="O857" s="65">
        <f t="shared" ref="O857:O864" si="52">(F857+G857+I857+K857+M857)-(H857+J857+L857+N857)</f>
        <v>1</v>
      </c>
      <c r="P857" s="65">
        <v>1</v>
      </c>
      <c r="Q857" s="65">
        <v>220000</v>
      </c>
      <c r="R857" s="65">
        <f t="shared" si="49"/>
        <v>220000</v>
      </c>
    </row>
    <row r="858" spans="1:18" x14ac:dyDescent="0.2">
      <c r="A858" s="163">
        <v>375</v>
      </c>
      <c r="B858" s="63" t="s">
        <v>37</v>
      </c>
      <c r="C858" s="63" t="s">
        <v>1000</v>
      </c>
      <c r="D858" s="63">
        <v>0</v>
      </c>
      <c r="E858" s="63">
        <v>0</v>
      </c>
      <c r="F858" s="65">
        <f>'[2]Laporan Mingguan'!O870</f>
        <v>1</v>
      </c>
      <c r="G858" s="63"/>
      <c r="H858" s="63"/>
      <c r="I858" s="63"/>
      <c r="J858" s="63"/>
      <c r="K858" s="63"/>
      <c r="L858" s="63"/>
      <c r="M858" s="63"/>
      <c r="N858" s="63"/>
      <c r="O858" s="65">
        <f t="shared" si="51"/>
        <v>1</v>
      </c>
      <c r="P858" s="65">
        <v>1</v>
      </c>
      <c r="Q858" s="65">
        <v>0</v>
      </c>
      <c r="R858" s="65">
        <f t="shared" si="49"/>
        <v>0</v>
      </c>
    </row>
    <row r="859" spans="1:18" x14ac:dyDescent="0.2">
      <c r="A859" s="163">
        <v>376</v>
      </c>
      <c r="B859" s="63" t="str">
        <f>'[1]Laporan Bulanan'!B697</f>
        <v>Limit Switch</v>
      </c>
      <c r="C859" s="63">
        <f>'[1]Laporan Mingguan'!C702</f>
        <v>0</v>
      </c>
      <c r="D859" s="63" t="s">
        <v>435</v>
      </c>
      <c r="E859" s="63">
        <f>'[1]Laporan Mingguan'!E702</f>
        <v>0</v>
      </c>
      <c r="F859" s="65">
        <f>'[2]Laporan Mingguan'!O871</f>
        <v>2</v>
      </c>
      <c r="G859" s="63"/>
      <c r="H859" s="63"/>
      <c r="I859" s="63"/>
      <c r="J859" s="63"/>
      <c r="K859" s="63"/>
      <c r="L859" s="63"/>
      <c r="M859" s="63"/>
      <c r="N859" s="63"/>
      <c r="O859" s="65">
        <f t="shared" si="48"/>
        <v>2</v>
      </c>
      <c r="P859" s="65">
        <v>2</v>
      </c>
      <c r="Q859" s="65">
        <v>20000</v>
      </c>
      <c r="R859" s="65">
        <f t="shared" si="49"/>
        <v>40000</v>
      </c>
    </row>
    <row r="860" spans="1:18" x14ac:dyDescent="0.2">
      <c r="A860" s="163">
        <v>377</v>
      </c>
      <c r="B860" s="63" t="s">
        <v>1077</v>
      </c>
      <c r="C860" s="63" t="s">
        <v>1078</v>
      </c>
      <c r="D860" s="63" t="s">
        <v>928</v>
      </c>
      <c r="E860" s="63">
        <v>0</v>
      </c>
      <c r="F860" s="65">
        <f>'[2]Laporan Mingguan'!O872</f>
        <v>0</v>
      </c>
      <c r="G860" s="63"/>
      <c r="H860" s="63"/>
      <c r="I860" s="63"/>
      <c r="J860" s="63"/>
      <c r="K860" s="63"/>
      <c r="L860" s="63"/>
      <c r="M860" s="63"/>
      <c r="N860" s="63"/>
      <c r="O860" s="65">
        <f t="shared" ref="O860" si="53">(F860+G860+I860+K860+M860)-(H860+J860+L860+N860)</f>
        <v>0</v>
      </c>
      <c r="P860" s="65">
        <v>0</v>
      </c>
      <c r="Q860" s="65">
        <v>142600</v>
      </c>
      <c r="R860" s="65">
        <f t="shared" si="49"/>
        <v>0</v>
      </c>
    </row>
    <row r="861" spans="1:18" x14ac:dyDescent="0.2">
      <c r="A861" s="163">
        <v>378</v>
      </c>
      <c r="B861" s="63" t="s">
        <v>1076</v>
      </c>
      <c r="C861" s="63" t="s">
        <v>268</v>
      </c>
      <c r="D861" s="63">
        <v>0</v>
      </c>
      <c r="E861" s="63">
        <v>0</v>
      </c>
      <c r="F861" s="65">
        <f>'[2]Laporan Mingguan'!O873</f>
        <v>0</v>
      </c>
      <c r="G861" s="63"/>
      <c r="H861" s="63"/>
      <c r="I861" s="63"/>
      <c r="J861" s="63"/>
      <c r="K861" s="63"/>
      <c r="L861" s="63"/>
      <c r="M861" s="63"/>
      <c r="N861" s="63"/>
      <c r="O861" s="65">
        <f t="shared" si="52"/>
        <v>0</v>
      </c>
      <c r="P861" s="65">
        <v>0</v>
      </c>
      <c r="Q861" s="65">
        <v>136273</v>
      </c>
      <c r="R861" s="65">
        <f t="shared" si="49"/>
        <v>0</v>
      </c>
    </row>
    <row r="862" spans="1:18" x14ac:dyDescent="0.2">
      <c r="A862" s="163">
        <v>379</v>
      </c>
      <c r="B862" s="63" t="s">
        <v>93</v>
      </c>
      <c r="C862" s="63" t="s">
        <v>94</v>
      </c>
      <c r="D862" s="63">
        <v>0</v>
      </c>
      <c r="E862" s="63">
        <v>0</v>
      </c>
      <c r="F862" s="65">
        <f>'[2]Laporan Mingguan'!O874</f>
        <v>4</v>
      </c>
      <c r="G862" s="63"/>
      <c r="H862" s="63"/>
      <c r="I862" s="63"/>
      <c r="J862" s="63"/>
      <c r="K862" s="63"/>
      <c r="L862" s="63"/>
      <c r="M862" s="63"/>
      <c r="N862" s="63"/>
      <c r="O862" s="65">
        <f t="shared" si="52"/>
        <v>4</v>
      </c>
      <c r="P862" s="65">
        <v>4</v>
      </c>
      <c r="Q862" s="65">
        <v>178876</v>
      </c>
      <c r="R862" s="65">
        <f t="shared" si="49"/>
        <v>715504</v>
      </c>
    </row>
    <row r="863" spans="1:18" x14ac:dyDescent="0.2">
      <c r="A863" s="163">
        <v>380</v>
      </c>
      <c r="B863" s="63" t="str">
        <f>'[1]Laporan Bulanan'!B699</f>
        <v>MEP 08</v>
      </c>
      <c r="C863" s="63" t="str">
        <f>'[1]Laporan Mingguan'!C704</f>
        <v>MEP 08</v>
      </c>
      <c r="D863" s="63">
        <f>'[1]Laporan Mingguan'!D704</f>
        <v>0</v>
      </c>
      <c r="E863" s="63">
        <f>'[1]Laporan Mingguan'!E704</f>
        <v>0</v>
      </c>
      <c r="F863" s="65">
        <f>'[2]Laporan Mingguan'!O875</f>
        <v>2</v>
      </c>
      <c r="G863" s="63"/>
      <c r="H863" s="63"/>
      <c r="I863" s="63"/>
      <c r="J863" s="63"/>
      <c r="K863" s="63"/>
      <c r="L863" s="63"/>
      <c r="M863" s="63"/>
      <c r="N863" s="63"/>
      <c r="O863" s="65">
        <f t="shared" si="48"/>
        <v>2</v>
      </c>
      <c r="P863" s="65">
        <v>2</v>
      </c>
      <c r="Q863" s="65">
        <v>0</v>
      </c>
      <c r="R863" s="65">
        <f t="shared" si="49"/>
        <v>0</v>
      </c>
    </row>
    <row r="864" spans="1:18" x14ac:dyDescent="0.2">
      <c r="A864" s="163">
        <v>381</v>
      </c>
      <c r="B864" s="63" t="s">
        <v>254</v>
      </c>
      <c r="C864" s="63" t="s">
        <v>1171</v>
      </c>
      <c r="D864" s="63" t="s">
        <v>928</v>
      </c>
      <c r="E864" s="63">
        <v>0</v>
      </c>
      <c r="F864" s="65">
        <f>'[2]Laporan Mingguan'!O876</f>
        <v>0</v>
      </c>
      <c r="G864" s="63"/>
      <c r="H864" s="63"/>
      <c r="I864" s="63"/>
      <c r="J864" s="63"/>
      <c r="K864" s="63"/>
      <c r="L864" s="63"/>
      <c r="M864" s="63"/>
      <c r="N864" s="63"/>
      <c r="O864" s="65">
        <f t="shared" si="52"/>
        <v>0</v>
      </c>
      <c r="P864" s="65">
        <v>0</v>
      </c>
      <c r="Q864" s="65">
        <v>153100</v>
      </c>
      <c r="R864" s="65">
        <f t="shared" si="49"/>
        <v>0</v>
      </c>
    </row>
    <row r="865" spans="1:18" ht="12" customHeight="1" x14ac:dyDescent="0.2">
      <c r="A865" s="163">
        <v>382</v>
      </c>
      <c r="B865" s="63" t="str">
        <f>'[1]Laporan Bulanan'!B700</f>
        <v>Nipple / Plugs</v>
      </c>
      <c r="C865" s="63" t="str">
        <f>'[1]Laporan Mingguan'!C705</f>
        <v>QTB-020-36</v>
      </c>
      <c r="D865" s="63">
        <f>'[1]Laporan Mingguan'!D705</f>
        <v>0</v>
      </c>
      <c r="E865" s="63">
        <f>'[1]Laporan Mingguan'!E705</f>
        <v>0</v>
      </c>
      <c r="F865" s="65">
        <f>'[2]Laporan Mingguan'!O877</f>
        <v>0</v>
      </c>
      <c r="G865" s="63"/>
      <c r="H865" s="63"/>
      <c r="I865" s="63"/>
      <c r="J865" s="63"/>
      <c r="K865" s="63"/>
      <c r="L865" s="63"/>
      <c r="M865" s="63"/>
      <c r="N865" s="63"/>
      <c r="O865" s="65">
        <f t="shared" si="48"/>
        <v>0</v>
      </c>
      <c r="P865" s="65">
        <v>0</v>
      </c>
      <c r="Q865" s="65">
        <v>45923</v>
      </c>
      <c r="R865" s="65">
        <f t="shared" si="49"/>
        <v>0</v>
      </c>
    </row>
    <row r="866" spans="1:18" ht="12" customHeight="1" x14ac:dyDescent="0.2">
      <c r="A866" s="163">
        <v>383</v>
      </c>
      <c r="B866" s="63" t="s">
        <v>254</v>
      </c>
      <c r="C866" s="63" t="s">
        <v>984</v>
      </c>
      <c r="D866" s="63">
        <v>0</v>
      </c>
      <c r="E866" s="63">
        <v>0</v>
      </c>
      <c r="F866" s="65">
        <f>'[2]Laporan Mingguan'!O878</f>
        <v>0</v>
      </c>
      <c r="G866" s="63"/>
      <c r="H866" s="63"/>
      <c r="I866" s="63"/>
      <c r="J866" s="63"/>
      <c r="K866" s="63"/>
      <c r="L866" s="63"/>
      <c r="M866" s="63"/>
      <c r="N866" s="63"/>
      <c r="O866" s="65">
        <f t="shared" si="48"/>
        <v>0</v>
      </c>
      <c r="P866" s="65">
        <v>0</v>
      </c>
      <c r="Q866" s="65">
        <v>72000</v>
      </c>
      <c r="R866" s="65">
        <f t="shared" si="49"/>
        <v>0</v>
      </c>
    </row>
    <row r="867" spans="1:18" s="93" customFormat="1" ht="12" customHeight="1" x14ac:dyDescent="0.2">
      <c r="A867" s="163">
        <v>384</v>
      </c>
      <c r="B867" s="91" t="s">
        <v>254</v>
      </c>
      <c r="C867" s="91" t="s">
        <v>1164</v>
      </c>
      <c r="D867" s="91">
        <v>0</v>
      </c>
      <c r="E867" s="91">
        <v>0</v>
      </c>
      <c r="F867" s="92">
        <f>'[2]Laporan Mingguan'!O879</f>
        <v>1</v>
      </c>
      <c r="G867" s="91"/>
      <c r="H867" s="91"/>
      <c r="I867" s="91"/>
      <c r="J867" s="91"/>
      <c r="K867" s="91"/>
      <c r="L867" s="91"/>
      <c r="M867" s="91">
        <f>4</f>
        <v>4</v>
      </c>
      <c r="N867" s="91">
        <f>4</f>
        <v>4</v>
      </c>
      <c r="O867" s="92">
        <f t="shared" si="48"/>
        <v>1</v>
      </c>
      <c r="P867" s="92">
        <v>1</v>
      </c>
      <c r="Q867" s="92">
        <v>54150</v>
      </c>
      <c r="R867" s="92">
        <f t="shared" si="49"/>
        <v>54150</v>
      </c>
    </row>
    <row r="868" spans="1:18" x14ac:dyDescent="0.2">
      <c r="A868" s="163">
        <v>385</v>
      </c>
      <c r="B868" s="63" t="str">
        <f>'[1]Laporan Bulanan'!B701</f>
        <v>Nipple / Plugs</v>
      </c>
      <c r="C868" s="63" t="str">
        <f>'[1]Laporan Mingguan'!C706</f>
        <v>QTA-010-75</v>
      </c>
      <c r="D868" s="63">
        <f>'[1]Laporan Mingguan'!D706</f>
        <v>0</v>
      </c>
      <c r="E868" s="63">
        <f>'[1]Laporan Mingguan'!E706</f>
        <v>0</v>
      </c>
      <c r="F868" s="65">
        <f>'[2]Laporan Mingguan'!O880</f>
        <v>1</v>
      </c>
      <c r="G868" s="63"/>
      <c r="H868" s="63"/>
      <c r="I868" s="63"/>
      <c r="J868" s="63"/>
      <c r="K868" s="63"/>
      <c r="L868" s="63"/>
      <c r="M868" s="63"/>
      <c r="N868" s="63"/>
      <c r="O868" s="65">
        <f>(F868+G868+I868+K868+M868)-(H868+J868+L868+N868)</f>
        <v>1</v>
      </c>
      <c r="P868" s="65">
        <v>1</v>
      </c>
      <c r="Q868" s="65">
        <v>38376</v>
      </c>
      <c r="R868" s="65">
        <f t="shared" si="49"/>
        <v>38376</v>
      </c>
    </row>
    <row r="869" spans="1:18" x14ac:dyDescent="0.2">
      <c r="A869" s="163">
        <v>386</v>
      </c>
      <c r="B869" s="63" t="s">
        <v>254</v>
      </c>
      <c r="C869" s="63" t="s">
        <v>286</v>
      </c>
      <c r="D869" s="63">
        <v>0</v>
      </c>
      <c r="E869" s="63">
        <v>0</v>
      </c>
      <c r="F869" s="65">
        <f>'[2]Laporan Mingguan'!O881</f>
        <v>12</v>
      </c>
      <c r="G869" s="63"/>
      <c r="H869" s="63"/>
      <c r="I869" s="63"/>
      <c r="J869" s="63"/>
      <c r="K869" s="63"/>
      <c r="L869" s="63"/>
      <c r="M869" s="63"/>
      <c r="N869" s="63"/>
      <c r="O869" s="65">
        <f t="shared" si="48"/>
        <v>12</v>
      </c>
      <c r="P869" s="65">
        <v>12</v>
      </c>
      <c r="Q869" s="65">
        <v>0</v>
      </c>
      <c r="R869" s="65">
        <f t="shared" si="49"/>
        <v>0</v>
      </c>
    </row>
    <row r="870" spans="1:18" x14ac:dyDescent="0.2">
      <c r="A870" s="163">
        <v>387</v>
      </c>
      <c r="B870" s="63" t="str">
        <f>'[1]Laporan Bulanan'!B705</f>
        <v>Nipple / Plugs</v>
      </c>
      <c r="C870" s="63" t="str">
        <f>'[1]Laporan Mingguan'!C710</f>
        <v>QTB-110</v>
      </c>
      <c r="D870" s="63">
        <f>'[1]Laporan Mingguan'!D710</f>
        <v>0</v>
      </c>
      <c r="E870" s="63">
        <f>'[1]Laporan Mingguan'!E710</f>
        <v>0</v>
      </c>
      <c r="F870" s="65">
        <f>'[2]Laporan Mingguan'!O882</f>
        <v>43</v>
      </c>
      <c r="G870" s="63"/>
      <c r="H870" s="63"/>
      <c r="I870" s="63"/>
      <c r="J870" s="63"/>
      <c r="K870" s="63"/>
      <c r="L870" s="63"/>
      <c r="M870" s="63"/>
      <c r="N870" s="63"/>
      <c r="O870" s="65">
        <f t="shared" si="48"/>
        <v>43</v>
      </c>
      <c r="P870" s="65">
        <v>43</v>
      </c>
      <c r="Q870" s="65">
        <v>72092</v>
      </c>
      <c r="R870" s="65">
        <f t="shared" si="49"/>
        <v>3099956</v>
      </c>
    </row>
    <row r="871" spans="1:18" x14ac:dyDescent="0.2">
      <c r="A871" s="163">
        <v>388</v>
      </c>
      <c r="B871" s="63" t="str">
        <f>'[1]Laporan Bulanan'!B706</f>
        <v>Nipple / Plugs</v>
      </c>
      <c r="C871" s="63" t="str">
        <f>'[1]Laporan Mingguan'!C711</f>
        <v>QTA 110 X 75</v>
      </c>
      <c r="D871" s="63">
        <f>'[1]Laporan Mingguan'!D711</f>
        <v>0</v>
      </c>
      <c r="E871" s="63">
        <f>'[1]Laporan Mingguan'!E711</f>
        <v>0</v>
      </c>
      <c r="F871" s="65">
        <f>'[2]Laporan Mingguan'!O883</f>
        <v>2</v>
      </c>
      <c r="G871" s="63"/>
      <c r="H871" s="63"/>
      <c r="I871" s="63"/>
      <c r="J871" s="63"/>
      <c r="K871" s="63"/>
      <c r="L871" s="63"/>
      <c r="M871" s="63"/>
      <c r="N871" s="63"/>
      <c r="O871" s="65">
        <f t="shared" si="48"/>
        <v>2</v>
      </c>
      <c r="P871" s="65">
        <v>2</v>
      </c>
      <c r="Q871" s="65">
        <v>21750</v>
      </c>
      <c r="R871" s="65">
        <f t="shared" si="49"/>
        <v>43500</v>
      </c>
    </row>
    <row r="872" spans="1:18" x14ac:dyDescent="0.2">
      <c r="A872" s="163">
        <v>389</v>
      </c>
      <c r="B872" s="63" t="s">
        <v>254</v>
      </c>
      <c r="C872" s="63" t="s">
        <v>1093</v>
      </c>
      <c r="D872" s="63">
        <v>0</v>
      </c>
      <c r="E872" s="63">
        <v>0</v>
      </c>
      <c r="F872" s="65">
        <f>'[2]Laporan Mingguan'!O884</f>
        <v>0</v>
      </c>
      <c r="G872" s="63"/>
      <c r="H872" s="63"/>
      <c r="I872" s="63"/>
      <c r="J872" s="63"/>
      <c r="K872" s="63"/>
      <c r="L872" s="63"/>
      <c r="M872" s="63"/>
      <c r="N872" s="63"/>
      <c r="O872" s="65">
        <f t="shared" si="48"/>
        <v>0</v>
      </c>
      <c r="P872" s="65">
        <v>0</v>
      </c>
      <c r="Q872" s="65">
        <v>65000</v>
      </c>
      <c r="R872" s="65">
        <v>43500</v>
      </c>
    </row>
    <row r="873" spans="1:18" x14ac:dyDescent="0.2">
      <c r="A873" s="163">
        <v>390</v>
      </c>
      <c r="B873" s="63" t="str">
        <f>'[1]Laporan Bulanan'!B707</f>
        <v>Nipple / Plugs</v>
      </c>
      <c r="C873" s="63" t="str">
        <f>'[1]Laporan Mingguan'!C712</f>
        <v>QTB 010</v>
      </c>
      <c r="D873" s="63">
        <f>'[1]Laporan Mingguan'!D712</f>
        <v>0</v>
      </c>
      <c r="E873" s="63">
        <f>'[1]Laporan Mingguan'!E712</f>
        <v>0</v>
      </c>
      <c r="F873" s="65">
        <f>'[2]Laporan Mingguan'!O885</f>
        <v>25</v>
      </c>
      <c r="G873" s="63"/>
      <c r="H873" s="63"/>
      <c r="I873" s="63"/>
      <c r="J873" s="63"/>
      <c r="K873" s="63"/>
      <c r="L873" s="63"/>
      <c r="M873" s="63"/>
      <c r="N873" s="63"/>
      <c r="O873" s="65">
        <f t="shared" si="48"/>
        <v>25</v>
      </c>
      <c r="P873" s="65">
        <v>25</v>
      </c>
      <c r="Q873" s="65">
        <v>11160</v>
      </c>
      <c r="R873" s="65">
        <f t="shared" si="49"/>
        <v>279000</v>
      </c>
    </row>
    <row r="874" spans="1:18" x14ac:dyDescent="0.2">
      <c r="A874" s="163">
        <v>391</v>
      </c>
      <c r="B874" s="63" t="s">
        <v>1046</v>
      </c>
      <c r="C874" s="63" t="s">
        <v>1047</v>
      </c>
      <c r="D874" s="63">
        <v>0</v>
      </c>
      <c r="E874" s="63">
        <v>0</v>
      </c>
      <c r="F874" s="65">
        <f>'[2]Laporan Mingguan'!O886</f>
        <v>0</v>
      </c>
      <c r="G874" s="63"/>
      <c r="H874" s="63"/>
      <c r="I874" s="63"/>
      <c r="J874" s="63"/>
      <c r="K874" s="63"/>
      <c r="L874" s="63"/>
      <c r="M874" s="63"/>
      <c r="N874" s="63"/>
      <c r="O874" s="65">
        <f t="shared" si="48"/>
        <v>0</v>
      </c>
      <c r="P874" s="65">
        <v>0</v>
      </c>
      <c r="Q874" s="65">
        <v>6900</v>
      </c>
      <c r="R874" s="65">
        <f t="shared" si="49"/>
        <v>0</v>
      </c>
    </row>
    <row r="875" spans="1:18" x14ac:dyDescent="0.2">
      <c r="A875" s="163">
        <v>392</v>
      </c>
      <c r="B875" s="63" t="s">
        <v>1046</v>
      </c>
      <c r="C875" s="63" t="s">
        <v>1048</v>
      </c>
      <c r="D875" s="63">
        <v>0</v>
      </c>
      <c r="E875" s="63">
        <v>0</v>
      </c>
      <c r="F875" s="65">
        <f>'[2]Laporan Mingguan'!O887</f>
        <v>0</v>
      </c>
      <c r="G875" s="63"/>
      <c r="H875" s="63"/>
      <c r="I875" s="63"/>
      <c r="J875" s="63"/>
      <c r="K875" s="63"/>
      <c r="L875" s="63"/>
      <c r="M875" s="63"/>
      <c r="N875" s="63"/>
      <c r="O875" s="65">
        <f t="shared" ref="O875:O877" si="54">(F875+G875+I875+K875+M875)-(H875+J875+L875+N875)</f>
        <v>0</v>
      </c>
      <c r="P875" s="65">
        <v>0</v>
      </c>
      <c r="Q875" s="65">
        <v>7150</v>
      </c>
      <c r="R875" s="65">
        <f t="shared" ref="R875:R877" si="55">Q875*P875</f>
        <v>0</v>
      </c>
    </row>
    <row r="876" spans="1:18" x14ac:dyDescent="0.2">
      <c r="A876" s="163">
        <v>393</v>
      </c>
      <c r="B876" s="63" t="s">
        <v>1046</v>
      </c>
      <c r="C876" s="63" t="s">
        <v>1049</v>
      </c>
      <c r="D876" s="63">
        <v>0</v>
      </c>
      <c r="E876" s="63">
        <v>0</v>
      </c>
      <c r="F876" s="65">
        <f>'[2]Laporan Mingguan'!O888</f>
        <v>2</v>
      </c>
      <c r="G876" s="63"/>
      <c r="H876" s="63"/>
      <c r="I876" s="63"/>
      <c r="J876" s="63"/>
      <c r="K876" s="63"/>
      <c r="L876" s="63"/>
      <c r="M876" s="63"/>
      <c r="N876" s="63"/>
      <c r="O876" s="65">
        <f t="shared" ref="O876" si="56">(F876+G876+I876+K876+M876)-(H876+J876+L876+N876)</f>
        <v>2</v>
      </c>
      <c r="P876" s="65">
        <v>2</v>
      </c>
      <c r="Q876" s="65">
        <v>5500</v>
      </c>
      <c r="R876" s="65">
        <f t="shared" ref="R876" si="57">Q876*P876</f>
        <v>11000</v>
      </c>
    </row>
    <row r="877" spans="1:18" x14ac:dyDescent="0.2">
      <c r="A877" s="163">
        <v>394</v>
      </c>
      <c r="B877" s="63" t="s">
        <v>1073</v>
      </c>
      <c r="C877" s="63" t="s">
        <v>1074</v>
      </c>
      <c r="D877" s="63">
        <v>0</v>
      </c>
      <c r="E877" s="63">
        <v>0</v>
      </c>
      <c r="F877" s="65">
        <f>'[2]Laporan Mingguan'!O889</f>
        <v>0</v>
      </c>
      <c r="G877" s="63"/>
      <c r="H877" s="63"/>
      <c r="I877" s="63"/>
      <c r="J877" s="63"/>
      <c r="K877" s="63"/>
      <c r="L877" s="63"/>
      <c r="M877" s="63"/>
      <c r="N877" s="63"/>
      <c r="O877" s="65">
        <f t="shared" si="54"/>
        <v>0</v>
      </c>
      <c r="P877" s="65">
        <v>0</v>
      </c>
      <c r="Q877" s="65">
        <v>18600</v>
      </c>
      <c r="R877" s="65">
        <f t="shared" si="55"/>
        <v>0</v>
      </c>
    </row>
    <row r="878" spans="1:18" x14ac:dyDescent="0.2">
      <c r="A878" s="163">
        <v>395</v>
      </c>
      <c r="B878" s="63" t="s">
        <v>1073</v>
      </c>
      <c r="C878" s="63" t="s">
        <v>1075</v>
      </c>
      <c r="D878" s="63">
        <v>0</v>
      </c>
      <c r="E878" s="63">
        <v>0</v>
      </c>
      <c r="F878" s="65">
        <f>'[2]Laporan Mingguan'!O890</f>
        <v>0</v>
      </c>
      <c r="G878" s="63"/>
      <c r="H878" s="63"/>
      <c r="I878" s="63"/>
      <c r="J878" s="63"/>
      <c r="K878" s="63"/>
      <c r="L878" s="63"/>
      <c r="M878" s="63"/>
      <c r="N878" s="63"/>
      <c r="O878" s="65">
        <f t="shared" ref="O878" si="58">(F878+G878+I878+K878+M878)-(H878+J878+L878+N878)</f>
        <v>0</v>
      </c>
      <c r="P878" s="65">
        <v>0</v>
      </c>
      <c r="Q878" s="65">
        <v>20700</v>
      </c>
      <c r="R878" s="65">
        <f t="shared" ref="R878" si="59">Q878*P878</f>
        <v>0</v>
      </c>
    </row>
    <row r="879" spans="1:18" x14ac:dyDescent="0.2">
      <c r="A879" s="163">
        <v>396</v>
      </c>
      <c r="B879" s="63" t="s">
        <v>1051</v>
      </c>
      <c r="C879" s="63" t="s">
        <v>1052</v>
      </c>
      <c r="D879" s="63">
        <v>0</v>
      </c>
      <c r="E879" s="63">
        <v>0</v>
      </c>
      <c r="F879" s="65">
        <f>'[2]Laporan Mingguan'!O891</f>
        <v>0</v>
      </c>
      <c r="G879" s="63"/>
      <c r="H879" s="63"/>
      <c r="I879" s="63"/>
      <c r="J879" s="63"/>
      <c r="K879" s="63"/>
      <c r="L879" s="63"/>
      <c r="M879" s="63"/>
      <c r="N879" s="63"/>
      <c r="O879" s="65">
        <f t="shared" ref="O879" si="60">(F879+G879+I879+K879+M879)-(H879+J879+L879+N879)</f>
        <v>0</v>
      </c>
      <c r="P879" s="65">
        <v>0</v>
      </c>
      <c r="Q879" s="65">
        <v>53400</v>
      </c>
      <c r="R879" s="65">
        <f t="shared" ref="R879" si="61">Q879*P879</f>
        <v>0</v>
      </c>
    </row>
    <row r="880" spans="1:18" x14ac:dyDescent="0.2">
      <c r="A880" s="163">
        <v>397</v>
      </c>
      <c r="B880" s="63" t="s">
        <v>1051</v>
      </c>
      <c r="C880" s="63" t="s">
        <v>1053</v>
      </c>
      <c r="D880" s="63">
        <v>0</v>
      </c>
      <c r="E880" s="63">
        <v>0</v>
      </c>
      <c r="F880" s="65">
        <f>'[2]Laporan Mingguan'!O892</f>
        <v>0</v>
      </c>
      <c r="G880" s="63"/>
      <c r="H880" s="63"/>
      <c r="I880" s="63"/>
      <c r="J880" s="63"/>
      <c r="K880" s="63"/>
      <c r="L880" s="63"/>
      <c r="M880" s="63"/>
      <c r="N880" s="63"/>
      <c r="O880" s="65">
        <f t="shared" ref="O880:O884" si="62">(F880+G880+I880+K880+M880)-(H880+J880+L880+N880)</f>
        <v>0</v>
      </c>
      <c r="P880" s="65">
        <v>0</v>
      </c>
      <c r="Q880" s="65">
        <v>71200</v>
      </c>
      <c r="R880" s="65">
        <f t="shared" ref="R880:R884" si="63">Q880*P880</f>
        <v>0</v>
      </c>
    </row>
    <row r="881" spans="1:18" x14ac:dyDescent="0.2">
      <c r="A881" s="163">
        <v>398</v>
      </c>
      <c r="B881" s="63" t="str">
        <f>'[1]Laporan Bulanan'!B713</f>
        <v>PO-LOCK</v>
      </c>
      <c r="C881" s="63" t="str">
        <f>'[1]Laporan Mingguan'!C718</f>
        <v>PN-16</v>
      </c>
      <c r="D881" s="63">
        <f>'[1]Laporan Mingguan'!D718</f>
        <v>0</v>
      </c>
      <c r="E881" s="63">
        <f>'[1]Laporan Mingguan'!E718</f>
        <v>0</v>
      </c>
      <c r="F881" s="65">
        <f>'[2]Laporan Mingguan'!O893</f>
        <v>0</v>
      </c>
      <c r="G881" s="63"/>
      <c r="H881" s="63"/>
      <c r="I881" s="63"/>
      <c r="J881" s="63"/>
      <c r="K881" s="63"/>
      <c r="L881" s="63"/>
      <c r="M881" s="63"/>
      <c r="N881" s="63"/>
      <c r="O881" s="65">
        <f t="shared" si="48"/>
        <v>0</v>
      </c>
      <c r="P881" s="65">
        <v>0</v>
      </c>
      <c r="Q881" s="65">
        <v>18240</v>
      </c>
      <c r="R881" s="65">
        <f t="shared" si="49"/>
        <v>0</v>
      </c>
    </row>
    <row r="882" spans="1:18" s="93" customFormat="1" x14ac:dyDescent="0.2">
      <c r="A882" s="163">
        <v>399</v>
      </c>
      <c r="B882" s="91" t="s">
        <v>1119</v>
      </c>
      <c r="C882" s="91" t="s">
        <v>1120</v>
      </c>
      <c r="D882" s="91">
        <v>0</v>
      </c>
      <c r="E882" s="91">
        <v>0</v>
      </c>
      <c r="F882" s="92">
        <f>'[2]Laporan Mingguan'!O894</f>
        <v>0</v>
      </c>
      <c r="G882" s="91"/>
      <c r="H882" s="91"/>
      <c r="I882" s="91"/>
      <c r="J882" s="91"/>
      <c r="K882" s="91"/>
      <c r="L882" s="91"/>
      <c r="M882" s="91">
        <f>4</f>
        <v>4</v>
      </c>
      <c r="N882" s="91">
        <f>4</f>
        <v>4</v>
      </c>
      <c r="O882" s="92">
        <f t="shared" si="62"/>
        <v>0</v>
      </c>
      <c r="P882" s="92">
        <v>0</v>
      </c>
      <c r="Q882" s="92">
        <v>26009</v>
      </c>
      <c r="R882" s="92">
        <f t="shared" si="63"/>
        <v>0</v>
      </c>
    </row>
    <row r="883" spans="1:18" x14ac:dyDescent="0.2">
      <c r="A883" s="163">
        <v>400</v>
      </c>
      <c r="B883" s="63" t="s">
        <v>1123</v>
      </c>
      <c r="C883" s="63" t="s">
        <v>1124</v>
      </c>
      <c r="D883" s="63">
        <v>0</v>
      </c>
      <c r="E883" s="63">
        <v>0</v>
      </c>
      <c r="F883" s="65">
        <f>'[2]Laporan Mingguan'!O895</f>
        <v>0</v>
      </c>
      <c r="G883" s="63"/>
      <c r="H883" s="63"/>
      <c r="I883" s="63"/>
      <c r="J883" s="63"/>
      <c r="K883" s="63"/>
      <c r="L883" s="63"/>
      <c r="M883" s="63"/>
      <c r="N883" s="63"/>
      <c r="O883" s="65">
        <f t="shared" si="48"/>
        <v>0</v>
      </c>
      <c r="P883" s="65">
        <v>0</v>
      </c>
      <c r="Q883" s="65">
        <v>26009</v>
      </c>
      <c r="R883" s="65">
        <f t="shared" si="49"/>
        <v>0</v>
      </c>
    </row>
    <row r="884" spans="1:18" x14ac:dyDescent="0.2">
      <c r="A884" s="163">
        <v>401</v>
      </c>
      <c r="B884" s="63" t="s">
        <v>1123</v>
      </c>
      <c r="C884" s="63" t="s">
        <v>1149</v>
      </c>
      <c r="D884" s="63">
        <v>0</v>
      </c>
      <c r="E884" s="63">
        <v>0</v>
      </c>
      <c r="F884" s="65">
        <f>'[2]Laporan Mingguan'!O896</f>
        <v>0</v>
      </c>
      <c r="G884" s="63"/>
      <c r="H884" s="63"/>
      <c r="I884" s="63"/>
      <c r="J884" s="63"/>
      <c r="K884" s="63"/>
      <c r="L884" s="63"/>
      <c r="M884" s="63"/>
      <c r="N884" s="63"/>
      <c r="O884" s="65">
        <f t="shared" si="62"/>
        <v>0</v>
      </c>
      <c r="P884" s="65">
        <v>0</v>
      </c>
      <c r="Q884" s="65">
        <v>350000</v>
      </c>
      <c r="R884" s="65">
        <f t="shared" si="63"/>
        <v>0</v>
      </c>
    </row>
    <row r="885" spans="1:18" x14ac:dyDescent="0.2">
      <c r="A885" s="163">
        <v>402</v>
      </c>
      <c r="B885" s="63" t="str">
        <f>'[1]Laporan Bulanan'!B717</f>
        <v>Quick Fitting</v>
      </c>
      <c r="C885" s="63" t="str">
        <f>'[1]Laporan Mingguan'!C722</f>
        <v>PL10-02T</v>
      </c>
      <c r="D885" s="63">
        <f>'[1]Laporan Mingguan'!D722</f>
        <v>0</v>
      </c>
      <c r="E885" s="63">
        <f>'[1]Laporan Mingguan'!E722</f>
        <v>0</v>
      </c>
      <c r="F885" s="65">
        <f>'[2]Laporan Mingguan'!O897</f>
        <v>2</v>
      </c>
      <c r="G885" s="63"/>
      <c r="H885" s="63"/>
      <c r="I885" s="63"/>
      <c r="J885" s="63"/>
      <c r="K885" s="63"/>
      <c r="L885" s="63"/>
      <c r="M885" s="63"/>
      <c r="N885" s="63"/>
      <c r="O885" s="65">
        <f t="shared" si="48"/>
        <v>2</v>
      </c>
      <c r="P885" s="65">
        <v>2</v>
      </c>
      <c r="Q885" s="65">
        <v>20000</v>
      </c>
      <c r="R885" s="65">
        <f t="shared" si="49"/>
        <v>40000</v>
      </c>
    </row>
    <row r="886" spans="1:18" x14ac:dyDescent="0.2">
      <c r="A886" s="163">
        <v>403</v>
      </c>
      <c r="B886" s="63" t="str">
        <f>'[1]Laporan Bulanan'!B718</f>
        <v>Quick Fitting</v>
      </c>
      <c r="C886" s="63" t="str">
        <f>'[1]Laporan Mingguan'!C723</f>
        <v>QFT 01-08</v>
      </c>
      <c r="D886" s="63">
        <f>'[1]Laporan Mingguan'!D723</f>
        <v>0</v>
      </c>
      <c r="E886" s="63">
        <f>'[1]Laporan Mingguan'!E723</f>
        <v>0</v>
      </c>
      <c r="F886" s="65">
        <f>'[2]Laporan Mingguan'!O898</f>
        <v>4</v>
      </c>
      <c r="G886" s="63"/>
      <c r="H886" s="63"/>
      <c r="I886" s="63"/>
      <c r="J886" s="63"/>
      <c r="K886" s="63"/>
      <c r="L886" s="63"/>
      <c r="M886" s="63"/>
      <c r="N886" s="63"/>
      <c r="O886" s="65">
        <f t="shared" si="48"/>
        <v>4</v>
      </c>
      <c r="P886" s="65">
        <v>4</v>
      </c>
      <c r="Q886" s="65">
        <v>9256</v>
      </c>
      <c r="R886" s="65">
        <f t="shared" si="49"/>
        <v>37024</v>
      </c>
    </row>
    <row r="887" spans="1:18" x14ac:dyDescent="0.2">
      <c r="A887" s="163">
        <v>404</v>
      </c>
      <c r="B887" s="63" t="str">
        <f>'[1]Laporan Bulanan'!B719</f>
        <v>Quick Fitting</v>
      </c>
      <c r="C887" s="63" t="str">
        <f>'[1]Laporan Mingguan'!C724</f>
        <v>QFT-01-10</v>
      </c>
      <c r="D887" s="63">
        <f>'[1]Laporan Mingguan'!D724</f>
        <v>0</v>
      </c>
      <c r="E887" s="63">
        <f>'[1]Laporan Mingguan'!E724</f>
        <v>0</v>
      </c>
      <c r="F887" s="65">
        <f>'[2]Laporan Mingguan'!O899</f>
        <v>1</v>
      </c>
      <c r="G887" s="63"/>
      <c r="H887" s="63"/>
      <c r="I887" s="63"/>
      <c r="J887" s="63"/>
      <c r="K887" s="63"/>
      <c r="L887" s="63"/>
      <c r="M887" s="63"/>
      <c r="N887" s="63"/>
      <c r="O887" s="65">
        <f t="shared" si="48"/>
        <v>1</v>
      </c>
      <c r="P887" s="65">
        <v>1</v>
      </c>
      <c r="Q887" s="65">
        <v>20000</v>
      </c>
      <c r="R887" s="65">
        <f t="shared" si="49"/>
        <v>20000</v>
      </c>
    </row>
    <row r="888" spans="1:18" x14ac:dyDescent="0.2">
      <c r="A888" s="163">
        <v>405</v>
      </c>
      <c r="B888" s="63" t="str">
        <f>'[1]Laporan Bulanan'!B720</f>
        <v>Quick Fitting</v>
      </c>
      <c r="C888" s="63" t="str">
        <f>'[1]Laporan Mingguan'!C725</f>
        <v>QFT 02-08</v>
      </c>
      <c r="D888" s="63">
        <f>'[1]Laporan Mingguan'!D725</f>
        <v>0</v>
      </c>
      <c r="E888" s="63">
        <f>'[1]Laporan Mingguan'!E725</f>
        <v>0</v>
      </c>
      <c r="F888" s="65">
        <f>'[2]Laporan Mingguan'!O900</f>
        <v>1</v>
      </c>
      <c r="G888" s="63"/>
      <c r="H888" s="63"/>
      <c r="I888" s="63"/>
      <c r="J888" s="63"/>
      <c r="K888" s="63"/>
      <c r="L888" s="63"/>
      <c r="M888" s="63"/>
      <c r="N888" s="63"/>
      <c r="O888" s="65">
        <f>(F888+G888+I888+K888+M888)-(H888+J888+L888+N888)</f>
        <v>1</v>
      </c>
      <c r="P888" s="65">
        <v>1</v>
      </c>
      <c r="Q888" s="65">
        <v>5700</v>
      </c>
      <c r="R888" s="65">
        <f t="shared" ref="R888:R950" si="64">Q888*P888</f>
        <v>5700</v>
      </c>
    </row>
    <row r="889" spans="1:18" s="93" customFormat="1" x14ac:dyDescent="0.2">
      <c r="A889" s="163">
        <v>406</v>
      </c>
      <c r="B889" s="91" t="str">
        <f>'[1]Laporan Bulanan'!B721</f>
        <v>Quick Fitting</v>
      </c>
      <c r="C889" s="91" t="str">
        <f>'[1]Laporan Mingguan'!C726</f>
        <v>QFT 02-10</v>
      </c>
      <c r="D889" s="91">
        <f>'[1]Laporan Mingguan'!D726</f>
        <v>0</v>
      </c>
      <c r="E889" s="91">
        <f>'[1]Laporan Mingguan'!E726</f>
        <v>0</v>
      </c>
      <c r="F889" s="92">
        <f>'[2]Laporan Mingguan'!O901</f>
        <v>1</v>
      </c>
      <c r="G889" s="91"/>
      <c r="H889" s="91">
        <f>1</f>
        <v>1</v>
      </c>
      <c r="I889" s="91"/>
      <c r="J889" s="91"/>
      <c r="K889" s="91">
        <f>8</f>
        <v>8</v>
      </c>
      <c r="L889" s="91"/>
      <c r="M889" s="91"/>
      <c r="N889" s="91">
        <f>8</f>
        <v>8</v>
      </c>
      <c r="O889" s="92">
        <f t="shared" si="48"/>
        <v>0</v>
      </c>
      <c r="P889" s="92">
        <v>0</v>
      </c>
      <c r="Q889" s="92">
        <v>25000</v>
      </c>
      <c r="R889" s="92">
        <f t="shared" si="64"/>
        <v>0</v>
      </c>
    </row>
    <row r="890" spans="1:18" x14ac:dyDescent="0.2">
      <c r="A890" s="163">
        <v>407</v>
      </c>
      <c r="B890" s="63" t="str">
        <f>'[1]Laporan Bulanan'!B722</f>
        <v>Quick Fitting</v>
      </c>
      <c r="C890" s="63" t="str">
        <f>'[1]Laporan Mingguan'!C727</f>
        <v>QFT-03-10</v>
      </c>
      <c r="D890" s="63">
        <f>'[1]Laporan Mingguan'!D727</f>
        <v>0</v>
      </c>
      <c r="E890" s="63">
        <f>'[1]Laporan Mingguan'!E727</f>
        <v>0</v>
      </c>
      <c r="F890" s="65">
        <f>'[2]Laporan Mingguan'!O902</f>
        <v>14</v>
      </c>
      <c r="G890" s="63"/>
      <c r="H890" s="63">
        <f>12</f>
        <v>12</v>
      </c>
      <c r="I890" s="63"/>
      <c r="J890" s="63"/>
      <c r="K890" s="63"/>
      <c r="L890" s="63"/>
      <c r="M890" s="63"/>
      <c r="N890" s="63"/>
      <c r="O890" s="65">
        <f t="shared" si="48"/>
        <v>2</v>
      </c>
      <c r="P890" s="65">
        <v>2</v>
      </c>
      <c r="Q890" s="65">
        <v>25000</v>
      </c>
      <c r="R890" s="65">
        <f t="shared" si="64"/>
        <v>50000</v>
      </c>
    </row>
    <row r="891" spans="1:18" x14ac:dyDescent="0.2">
      <c r="A891" s="163">
        <v>408</v>
      </c>
      <c r="B891" s="63" t="s">
        <v>271</v>
      </c>
      <c r="C891" s="63" t="s">
        <v>272</v>
      </c>
      <c r="D891" s="63">
        <v>0</v>
      </c>
      <c r="E891" s="63">
        <v>0</v>
      </c>
      <c r="F891" s="65">
        <f>'[2]Laporan Mingguan'!O903</f>
        <v>0</v>
      </c>
      <c r="G891" s="63"/>
      <c r="H891" s="63"/>
      <c r="I891" s="63"/>
      <c r="J891" s="63"/>
      <c r="K891" s="63"/>
      <c r="L891" s="63"/>
      <c r="M891" s="63"/>
      <c r="N891" s="63"/>
      <c r="O891" s="65">
        <f t="shared" si="48"/>
        <v>0</v>
      </c>
      <c r="P891" s="65">
        <v>0</v>
      </c>
      <c r="Q891" s="65">
        <v>31805</v>
      </c>
      <c r="R891" s="65">
        <f t="shared" si="64"/>
        <v>0</v>
      </c>
    </row>
    <row r="892" spans="1:18" x14ac:dyDescent="0.2">
      <c r="A892" s="163">
        <v>409</v>
      </c>
      <c r="B892" s="63" t="str">
        <f>'[1]Laporan Bulanan'!B723</f>
        <v>Return Pin</v>
      </c>
      <c r="C892" s="63" t="str">
        <f>'[1]Laporan Mingguan'!C728</f>
        <v>16-160</v>
      </c>
      <c r="D892" s="63">
        <f>'[1]Laporan Mingguan'!D728</f>
        <v>0</v>
      </c>
      <c r="E892" s="63">
        <f>'[1]Laporan Mingguan'!E728</f>
        <v>0</v>
      </c>
      <c r="F892" s="65">
        <f>'[2]Laporan Mingguan'!O904</f>
        <v>4</v>
      </c>
      <c r="G892" s="63"/>
      <c r="H892" s="63"/>
      <c r="I892" s="63"/>
      <c r="J892" s="63"/>
      <c r="K892" s="63"/>
      <c r="L892" s="63"/>
      <c r="M892" s="63"/>
      <c r="N892" s="63"/>
      <c r="O892" s="65">
        <f t="shared" si="48"/>
        <v>4</v>
      </c>
      <c r="P892" s="65">
        <v>4</v>
      </c>
      <c r="Q892" s="65">
        <v>0</v>
      </c>
      <c r="R892" s="65">
        <f t="shared" si="64"/>
        <v>0</v>
      </c>
    </row>
    <row r="893" spans="1:18" x14ac:dyDescent="0.2">
      <c r="A893" s="163">
        <v>410</v>
      </c>
      <c r="B893" s="63" t="str">
        <f>'[1]Laporan Bulanan'!B724</f>
        <v>Return Pin</v>
      </c>
      <c r="C893" s="63" t="str">
        <f>'[1]Laporan Mingguan'!C729</f>
        <v>MEPP 16 X 200</v>
      </c>
      <c r="D893" s="63">
        <f>'[1]Laporan Mingguan'!D729</f>
        <v>0</v>
      </c>
      <c r="E893" s="63">
        <f>'[1]Laporan Mingguan'!E729</f>
        <v>0</v>
      </c>
      <c r="F893" s="65">
        <f>'[2]Laporan Mingguan'!O905</f>
        <v>1</v>
      </c>
      <c r="G893" s="63"/>
      <c r="H893" s="63"/>
      <c r="I893" s="63"/>
      <c r="J893" s="63"/>
      <c r="K893" s="63"/>
      <c r="L893" s="63"/>
      <c r="M893" s="63"/>
      <c r="N893" s="63"/>
      <c r="O893" s="65">
        <f t="shared" si="48"/>
        <v>1</v>
      </c>
      <c r="P893" s="65">
        <v>1</v>
      </c>
      <c r="Q893" s="65">
        <v>0</v>
      </c>
      <c r="R893" s="65">
        <f t="shared" si="64"/>
        <v>0</v>
      </c>
    </row>
    <row r="894" spans="1:18" x14ac:dyDescent="0.2">
      <c r="A894" s="163">
        <v>411</v>
      </c>
      <c r="B894" s="63" t="s">
        <v>1042</v>
      </c>
      <c r="C894" s="63" t="s">
        <v>1043</v>
      </c>
      <c r="D894" s="63">
        <v>0</v>
      </c>
      <c r="E894" s="63">
        <v>0</v>
      </c>
      <c r="F894" s="65">
        <f>'[2]Laporan Mingguan'!O906</f>
        <v>0</v>
      </c>
      <c r="G894" s="63"/>
      <c r="H894" s="63"/>
      <c r="I894" s="63"/>
      <c r="J894" s="63"/>
      <c r="K894" s="63"/>
      <c r="L894" s="63"/>
      <c r="M894" s="63"/>
      <c r="N894" s="63"/>
      <c r="O894" s="65">
        <f t="shared" si="48"/>
        <v>0</v>
      </c>
      <c r="P894" s="65">
        <v>0</v>
      </c>
      <c r="Q894" s="65">
        <v>3100</v>
      </c>
      <c r="R894" s="65">
        <f t="shared" si="64"/>
        <v>0</v>
      </c>
    </row>
    <row r="895" spans="1:18" x14ac:dyDescent="0.2">
      <c r="A895" s="163">
        <v>412</v>
      </c>
      <c r="B895" s="63" t="s">
        <v>1042</v>
      </c>
      <c r="C895" s="63" t="s">
        <v>1044</v>
      </c>
      <c r="D895" s="63">
        <v>0</v>
      </c>
      <c r="E895" s="63">
        <v>0</v>
      </c>
      <c r="F895" s="65">
        <f>'[2]Laporan Mingguan'!O907</f>
        <v>3</v>
      </c>
      <c r="G895" s="63"/>
      <c r="H895" s="63"/>
      <c r="I895" s="63"/>
      <c r="J895" s="63"/>
      <c r="K895" s="63"/>
      <c r="L895" s="63"/>
      <c r="M895" s="63"/>
      <c r="N895" s="63"/>
      <c r="O895" s="65">
        <f t="shared" ref="O895" si="65">(F895+G895+I895+K895+M895)-(H895+J895+L895+N895)</f>
        <v>3</v>
      </c>
      <c r="P895" s="65">
        <v>3</v>
      </c>
      <c r="Q895" s="65">
        <v>550</v>
      </c>
      <c r="R895" s="65">
        <f t="shared" ref="R895" si="66">Q895*P895</f>
        <v>1650</v>
      </c>
    </row>
    <row r="896" spans="1:18" x14ac:dyDescent="0.2">
      <c r="A896" s="163">
        <v>413</v>
      </c>
      <c r="B896" s="63" t="s">
        <v>1042</v>
      </c>
      <c r="C896" s="63" t="s">
        <v>1045</v>
      </c>
      <c r="D896" s="63">
        <v>0</v>
      </c>
      <c r="E896" s="63">
        <v>0</v>
      </c>
      <c r="F896" s="65">
        <f>'[2]Laporan Mingguan'!O908</f>
        <v>2</v>
      </c>
      <c r="G896" s="63"/>
      <c r="H896" s="63"/>
      <c r="I896" s="63"/>
      <c r="J896" s="63"/>
      <c r="K896" s="63"/>
      <c r="L896" s="63"/>
      <c r="M896" s="63"/>
      <c r="N896" s="63"/>
      <c r="O896" s="65">
        <f t="shared" ref="O896" si="67">(F896+G896+I896+K896+M896)-(H896+J896+L896+N896)</f>
        <v>2</v>
      </c>
      <c r="P896" s="65">
        <v>2</v>
      </c>
      <c r="Q896" s="65">
        <v>1100</v>
      </c>
      <c r="R896" s="65">
        <f t="shared" ref="R896" si="68">Q896*P896</f>
        <v>2200</v>
      </c>
    </row>
    <row r="897" spans="1:18" x14ac:dyDescent="0.2">
      <c r="A897" s="163">
        <v>414</v>
      </c>
      <c r="B897" s="63" t="str">
        <f>'[1]Laporan Bulanan'!B725</f>
        <v>Rubber Pad</v>
      </c>
      <c r="C897" s="63">
        <f>'[1]Laporan Mingguan'!C730</f>
        <v>0</v>
      </c>
      <c r="D897" s="63">
        <f>'[1]Laporan Mingguan'!D730</f>
        <v>0</v>
      </c>
      <c r="E897" s="63">
        <f>'[1]Laporan Mingguan'!E730</f>
        <v>0</v>
      </c>
      <c r="F897" s="65">
        <f>'[2]Laporan Mingguan'!O909</f>
        <v>1</v>
      </c>
      <c r="G897" s="63"/>
      <c r="H897" s="63"/>
      <c r="I897" s="63"/>
      <c r="J897" s="63"/>
      <c r="K897" s="63"/>
      <c r="L897" s="63"/>
      <c r="M897" s="63"/>
      <c r="N897" s="63"/>
      <c r="O897" s="65">
        <f t="shared" si="48"/>
        <v>1</v>
      </c>
      <c r="P897" s="65">
        <v>1</v>
      </c>
      <c r="Q897" s="65">
        <v>0</v>
      </c>
      <c r="R897" s="65">
        <f t="shared" si="64"/>
        <v>0</v>
      </c>
    </row>
    <row r="898" spans="1:18" s="93" customFormat="1" x14ac:dyDescent="0.2">
      <c r="A898" s="163">
        <v>415</v>
      </c>
      <c r="B898" s="91" t="str">
        <f>'[1]Laporan Bulanan'!B726</f>
        <v>Screw Plugs</v>
      </c>
      <c r="C898" s="91" t="str">
        <f>'[1]Laporan Mingguan'!C731</f>
        <v>QPWA 010</v>
      </c>
      <c r="D898" s="91">
        <f>'[1]Laporan Mingguan'!D731</f>
        <v>0</v>
      </c>
      <c r="E898" s="91">
        <f>'[1]Laporan Mingguan'!E731</f>
        <v>0</v>
      </c>
      <c r="F898" s="92">
        <f>'[2]Laporan Mingguan'!O910</f>
        <v>13</v>
      </c>
      <c r="G898" s="91">
        <f>8</f>
        <v>8</v>
      </c>
      <c r="H898" s="91"/>
      <c r="I898" s="91"/>
      <c r="J898" s="91"/>
      <c r="K898" s="91"/>
      <c r="L898" s="91"/>
      <c r="M898" s="91"/>
      <c r="N898" s="91">
        <f>8</f>
        <v>8</v>
      </c>
      <c r="O898" s="92">
        <f t="shared" si="48"/>
        <v>13</v>
      </c>
      <c r="P898" s="92">
        <v>13</v>
      </c>
      <c r="Q898" s="92">
        <v>5500</v>
      </c>
      <c r="R898" s="92">
        <f t="shared" si="64"/>
        <v>71500</v>
      </c>
    </row>
    <row r="899" spans="1:18" s="93" customFormat="1" x14ac:dyDescent="0.2">
      <c r="A899" s="163">
        <v>416</v>
      </c>
      <c r="B899" s="91" t="str">
        <f>'[1]Laporan Bulanan'!B727</f>
        <v>Screw Plugs</v>
      </c>
      <c r="C899" s="91" t="str">
        <f>'[1]Laporan Mingguan'!C732</f>
        <v>QPWA 020</v>
      </c>
      <c r="D899" s="91" t="s">
        <v>274</v>
      </c>
      <c r="E899" s="91">
        <f>'[1]Laporan Mingguan'!E732</f>
        <v>0</v>
      </c>
      <c r="F899" s="92">
        <f>'[2]Laporan Mingguan'!O911</f>
        <v>2</v>
      </c>
      <c r="G899" s="91">
        <f>40</f>
        <v>40</v>
      </c>
      <c r="H899" s="91">
        <f>23+17</f>
        <v>40</v>
      </c>
      <c r="I899" s="91"/>
      <c r="J899" s="91"/>
      <c r="K899" s="91">
        <f>32+8</f>
        <v>40</v>
      </c>
      <c r="L899" s="91"/>
      <c r="M899" s="91">
        <f>38</f>
        <v>38</v>
      </c>
      <c r="N899" s="91">
        <f>13+19+4+4+19+19</f>
        <v>78</v>
      </c>
      <c r="O899" s="92">
        <f t="shared" si="48"/>
        <v>2</v>
      </c>
      <c r="P899" s="92">
        <v>2</v>
      </c>
      <c r="Q899" s="92">
        <v>6000</v>
      </c>
      <c r="R899" s="92">
        <f t="shared" si="64"/>
        <v>12000</v>
      </c>
    </row>
    <row r="900" spans="1:18" x14ac:dyDescent="0.2">
      <c r="A900" s="163">
        <v>417</v>
      </c>
      <c r="B900" s="63" t="s">
        <v>1103</v>
      </c>
      <c r="C900" s="63" t="s">
        <v>1102</v>
      </c>
      <c r="D900" s="63" t="s">
        <v>928</v>
      </c>
      <c r="E900" s="63">
        <v>0</v>
      </c>
      <c r="F900" s="65">
        <f>'[2]Laporan Mingguan'!O912</f>
        <v>0</v>
      </c>
      <c r="G900" s="63"/>
      <c r="H900" s="63"/>
      <c r="I900" s="63"/>
      <c r="J900" s="63"/>
      <c r="K900" s="63"/>
      <c r="L900" s="63"/>
      <c r="M900" s="63"/>
      <c r="N900" s="63"/>
      <c r="O900" s="65">
        <f t="shared" si="48"/>
        <v>0</v>
      </c>
      <c r="P900" s="65">
        <v>0</v>
      </c>
      <c r="Q900" s="65">
        <v>8000</v>
      </c>
      <c r="R900" s="65">
        <f t="shared" si="64"/>
        <v>0</v>
      </c>
    </row>
    <row r="901" spans="1:18" x14ac:dyDescent="0.2">
      <c r="A901" s="163">
        <v>418</v>
      </c>
      <c r="B901" s="63" t="s">
        <v>277</v>
      </c>
      <c r="C901" s="63" t="s">
        <v>278</v>
      </c>
      <c r="D901" s="63">
        <v>0</v>
      </c>
      <c r="E901" s="63">
        <v>0</v>
      </c>
      <c r="F901" s="65">
        <f>'[2]Laporan Mingguan'!O913</f>
        <v>2</v>
      </c>
      <c r="G901" s="63"/>
      <c r="H901" s="63"/>
      <c r="I901" s="63"/>
      <c r="J901" s="63"/>
      <c r="K901" s="63"/>
      <c r="L901" s="63"/>
      <c r="M901" s="63"/>
      <c r="N901" s="63"/>
      <c r="O901" s="65">
        <f t="shared" si="48"/>
        <v>2</v>
      </c>
      <c r="P901" s="65">
        <v>2</v>
      </c>
      <c r="Q901" s="65">
        <v>9069</v>
      </c>
      <c r="R901" s="65">
        <f t="shared" si="64"/>
        <v>18138</v>
      </c>
    </row>
    <row r="902" spans="1:18" s="93" customFormat="1" x14ac:dyDescent="0.2">
      <c r="A902" s="163">
        <v>419</v>
      </c>
      <c r="B902" s="91" t="str">
        <f>'[1]Laporan Bulanan'!B728</f>
        <v>Screw Plugs</v>
      </c>
      <c r="C902" s="91" t="str">
        <f>'[1]Laporan Mingguan'!C733</f>
        <v>QPWA 030</v>
      </c>
      <c r="D902" s="91">
        <f>'[1]Laporan Mingguan'!D733</f>
        <v>0</v>
      </c>
      <c r="E902" s="91">
        <f>'[1]Laporan Mingguan'!E733</f>
        <v>0</v>
      </c>
      <c r="F902" s="92">
        <f>'[2]Laporan Mingguan'!O914</f>
        <v>0</v>
      </c>
      <c r="G902" s="91">
        <f>4+8</f>
        <v>12</v>
      </c>
      <c r="H902" s="91">
        <f>2+2</f>
        <v>4</v>
      </c>
      <c r="I902" s="91"/>
      <c r="J902" s="91"/>
      <c r="K902" s="91">
        <f>2</f>
        <v>2</v>
      </c>
      <c r="L902" s="91"/>
      <c r="M902" s="91"/>
      <c r="N902" s="91">
        <f>2+8</f>
        <v>10</v>
      </c>
      <c r="O902" s="92">
        <f t="shared" si="48"/>
        <v>0</v>
      </c>
      <c r="P902" s="92">
        <v>0</v>
      </c>
      <c r="Q902" s="92">
        <v>9000</v>
      </c>
      <c r="R902" s="92">
        <f t="shared" si="64"/>
        <v>0</v>
      </c>
    </row>
    <row r="903" spans="1:18" s="101" customFormat="1" x14ac:dyDescent="0.2">
      <c r="A903" s="163">
        <v>420</v>
      </c>
      <c r="B903" s="98" t="s">
        <v>277</v>
      </c>
      <c r="C903" s="98" t="s">
        <v>1222</v>
      </c>
      <c r="D903" s="98">
        <v>0</v>
      </c>
      <c r="E903" s="98">
        <v>0</v>
      </c>
      <c r="F903" s="100">
        <v>0</v>
      </c>
      <c r="G903" s="98"/>
      <c r="H903" s="98"/>
      <c r="I903" s="98"/>
      <c r="J903" s="98"/>
      <c r="K903" s="98"/>
      <c r="L903" s="98"/>
      <c r="M903" s="98">
        <f>4</f>
        <v>4</v>
      </c>
      <c r="N903" s="98">
        <f>2+2</f>
        <v>4</v>
      </c>
      <c r="O903" s="100">
        <f t="shared" si="48"/>
        <v>0</v>
      </c>
      <c r="P903" s="100">
        <v>0</v>
      </c>
      <c r="Q903" s="100">
        <v>0</v>
      </c>
      <c r="R903" s="100">
        <f t="shared" si="64"/>
        <v>0</v>
      </c>
    </row>
    <row r="904" spans="1:18" x14ac:dyDescent="0.2">
      <c r="A904" s="163">
        <v>421</v>
      </c>
      <c r="B904" s="63" t="str">
        <f>'[1]Laporan Bulanan'!B729</f>
        <v>Screw Plugs</v>
      </c>
      <c r="C904" s="63" t="str">
        <f>'[1]Laporan Mingguan'!C734</f>
        <v>QPWB-008</v>
      </c>
      <c r="D904" s="63">
        <f>'[1]Laporan Mingguan'!D734</f>
        <v>0</v>
      </c>
      <c r="E904" s="63">
        <f>'[1]Laporan Mingguan'!E734</f>
        <v>0</v>
      </c>
      <c r="F904" s="65">
        <f>'[2]Laporan Mingguan'!O915</f>
        <v>4</v>
      </c>
      <c r="G904" s="63"/>
      <c r="H904" s="63"/>
      <c r="I904" s="63"/>
      <c r="J904" s="63"/>
      <c r="K904" s="63"/>
      <c r="L904" s="63"/>
      <c r="M904" s="63"/>
      <c r="N904" s="63"/>
      <c r="O904" s="65">
        <f t="shared" si="48"/>
        <v>4</v>
      </c>
      <c r="P904" s="65">
        <v>4</v>
      </c>
      <c r="Q904" s="65">
        <v>6331</v>
      </c>
      <c r="R904" s="65">
        <f t="shared" si="64"/>
        <v>25324</v>
      </c>
    </row>
    <row r="905" spans="1:18" x14ac:dyDescent="0.2">
      <c r="A905" s="163">
        <v>422</v>
      </c>
      <c r="B905" s="63" t="str">
        <f>'[1]Laporan Bulanan'!B730</f>
        <v>Screw Plugs</v>
      </c>
      <c r="C905" s="63" t="str">
        <f>'[1]Laporan Mingguan'!C735</f>
        <v>QPWB-010</v>
      </c>
      <c r="D905" s="63">
        <f>'[1]Laporan Mingguan'!D735</f>
        <v>0</v>
      </c>
      <c r="E905" s="63">
        <f>'[1]Laporan Mingguan'!E735</f>
        <v>0</v>
      </c>
      <c r="F905" s="65">
        <f>'[2]Laporan Mingguan'!O916</f>
        <v>34</v>
      </c>
      <c r="G905" s="63"/>
      <c r="H905" s="63"/>
      <c r="I905" s="63"/>
      <c r="J905" s="63"/>
      <c r="K905" s="63"/>
      <c r="L905" s="63"/>
      <c r="M905" s="63"/>
      <c r="N905" s="63"/>
      <c r="O905" s="65">
        <f>(F905+G905+I905+K905+M905)-(H905+J905+L905+N905)</f>
        <v>34</v>
      </c>
      <c r="P905" s="65">
        <v>34</v>
      </c>
      <c r="Q905" s="65">
        <v>6331</v>
      </c>
      <c r="R905" s="65">
        <f t="shared" si="64"/>
        <v>215254</v>
      </c>
    </row>
    <row r="906" spans="1:18" x14ac:dyDescent="0.2">
      <c r="A906" s="163">
        <v>423</v>
      </c>
      <c r="B906" s="63" t="str">
        <f>'[1]Laporan Bulanan'!B731</f>
        <v>Screw Plugs</v>
      </c>
      <c r="C906" s="63" t="str">
        <f>'[1]Laporan Mingguan'!C736</f>
        <v>QPWB-014</v>
      </c>
      <c r="D906" s="63">
        <f>'[1]Laporan Mingguan'!D736</f>
        <v>0</v>
      </c>
      <c r="E906" s="63">
        <f>'[1]Laporan Mingguan'!E736</f>
        <v>0</v>
      </c>
      <c r="F906" s="65">
        <f>'[2]Laporan Mingguan'!O917</f>
        <v>20</v>
      </c>
      <c r="G906" s="63"/>
      <c r="H906" s="63"/>
      <c r="I906" s="63"/>
      <c r="J906" s="63"/>
      <c r="K906" s="63"/>
      <c r="L906" s="63"/>
      <c r="M906" s="63"/>
      <c r="N906" s="63"/>
      <c r="O906" s="65">
        <f>(F906+G906+I906+K906+M906)-(H906+J906+L906+N906)</f>
        <v>20</v>
      </c>
      <c r="P906" s="65">
        <v>20</v>
      </c>
      <c r="Q906" s="65">
        <v>13969</v>
      </c>
      <c r="R906" s="65">
        <f t="shared" si="64"/>
        <v>279380</v>
      </c>
    </row>
    <row r="907" spans="1:18" x14ac:dyDescent="0.2">
      <c r="A907" s="163">
        <v>424</v>
      </c>
      <c r="B907" s="63" t="str">
        <f>'[1]Laporan Bulanan'!B733</f>
        <v>SPDL 10-80</v>
      </c>
      <c r="C907" s="63">
        <f>'[1]Laporan Mingguan'!C738</f>
        <v>0</v>
      </c>
      <c r="D907" s="63">
        <f>'[1]Laporan Mingguan'!D738</f>
        <v>0</v>
      </c>
      <c r="E907" s="63">
        <f>'[1]Laporan Mingguan'!E738</f>
        <v>0</v>
      </c>
      <c r="F907" s="65">
        <f>'[2]Laporan Mingguan'!O918</f>
        <v>6</v>
      </c>
      <c r="G907" s="63"/>
      <c r="H907" s="63"/>
      <c r="I907" s="63"/>
      <c r="J907" s="63"/>
      <c r="K907" s="63"/>
      <c r="L907" s="63"/>
      <c r="M907" s="63"/>
      <c r="N907" s="63"/>
      <c r="O907" s="65">
        <f t="shared" si="48"/>
        <v>6</v>
      </c>
      <c r="P907" s="65">
        <v>6</v>
      </c>
      <c r="Q907" s="65">
        <v>0</v>
      </c>
      <c r="R907" s="65">
        <f t="shared" si="64"/>
        <v>0</v>
      </c>
    </row>
    <row r="908" spans="1:18" x14ac:dyDescent="0.2">
      <c r="A908" s="163">
        <v>425</v>
      </c>
      <c r="B908" s="63" t="str">
        <f>'[1]Laporan Bulanan'!B734</f>
        <v>Spring</v>
      </c>
      <c r="C908" s="63" t="s">
        <v>1089</v>
      </c>
      <c r="D908" s="63">
        <f>'[1]Laporan Mingguan'!D739</f>
        <v>0</v>
      </c>
      <c r="E908" s="63">
        <f>'[1]Laporan Mingguan'!E739</f>
        <v>0</v>
      </c>
      <c r="F908" s="65">
        <f>'[2]Laporan Mingguan'!O919</f>
        <v>0</v>
      </c>
      <c r="G908" s="63"/>
      <c r="H908" s="63"/>
      <c r="I908" s="63"/>
      <c r="J908" s="63"/>
      <c r="K908" s="63"/>
      <c r="L908" s="63"/>
      <c r="M908" s="63"/>
      <c r="N908" s="63"/>
      <c r="O908" s="65">
        <f t="shared" si="48"/>
        <v>0</v>
      </c>
      <c r="P908" s="65">
        <v>0</v>
      </c>
      <c r="Q908" s="65">
        <v>17000</v>
      </c>
      <c r="R908" s="65">
        <f t="shared" si="64"/>
        <v>0</v>
      </c>
    </row>
    <row r="909" spans="1:18" x14ac:dyDescent="0.2">
      <c r="A909" s="163">
        <v>426</v>
      </c>
      <c r="B909" s="63" t="str">
        <f>'[1]Laporan Bulanan'!B735</f>
        <v>Spring</v>
      </c>
      <c r="C909" s="63" t="str">
        <f>'[1]Laporan Mingguan'!C740</f>
        <v>SSWF 50x150</v>
      </c>
      <c r="D909" s="63">
        <f>'[1]Laporan Mingguan'!D740</f>
        <v>0</v>
      </c>
      <c r="E909" s="63">
        <f>'[1]Laporan Mingguan'!E740</f>
        <v>0</v>
      </c>
      <c r="F909" s="65">
        <f>'[2]Laporan Mingguan'!O920</f>
        <v>4</v>
      </c>
      <c r="G909" s="63"/>
      <c r="H909" s="63"/>
      <c r="I909" s="63"/>
      <c r="J909" s="63"/>
      <c r="K909" s="63"/>
      <c r="L909" s="63"/>
      <c r="M909" s="63"/>
      <c r="N909" s="63"/>
      <c r="O909" s="65">
        <f t="shared" si="48"/>
        <v>4</v>
      </c>
      <c r="P909" s="65">
        <v>4</v>
      </c>
      <c r="Q909" s="65">
        <v>0</v>
      </c>
      <c r="R909" s="65">
        <f t="shared" si="64"/>
        <v>0</v>
      </c>
    </row>
    <row r="910" spans="1:18" x14ac:dyDescent="0.2">
      <c r="A910" s="163">
        <v>427</v>
      </c>
      <c r="B910" s="63" t="s">
        <v>35</v>
      </c>
      <c r="C910" s="63" t="s">
        <v>421</v>
      </c>
      <c r="D910" s="63">
        <v>0</v>
      </c>
      <c r="E910" s="63">
        <v>0</v>
      </c>
      <c r="F910" s="65">
        <f>'[2]Laporan Mingguan'!O921</f>
        <v>1</v>
      </c>
      <c r="G910" s="63"/>
      <c r="H910" s="63"/>
      <c r="I910" s="63"/>
      <c r="J910" s="63"/>
      <c r="K910" s="63"/>
      <c r="L910" s="63"/>
      <c r="M910" s="63"/>
      <c r="N910" s="63"/>
      <c r="O910" s="65">
        <f t="shared" si="48"/>
        <v>1</v>
      </c>
      <c r="P910" s="65">
        <v>1</v>
      </c>
      <c r="Q910" s="65">
        <v>16000</v>
      </c>
      <c r="R910" s="65">
        <f t="shared" si="64"/>
        <v>16000</v>
      </c>
    </row>
    <row r="911" spans="1:18" x14ac:dyDescent="0.2">
      <c r="A911" s="163">
        <v>428</v>
      </c>
      <c r="B911" s="63" t="s">
        <v>35</v>
      </c>
      <c r="C911" s="63" t="s">
        <v>1136</v>
      </c>
      <c r="D911" s="63">
        <v>0</v>
      </c>
      <c r="E911" s="63">
        <v>0</v>
      </c>
      <c r="F911" s="65">
        <f>'[2]Laporan Mingguan'!O922</f>
        <v>0</v>
      </c>
      <c r="G911" s="63"/>
      <c r="H911" s="63"/>
      <c r="I911" s="63"/>
      <c r="J911" s="63"/>
      <c r="K911" s="63"/>
      <c r="L911" s="63"/>
      <c r="M911" s="63"/>
      <c r="N911" s="63"/>
      <c r="O911" s="65">
        <f t="shared" si="48"/>
        <v>0</v>
      </c>
      <c r="P911" s="65">
        <v>0</v>
      </c>
      <c r="Q911" s="65">
        <v>17000</v>
      </c>
      <c r="R911" s="65">
        <f t="shared" si="64"/>
        <v>0</v>
      </c>
    </row>
    <row r="912" spans="1:18" x14ac:dyDescent="0.2">
      <c r="A912" s="163">
        <v>429</v>
      </c>
      <c r="B912" s="63" t="s">
        <v>35</v>
      </c>
      <c r="C912" s="63" t="s">
        <v>1081</v>
      </c>
      <c r="D912" s="63">
        <v>0</v>
      </c>
      <c r="E912" s="63">
        <v>0</v>
      </c>
      <c r="F912" s="65">
        <f>'[2]Laporan Mingguan'!O923</f>
        <v>0</v>
      </c>
      <c r="G912" s="63"/>
      <c r="H912" s="63"/>
      <c r="I912" s="63"/>
      <c r="J912" s="63"/>
      <c r="K912" s="63"/>
      <c r="L912" s="63"/>
      <c r="M912" s="63"/>
      <c r="N912" s="63"/>
      <c r="O912" s="65">
        <f t="shared" si="48"/>
        <v>0</v>
      </c>
      <c r="P912" s="65">
        <v>0</v>
      </c>
      <c r="Q912" s="65">
        <v>18000</v>
      </c>
      <c r="R912" s="65">
        <f t="shared" si="64"/>
        <v>0</v>
      </c>
    </row>
    <row r="913" spans="1:18" x14ac:dyDescent="0.2">
      <c r="A913" s="163">
        <v>430</v>
      </c>
      <c r="B913" s="63" t="s">
        <v>35</v>
      </c>
      <c r="C913" s="63" t="s">
        <v>1001</v>
      </c>
      <c r="D913" s="63">
        <v>0</v>
      </c>
      <c r="E913" s="63">
        <v>0</v>
      </c>
      <c r="F913" s="65">
        <f>'[2]Laporan Mingguan'!O924</f>
        <v>1</v>
      </c>
      <c r="G913" s="63"/>
      <c r="H913" s="63"/>
      <c r="I913" s="63"/>
      <c r="J913" s="63"/>
      <c r="K913" s="63"/>
      <c r="L913" s="63"/>
      <c r="M913" s="63"/>
      <c r="N913" s="63"/>
      <c r="O913" s="65">
        <f t="shared" si="48"/>
        <v>1</v>
      </c>
      <c r="P913" s="65">
        <v>1</v>
      </c>
      <c r="Q913" s="65">
        <v>0</v>
      </c>
      <c r="R913" s="65">
        <f t="shared" si="64"/>
        <v>0</v>
      </c>
    </row>
    <row r="914" spans="1:18" x14ac:dyDescent="0.2">
      <c r="A914" s="163">
        <v>431</v>
      </c>
      <c r="B914" s="63" t="s">
        <v>35</v>
      </c>
      <c r="C914" s="63" t="s">
        <v>1031</v>
      </c>
      <c r="D914" s="63">
        <v>0</v>
      </c>
      <c r="E914" s="63">
        <v>0</v>
      </c>
      <c r="F914" s="65">
        <f>'[2]Laporan Mingguan'!O925</f>
        <v>0</v>
      </c>
      <c r="G914" s="63"/>
      <c r="H914" s="63"/>
      <c r="I914" s="63"/>
      <c r="J914" s="63"/>
      <c r="K914" s="63"/>
      <c r="L914" s="63"/>
      <c r="M914" s="63"/>
      <c r="N914" s="63"/>
      <c r="O914" s="65">
        <f t="shared" si="48"/>
        <v>0</v>
      </c>
      <c r="P914" s="65">
        <v>0</v>
      </c>
      <c r="Q914" s="65">
        <v>27000</v>
      </c>
      <c r="R914" s="65">
        <f t="shared" si="64"/>
        <v>0</v>
      </c>
    </row>
    <row r="915" spans="1:18" x14ac:dyDescent="0.2">
      <c r="A915" s="163">
        <v>432</v>
      </c>
      <c r="B915" s="63" t="str">
        <f>'[1]Laporan Bulanan'!B736</f>
        <v>Spring</v>
      </c>
      <c r="C915" s="63" t="str">
        <f>'[1]Laporan Mingguan'!C741</f>
        <v>CSF 14-40</v>
      </c>
      <c r="D915" s="63">
        <f>'[1]Laporan Mingguan'!D741</f>
        <v>0</v>
      </c>
      <c r="E915" s="63">
        <f>'[1]Laporan Mingguan'!E741</f>
        <v>0</v>
      </c>
      <c r="F915" s="65">
        <f>'[2]Laporan Mingguan'!O926</f>
        <v>0</v>
      </c>
      <c r="G915" s="63"/>
      <c r="H915" s="63"/>
      <c r="I915" s="63"/>
      <c r="J915" s="63"/>
      <c r="K915" s="63"/>
      <c r="L915" s="63"/>
      <c r="M915" s="63"/>
      <c r="N915" s="63"/>
      <c r="O915" s="65">
        <f t="shared" si="48"/>
        <v>0</v>
      </c>
      <c r="P915" s="65">
        <v>0</v>
      </c>
      <c r="Q915" s="65">
        <v>29000</v>
      </c>
      <c r="R915" s="65">
        <f t="shared" si="64"/>
        <v>0</v>
      </c>
    </row>
    <row r="916" spans="1:18" x14ac:dyDescent="0.2">
      <c r="A916" s="163">
        <v>433</v>
      </c>
      <c r="B916" s="63" t="s">
        <v>1167</v>
      </c>
      <c r="C916" s="63" t="s">
        <v>1168</v>
      </c>
      <c r="D916" s="63">
        <v>0</v>
      </c>
      <c r="E916" s="63">
        <v>0</v>
      </c>
      <c r="F916" s="65">
        <f>'[2]Laporan Mingguan'!O927</f>
        <v>0</v>
      </c>
      <c r="G916" s="63"/>
      <c r="H916" s="63"/>
      <c r="I916" s="63"/>
      <c r="J916" s="63"/>
      <c r="K916" s="63"/>
      <c r="L916" s="63"/>
      <c r="M916" s="63"/>
      <c r="N916" s="63"/>
      <c r="O916" s="65">
        <f t="shared" si="48"/>
        <v>0</v>
      </c>
      <c r="P916" s="65">
        <v>0</v>
      </c>
      <c r="Q916" s="65">
        <v>33000</v>
      </c>
      <c r="R916" s="65">
        <f t="shared" si="64"/>
        <v>0</v>
      </c>
    </row>
    <row r="917" spans="1:18" x14ac:dyDescent="0.2">
      <c r="A917" s="163">
        <v>434</v>
      </c>
      <c r="B917" s="63" t="s">
        <v>1167</v>
      </c>
      <c r="C917" s="63" t="s">
        <v>1186</v>
      </c>
      <c r="D917" s="63">
        <v>0</v>
      </c>
      <c r="E917" s="63">
        <v>0</v>
      </c>
      <c r="F917" s="65">
        <f>'[2]Laporan Mingguan'!O928</f>
        <v>0</v>
      </c>
      <c r="G917" s="63"/>
      <c r="H917" s="63"/>
      <c r="I917" s="63"/>
      <c r="J917" s="63"/>
      <c r="K917" s="63"/>
      <c r="L917" s="63"/>
      <c r="M917" s="63"/>
      <c r="N917" s="63"/>
      <c r="O917" s="65">
        <f t="shared" si="48"/>
        <v>0</v>
      </c>
      <c r="P917" s="65">
        <v>0</v>
      </c>
      <c r="Q917" s="65">
        <v>26000</v>
      </c>
      <c r="R917" s="65">
        <f t="shared" si="64"/>
        <v>0</v>
      </c>
    </row>
    <row r="918" spans="1:18" x14ac:dyDescent="0.2">
      <c r="A918" s="163">
        <v>435</v>
      </c>
      <c r="B918" s="63" t="s">
        <v>35</v>
      </c>
      <c r="C918" s="63" t="s">
        <v>1104</v>
      </c>
      <c r="D918" s="63">
        <v>0</v>
      </c>
      <c r="E918" s="63">
        <v>0</v>
      </c>
      <c r="F918" s="65">
        <f>'[2]Laporan Mingguan'!O929</f>
        <v>0</v>
      </c>
      <c r="G918" s="63"/>
      <c r="H918" s="63"/>
      <c r="I918" s="63"/>
      <c r="J918" s="63"/>
      <c r="K918" s="63"/>
      <c r="L918" s="63"/>
      <c r="M918" s="63"/>
      <c r="N918" s="63"/>
      <c r="O918" s="65">
        <f t="shared" si="48"/>
        <v>0</v>
      </c>
      <c r="P918" s="65">
        <v>0</v>
      </c>
      <c r="Q918" s="65">
        <v>31000</v>
      </c>
      <c r="R918" s="65">
        <f t="shared" si="64"/>
        <v>0</v>
      </c>
    </row>
    <row r="919" spans="1:18" x14ac:dyDescent="0.2">
      <c r="A919" s="163">
        <v>436</v>
      </c>
      <c r="B919" s="63" t="s">
        <v>35</v>
      </c>
      <c r="C919" s="63" t="s">
        <v>39</v>
      </c>
      <c r="D919" s="63">
        <v>0</v>
      </c>
      <c r="E919" s="63">
        <v>0</v>
      </c>
      <c r="F919" s="65">
        <f>'[2]Laporan Mingguan'!O930</f>
        <v>8</v>
      </c>
      <c r="G919" s="63"/>
      <c r="H919" s="63"/>
      <c r="I919" s="63"/>
      <c r="J919" s="63"/>
      <c r="K919" s="63"/>
      <c r="L919" s="63"/>
      <c r="M919" s="63"/>
      <c r="N919" s="63"/>
      <c r="O919" s="65">
        <f t="shared" si="48"/>
        <v>8</v>
      </c>
      <c r="P919" s="65">
        <v>8</v>
      </c>
      <c r="Q919" s="65">
        <v>31259</v>
      </c>
      <c r="R919" s="65">
        <f t="shared" si="64"/>
        <v>250072</v>
      </c>
    </row>
    <row r="920" spans="1:18" x14ac:dyDescent="0.2">
      <c r="A920" s="163">
        <v>437</v>
      </c>
      <c r="B920" s="63" t="s">
        <v>35</v>
      </c>
      <c r="C920" s="63" t="s">
        <v>1067</v>
      </c>
      <c r="D920" s="63">
        <v>0</v>
      </c>
      <c r="E920" s="63">
        <v>0</v>
      </c>
      <c r="F920" s="65">
        <f>'[2]Laporan Mingguan'!O931</f>
        <v>0</v>
      </c>
      <c r="G920" s="63"/>
      <c r="H920" s="63"/>
      <c r="I920" s="63"/>
      <c r="J920" s="63"/>
      <c r="K920" s="63"/>
      <c r="L920" s="63"/>
      <c r="M920" s="63"/>
      <c r="N920" s="63"/>
      <c r="O920" s="65">
        <f t="shared" si="48"/>
        <v>0</v>
      </c>
      <c r="P920" s="65">
        <v>0</v>
      </c>
      <c r="Q920" s="65">
        <v>28000</v>
      </c>
      <c r="R920" s="65">
        <f t="shared" si="64"/>
        <v>0</v>
      </c>
    </row>
    <row r="921" spans="1:18" x14ac:dyDescent="0.2">
      <c r="A921" s="163">
        <v>438</v>
      </c>
      <c r="B921" s="63" t="s">
        <v>35</v>
      </c>
      <c r="C921" s="63" t="s">
        <v>1034</v>
      </c>
      <c r="D921" s="63">
        <v>0</v>
      </c>
      <c r="E921" s="63">
        <v>0</v>
      </c>
      <c r="F921" s="65">
        <f>'[2]Laporan Mingguan'!O932</f>
        <v>0</v>
      </c>
      <c r="G921" s="63"/>
      <c r="H921" s="63"/>
      <c r="I921" s="63"/>
      <c r="J921" s="63"/>
      <c r="K921" s="63"/>
      <c r="L921" s="63"/>
      <c r="M921" s="63"/>
      <c r="N921" s="63"/>
      <c r="O921" s="65">
        <f t="shared" si="48"/>
        <v>0</v>
      </c>
      <c r="P921" s="65">
        <v>0</v>
      </c>
      <c r="Q921" s="65">
        <v>53000</v>
      </c>
      <c r="R921" s="65">
        <f>Q921*P921</f>
        <v>0</v>
      </c>
    </row>
    <row r="922" spans="1:18" x14ac:dyDescent="0.2">
      <c r="A922" s="163">
        <v>439</v>
      </c>
      <c r="B922" s="63" t="s">
        <v>35</v>
      </c>
      <c r="C922" s="63" t="s">
        <v>165</v>
      </c>
      <c r="D922" s="63">
        <v>0</v>
      </c>
      <c r="E922" s="63">
        <v>0</v>
      </c>
      <c r="F922" s="65">
        <f>'[2]Laporan Mingguan'!O933</f>
        <v>0</v>
      </c>
      <c r="G922" s="63"/>
      <c r="H922" s="63"/>
      <c r="I922" s="63"/>
      <c r="J922" s="63"/>
      <c r="K922" s="63"/>
      <c r="L922" s="63"/>
      <c r="M922" s="63"/>
      <c r="N922" s="63"/>
      <c r="O922" s="65">
        <f t="shared" si="48"/>
        <v>0</v>
      </c>
      <c r="P922" s="65">
        <v>0</v>
      </c>
      <c r="Q922" s="65">
        <v>44000</v>
      </c>
      <c r="R922" s="65">
        <f t="shared" si="64"/>
        <v>0</v>
      </c>
    </row>
    <row r="923" spans="1:18" x14ac:dyDescent="0.2">
      <c r="A923" s="163">
        <v>440</v>
      </c>
      <c r="B923" s="63" t="s">
        <v>35</v>
      </c>
      <c r="C923" s="63" t="s">
        <v>1065</v>
      </c>
      <c r="D923" s="63">
        <v>0</v>
      </c>
      <c r="E923" s="63">
        <v>0</v>
      </c>
      <c r="F923" s="65">
        <f>'[2]Laporan Mingguan'!O934</f>
        <v>0</v>
      </c>
      <c r="G923" s="63"/>
      <c r="H923" s="63"/>
      <c r="I923" s="63"/>
      <c r="J923" s="63"/>
      <c r="K923" s="63"/>
      <c r="L923" s="63"/>
      <c r="M923" s="63"/>
      <c r="N923" s="63"/>
      <c r="O923" s="65">
        <f t="shared" si="48"/>
        <v>0</v>
      </c>
      <c r="P923" s="65">
        <v>0</v>
      </c>
      <c r="Q923" s="65">
        <v>38000</v>
      </c>
      <c r="R923" s="65">
        <f>Q923*P923</f>
        <v>0</v>
      </c>
    </row>
    <row r="924" spans="1:18" x14ac:dyDescent="0.2">
      <c r="A924" s="163">
        <v>441</v>
      </c>
      <c r="B924" s="63" t="str">
        <f>'[1]Laporan Bulanan'!B738</f>
        <v>Spring</v>
      </c>
      <c r="C924" s="63" t="str">
        <f>'[1]Laporan Mingguan'!C743</f>
        <v>CSF 30-35</v>
      </c>
      <c r="D924" s="63" t="s">
        <v>274</v>
      </c>
      <c r="E924" s="63">
        <f>'[1]Laporan Mingguan'!E743</f>
        <v>0</v>
      </c>
      <c r="F924" s="65">
        <f>'[2]Laporan Mingguan'!O935</f>
        <v>3</v>
      </c>
      <c r="G924" s="63"/>
      <c r="H924" s="63"/>
      <c r="I924" s="63"/>
      <c r="J924" s="63"/>
      <c r="K924" s="63"/>
      <c r="L924" s="63"/>
      <c r="M924" s="63"/>
      <c r="N924" s="63"/>
      <c r="O924" s="65">
        <f t="shared" si="48"/>
        <v>3</v>
      </c>
      <c r="P924" s="65">
        <v>3</v>
      </c>
      <c r="Q924" s="65">
        <v>32000</v>
      </c>
      <c r="R924" s="65">
        <f t="shared" si="64"/>
        <v>96000</v>
      </c>
    </row>
    <row r="925" spans="1:18" s="101" customFormat="1" x14ac:dyDescent="0.2">
      <c r="A925" s="163">
        <v>442</v>
      </c>
      <c r="B925" s="98" t="s">
        <v>35</v>
      </c>
      <c r="C925" s="98" t="s">
        <v>1214</v>
      </c>
      <c r="D925" s="98" t="s">
        <v>274</v>
      </c>
      <c r="E925" s="98">
        <v>0</v>
      </c>
      <c r="F925" s="100">
        <v>0</v>
      </c>
      <c r="G925" s="98">
        <f>4</f>
        <v>4</v>
      </c>
      <c r="H925" s="98">
        <f>4</f>
        <v>4</v>
      </c>
      <c r="I925" s="98"/>
      <c r="J925" s="98"/>
      <c r="K925" s="98"/>
      <c r="L925" s="98"/>
      <c r="M925" s="98"/>
      <c r="N925" s="98"/>
      <c r="O925" s="100">
        <f t="shared" si="48"/>
        <v>0</v>
      </c>
      <c r="P925" s="100">
        <v>0</v>
      </c>
      <c r="Q925" s="100">
        <v>0</v>
      </c>
      <c r="R925" s="100">
        <f>Q925*P925</f>
        <v>0</v>
      </c>
    </row>
    <row r="926" spans="1:18" x14ac:dyDescent="0.2">
      <c r="A926" s="163">
        <v>443</v>
      </c>
      <c r="B926" s="63" t="s">
        <v>35</v>
      </c>
      <c r="C926" s="63" t="s">
        <v>258</v>
      </c>
      <c r="D926" s="63">
        <v>0</v>
      </c>
      <c r="E926" s="63">
        <v>0</v>
      </c>
      <c r="F926" s="65">
        <f>'[2]Laporan Mingguan'!O936</f>
        <v>0</v>
      </c>
      <c r="G926" s="63"/>
      <c r="H926" s="63"/>
      <c r="I926" s="63"/>
      <c r="J926" s="63"/>
      <c r="K926" s="63"/>
      <c r="L926" s="63"/>
      <c r="M926" s="63"/>
      <c r="N926" s="63"/>
      <c r="O926" s="65">
        <f t="shared" si="48"/>
        <v>0</v>
      </c>
      <c r="P926" s="65">
        <v>0</v>
      </c>
      <c r="Q926" s="65">
        <v>42000</v>
      </c>
      <c r="R926" s="65">
        <f t="shared" si="64"/>
        <v>0</v>
      </c>
    </row>
    <row r="927" spans="1:18" x14ac:dyDescent="0.2">
      <c r="A927" s="163">
        <v>444</v>
      </c>
      <c r="B927" s="63" t="s">
        <v>35</v>
      </c>
      <c r="C927" s="63" t="s">
        <v>1068</v>
      </c>
      <c r="D927" s="63">
        <v>0</v>
      </c>
      <c r="E927" s="63">
        <v>0</v>
      </c>
      <c r="F927" s="65">
        <f>'[2]Laporan Mingguan'!O937</f>
        <v>0</v>
      </c>
      <c r="G927" s="63"/>
      <c r="H927" s="63"/>
      <c r="I927" s="63"/>
      <c r="J927" s="63"/>
      <c r="K927" s="63"/>
      <c r="L927" s="63"/>
      <c r="M927" s="63"/>
      <c r="N927" s="63"/>
      <c r="O927" s="65">
        <f t="shared" si="48"/>
        <v>0</v>
      </c>
      <c r="P927" s="65">
        <v>0</v>
      </c>
      <c r="Q927" s="65">
        <v>44000</v>
      </c>
      <c r="R927" s="65">
        <f t="shared" si="64"/>
        <v>0</v>
      </c>
    </row>
    <row r="928" spans="1:18" x14ac:dyDescent="0.2">
      <c r="A928" s="163">
        <v>445</v>
      </c>
      <c r="B928" s="63" t="s">
        <v>35</v>
      </c>
      <c r="C928" s="63" t="s">
        <v>76</v>
      </c>
      <c r="D928" s="63">
        <v>0</v>
      </c>
      <c r="E928" s="63">
        <v>0</v>
      </c>
      <c r="F928" s="65">
        <f>'[2]Laporan Mingguan'!O938</f>
        <v>4</v>
      </c>
      <c r="G928" s="63"/>
      <c r="H928" s="63"/>
      <c r="I928" s="63"/>
      <c r="J928" s="63"/>
      <c r="K928" s="63"/>
      <c r="L928" s="63"/>
      <c r="M928" s="63"/>
      <c r="N928" s="63"/>
      <c r="O928" s="65">
        <f t="shared" si="48"/>
        <v>4</v>
      </c>
      <c r="P928" s="65">
        <v>4</v>
      </c>
      <c r="Q928" s="65">
        <v>0</v>
      </c>
      <c r="R928" s="65">
        <f t="shared" si="64"/>
        <v>0</v>
      </c>
    </row>
    <row r="929" spans="1:18" x14ac:dyDescent="0.2">
      <c r="A929" s="163">
        <v>446</v>
      </c>
      <c r="B929" s="63" t="s">
        <v>35</v>
      </c>
      <c r="C929" s="63" t="s">
        <v>77</v>
      </c>
      <c r="D929" s="63">
        <v>0</v>
      </c>
      <c r="E929" s="63">
        <v>0</v>
      </c>
      <c r="F929" s="65">
        <f>'[2]Laporan Mingguan'!O939</f>
        <v>4</v>
      </c>
      <c r="G929" s="63"/>
      <c r="H929" s="63"/>
      <c r="I929" s="63"/>
      <c r="J929" s="63"/>
      <c r="K929" s="63"/>
      <c r="L929" s="63"/>
      <c r="M929" s="63"/>
      <c r="N929" s="63"/>
      <c r="O929" s="65">
        <f t="shared" si="48"/>
        <v>4</v>
      </c>
      <c r="P929" s="65">
        <v>4</v>
      </c>
      <c r="Q929" s="65">
        <v>88000</v>
      </c>
      <c r="R929" s="65">
        <f t="shared" si="64"/>
        <v>352000</v>
      </c>
    </row>
    <row r="930" spans="1:18" x14ac:dyDescent="0.2">
      <c r="A930" s="163">
        <v>447</v>
      </c>
      <c r="B930" s="63" t="s">
        <v>35</v>
      </c>
      <c r="C930" s="63" t="s">
        <v>1137</v>
      </c>
      <c r="D930" s="63">
        <v>0</v>
      </c>
      <c r="E930" s="63">
        <v>0</v>
      </c>
      <c r="F930" s="65">
        <f>'[2]Laporan Mingguan'!O940</f>
        <v>0</v>
      </c>
      <c r="G930" s="63"/>
      <c r="H930" s="63"/>
      <c r="I930" s="63"/>
      <c r="J930" s="63"/>
      <c r="K930" s="63"/>
      <c r="L930" s="63"/>
      <c r="M930" s="63"/>
      <c r="N930" s="63"/>
      <c r="O930" s="65">
        <f t="shared" si="48"/>
        <v>0</v>
      </c>
      <c r="P930" s="65">
        <v>0</v>
      </c>
      <c r="Q930" s="65">
        <v>65000</v>
      </c>
      <c r="R930" s="65">
        <f t="shared" si="64"/>
        <v>0</v>
      </c>
    </row>
    <row r="931" spans="1:18" x14ac:dyDescent="0.2">
      <c r="A931" s="163">
        <v>448</v>
      </c>
      <c r="B931" s="63" t="s">
        <v>35</v>
      </c>
      <c r="C931" s="63" t="s">
        <v>1032</v>
      </c>
      <c r="D931" s="63">
        <v>0</v>
      </c>
      <c r="E931" s="63">
        <v>0</v>
      </c>
      <c r="F931" s="65">
        <f>'[2]Laporan Mingguan'!O941</f>
        <v>0</v>
      </c>
      <c r="G931" s="63"/>
      <c r="H931" s="63"/>
      <c r="I931" s="63"/>
      <c r="J931" s="63"/>
      <c r="K931" s="63"/>
      <c r="L931" s="63"/>
      <c r="M931" s="63"/>
      <c r="N931" s="63"/>
      <c r="O931" s="65">
        <f t="shared" si="48"/>
        <v>0</v>
      </c>
      <c r="P931" s="65">
        <v>0</v>
      </c>
      <c r="Q931" s="65">
        <v>72000</v>
      </c>
      <c r="R931" s="65">
        <f t="shared" si="64"/>
        <v>0</v>
      </c>
    </row>
    <row r="932" spans="1:18" x14ac:dyDescent="0.2">
      <c r="A932" s="163">
        <v>449</v>
      </c>
      <c r="B932" s="63" t="s">
        <v>35</v>
      </c>
      <c r="C932" s="63" t="s">
        <v>1169</v>
      </c>
      <c r="D932" s="63">
        <v>0</v>
      </c>
      <c r="E932" s="63">
        <v>0</v>
      </c>
      <c r="F932" s="65">
        <f>'[2]Laporan Mingguan'!O942</f>
        <v>0</v>
      </c>
      <c r="G932" s="63"/>
      <c r="H932" s="63"/>
      <c r="I932" s="63"/>
      <c r="J932" s="63"/>
      <c r="K932" s="63"/>
      <c r="L932" s="63"/>
      <c r="M932" s="63"/>
      <c r="N932" s="63"/>
      <c r="O932" s="65">
        <f t="shared" si="48"/>
        <v>0</v>
      </c>
      <c r="P932" s="65">
        <v>0</v>
      </c>
      <c r="Q932" s="65">
        <v>125000</v>
      </c>
      <c r="R932" s="65">
        <f t="shared" si="64"/>
        <v>0</v>
      </c>
    </row>
    <row r="933" spans="1:18" x14ac:dyDescent="0.2">
      <c r="A933" s="163">
        <v>450</v>
      </c>
      <c r="B933" s="63" t="s">
        <v>35</v>
      </c>
      <c r="C933" s="63" t="s">
        <v>1134</v>
      </c>
      <c r="D933" s="63">
        <v>0</v>
      </c>
      <c r="E933" s="63">
        <v>0</v>
      </c>
      <c r="F933" s="65">
        <f>'[2]Laporan Mingguan'!O943</f>
        <v>0</v>
      </c>
      <c r="G933" s="63"/>
      <c r="H933" s="63"/>
      <c r="I933" s="63"/>
      <c r="J933" s="63"/>
      <c r="K933" s="63"/>
      <c r="L933" s="63"/>
      <c r="M933" s="63"/>
      <c r="N933" s="63"/>
      <c r="O933" s="65">
        <f t="shared" si="48"/>
        <v>0</v>
      </c>
      <c r="P933" s="65">
        <v>0</v>
      </c>
      <c r="Q933" s="65">
        <v>115000</v>
      </c>
      <c r="R933" s="65">
        <f t="shared" si="64"/>
        <v>0</v>
      </c>
    </row>
    <row r="934" spans="1:18" x14ac:dyDescent="0.2">
      <c r="A934" s="163">
        <v>451</v>
      </c>
      <c r="B934" s="63" t="s">
        <v>35</v>
      </c>
      <c r="C934" s="63" t="s">
        <v>1105</v>
      </c>
      <c r="D934" s="63">
        <v>0</v>
      </c>
      <c r="E934" s="63">
        <v>0</v>
      </c>
      <c r="F934" s="65">
        <f>'[2]Laporan Mingguan'!O944</f>
        <v>0</v>
      </c>
      <c r="G934" s="63"/>
      <c r="H934" s="63"/>
      <c r="I934" s="63"/>
      <c r="J934" s="63"/>
      <c r="K934" s="63"/>
      <c r="L934" s="63"/>
      <c r="M934" s="63"/>
      <c r="N934" s="63"/>
      <c r="O934" s="65">
        <f t="shared" si="48"/>
        <v>0</v>
      </c>
      <c r="P934" s="65">
        <v>0</v>
      </c>
      <c r="Q934" s="65">
        <v>88000</v>
      </c>
      <c r="R934" s="65">
        <f t="shared" si="64"/>
        <v>0</v>
      </c>
    </row>
    <row r="935" spans="1:18" x14ac:dyDescent="0.2">
      <c r="A935" s="163">
        <v>452</v>
      </c>
      <c r="B935" s="63" t="s">
        <v>35</v>
      </c>
      <c r="C935" s="63" t="s">
        <v>1080</v>
      </c>
      <c r="D935" s="63">
        <v>0</v>
      </c>
      <c r="E935" s="63">
        <v>0</v>
      </c>
      <c r="F935" s="65">
        <f>'[2]Laporan Mingguan'!O945</f>
        <v>0</v>
      </c>
      <c r="G935" s="63"/>
      <c r="H935" s="63"/>
      <c r="I935" s="63"/>
      <c r="J935" s="63"/>
      <c r="K935" s="63"/>
      <c r="L935" s="63"/>
      <c r="M935" s="63"/>
      <c r="N935" s="63"/>
      <c r="O935" s="65">
        <f t="shared" si="48"/>
        <v>0</v>
      </c>
      <c r="P935" s="65">
        <v>0</v>
      </c>
      <c r="Q935" s="65">
        <v>106000</v>
      </c>
      <c r="R935" s="65">
        <f t="shared" si="64"/>
        <v>0</v>
      </c>
    </row>
    <row r="936" spans="1:18" s="93" customFormat="1" x14ac:dyDescent="0.2">
      <c r="A936" s="163">
        <v>453</v>
      </c>
      <c r="B936" s="91" t="s">
        <v>35</v>
      </c>
      <c r="C936" s="91" t="s">
        <v>1029</v>
      </c>
      <c r="D936" s="91">
        <v>0</v>
      </c>
      <c r="E936" s="91">
        <v>0</v>
      </c>
      <c r="F936" s="92">
        <f>'[2]Laporan Mingguan'!O946</f>
        <v>0</v>
      </c>
      <c r="G936" s="91"/>
      <c r="H936" s="91"/>
      <c r="I936" s="91"/>
      <c r="J936" s="91"/>
      <c r="K936" s="91">
        <f>4</f>
        <v>4</v>
      </c>
      <c r="L936" s="91"/>
      <c r="M936" s="91"/>
      <c r="N936" s="91">
        <f>4</f>
        <v>4</v>
      </c>
      <c r="O936" s="92">
        <f t="shared" si="48"/>
        <v>0</v>
      </c>
      <c r="P936" s="92">
        <v>0</v>
      </c>
      <c r="Q936" s="92">
        <v>117000</v>
      </c>
      <c r="R936" s="92">
        <f t="shared" si="64"/>
        <v>0</v>
      </c>
    </row>
    <row r="937" spans="1:18" x14ac:dyDescent="0.2">
      <c r="A937" s="163">
        <v>454</v>
      </c>
      <c r="B937" s="63" t="s">
        <v>35</v>
      </c>
      <c r="C937" s="63" t="s">
        <v>1166</v>
      </c>
      <c r="D937" s="63">
        <v>0</v>
      </c>
      <c r="E937" s="63">
        <v>0</v>
      </c>
      <c r="F937" s="65">
        <f>'[2]Laporan Mingguan'!O947</f>
        <v>0</v>
      </c>
      <c r="G937" s="63"/>
      <c r="H937" s="63"/>
      <c r="I937" s="63"/>
      <c r="J937" s="63"/>
      <c r="K937" s="63"/>
      <c r="L937" s="63"/>
      <c r="M937" s="63"/>
      <c r="N937" s="63"/>
      <c r="O937" s="65">
        <f t="shared" si="48"/>
        <v>0</v>
      </c>
      <c r="P937" s="65">
        <v>0</v>
      </c>
      <c r="Q937" s="65">
        <v>142000</v>
      </c>
      <c r="R937" s="65">
        <f t="shared" si="64"/>
        <v>0</v>
      </c>
    </row>
    <row r="938" spans="1:18" x14ac:dyDescent="0.2">
      <c r="A938" s="163">
        <v>455</v>
      </c>
      <c r="B938" s="63" t="s">
        <v>35</v>
      </c>
      <c r="C938" s="63" t="s">
        <v>78</v>
      </c>
      <c r="D938" s="63">
        <v>0</v>
      </c>
      <c r="E938" s="63">
        <v>0</v>
      </c>
      <c r="F938" s="65">
        <f>'[2]Laporan Mingguan'!O948</f>
        <v>1</v>
      </c>
      <c r="G938" s="63"/>
      <c r="H938" s="63"/>
      <c r="I938" s="63"/>
      <c r="J938" s="63"/>
      <c r="K938" s="63"/>
      <c r="L938" s="63"/>
      <c r="M938" s="63"/>
      <c r="N938" s="63"/>
      <c r="O938" s="65">
        <f t="shared" si="48"/>
        <v>1</v>
      </c>
      <c r="P938" s="65">
        <v>1</v>
      </c>
      <c r="Q938" s="65">
        <v>0</v>
      </c>
      <c r="R938" s="65">
        <f t="shared" si="64"/>
        <v>0</v>
      </c>
    </row>
    <row r="939" spans="1:18" x14ac:dyDescent="0.2">
      <c r="A939" s="163">
        <v>456</v>
      </c>
      <c r="B939" s="63" t="s">
        <v>35</v>
      </c>
      <c r="C939" s="63" t="s">
        <v>36</v>
      </c>
      <c r="D939" s="63">
        <v>0</v>
      </c>
      <c r="E939" s="63">
        <v>0</v>
      </c>
      <c r="F939" s="65">
        <f>'[2]Laporan Mingguan'!O949</f>
        <v>0</v>
      </c>
      <c r="G939" s="63"/>
      <c r="H939" s="63"/>
      <c r="I939" s="63"/>
      <c r="J939" s="63"/>
      <c r="K939" s="63"/>
      <c r="L939" s="63"/>
      <c r="M939" s="63"/>
      <c r="N939" s="63"/>
      <c r="O939" s="65">
        <f t="shared" si="48"/>
        <v>0</v>
      </c>
      <c r="P939" s="65">
        <v>0</v>
      </c>
      <c r="Q939" s="65">
        <v>172000</v>
      </c>
      <c r="R939" s="65">
        <f t="shared" si="64"/>
        <v>0</v>
      </c>
    </row>
    <row r="940" spans="1:18" x14ac:dyDescent="0.2">
      <c r="A940" s="163">
        <v>457</v>
      </c>
      <c r="B940" s="63" t="s">
        <v>35</v>
      </c>
      <c r="C940" s="63" t="s">
        <v>1201</v>
      </c>
      <c r="D940" s="63">
        <v>0</v>
      </c>
      <c r="E940" s="63">
        <v>0</v>
      </c>
      <c r="F940" s="65">
        <f>'[2]Laporan Mingguan'!O950</f>
        <v>2</v>
      </c>
      <c r="G940" s="63"/>
      <c r="H940" s="63"/>
      <c r="I940" s="63"/>
      <c r="J940" s="63"/>
      <c r="K940" s="63"/>
      <c r="L940" s="63"/>
      <c r="M940" s="63"/>
      <c r="N940" s="63"/>
      <c r="O940" s="65">
        <f t="shared" si="48"/>
        <v>2</v>
      </c>
      <c r="P940" s="65">
        <v>2</v>
      </c>
      <c r="Q940" s="65">
        <v>204600</v>
      </c>
      <c r="R940" s="65">
        <f t="shared" si="64"/>
        <v>409200</v>
      </c>
    </row>
    <row r="941" spans="1:18" x14ac:dyDescent="0.2">
      <c r="A941" s="163">
        <v>458</v>
      </c>
      <c r="B941" s="63" t="s">
        <v>35</v>
      </c>
      <c r="C941" s="63" t="s">
        <v>1033</v>
      </c>
      <c r="D941" s="63">
        <v>0</v>
      </c>
      <c r="E941" s="63">
        <v>0</v>
      </c>
      <c r="F941" s="65">
        <f>'[2]Laporan Mingguan'!O951</f>
        <v>0</v>
      </c>
      <c r="G941" s="63"/>
      <c r="H941" s="63"/>
      <c r="I941" s="63"/>
      <c r="J941" s="63"/>
      <c r="K941" s="63"/>
      <c r="L941" s="63"/>
      <c r="M941" s="63"/>
      <c r="N941" s="63"/>
      <c r="O941" s="65">
        <f t="shared" si="48"/>
        <v>0</v>
      </c>
      <c r="P941" s="65">
        <v>0</v>
      </c>
      <c r="Q941" s="65">
        <v>276000</v>
      </c>
      <c r="R941" s="65">
        <f t="shared" si="64"/>
        <v>0</v>
      </c>
    </row>
    <row r="942" spans="1:18" x14ac:dyDescent="0.2">
      <c r="A942" s="163">
        <v>459</v>
      </c>
      <c r="B942" s="63" t="s">
        <v>35</v>
      </c>
      <c r="C942" s="63" t="s">
        <v>1202</v>
      </c>
      <c r="D942" s="63">
        <v>0</v>
      </c>
      <c r="E942" s="63">
        <v>0</v>
      </c>
      <c r="F942" s="65">
        <f>'[2]Laporan Mingguan'!O952</f>
        <v>0</v>
      </c>
      <c r="G942" s="63"/>
      <c r="H942" s="63"/>
      <c r="I942" s="63"/>
      <c r="J942" s="63"/>
      <c r="K942" s="63"/>
      <c r="L942" s="63"/>
      <c r="M942" s="63"/>
      <c r="N942" s="63"/>
      <c r="O942" s="65">
        <f t="shared" si="48"/>
        <v>0</v>
      </c>
      <c r="P942" s="65">
        <v>0</v>
      </c>
      <c r="Q942" s="65">
        <v>277400</v>
      </c>
      <c r="R942" s="65">
        <f t="shared" si="64"/>
        <v>0</v>
      </c>
    </row>
    <row r="943" spans="1:18" x14ac:dyDescent="0.2">
      <c r="A943" s="163">
        <v>460</v>
      </c>
      <c r="B943" s="63" t="s">
        <v>35</v>
      </c>
      <c r="C943" s="63" t="s">
        <v>1204</v>
      </c>
      <c r="D943" s="63">
        <v>0</v>
      </c>
      <c r="E943" s="63">
        <v>0</v>
      </c>
      <c r="F943" s="65">
        <f>'[2]Laporan Mingguan'!O953</f>
        <v>0</v>
      </c>
      <c r="G943" s="63"/>
      <c r="H943" s="63"/>
      <c r="I943" s="63"/>
      <c r="J943" s="63"/>
      <c r="K943" s="63"/>
      <c r="L943" s="63"/>
      <c r="M943" s="63"/>
      <c r="N943" s="63"/>
      <c r="O943" s="65">
        <f t="shared" ref="O943" si="69">(F943+G943+I943+K943+M943)-(H943+J943+L943+N943)</f>
        <v>0</v>
      </c>
      <c r="P943" s="65">
        <v>0</v>
      </c>
      <c r="Q943" s="65">
        <v>315300</v>
      </c>
      <c r="R943" s="65">
        <f t="shared" ref="R943" si="70">Q943*P943</f>
        <v>0</v>
      </c>
    </row>
    <row r="944" spans="1:18" x14ac:dyDescent="0.2">
      <c r="A944" s="163">
        <v>461</v>
      </c>
      <c r="B944" s="63" t="s">
        <v>35</v>
      </c>
      <c r="C944" s="63" t="s">
        <v>1203</v>
      </c>
      <c r="D944" s="63">
        <v>0</v>
      </c>
      <c r="E944" s="63">
        <v>0</v>
      </c>
      <c r="F944" s="65">
        <f>'[2]Laporan Mingguan'!O954</f>
        <v>0</v>
      </c>
      <c r="G944" s="63"/>
      <c r="H944" s="63"/>
      <c r="I944" s="63"/>
      <c r="J944" s="63"/>
      <c r="K944" s="63"/>
      <c r="L944" s="63"/>
      <c r="M944" s="63"/>
      <c r="N944" s="63"/>
      <c r="O944" s="65">
        <f t="shared" ref="O944" si="71">(F944+G944+I944+K944+M944)-(H944+J944+L944+N944)</f>
        <v>0</v>
      </c>
      <c r="P944" s="65">
        <v>0</v>
      </c>
      <c r="Q944" s="65">
        <v>379800</v>
      </c>
      <c r="R944" s="65">
        <f t="shared" ref="R944" si="72">Q944*P944</f>
        <v>0</v>
      </c>
    </row>
    <row r="945" spans="1:18" x14ac:dyDescent="0.2">
      <c r="A945" s="163">
        <v>462</v>
      </c>
      <c r="B945" s="63" t="s">
        <v>35</v>
      </c>
      <c r="C945" s="63" t="s">
        <v>317</v>
      </c>
      <c r="D945" s="63">
        <v>0</v>
      </c>
      <c r="E945" s="63">
        <v>0</v>
      </c>
      <c r="F945" s="65">
        <f>'[2]Laporan Mingguan'!O955</f>
        <v>0</v>
      </c>
      <c r="G945" s="63"/>
      <c r="H945" s="63"/>
      <c r="I945" s="63"/>
      <c r="J945" s="63"/>
      <c r="K945" s="63"/>
      <c r="L945" s="63"/>
      <c r="M945" s="63"/>
      <c r="N945" s="63"/>
      <c r="O945" s="65">
        <f t="shared" si="48"/>
        <v>0</v>
      </c>
      <c r="P945" s="65">
        <v>0</v>
      </c>
      <c r="Q945" s="65">
        <v>19250</v>
      </c>
      <c r="R945" s="65">
        <f t="shared" si="64"/>
        <v>0</v>
      </c>
    </row>
    <row r="946" spans="1:18" x14ac:dyDescent="0.2">
      <c r="A946" s="163">
        <v>463</v>
      </c>
      <c r="B946" s="63" t="s">
        <v>35</v>
      </c>
      <c r="C946" s="63" t="s">
        <v>434</v>
      </c>
      <c r="D946" s="63" t="s">
        <v>274</v>
      </c>
      <c r="E946" s="63">
        <v>0</v>
      </c>
      <c r="F946" s="65">
        <f>'[2]Laporan Mingguan'!O956</f>
        <v>0</v>
      </c>
      <c r="G946" s="63"/>
      <c r="H946" s="63"/>
      <c r="I946" s="63"/>
      <c r="J946" s="63"/>
      <c r="K946" s="63"/>
      <c r="L946" s="63"/>
      <c r="M946" s="63"/>
      <c r="N946" s="63"/>
      <c r="O946" s="65">
        <f t="shared" si="48"/>
        <v>0</v>
      </c>
      <c r="P946" s="65">
        <v>0</v>
      </c>
      <c r="Q946" s="65">
        <v>17000</v>
      </c>
      <c r="R946" s="65">
        <f t="shared" si="64"/>
        <v>0</v>
      </c>
    </row>
    <row r="947" spans="1:18" x14ac:dyDescent="0.2">
      <c r="A947" s="163">
        <v>464</v>
      </c>
      <c r="B947" s="63" t="s">
        <v>35</v>
      </c>
      <c r="C947" s="63" t="s">
        <v>314</v>
      </c>
      <c r="D947" s="63">
        <v>0</v>
      </c>
      <c r="E947" s="63">
        <v>0</v>
      </c>
      <c r="F947" s="65">
        <f>'[2]Laporan Mingguan'!O957</f>
        <v>3</v>
      </c>
      <c r="G947" s="63"/>
      <c r="H947" s="63"/>
      <c r="I947" s="63"/>
      <c r="J947" s="63"/>
      <c r="K947" s="63"/>
      <c r="L947" s="63"/>
      <c r="M947" s="63"/>
      <c r="N947" s="63"/>
      <c r="O947" s="65">
        <f t="shared" si="48"/>
        <v>3</v>
      </c>
      <c r="P947" s="65">
        <v>3</v>
      </c>
      <c r="Q947" s="65">
        <v>25146</v>
      </c>
      <c r="R947" s="65">
        <f t="shared" si="64"/>
        <v>75438</v>
      </c>
    </row>
    <row r="948" spans="1:18" x14ac:dyDescent="0.2">
      <c r="A948" s="163">
        <v>465</v>
      </c>
      <c r="B948" s="63" t="s">
        <v>35</v>
      </c>
      <c r="C948" s="63" t="s">
        <v>1038</v>
      </c>
      <c r="D948" s="63">
        <v>0</v>
      </c>
      <c r="E948" s="63">
        <v>0</v>
      </c>
      <c r="F948" s="65">
        <f>'[2]Laporan Mingguan'!O958</f>
        <v>0</v>
      </c>
      <c r="G948" s="63"/>
      <c r="H948" s="63"/>
      <c r="I948" s="63"/>
      <c r="J948" s="63"/>
      <c r="K948" s="63"/>
      <c r="L948" s="63"/>
      <c r="M948" s="63"/>
      <c r="N948" s="63"/>
      <c r="O948" s="65">
        <f t="shared" si="48"/>
        <v>0</v>
      </c>
      <c r="P948" s="65">
        <v>0</v>
      </c>
      <c r="Q948" s="65">
        <v>38000</v>
      </c>
      <c r="R948" s="65">
        <f t="shared" si="64"/>
        <v>0</v>
      </c>
    </row>
    <row r="949" spans="1:18" x14ac:dyDescent="0.2">
      <c r="A949" s="163">
        <v>466</v>
      </c>
      <c r="B949" s="63" t="str">
        <f>'[1]Laporan Bulanan'!B746</f>
        <v>Spring</v>
      </c>
      <c r="C949" s="63" t="str">
        <f>'[1]Laporan Mingguan'!C751</f>
        <v>CWR 26-110</v>
      </c>
      <c r="D949" s="63">
        <f>'[1]Laporan Mingguan'!D751</f>
        <v>0</v>
      </c>
      <c r="E949" s="63">
        <f>'[1]Laporan Mingguan'!E751</f>
        <v>0</v>
      </c>
      <c r="F949" s="65">
        <f>'[2]Laporan Mingguan'!O959</f>
        <v>2</v>
      </c>
      <c r="G949" s="63"/>
      <c r="H949" s="63"/>
      <c r="I949" s="63"/>
      <c r="J949" s="63"/>
      <c r="K949" s="63"/>
      <c r="L949" s="63"/>
      <c r="M949" s="63"/>
      <c r="N949" s="63"/>
      <c r="O949" s="65">
        <f t="shared" si="48"/>
        <v>2</v>
      </c>
      <c r="P949" s="65">
        <v>2</v>
      </c>
      <c r="Q949" s="65">
        <v>51700</v>
      </c>
      <c r="R949" s="65">
        <f t="shared" ref="R949:R993" si="73">Q949*P949</f>
        <v>103400</v>
      </c>
    </row>
    <row r="950" spans="1:18" s="93" customFormat="1" x14ac:dyDescent="0.2">
      <c r="A950" s="163">
        <v>467</v>
      </c>
      <c r="B950" s="91" t="s">
        <v>35</v>
      </c>
      <c r="C950" s="91" t="s">
        <v>1106</v>
      </c>
      <c r="D950" s="91">
        <v>0</v>
      </c>
      <c r="E950" s="91">
        <v>0</v>
      </c>
      <c r="F950" s="92">
        <f>'[2]Laporan Mingguan'!O960</f>
        <v>0</v>
      </c>
      <c r="G950" s="91"/>
      <c r="H950" s="91"/>
      <c r="I950" s="91"/>
      <c r="J950" s="91"/>
      <c r="K950" s="91"/>
      <c r="L950" s="91"/>
      <c r="M950" s="91">
        <f>4</f>
        <v>4</v>
      </c>
      <c r="N950" s="91">
        <f>4</f>
        <v>4</v>
      </c>
      <c r="O950" s="92">
        <f t="shared" si="48"/>
        <v>0</v>
      </c>
      <c r="P950" s="92">
        <v>0</v>
      </c>
      <c r="Q950" s="92">
        <v>43000</v>
      </c>
      <c r="R950" s="92">
        <f t="shared" si="64"/>
        <v>0</v>
      </c>
    </row>
    <row r="951" spans="1:18" x14ac:dyDescent="0.2">
      <c r="A951" s="163">
        <v>468</v>
      </c>
      <c r="B951" s="63" t="str">
        <f>'[1]Laporan Bulanan'!B753</f>
        <v>Spring</v>
      </c>
      <c r="C951" s="63" t="str">
        <f>'[1]Laporan Mingguan'!C758</f>
        <v>Yel 60-100</v>
      </c>
      <c r="D951" s="63">
        <f>'[1]Laporan Mingguan'!D758</f>
        <v>0</v>
      </c>
      <c r="E951" s="63">
        <f>'[1]Laporan Mingguan'!E758</f>
        <v>0</v>
      </c>
      <c r="F951" s="65">
        <f>'[2]Laporan Mingguan'!O961</f>
        <v>1</v>
      </c>
      <c r="G951" s="63"/>
      <c r="H951" s="63"/>
      <c r="I951" s="63"/>
      <c r="J951" s="63"/>
      <c r="K951" s="63"/>
      <c r="L951" s="63"/>
      <c r="M951" s="63"/>
      <c r="N951" s="63"/>
      <c r="O951" s="65">
        <f t="shared" ref="O951:O952" si="74">(F951+G951+I951+K951+M951)-(H951+J951+L951+N951)</f>
        <v>1</v>
      </c>
      <c r="P951" s="65">
        <v>1</v>
      </c>
      <c r="Q951" s="65">
        <v>172000</v>
      </c>
      <c r="R951" s="65">
        <f t="shared" si="73"/>
        <v>172000</v>
      </c>
    </row>
    <row r="952" spans="1:18" x14ac:dyDescent="0.2">
      <c r="A952" s="163">
        <v>469</v>
      </c>
      <c r="B952" s="63" t="str">
        <f>'[1]Laporan Bulanan'!B754</f>
        <v>Sprue Bush</v>
      </c>
      <c r="C952" s="63" t="str">
        <f>'[1]Laporan Mingguan'!C759</f>
        <v>SBC-D12-H30-T15-L30</v>
      </c>
      <c r="D952" s="63">
        <f>'[1]Laporan Mingguan'!D759</f>
        <v>0</v>
      </c>
      <c r="E952" s="63">
        <f>'[1]Laporan Mingguan'!E759</f>
        <v>0</v>
      </c>
      <c r="F952" s="65">
        <f>'[2]Laporan Mingguan'!O962</f>
        <v>1</v>
      </c>
      <c r="G952" s="63"/>
      <c r="H952" s="63"/>
      <c r="I952" s="63"/>
      <c r="J952" s="63"/>
      <c r="K952" s="63"/>
      <c r="L952" s="63"/>
      <c r="M952" s="63"/>
      <c r="N952" s="63"/>
      <c r="O952" s="65">
        <f t="shared" si="74"/>
        <v>1</v>
      </c>
      <c r="P952" s="65">
        <v>1</v>
      </c>
      <c r="Q952" s="65">
        <v>65603</v>
      </c>
      <c r="R952" s="65">
        <f t="shared" si="73"/>
        <v>65603</v>
      </c>
    </row>
    <row r="953" spans="1:18" x14ac:dyDescent="0.2">
      <c r="A953" s="163">
        <v>470</v>
      </c>
      <c r="B953" s="63" t="str">
        <f>'[1]Laporan Bulanan'!B757</f>
        <v>Sprue Bush</v>
      </c>
      <c r="C953" s="63" t="str">
        <f>'[1]Laporan Mingguan'!C762</f>
        <v>SBC 16-40-30-3-90-21</v>
      </c>
      <c r="D953" s="63">
        <f>'[1]Laporan Mingguan'!D762</f>
        <v>0</v>
      </c>
      <c r="E953" s="63">
        <f>'[1]Laporan Mingguan'!E762</f>
        <v>0</v>
      </c>
      <c r="F953" s="65">
        <f>'[2]Laporan Mingguan'!O963</f>
        <v>1</v>
      </c>
      <c r="G953" s="63"/>
      <c r="H953" s="63"/>
      <c r="I953" s="63"/>
      <c r="J953" s="63"/>
      <c r="K953" s="63"/>
      <c r="L953" s="63"/>
      <c r="M953" s="63"/>
      <c r="N953" s="63"/>
      <c r="O953" s="65">
        <f t="shared" si="48"/>
        <v>1</v>
      </c>
      <c r="P953" s="65">
        <v>1</v>
      </c>
      <c r="Q953" s="65">
        <v>363103</v>
      </c>
      <c r="R953" s="65">
        <f t="shared" si="73"/>
        <v>363103</v>
      </c>
    </row>
    <row r="954" spans="1:18" x14ac:dyDescent="0.2">
      <c r="A954" s="163">
        <v>471</v>
      </c>
      <c r="B954" s="63" t="str">
        <f>'[1]Laporan Bulanan'!B760</f>
        <v>Sprue Bush</v>
      </c>
      <c r="C954" s="63" t="str">
        <f>'[1]Laporan Mingguan'!C765</f>
        <v>SBC 20-40-30-3-100-21</v>
      </c>
      <c r="D954" s="63">
        <f>'[1]Laporan Mingguan'!D765</f>
        <v>0</v>
      </c>
      <c r="E954" s="63">
        <f>'[1]Laporan Mingguan'!E765</f>
        <v>0</v>
      </c>
      <c r="F954" s="65">
        <f>'[2]Laporan Mingguan'!O964</f>
        <v>1</v>
      </c>
      <c r="G954" s="63"/>
      <c r="H954" s="63"/>
      <c r="I954" s="63"/>
      <c r="J954" s="63"/>
      <c r="K954" s="63"/>
      <c r="L954" s="63"/>
      <c r="M954" s="63"/>
      <c r="N954" s="63"/>
      <c r="O954" s="65">
        <f t="shared" ref="O954:O956" si="75">(F954+G954+I954+K954+M954)-(H954+J954+L954+N954)</f>
        <v>1</v>
      </c>
      <c r="P954" s="65">
        <v>1</v>
      </c>
      <c r="Q954" s="65">
        <v>203788</v>
      </c>
      <c r="R954" s="65">
        <f t="shared" si="73"/>
        <v>203788</v>
      </c>
    </row>
    <row r="955" spans="1:18" x14ac:dyDescent="0.2">
      <c r="A955" s="163">
        <v>472</v>
      </c>
      <c r="B955" s="63" t="str">
        <f>'[1]Laporan Bulanan'!B761</f>
        <v>Sprue Bush</v>
      </c>
      <c r="C955" s="63" t="str">
        <f>'[1]Laporan Mingguan'!C766</f>
        <v>SBC 20-40-30-3-100-16</v>
      </c>
      <c r="D955" s="63">
        <f>'[1]Laporan Mingguan'!D766</f>
        <v>0</v>
      </c>
      <c r="E955" s="63">
        <f>'[1]Laporan Mingguan'!E766</f>
        <v>0</v>
      </c>
      <c r="F955" s="65">
        <f>'[2]Laporan Mingguan'!O965</f>
        <v>1</v>
      </c>
      <c r="G955" s="63"/>
      <c r="H955" s="63"/>
      <c r="I955" s="63"/>
      <c r="J955" s="63"/>
      <c r="K955" s="63"/>
      <c r="L955" s="63"/>
      <c r="M955" s="63"/>
      <c r="N955" s="63"/>
      <c r="O955" s="65">
        <f t="shared" ref="O955:O1019" si="76">(F955+G955+I955+K955+M955)-(H955+J955+L955+N955)</f>
        <v>1</v>
      </c>
      <c r="P955" s="65">
        <v>1</v>
      </c>
      <c r="Q955" s="65">
        <v>174489</v>
      </c>
      <c r="R955" s="65">
        <f t="shared" si="73"/>
        <v>174489</v>
      </c>
    </row>
    <row r="956" spans="1:18" x14ac:dyDescent="0.2">
      <c r="A956" s="163">
        <v>473</v>
      </c>
      <c r="B956" s="63" t="s">
        <v>64</v>
      </c>
      <c r="C956" s="63" t="s">
        <v>129</v>
      </c>
      <c r="D956" s="63">
        <v>0</v>
      </c>
      <c r="E956" s="63">
        <v>0</v>
      </c>
      <c r="F956" s="65">
        <f>'[2]Laporan Mingguan'!O966</f>
        <v>1</v>
      </c>
      <c r="G956" s="63"/>
      <c r="H956" s="63"/>
      <c r="I956" s="63"/>
      <c r="J956" s="63"/>
      <c r="K956" s="63"/>
      <c r="L956" s="63"/>
      <c r="M956" s="63"/>
      <c r="N956" s="63"/>
      <c r="O956" s="65">
        <f t="shared" si="75"/>
        <v>1</v>
      </c>
      <c r="P956" s="65">
        <v>1</v>
      </c>
      <c r="Q956" s="65">
        <v>233409</v>
      </c>
      <c r="R956" s="65">
        <f t="shared" si="73"/>
        <v>233409</v>
      </c>
    </row>
    <row r="957" spans="1:18" x14ac:dyDescent="0.2">
      <c r="A957" s="163">
        <v>474</v>
      </c>
      <c r="B957" s="63" t="s">
        <v>64</v>
      </c>
      <c r="C957" s="63" t="s">
        <v>284</v>
      </c>
      <c r="D957" s="63">
        <v>0</v>
      </c>
      <c r="E957" s="63">
        <v>0</v>
      </c>
      <c r="F957" s="65">
        <f>'[2]Laporan Mingguan'!O967</f>
        <v>0</v>
      </c>
      <c r="G957" s="63"/>
      <c r="H957" s="63"/>
      <c r="I957" s="63"/>
      <c r="J957" s="63"/>
      <c r="K957" s="63"/>
      <c r="L957" s="63"/>
      <c r="M957" s="63"/>
      <c r="N957" s="63"/>
      <c r="O957" s="65">
        <f t="shared" si="76"/>
        <v>0</v>
      </c>
      <c r="P957" s="65">
        <v>0</v>
      </c>
      <c r="Q957" s="65">
        <v>301920</v>
      </c>
      <c r="R957" s="65">
        <f t="shared" si="73"/>
        <v>0</v>
      </c>
    </row>
    <row r="958" spans="1:18" x14ac:dyDescent="0.2">
      <c r="A958" s="163">
        <v>475</v>
      </c>
      <c r="B958" s="63" t="str">
        <f>'[1]Laporan Bulanan'!B762</f>
        <v>SPW</v>
      </c>
      <c r="C958" s="63" t="str">
        <f>'[1]Laporan Mingguan'!C767</f>
        <v>SPW-10</v>
      </c>
      <c r="D958" s="63">
        <f>'[1]Laporan Mingguan'!D767</f>
        <v>0</v>
      </c>
      <c r="E958" s="63">
        <f>'[1]Laporan Mingguan'!E767</f>
        <v>0</v>
      </c>
      <c r="F958" s="65">
        <f>'[2]Laporan Mingguan'!O968</f>
        <v>2</v>
      </c>
      <c r="G958" s="63"/>
      <c r="H958" s="63"/>
      <c r="I958" s="63"/>
      <c r="J958" s="63"/>
      <c r="K958" s="63"/>
      <c r="L958" s="63"/>
      <c r="M958" s="63"/>
      <c r="N958" s="63"/>
      <c r="O958" s="65">
        <f t="shared" si="76"/>
        <v>2</v>
      </c>
      <c r="P958" s="65">
        <v>2</v>
      </c>
      <c r="Q958" s="65">
        <v>4902</v>
      </c>
      <c r="R958" s="65">
        <f t="shared" si="73"/>
        <v>9804</v>
      </c>
    </row>
    <row r="959" spans="1:18" x14ac:dyDescent="0.2">
      <c r="A959" s="163">
        <v>476</v>
      </c>
      <c r="B959" s="63" t="s">
        <v>29</v>
      </c>
      <c r="C959" s="63" t="s">
        <v>1066</v>
      </c>
      <c r="D959" s="63">
        <v>0</v>
      </c>
      <c r="E959" s="63">
        <v>0</v>
      </c>
      <c r="F959" s="65">
        <f>'[2]Laporan Mingguan'!O969</f>
        <v>0</v>
      </c>
      <c r="G959" s="63"/>
      <c r="H959" s="63"/>
      <c r="I959" s="63"/>
      <c r="J959" s="63"/>
      <c r="K959" s="63"/>
      <c r="L959" s="63"/>
      <c r="M959" s="63"/>
      <c r="N959" s="63"/>
      <c r="O959" s="65">
        <f t="shared" si="76"/>
        <v>0</v>
      </c>
      <c r="P959" s="65">
        <v>0</v>
      </c>
      <c r="Q959" s="65">
        <v>44000</v>
      </c>
      <c r="R959" s="65">
        <f t="shared" si="73"/>
        <v>0</v>
      </c>
    </row>
    <row r="960" spans="1:18" x14ac:dyDescent="0.2">
      <c r="A960" s="163">
        <v>477</v>
      </c>
      <c r="B960" s="63" t="str">
        <f>'[1]Laporan Bulanan'!B763</f>
        <v>Stepped Ejector Pin</v>
      </c>
      <c r="C960" s="63" t="str">
        <f>'[1]Laporan Mingguan'!C768</f>
        <v>SEPD 3-1-150-50</v>
      </c>
      <c r="D960" s="63">
        <f>'[1]Laporan Mingguan'!D768</f>
        <v>0</v>
      </c>
      <c r="E960" s="63">
        <f>'[1]Laporan Mingguan'!E768</f>
        <v>0</v>
      </c>
      <c r="F960" s="65">
        <f>'[2]Laporan Mingguan'!O970</f>
        <v>3</v>
      </c>
      <c r="G960" s="63"/>
      <c r="H960" s="63"/>
      <c r="I960" s="63"/>
      <c r="J960" s="63"/>
      <c r="K960" s="63"/>
      <c r="L960" s="63"/>
      <c r="M960" s="63"/>
      <c r="N960" s="63"/>
      <c r="O960" s="65">
        <f t="shared" si="76"/>
        <v>3</v>
      </c>
      <c r="P960" s="65">
        <v>3</v>
      </c>
      <c r="Q960" s="65">
        <v>35000</v>
      </c>
      <c r="R960" s="65">
        <f t="shared" si="73"/>
        <v>105000</v>
      </c>
    </row>
    <row r="961" spans="1:18" x14ac:dyDescent="0.2">
      <c r="A961" s="163">
        <v>478</v>
      </c>
      <c r="B961" s="63" t="s">
        <v>29</v>
      </c>
      <c r="C961" s="63" t="s">
        <v>1161</v>
      </c>
      <c r="D961" s="63">
        <v>0</v>
      </c>
      <c r="E961" s="63">
        <v>0</v>
      </c>
      <c r="F961" s="65">
        <f>'[2]Laporan Mingguan'!O971</f>
        <v>0</v>
      </c>
      <c r="G961" s="63"/>
      <c r="H961" s="63"/>
      <c r="I961" s="63"/>
      <c r="J961" s="63"/>
      <c r="K961" s="63"/>
      <c r="L961" s="63"/>
      <c r="M961" s="63"/>
      <c r="N961" s="63"/>
      <c r="O961" s="65">
        <f t="shared" si="76"/>
        <v>0</v>
      </c>
      <c r="P961" s="65">
        <v>0</v>
      </c>
      <c r="Q961" s="65">
        <v>42336</v>
      </c>
      <c r="R961" s="65">
        <f t="shared" si="73"/>
        <v>0</v>
      </c>
    </row>
    <row r="962" spans="1:18" x14ac:dyDescent="0.2">
      <c r="A962" s="163">
        <v>479</v>
      </c>
      <c r="B962" s="63" t="s">
        <v>29</v>
      </c>
      <c r="C962" s="63" t="s">
        <v>1154</v>
      </c>
      <c r="D962" s="63">
        <v>0</v>
      </c>
      <c r="E962" s="63">
        <v>0</v>
      </c>
      <c r="F962" s="65">
        <f>'[2]Laporan Mingguan'!O972</f>
        <v>0</v>
      </c>
      <c r="G962" s="63"/>
      <c r="H962" s="63"/>
      <c r="I962" s="63"/>
      <c r="J962" s="63"/>
      <c r="K962" s="63"/>
      <c r="L962" s="63"/>
      <c r="M962" s="63"/>
      <c r="N962" s="63"/>
      <c r="O962" s="65">
        <f t="shared" si="76"/>
        <v>0</v>
      </c>
      <c r="P962" s="65">
        <v>0</v>
      </c>
      <c r="Q962" s="65">
        <v>34329</v>
      </c>
      <c r="R962" s="65">
        <f t="shared" si="73"/>
        <v>0</v>
      </c>
    </row>
    <row r="963" spans="1:18" x14ac:dyDescent="0.2">
      <c r="A963" s="163">
        <v>480</v>
      </c>
      <c r="B963" s="63" t="s">
        <v>29</v>
      </c>
      <c r="C963" s="63" t="s">
        <v>572</v>
      </c>
      <c r="D963" s="63">
        <v>0</v>
      </c>
      <c r="E963" s="63">
        <v>0</v>
      </c>
      <c r="F963" s="65">
        <f>'[2]Laporan Mingguan'!O973</f>
        <v>4</v>
      </c>
      <c r="G963" s="63"/>
      <c r="H963" s="63"/>
      <c r="I963" s="63"/>
      <c r="J963" s="63"/>
      <c r="K963" s="63"/>
      <c r="L963" s="63"/>
      <c r="M963" s="63"/>
      <c r="N963" s="63"/>
      <c r="O963" s="65">
        <f t="shared" si="76"/>
        <v>4</v>
      </c>
      <c r="P963" s="65">
        <v>4</v>
      </c>
      <c r="Q963" s="65">
        <v>113000</v>
      </c>
      <c r="R963" s="65">
        <f t="shared" si="73"/>
        <v>452000</v>
      </c>
    </row>
    <row r="964" spans="1:18" x14ac:dyDescent="0.2">
      <c r="A964" s="163">
        <v>481</v>
      </c>
      <c r="B964" s="63" t="str">
        <f>'[1]Laporan Bulanan'!B764</f>
        <v>Stepped Ejector Pin</v>
      </c>
      <c r="C964" s="63" t="str">
        <f>'[1]Laporan Mingguan'!C769</f>
        <v>SEPD-3-1,5-100-30</v>
      </c>
      <c r="D964" s="63">
        <f>'[1]Laporan Mingguan'!D769</f>
        <v>0</v>
      </c>
      <c r="E964" s="63">
        <f>'[1]Laporan Mingguan'!E769</f>
        <v>0</v>
      </c>
      <c r="F964" s="65">
        <f>'[2]Laporan Mingguan'!O974</f>
        <v>5</v>
      </c>
      <c r="G964" s="63"/>
      <c r="H964" s="63"/>
      <c r="I964" s="63"/>
      <c r="J964" s="63"/>
      <c r="K964" s="63"/>
      <c r="L964" s="63"/>
      <c r="M964" s="63"/>
      <c r="N964" s="63"/>
      <c r="O964" s="65">
        <f t="shared" si="76"/>
        <v>5</v>
      </c>
      <c r="P964" s="65">
        <v>5</v>
      </c>
      <c r="Q964" s="65">
        <v>31500</v>
      </c>
      <c r="R964" s="65">
        <f t="shared" si="73"/>
        <v>157500</v>
      </c>
    </row>
    <row r="965" spans="1:18" x14ac:dyDescent="0.2">
      <c r="A965" s="163">
        <v>482</v>
      </c>
      <c r="B965" s="63" t="s">
        <v>29</v>
      </c>
      <c r="C965" s="63" t="s">
        <v>381</v>
      </c>
      <c r="D965" s="63">
        <v>0</v>
      </c>
      <c r="E965" s="63">
        <v>0</v>
      </c>
      <c r="F965" s="65">
        <f>'[2]Laporan Mingguan'!O975</f>
        <v>0</v>
      </c>
      <c r="G965" s="63"/>
      <c r="H965" s="63"/>
      <c r="I965" s="63"/>
      <c r="J965" s="63"/>
      <c r="K965" s="63"/>
      <c r="L965" s="63"/>
      <c r="M965" s="63"/>
      <c r="N965" s="63"/>
      <c r="O965" s="65">
        <f t="shared" si="76"/>
        <v>0</v>
      </c>
      <c r="P965" s="65">
        <v>0</v>
      </c>
      <c r="Q965" s="65">
        <v>37500</v>
      </c>
      <c r="R965" s="65">
        <f t="shared" si="73"/>
        <v>0</v>
      </c>
    </row>
    <row r="966" spans="1:18" x14ac:dyDescent="0.2">
      <c r="A966" s="163">
        <v>483</v>
      </c>
      <c r="B966" s="63" t="str">
        <f>'[1]Laporan Bulanan'!B765</f>
        <v>Stepped Ejector Pin</v>
      </c>
      <c r="C966" s="63" t="str">
        <f>'[1]Laporan Mingguan'!C770</f>
        <v>SEPD-3-1,5-150-40</v>
      </c>
      <c r="D966" s="63">
        <f>'[1]Laporan Mingguan'!D770</f>
        <v>0</v>
      </c>
      <c r="E966" s="63">
        <f>'[1]Laporan Mingguan'!E770</f>
        <v>0</v>
      </c>
      <c r="F966" s="65">
        <f>'[2]Laporan Mingguan'!O976</f>
        <v>2</v>
      </c>
      <c r="G966" s="63"/>
      <c r="H966" s="63"/>
      <c r="I966" s="63"/>
      <c r="J966" s="63"/>
      <c r="K966" s="63"/>
      <c r="L966" s="63"/>
      <c r="M966" s="63"/>
      <c r="N966" s="63"/>
      <c r="O966" s="65">
        <f t="shared" si="76"/>
        <v>2</v>
      </c>
      <c r="P966" s="65">
        <v>2</v>
      </c>
      <c r="Q966" s="65">
        <v>34329</v>
      </c>
      <c r="R966" s="65">
        <f t="shared" si="73"/>
        <v>68658</v>
      </c>
    </row>
    <row r="967" spans="1:18" x14ac:dyDescent="0.2">
      <c r="A967" s="163">
        <v>484</v>
      </c>
      <c r="B967" s="63" t="str">
        <f>'[1]Laporan Bulanan'!B766</f>
        <v>Stepped Ejector Pin</v>
      </c>
      <c r="C967" s="63" t="str">
        <f>'[1]Laporan Mingguan'!C771</f>
        <v>SEPD 3-1,5-150-50</v>
      </c>
      <c r="D967" s="63">
        <f>'[1]Laporan Mingguan'!D771</f>
        <v>0</v>
      </c>
      <c r="E967" s="63">
        <f>'[1]Laporan Mingguan'!E771</f>
        <v>0</v>
      </c>
      <c r="F967" s="65">
        <f>'[2]Laporan Mingguan'!O977</f>
        <v>0</v>
      </c>
      <c r="G967" s="63"/>
      <c r="H967" s="63"/>
      <c r="I967" s="63"/>
      <c r="J967" s="63"/>
      <c r="K967" s="63"/>
      <c r="L967" s="63"/>
      <c r="M967" s="63"/>
      <c r="N967" s="63"/>
      <c r="O967" s="65">
        <f t="shared" si="76"/>
        <v>0</v>
      </c>
      <c r="P967" s="65">
        <v>0</v>
      </c>
      <c r="Q967" s="65">
        <v>45000</v>
      </c>
      <c r="R967" s="65">
        <f t="shared" si="73"/>
        <v>0</v>
      </c>
    </row>
    <row r="968" spans="1:18" x14ac:dyDescent="0.2">
      <c r="A968" s="163">
        <v>485</v>
      </c>
      <c r="B968" s="63" t="s">
        <v>29</v>
      </c>
      <c r="C968" s="63" t="s">
        <v>1153</v>
      </c>
      <c r="D968" s="63">
        <v>0</v>
      </c>
      <c r="E968" s="63">
        <v>0</v>
      </c>
      <c r="F968" s="65">
        <f>'[2]Laporan Mingguan'!O978</f>
        <v>0</v>
      </c>
      <c r="G968" s="63"/>
      <c r="H968" s="63"/>
      <c r="I968" s="63"/>
      <c r="J968" s="63"/>
      <c r="K968" s="63"/>
      <c r="L968" s="63"/>
      <c r="M968" s="63"/>
      <c r="N968" s="63"/>
      <c r="O968" s="65">
        <f t="shared" si="76"/>
        <v>0</v>
      </c>
      <c r="P968" s="65">
        <v>0</v>
      </c>
      <c r="Q968" s="65">
        <v>34329</v>
      </c>
      <c r="R968" s="65">
        <f t="shared" si="73"/>
        <v>0</v>
      </c>
    </row>
    <row r="969" spans="1:18" x14ac:dyDescent="0.2">
      <c r="A969" s="163">
        <v>486</v>
      </c>
      <c r="B969" s="63" t="str">
        <f>'[1]Laporan Bulanan'!B767</f>
        <v>Stepped Ejector Pin</v>
      </c>
      <c r="C969" s="63" t="str">
        <f>'[1]Laporan Mingguan'!C772</f>
        <v>SEPD-3-1,6-100-30</v>
      </c>
      <c r="D969" s="63">
        <f>'[1]Laporan Mingguan'!D772</f>
        <v>0</v>
      </c>
      <c r="E969" s="63">
        <f>'[1]Laporan Mingguan'!E772</f>
        <v>0</v>
      </c>
      <c r="F969" s="65">
        <f>'[2]Laporan Mingguan'!O979</f>
        <v>5</v>
      </c>
      <c r="G969" s="63"/>
      <c r="H969" s="63"/>
      <c r="I969" s="63"/>
      <c r="J969" s="63"/>
      <c r="K969" s="63"/>
      <c r="L969" s="63"/>
      <c r="M969" s="63"/>
      <c r="N969" s="63"/>
      <c r="O969" s="65">
        <f t="shared" si="76"/>
        <v>5</v>
      </c>
      <c r="P969" s="65">
        <v>5</v>
      </c>
      <c r="Q969" s="65">
        <v>31500</v>
      </c>
      <c r="R969" s="65">
        <f t="shared" si="73"/>
        <v>157500</v>
      </c>
    </row>
    <row r="970" spans="1:18" x14ac:dyDescent="0.2">
      <c r="A970" s="163">
        <v>487</v>
      </c>
      <c r="B970" s="63" t="s">
        <v>29</v>
      </c>
      <c r="C970" s="63" t="s">
        <v>626</v>
      </c>
      <c r="D970" s="63">
        <v>0</v>
      </c>
      <c r="E970" s="63">
        <v>0</v>
      </c>
      <c r="F970" s="65">
        <f>'[2]Laporan Mingguan'!O980</f>
        <v>0</v>
      </c>
      <c r="G970" s="63"/>
      <c r="H970" s="63"/>
      <c r="I970" s="63"/>
      <c r="J970" s="63"/>
      <c r="K970" s="63"/>
      <c r="L970" s="63"/>
      <c r="M970" s="63"/>
      <c r="N970" s="63"/>
      <c r="O970" s="65">
        <f t="shared" si="76"/>
        <v>0</v>
      </c>
      <c r="P970" s="65">
        <v>0</v>
      </c>
      <c r="Q970" s="65">
        <v>41000</v>
      </c>
      <c r="R970" s="65">
        <f t="shared" si="73"/>
        <v>0</v>
      </c>
    </row>
    <row r="971" spans="1:18" x14ac:dyDescent="0.2">
      <c r="A971" s="163">
        <v>488</v>
      </c>
      <c r="B971" s="63" t="str">
        <f>'[1]Laporan Bulanan'!B768</f>
        <v>Stepped Ejector Pin</v>
      </c>
      <c r="C971" s="63" t="str">
        <f>'[1]Laporan Mingguan'!C773</f>
        <v>SEPD-3-2-150-50</v>
      </c>
      <c r="D971" s="63">
        <f>'[1]Laporan Mingguan'!D773</f>
        <v>0</v>
      </c>
      <c r="E971" s="63">
        <f>'[1]Laporan Mingguan'!E773</f>
        <v>0</v>
      </c>
      <c r="F971" s="65">
        <f>'[2]Laporan Mingguan'!O981</f>
        <v>2</v>
      </c>
      <c r="G971" s="63"/>
      <c r="H971" s="63"/>
      <c r="I971" s="63"/>
      <c r="J971" s="63"/>
      <c r="K971" s="63"/>
      <c r="L971" s="63"/>
      <c r="M971" s="63"/>
      <c r="N971" s="63"/>
      <c r="O971" s="65">
        <f t="shared" si="76"/>
        <v>2</v>
      </c>
      <c r="P971" s="65">
        <v>2</v>
      </c>
      <c r="Q971" s="65">
        <v>40000</v>
      </c>
      <c r="R971" s="65">
        <f t="shared" si="73"/>
        <v>80000</v>
      </c>
    </row>
    <row r="972" spans="1:18" x14ac:dyDescent="0.2">
      <c r="A972" s="163">
        <v>489</v>
      </c>
      <c r="B972" s="63" t="str">
        <f>'[1]Laporan Bulanan'!B769</f>
        <v>Stepped Ejector Pin</v>
      </c>
      <c r="C972" s="63" t="str">
        <f>'[1]Laporan Mingguan'!C774</f>
        <v>SEPD-3-2-150-70</v>
      </c>
      <c r="D972" s="63">
        <f>'[1]Laporan Mingguan'!D774</f>
        <v>0</v>
      </c>
      <c r="E972" s="63">
        <f>'[1]Laporan Mingguan'!E774</f>
        <v>0</v>
      </c>
      <c r="F972" s="65">
        <f>'[2]Laporan Mingguan'!O982</f>
        <v>2</v>
      </c>
      <c r="G972" s="63"/>
      <c r="H972" s="63"/>
      <c r="I972" s="63"/>
      <c r="J972" s="63"/>
      <c r="K972" s="63"/>
      <c r="L972" s="63"/>
      <c r="M972" s="63"/>
      <c r="N972" s="63"/>
      <c r="O972" s="65">
        <f t="shared" si="76"/>
        <v>2</v>
      </c>
      <c r="P972" s="65">
        <v>2</v>
      </c>
      <c r="Q972" s="65">
        <v>37000</v>
      </c>
      <c r="R972" s="65">
        <f t="shared" si="73"/>
        <v>74000</v>
      </c>
    </row>
    <row r="973" spans="1:18" x14ac:dyDescent="0.2">
      <c r="A973" s="163">
        <v>490</v>
      </c>
      <c r="B973" s="63" t="str">
        <f>'[1]Laporan Bulanan'!B770</f>
        <v>Stepped Ejector Pin</v>
      </c>
      <c r="C973" s="63" t="str">
        <f>'[1]Laporan Mingguan'!C775</f>
        <v>SEPD-3-2-200-60</v>
      </c>
      <c r="D973" s="63">
        <f>'[1]Laporan Mingguan'!D775</f>
        <v>0</v>
      </c>
      <c r="E973" s="63">
        <f>'[1]Laporan Mingguan'!E775</f>
        <v>0</v>
      </c>
      <c r="F973" s="65">
        <f>'[2]Laporan Mingguan'!O983</f>
        <v>2</v>
      </c>
      <c r="G973" s="63"/>
      <c r="H973" s="63"/>
      <c r="I973" s="63"/>
      <c r="J973" s="63"/>
      <c r="K973" s="63"/>
      <c r="L973" s="63"/>
      <c r="M973" s="63"/>
      <c r="N973" s="63"/>
      <c r="O973" s="65">
        <f t="shared" si="76"/>
        <v>2</v>
      </c>
      <c r="P973" s="65">
        <v>2</v>
      </c>
      <c r="Q973" s="65">
        <v>40000</v>
      </c>
      <c r="R973" s="65">
        <f t="shared" si="73"/>
        <v>80000</v>
      </c>
    </row>
    <row r="974" spans="1:18" x14ac:dyDescent="0.2">
      <c r="A974" s="163">
        <v>491</v>
      </c>
      <c r="B974" s="63" t="s">
        <v>29</v>
      </c>
      <c r="C974" s="63" t="s">
        <v>1157</v>
      </c>
      <c r="D974" s="63" t="s">
        <v>928</v>
      </c>
      <c r="E974" s="63">
        <v>0</v>
      </c>
      <c r="F974" s="65">
        <f>'[2]Laporan Mingguan'!O984</f>
        <v>0</v>
      </c>
      <c r="G974" s="63"/>
      <c r="H974" s="63"/>
      <c r="I974" s="63"/>
      <c r="J974" s="63"/>
      <c r="K974" s="63"/>
      <c r="L974" s="63"/>
      <c r="M974" s="63"/>
      <c r="N974" s="63"/>
      <c r="O974" s="65">
        <f t="shared" si="76"/>
        <v>0</v>
      </c>
      <c r="P974" s="65">
        <v>0</v>
      </c>
      <c r="Q974" s="65">
        <v>65500</v>
      </c>
      <c r="R974" s="65">
        <f t="shared" si="73"/>
        <v>0</v>
      </c>
    </row>
    <row r="975" spans="1:18" x14ac:dyDescent="0.2">
      <c r="A975" s="163">
        <v>492</v>
      </c>
      <c r="B975" s="63" t="s">
        <v>29</v>
      </c>
      <c r="C975" s="63" t="s">
        <v>1158</v>
      </c>
      <c r="D975" s="63" t="s">
        <v>928</v>
      </c>
      <c r="E975" s="63">
        <v>0</v>
      </c>
      <c r="F975" s="65">
        <f>'[2]Laporan Mingguan'!O985</f>
        <v>0</v>
      </c>
      <c r="G975" s="63"/>
      <c r="H975" s="63"/>
      <c r="I975" s="63"/>
      <c r="J975" s="63"/>
      <c r="K975" s="63"/>
      <c r="L975" s="63"/>
      <c r="M975" s="63"/>
      <c r="N975" s="63"/>
      <c r="O975" s="65">
        <f t="shared" ref="O975" si="77">(F975+G975+I975+K975+M975)-(H975+J975+L975+N975)</f>
        <v>0</v>
      </c>
      <c r="P975" s="65">
        <v>0</v>
      </c>
      <c r="Q975" s="65">
        <v>61200</v>
      </c>
      <c r="R975" s="65">
        <f t="shared" ref="R975" si="78">Q975*P975</f>
        <v>0</v>
      </c>
    </row>
    <row r="976" spans="1:18" x14ac:dyDescent="0.2">
      <c r="A976" s="163">
        <v>493</v>
      </c>
      <c r="B976" s="63" t="str">
        <f>'[1]Laporan Bulanan'!B771</f>
        <v>Stepped Ejector Pin</v>
      </c>
      <c r="C976" s="63" t="str">
        <f>'[1]Laporan Mingguan'!C776</f>
        <v>SEPD-4-1,5-150-50</v>
      </c>
      <c r="D976" s="63">
        <f>'[1]Laporan Mingguan'!D776</f>
        <v>0</v>
      </c>
      <c r="E976" s="63">
        <f>'[1]Laporan Mingguan'!E776</f>
        <v>0</v>
      </c>
      <c r="F976" s="65">
        <f>'[2]Laporan Mingguan'!O986</f>
        <v>4</v>
      </c>
      <c r="G976" s="63"/>
      <c r="H976" s="63"/>
      <c r="I976" s="63"/>
      <c r="J976" s="63"/>
      <c r="K976" s="63"/>
      <c r="L976" s="63"/>
      <c r="M976" s="63"/>
      <c r="N976" s="63"/>
      <c r="O976" s="65">
        <f t="shared" si="76"/>
        <v>4</v>
      </c>
      <c r="P976" s="65">
        <v>4</v>
      </c>
      <c r="Q976" s="65">
        <v>38000</v>
      </c>
      <c r="R976" s="65">
        <f t="shared" si="73"/>
        <v>152000</v>
      </c>
    </row>
    <row r="977" spans="1:18" x14ac:dyDescent="0.2">
      <c r="A977" s="163">
        <v>494</v>
      </c>
      <c r="B977" s="63" t="s">
        <v>29</v>
      </c>
      <c r="C977" s="63" t="s">
        <v>201</v>
      </c>
      <c r="D977" s="63">
        <v>0</v>
      </c>
      <c r="E977" s="63">
        <v>0</v>
      </c>
      <c r="F977" s="65">
        <f>'[2]Laporan Mingguan'!O987</f>
        <v>0</v>
      </c>
      <c r="G977" s="63"/>
      <c r="H977" s="63"/>
      <c r="I977" s="63"/>
      <c r="J977" s="63"/>
      <c r="K977" s="63"/>
      <c r="L977" s="63"/>
      <c r="M977" s="63"/>
      <c r="N977" s="63"/>
      <c r="O977" s="65">
        <f t="shared" si="76"/>
        <v>0</v>
      </c>
      <c r="P977" s="65">
        <v>0</v>
      </c>
      <c r="Q977" s="65">
        <v>38000</v>
      </c>
      <c r="R977" s="65">
        <f t="shared" si="73"/>
        <v>0</v>
      </c>
    </row>
    <row r="978" spans="1:18" x14ac:dyDescent="0.2">
      <c r="A978" s="163">
        <v>495</v>
      </c>
      <c r="B978" s="63" t="str">
        <f>'[1]Laporan Bulanan'!B772</f>
        <v>Stepped Ejector Pin</v>
      </c>
      <c r="C978" s="63" t="str">
        <f>'[1]Laporan Mingguan'!C777</f>
        <v>SEPD-4-1,5-250</v>
      </c>
      <c r="D978" s="63">
        <f>'[1]Laporan Mingguan'!D777</f>
        <v>0</v>
      </c>
      <c r="E978" s="63">
        <f>'[1]Laporan Mingguan'!E777</f>
        <v>0</v>
      </c>
      <c r="F978" s="65">
        <f>'[2]Laporan Mingguan'!O988</f>
        <v>12</v>
      </c>
      <c r="G978" s="63"/>
      <c r="H978" s="63"/>
      <c r="I978" s="63"/>
      <c r="J978" s="63"/>
      <c r="K978" s="63"/>
      <c r="L978" s="63"/>
      <c r="M978" s="63"/>
      <c r="N978" s="63"/>
      <c r="O978" s="65">
        <f t="shared" si="76"/>
        <v>12</v>
      </c>
      <c r="P978" s="65">
        <v>12</v>
      </c>
      <c r="Q978" s="65">
        <v>55200</v>
      </c>
      <c r="R978" s="65">
        <f t="shared" si="73"/>
        <v>662400</v>
      </c>
    </row>
    <row r="979" spans="1:18" x14ac:dyDescent="0.2">
      <c r="A979" s="163">
        <v>496</v>
      </c>
      <c r="B979" s="63" t="str">
        <f>'[1]Laporan Bulanan'!B773</f>
        <v>Stepped Ejector Pin</v>
      </c>
      <c r="C979" s="63" t="str">
        <f>'[1]Laporan Mingguan'!C778</f>
        <v>SEPD-4-2-150-50</v>
      </c>
      <c r="D979" s="63">
        <f>'[1]Laporan Mingguan'!D778</f>
        <v>0</v>
      </c>
      <c r="E979" s="63">
        <f>'[1]Laporan Mingguan'!E778</f>
        <v>0</v>
      </c>
      <c r="F979" s="65">
        <f>'[2]Laporan Mingguan'!O989</f>
        <v>8</v>
      </c>
      <c r="G979" s="63"/>
      <c r="H979" s="63"/>
      <c r="I979" s="63"/>
      <c r="J979" s="63"/>
      <c r="K979" s="63"/>
      <c r="L979" s="63"/>
      <c r="M979" s="63"/>
      <c r="N979" s="63"/>
      <c r="O979" s="65">
        <f t="shared" si="76"/>
        <v>8</v>
      </c>
      <c r="P979" s="65">
        <v>8</v>
      </c>
      <c r="Q979" s="65">
        <v>34660</v>
      </c>
      <c r="R979" s="65">
        <f t="shared" si="73"/>
        <v>277280</v>
      </c>
    </row>
    <row r="980" spans="1:18" x14ac:dyDescent="0.2">
      <c r="A980" s="163">
        <v>497</v>
      </c>
      <c r="B980" s="63" t="s">
        <v>29</v>
      </c>
      <c r="C980" s="63" t="s">
        <v>1152</v>
      </c>
      <c r="D980" s="63">
        <v>0</v>
      </c>
      <c r="E980" s="63">
        <v>0</v>
      </c>
      <c r="F980" s="65">
        <f>'[2]Laporan Mingguan'!O990</f>
        <v>0</v>
      </c>
      <c r="G980" s="63"/>
      <c r="H980" s="63"/>
      <c r="I980" s="63"/>
      <c r="J980" s="63"/>
      <c r="K980" s="63"/>
      <c r="L980" s="63"/>
      <c r="M980" s="63"/>
      <c r="N980" s="63"/>
      <c r="O980" s="65">
        <f t="shared" si="76"/>
        <v>0</v>
      </c>
      <c r="P980" s="65">
        <v>0</v>
      </c>
      <c r="Q980" s="65">
        <v>28589</v>
      </c>
      <c r="R980" s="65">
        <f t="shared" si="73"/>
        <v>0</v>
      </c>
    </row>
    <row r="981" spans="1:18" x14ac:dyDescent="0.2">
      <c r="A981" s="163">
        <v>498</v>
      </c>
      <c r="B981" s="63" t="str">
        <f>'[1]Laporan Bulanan'!B774</f>
        <v>Stepped Ejector Pin</v>
      </c>
      <c r="C981" s="63" t="str">
        <f>'[1]Laporan Mingguan'!C779</f>
        <v>SEPD-4-2-200-80</v>
      </c>
      <c r="D981" s="63">
        <f>'[1]Laporan Mingguan'!D779</f>
        <v>0</v>
      </c>
      <c r="E981" s="63">
        <f>'[1]Laporan Mingguan'!E779</f>
        <v>0</v>
      </c>
      <c r="F981" s="65">
        <f>'[2]Laporan Mingguan'!O991</f>
        <v>3</v>
      </c>
      <c r="G981" s="63"/>
      <c r="H981" s="63"/>
      <c r="I981" s="63"/>
      <c r="J981" s="63"/>
      <c r="K981" s="63"/>
      <c r="L981" s="63"/>
      <c r="M981" s="63"/>
      <c r="N981" s="63"/>
      <c r="O981" s="65">
        <f t="shared" si="76"/>
        <v>3</v>
      </c>
      <c r="P981" s="65">
        <v>3</v>
      </c>
      <c r="Q981" s="65">
        <v>45004</v>
      </c>
      <c r="R981" s="65">
        <f t="shared" si="73"/>
        <v>135012</v>
      </c>
    </row>
    <row r="982" spans="1:18" x14ac:dyDescent="0.2">
      <c r="A982" s="163">
        <v>499</v>
      </c>
      <c r="B982" s="63" t="s">
        <v>29</v>
      </c>
      <c r="C982" s="63" t="s">
        <v>71</v>
      </c>
      <c r="D982" s="63">
        <v>0</v>
      </c>
      <c r="E982" s="63">
        <v>0</v>
      </c>
      <c r="F982" s="65">
        <f>'[2]Laporan Mingguan'!O992</f>
        <v>0</v>
      </c>
      <c r="G982" s="63"/>
      <c r="H982" s="63"/>
      <c r="I982" s="63"/>
      <c r="J982" s="63"/>
      <c r="K982" s="63"/>
      <c r="L982" s="63"/>
      <c r="M982" s="63"/>
      <c r="N982" s="63"/>
      <c r="O982" s="65">
        <f t="shared" si="76"/>
        <v>0</v>
      </c>
      <c r="P982" s="65">
        <v>0</v>
      </c>
      <c r="Q982" s="65">
        <v>45561</v>
      </c>
      <c r="R982" s="65">
        <f t="shared" si="73"/>
        <v>0</v>
      </c>
    </row>
    <row r="983" spans="1:18" x14ac:dyDescent="0.2">
      <c r="A983" s="163">
        <v>500</v>
      </c>
      <c r="B983" s="63" t="str">
        <f>'[1]Laporan Bulanan'!B775</f>
        <v>Stepped Ejector Pin</v>
      </c>
      <c r="C983" s="63" t="str">
        <f>'[1]Laporan Mingguan'!C780</f>
        <v>SEPD 4-2,5-150-50</v>
      </c>
      <c r="D983" s="63">
        <f>'[1]Laporan Mingguan'!D780</f>
        <v>0</v>
      </c>
      <c r="E983" s="63">
        <f>'[1]Laporan Mingguan'!E780</f>
        <v>0</v>
      </c>
      <c r="F983" s="65">
        <f>'[2]Laporan Mingguan'!O993</f>
        <v>12</v>
      </c>
      <c r="G983" s="63"/>
      <c r="H983" s="63"/>
      <c r="I983" s="63"/>
      <c r="J983" s="63"/>
      <c r="K983" s="63"/>
      <c r="L983" s="63"/>
      <c r="M983" s="63"/>
      <c r="N983" s="63"/>
      <c r="O983" s="65">
        <f t="shared" si="76"/>
        <v>12</v>
      </c>
      <c r="P983" s="65">
        <v>12</v>
      </c>
      <c r="Q983" s="65">
        <v>44500</v>
      </c>
      <c r="R983" s="65">
        <f t="shared" si="73"/>
        <v>534000</v>
      </c>
    </row>
    <row r="984" spans="1:18" x14ac:dyDescent="0.2">
      <c r="A984" s="163">
        <v>501</v>
      </c>
      <c r="B984" s="63" t="s">
        <v>29</v>
      </c>
      <c r="C984" s="63" t="s">
        <v>30</v>
      </c>
      <c r="D984" s="63">
        <v>0</v>
      </c>
      <c r="E984" s="63">
        <v>0</v>
      </c>
      <c r="F984" s="65">
        <f>'[2]Laporan Mingguan'!O994</f>
        <v>2</v>
      </c>
      <c r="G984" s="63"/>
      <c r="H984" s="63"/>
      <c r="I984" s="63"/>
      <c r="J984" s="63"/>
      <c r="K984" s="63"/>
      <c r="L984" s="63"/>
      <c r="M984" s="63"/>
      <c r="N984" s="63"/>
      <c r="O984" s="65">
        <f t="shared" si="76"/>
        <v>2</v>
      </c>
      <c r="P984" s="65">
        <v>2</v>
      </c>
      <c r="Q984" s="65">
        <v>44500</v>
      </c>
      <c r="R984" s="65">
        <f t="shared" si="73"/>
        <v>89000</v>
      </c>
    </row>
    <row r="985" spans="1:18" x14ac:dyDescent="0.2">
      <c r="A985" s="163">
        <v>502</v>
      </c>
      <c r="B985" s="63" t="str">
        <f>'[1]Laporan Bulanan'!B776</f>
        <v>Stepped Ejector Pin</v>
      </c>
      <c r="C985" s="63" t="str">
        <f>'[1]Laporan Mingguan'!C781</f>
        <v>SEPD-4-3-150-50</v>
      </c>
      <c r="D985" s="63">
        <f>'[1]Laporan Mingguan'!D781</f>
        <v>0</v>
      </c>
      <c r="E985" s="63">
        <f>'[1]Laporan Mingguan'!E781</f>
        <v>0</v>
      </c>
      <c r="F985" s="65">
        <f>'[2]Laporan Mingguan'!O995</f>
        <v>8</v>
      </c>
      <c r="G985" s="63"/>
      <c r="H985" s="63"/>
      <c r="I985" s="63"/>
      <c r="J985" s="63"/>
      <c r="K985" s="63"/>
      <c r="L985" s="63"/>
      <c r="M985" s="63"/>
      <c r="N985" s="63"/>
      <c r="O985" s="65">
        <f t="shared" si="76"/>
        <v>8</v>
      </c>
      <c r="P985" s="65">
        <v>8</v>
      </c>
      <c r="Q985" s="65">
        <v>23634</v>
      </c>
      <c r="R985" s="65">
        <f t="shared" si="73"/>
        <v>189072</v>
      </c>
    </row>
    <row r="986" spans="1:18" x14ac:dyDescent="0.2">
      <c r="A986" s="163">
        <v>503</v>
      </c>
      <c r="B986" s="63" t="str">
        <f>'[1]Laporan Bulanan'!B778</f>
        <v>Stepped Ejector Pin</v>
      </c>
      <c r="C986" s="63" t="str">
        <f>'[1]Laporan Mingguan'!C783</f>
        <v>SEPD-5-3,5-290-195</v>
      </c>
      <c r="D986" s="63">
        <f>'[1]Laporan Mingguan'!D783</f>
        <v>0</v>
      </c>
      <c r="E986" s="63">
        <f>'[1]Laporan Mingguan'!E783</f>
        <v>0</v>
      </c>
      <c r="F986" s="65">
        <f>'[2]Laporan Mingguan'!O996</f>
        <v>10</v>
      </c>
      <c r="G986" s="63"/>
      <c r="H986" s="63"/>
      <c r="I986" s="63"/>
      <c r="J986" s="63"/>
      <c r="K986" s="63"/>
      <c r="L986" s="63"/>
      <c r="M986" s="63"/>
      <c r="N986" s="63"/>
      <c r="O986" s="65">
        <f t="shared" si="76"/>
        <v>10</v>
      </c>
      <c r="P986" s="65">
        <v>10</v>
      </c>
      <c r="Q986" s="65">
        <v>23634</v>
      </c>
      <c r="R986" s="65">
        <f t="shared" si="73"/>
        <v>236340</v>
      </c>
    </row>
    <row r="987" spans="1:18" x14ac:dyDescent="0.2">
      <c r="A987" s="163">
        <v>504</v>
      </c>
      <c r="B987" s="63" t="str">
        <f>'[1]Laporan Bulanan'!B779</f>
        <v>Stepped Ejector Pin</v>
      </c>
      <c r="C987" s="63" t="str">
        <f>'[1]Laporan Mingguan'!C784</f>
        <v>SEPD-6-4-250-70</v>
      </c>
      <c r="D987" s="63">
        <f>'[1]Laporan Mingguan'!D784</f>
        <v>0</v>
      </c>
      <c r="E987" s="63">
        <f>'[1]Laporan Mingguan'!E784</f>
        <v>0</v>
      </c>
      <c r="F987" s="65">
        <f>'[2]Laporan Mingguan'!O997</f>
        <v>40</v>
      </c>
      <c r="G987" s="63"/>
      <c r="H987" s="63"/>
      <c r="I987" s="63"/>
      <c r="J987" s="63"/>
      <c r="K987" s="63"/>
      <c r="L987" s="63"/>
      <c r="M987" s="63"/>
      <c r="N987" s="63"/>
      <c r="O987" s="65">
        <f t="shared" si="76"/>
        <v>40</v>
      </c>
      <c r="P987" s="65">
        <v>40</v>
      </c>
      <c r="Q987" s="65">
        <v>23634</v>
      </c>
      <c r="R987" s="65">
        <f t="shared" si="73"/>
        <v>945360</v>
      </c>
    </row>
    <row r="988" spans="1:18" x14ac:dyDescent="0.2">
      <c r="A988" s="163">
        <v>505</v>
      </c>
      <c r="B988" s="63" t="s">
        <v>29</v>
      </c>
      <c r="C988" s="63" t="s">
        <v>1170</v>
      </c>
      <c r="D988" s="63">
        <v>0</v>
      </c>
      <c r="E988" s="63">
        <v>0</v>
      </c>
      <c r="F988" s="65">
        <f>'[2]Laporan Mingguan'!O998</f>
        <v>0</v>
      </c>
      <c r="G988" s="63"/>
      <c r="H988" s="63"/>
      <c r="I988" s="63"/>
      <c r="J988" s="63"/>
      <c r="K988" s="63"/>
      <c r="L988" s="63"/>
      <c r="M988" s="63"/>
      <c r="N988" s="63"/>
      <c r="O988" s="65">
        <f t="shared" si="76"/>
        <v>0</v>
      </c>
      <c r="P988" s="65">
        <v>0</v>
      </c>
      <c r="Q988" s="65">
        <v>115000</v>
      </c>
      <c r="R988" s="65">
        <f t="shared" si="73"/>
        <v>0</v>
      </c>
    </row>
    <row r="989" spans="1:18" x14ac:dyDescent="0.2">
      <c r="A989" s="163">
        <v>506</v>
      </c>
      <c r="B989" s="63" t="str">
        <f>'[1]Laporan Bulanan'!B780</f>
        <v>Stepped Ejector Pin</v>
      </c>
      <c r="C989" s="63" t="str">
        <f>'[1]Laporan Mingguan'!C785</f>
        <v>SEPD-8-6-250-80</v>
      </c>
      <c r="D989" s="63">
        <f>'[1]Laporan Mingguan'!D785</f>
        <v>0</v>
      </c>
      <c r="E989" s="63">
        <f>'[1]Laporan Mingguan'!E785</f>
        <v>0</v>
      </c>
      <c r="F989" s="65">
        <f>'[2]Laporan Mingguan'!O999</f>
        <v>0</v>
      </c>
      <c r="G989" s="63"/>
      <c r="H989" s="63"/>
      <c r="I989" s="63"/>
      <c r="J989" s="63"/>
      <c r="K989" s="63"/>
      <c r="L989" s="63"/>
      <c r="M989" s="63"/>
      <c r="N989" s="63"/>
      <c r="O989" s="65">
        <f t="shared" si="76"/>
        <v>0</v>
      </c>
      <c r="P989" s="65">
        <v>0</v>
      </c>
      <c r="Q989" s="65">
        <v>23634</v>
      </c>
      <c r="R989" s="65">
        <f t="shared" si="73"/>
        <v>0</v>
      </c>
    </row>
    <row r="990" spans="1:18" x14ac:dyDescent="0.2">
      <c r="A990" s="163">
        <v>507</v>
      </c>
      <c r="B990" s="63" t="str">
        <f>'[1]Laporan Bulanan'!B781</f>
        <v>Stepped Stroke Assist Pin</v>
      </c>
      <c r="C990" s="63" t="str">
        <f>'[1]Laporan Mingguan'!C786</f>
        <v>EPSHT-20-100</v>
      </c>
      <c r="D990" s="63">
        <f>'[1]Laporan Mingguan'!D786</f>
        <v>0</v>
      </c>
      <c r="E990" s="63">
        <f>'[1]Laporan Mingguan'!E786</f>
        <v>0</v>
      </c>
      <c r="F990" s="65">
        <f>'[2]Laporan Mingguan'!O1000</f>
        <v>4</v>
      </c>
      <c r="G990" s="63"/>
      <c r="H990" s="63"/>
      <c r="I990" s="63"/>
      <c r="J990" s="63"/>
      <c r="K990" s="63"/>
      <c r="L990" s="63"/>
      <c r="M990" s="63"/>
      <c r="N990" s="63"/>
      <c r="O990" s="65">
        <f t="shared" si="76"/>
        <v>4</v>
      </c>
      <c r="P990" s="65">
        <v>4</v>
      </c>
      <c r="Q990" s="65">
        <v>0</v>
      </c>
      <c r="R990" s="65">
        <f t="shared" si="73"/>
        <v>0</v>
      </c>
    </row>
    <row r="991" spans="1:18" x14ac:dyDescent="0.2">
      <c r="A991" s="163">
        <v>508</v>
      </c>
      <c r="B991" s="63" t="s">
        <v>29</v>
      </c>
      <c r="C991" s="63" t="s">
        <v>113</v>
      </c>
      <c r="D991" s="63" t="s">
        <v>114</v>
      </c>
      <c r="E991" s="63">
        <v>0</v>
      </c>
      <c r="F991" s="65">
        <f>'[2]Laporan Mingguan'!O1001</f>
        <v>0</v>
      </c>
      <c r="G991" s="63"/>
      <c r="H991" s="63"/>
      <c r="I991" s="63"/>
      <c r="J991" s="63"/>
      <c r="K991" s="63"/>
      <c r="L991" s="63"/>
      <c r="M991" s="63"/>
      <c r="N991" s="63"/>
      <c r="O991" s="65">
        <f t="shared" si="76"/>
        <v>0</v>
      </c>
      <c r="P991" s="65">
        <v>0</v>
      </c>
      <c r="Q991" s="65">
        <v>45063</v>
      </c>
      <c r="R991" s="65">
        <f t="shared" si="73"/>
        <v>0</v>
      </c>
    </row>
    <row r="992" spans="1:18" x14ac:dyDescent="0.2">
      <c r="A992" s="163">
        <v>509</v>
      </c>
      <c r="B992" s="63" t="s">
        <v>29</v>
      </c>
      <c r="C992" s="63" t="s">
        <v>210</v>
      </c>
      <c r="D992" s="63" t="s">
        <v>114</v>
      </c>
      <c r="E992" s="63">
        <v>0</v>
      </c>
      <c r="F992" s="65">
        <f>'[2]Laporan Mingguan'!O1002</f>
        <v>0</v>
      </c>
      <c r="G992" s="63"/>
      <c r="H992" s="63"/>
      <c r="I992" s="63"/>
      <c r="J992" s="63"/>
      <c r="K992" s="63"/>
      <c r="L992" s="63"/>
      <c r="M992" s="63"/>
      <c r="N992" s="63"/>
      <c r="O992" s="65">
        <f t="shared" si="76"/>
        <v>0</v>
      </c>
      <c r="P992" s="65">
        <v>0</v>
      </c>
      <c r="Q992" s="65">
        <v>48959</v>
      </c>
      <c r="R992" s="65">
        <f t="shared" si="73"/>
        <v>0</v>
      </c>
    </row>
    <row r="993" spans="1:18" x14ac:dyDescent="0.2">
      <c r="A993" s="163">
        <v>510</v>
      </c>
      <c r="B993" s="63" t="s">
        <v>43</v>
      </c>
      <c r="C993" s="63" t="s">
        <v>273</v>
      </c>
      <c r="D993" s="63" t="s">
        <v>274</v>
      </c>
      <c r="E993" s="63">
        <v>0</v>
      </c>
      <c r="F993" s="65">
        <f>'[2]Laporan Mingguan'!O1003</f>
        <v>0</v>
      </c>
      <c r="G993" s="63"/>
      <c r="H993" s="63"/>
      <c r="I993" s="63"/>
      <c r="J993" s="63"/>
      <c r="K993" s="63"/>
      <c r="L993" s="63"/>
      <c r="M993" s="63"/>
      <c r="N993" s="63"/>
      <c r="O993" s="65">
        <f t="shared" si="76"/>
        <v>0</v>
      </c>
      <c r="P993" s="65">
        <v>0</v>
      </c>
      <c r="Q993" s="65">
        <v>37500</v>
      </c>
      <c r="R993" s="65">
        <f t="shared" si="73"/>
        <v>0</v>
      </c>
    </row>
    <row r="994" spans="1:18" x14ac:dyDescent="0.2">
      <c r="A994" s="163">
        <v>511</v>
      </c>
      <c r="B994" s="63" t="s">
        <v>43</v>
      </c>
      <c r="C994" s="63" t="s">
        <v>203</v>
      </c>
      <c r="D994" s="63">
        <v>0</v>
      </c>
      <c r="E994" s="63">
        <v>0</v>
      </c>
      <c r="F994" s="65">
        <f>'[2]Laporan Mingguan'!O1004</f>
        <v>0</v>
      </c>
      <c r="G994" s="63"/>
      <c r="H994" s="63"/>
      <c r="I994" s="63"/>
      <c r="J994" s="63"/>
      <c r="K994" s="63"/>
      <c r="L994" s="63"/>
      <c r="M994" s="63"/>
      <c r="N994" s="63"/>
      <c r="O994" s="65">
        <f t="shared" si="76"/>
        <v>0</v>
      </c>
      <c r="P994" s="65">
        <v>0</v>
      </c>
      <c r="Q994" s="65">
        <v>42000</v>
      </c>
      <c r="R994" s="65">
        <f t="shared" ref="R994:R1023" si="79">Q994*P994</f>
        <v>0</v>
      </c>
    </row>
    <row r="995" spans="1:18" ht="12" customHeight="1" x14ac:dyDescent="0.2">
      <c r="A995" s="163">
        <v>512</v>
      </c>
      <c r="B995" s="63" t="s">
        <v>43</v>
      </c>
      <c r="C995" s="63" t="s">
        <v>95</v>
      </c>
      <c r="D995" s="63">
        <v>0</v>
      </c>
      <c r="E995" s="63">
        <v>0</v>
      </c>
      <c r="F995" s="65">
        <f>'[2]Laporan Mingguan'!O1005</f>
        <v>0</v>
      </c>
      <c r="G995" s="63"/>
      <c r="H995" s="63"/>
      <c r="I995" s="63"/>
      <c r="J995" s="63"/>
      <c r="K995" s="63"/>
      <c r="L995" s="63"/>
      <c r="M995" s="63"/>
      <c r="N995" s="63"/>
      <c r="O995" s="65">
        <f t="shared" si="76"/>
        <v>0</v>
      </c>
      <c r="P995" s="65">
        <v>0</v>
      </c>
      <c r="Q995" s="65">
        <v>33000</v>
      </c>
      <c r="R995" s="65">
        <f t="shared" si="79"/>
        <v>0</v>
      </c>
    </row>
    <row r="996" spans="1:18" x14ac:dyDescent="0.2">
      <c r="A996" s="163">
        <v>513</v>
      </c>
      <c r="B996" s="63" t="str">
        <f>'[1]Laporan Bulanan'!B782</f>
        <v>Stripper Bolt</v>
      </c>
      <c r="C996" s="63" t="str">
        <f>'[1]Laporan Mingguan'!C787</f>
        <v>MSBB 13-30</v>
      </c>
      <c r="D996" s="63">
        <f>'[1]Laporan Mingguan'!D787</f>
        <v>0</v>
      </c>
      <c r="E996" s="63">
        <f>'[1]Laporan Mingguan'!E787</f>
        <v>0</v>
      </c>
      <c r="F996" s="65">
        <f>'[2]Laporan Mingguan'!O1006</f>
        <v>0</v>
      </c>
      <c r="G996" s="63"/>
      <c r="H996" s="63"/>
      <c r="I996" s="63"/>
      <c r="J996" s="63"/>
      <c r="K996" s="63"/>
      <c r="L996" s="63"/>
      <c r="M996" s="63"/>
      <c r="N996" s="63"/>
      <c r="O996" s="65">
        <f t="shared" si="76"/>
        <v>0</v>
      </c>
      <c r="P996" s="65">
        <v>0</v>
      </c>
      <c r="Q996" s="65">
        <v>34000</v>
      </c>
      <c r="R996" s="65">
        <f t="shared" si="79"/>
        <v>0</v>
      </c>
    </row>
    <row r="997" spans="1:18" x14ac:dyDescent="0.2">
      <c r="A997" s="163">
        <v>514</v>
      </c>
      <c r="B997" s="63" t="s">
        <v>43</v>
      </c>
      <c r="C997" s="63" t="s">
        <v>127</v>
      </c>
      <c r="D997" s="63">
        <v>0</v>
      </c>
      <c r="E997" s="63">
        <v>0</v>
      </c>
      <c r="F997" s="65">
        <f>'[2]Laporan Mingguan'!O1007</f>
        <v>4</v>
      </c>
      <c r="G997" s="63"/>
      <c r="H997" s="63"/>
      <c r="I997" s="63"/>
      <c r="J997" s="63"/>
      <c r="K997" s="63"/>
      <c r="L997" s="63"/>
      <c r="M997" s="63"/>
      <c r="N997" s="63"/>
      <c r="O997" s="65">
        <f t="shared" si="76"/>
        <v>4</v>
      </c>
      <c r="P997" s="65">
        <v>4</v>
      </c>
      <c r="Q997" s="65">
        <v>64500</v>
      </c>
      <c r="R997" s="65">
        <f t="shared" si="79"/>
        <v>258000</v>
      </c>
    </row>
    <row r="998" spans="1:18" x14ac:dyDescent="0.2">
      <c r="A998" s="163">
        <v>515</v>
      </c>
      <c r="B998" s="63" t="s">
        <v>43</v>
      </c>
      <c r="C998" s="63" t="s">
        <v>256</v>
      </c>
      <c r="D998" s="63" t="s">
        <v>274</v>
      </c>
      <c r="E998" s="63">
        <v>0</v>
      </c>
      <c r="F998" s="65">
        <f>'[2]Laporan Mingguan'!O1008</f>
        <v>0</v>
      </c>
      <c r="G998" s="63"/>
      <c r="H998" s="63"/>
      <c r="I998" s="63"/>
      <c r="J998" s="63"/>
      <c r="K998" s="63"/>
      <c r="L998" s="63"/>
      <c r="M998" s="63"/>
      <c r="N998" s="63"/>
      <c r="O998" s="65">
        <f t="shared" si="76"/>
        <v>0</v>
      </c>
      <c r="P998" s="65">
        <v>0</v>
      </c>
      <c r="Q998" s="65">
        <v>66000</v>
      </c>
      <c r="R998" s="65">
        <f t="shared" si="79"/>
        <v>0</v>
      </c>
    </row>
    <row r="999" spans="1:18" ht="13.5" customHeight="1" x14ac:dyDescent="0.2">
      <c r="A999" s="163">
        <v>516</v>
      </c>
      <c r="B999" s="63" t="s">
        <v>43</v>
      </c>
      <c r="C999" s="63" t="s">
        <v>44</v>
      </c>
      <c r="D999" s="63">
        <v>0</v>
      </c>
      <c r="E999" s="63">
        <v>0</v>
      </c>
      <c r="F999" s="65">
        <f>'[2]Laporan Mingguan'!O1009</f>
        <v>0</v>
      </c>
      <c r="G999" s="63"/>
      <c r="H999" s="63"/>
      <c r="I999" s="63"/>
      <c r="J999" s="63"/>
      <c r="K999" s="63"/>
      <c r="L999" s="63"/>
      <c r="M999" s="63"/>
      <c r="N999" s="63"/>
      <c r="O999" s="65">
        <f>(F999+G999+I999+K999+M999)-(H999+J999+L999+N999)</f>
        <v>0</v>
      </c>
      <c r="P999" s="65">
        <v>0</v>
      </c>
      <c r="Q999" s="65">
        <v>38156</v>
      </c>
      <c r="R999" s="65">
        <f t="shared" si="79"/>
        <v>0</v>
      </c>
    </row>
    <row r="1000" spans="1:18" ht="13.5" customHeight="1" x14ac:dyDescent="0.2">
      <c r="A1000" s="163">
        <v>517</v>
      </c>
      <c r="B1000" s="63" t="s">
        <v>43</v>
      </c>
      <c r="C1000" s="63" t="s">
        <v>96</v>
      </c>
      <c r="D1000" s="63">
        <v>0</v>
      </c>
      <c r="E1000" s="63">
        <v>0</v>
      </c>
      <c r="F1000" s="65">
        <f>'[2]Laporan Mingguan'!O1010</f>
        <v>0</v>
      </c>
      <c r="G1000" s="63"/>
      <c r="H1000" s="63"/>
      <c r="I1000" s="63"/>
      <c r="J1000" s="63"/>
      <c r="K1000" s="63"/>
      <c r="L1000" s="63"/>
      <c r="M1000" s="63"/>
      <c r="N1000" s="63"/>
      <c r="O1000" s="65">
        <f t="shared" si="76"/>
        <v>0</v>
      </c>
      <c r="P1000" s="65">
        <v>0</v>
      </c>
      <c r="Q1000" s="65">
        <v>51594</v>
      </c>
      <c r="R1000" s="65">
        <f t="shared" si="79"/>
        <v>0</v>
      </c>
    </row>
    <row r="1001" spans="1:18" ht="13.5" customHeight="1" x14ac:dyDescent="0.2">
      <c r="A1001" s="163">
        <v>518</v>
      </c>
      <c r="B1001" s="63" t="s">
        <v>43</v>
      </c>
      <c r="C1001" s="63" t="s">
        <v>199</v>
      </c>
      <c r="D1001" s="63">
        <v>0</v>
      </c>
      <c r="E1001" s="63">
        <v>0</v>
      </c>
      <c r="F1001" s="65">
        <f>'[2]Laporan Mingguan'!O1011</f>
        <v>0</v>
      </c>
      <c r="G1001" s="63"/>
      <c r="H1001" s="63"/>
      <c r="I1001" s="63"/>
      <c r="J1001" s="63"/>
      <c r="K1001" s="63"/>
      <c r="L1001" s="63"/>
      <c r="M1001" s="63"/>
      <c r="N1001" s="63"/>
      <c r="O1001" s="65">
        <f>(F1001+G1001+I1001+K1001+M1001)-(H1001+J1001+L1001+N1001)</f>
        <v>0</v>
      </c>
      <c r="P1001" s="65">
        <v>0</v>
      </c>
      <c r="Q1001" s="65">
        <v>67500</v>
      </c>
      <c r="R1001" s="65">
        <f t="shared" si="79"/>
        <v>0</v>
      </c>
    </row>
    <row r="1002" spans="1:18" ht="13.5" customHeight="1" x14ac:dyDescent="0.2">
      <c r="A1002" s="163">
        <v>519</v>
      </c>
      <c r="B1002" s="63" t="s">
        <v>1021</v>
      </c>
      <c r="C1002" s="63" t="s">
        <v>1022</v>
      </c>
      <c r="D1002" s="63">
        <v>0</v>
      </c>
      <c r="E1002" s="63">
        <v>0</v>
      </c>
      <c r="F1002" s="65">
        <f>'[2]Laporan Mingguan'!O1012</f>
        <v>0</v>
      </c>
      <c r="G1002" s="63"/>
      <c r="H1002" s="63"/>
      <c r="I1002" s="63"/>
      <c r="J1002" s="63"/>
      <c r="K1002" s="63"/>
      <c r="L1002" s="63"/>
      <c r="M1002" s="63"/>
      <c r="N1002" s="63"/>
      <c r="O1002" s="65">
        <f t="shared" si="76"/>
        <v>0</v>
      </c>
      <c r="P1002" s="65">
        <v>0</v>
      </c>
      <c r="Q1002" s="65">
        <v>110000</v>
      </c>
      <c r="R1002" s="65">
        <f t="shared" si="79"/>
        <v>0</v>
      </c>
    </row>
    <row r="1003" spans="1:18" ht="13.5" customHeight="1" x14ac:dyDescent="0.2">
      <c r="A1003" s="163">
        <v>520</v>
      </c>
      <c r="B1003" s="63" t="s">
        <v>1021</v>
      </c>
      <c r="C1003" s="63" t="s">
        <v>1111</v>
      </c>
      <c r="D1003" s="63">
        <v>0</v>
      </c>
      <c r="E1003" s="63">
        <v>0</v>
      </c>
      <c r="F1003" s="65">
        <f>'[2]Laporan Mingguan'!O1013</f>
        <v>0</v>
      </c>
      <c r="G1003" s="63"/>
      <c r="H1003" s="63"/>
      <c r="I1003" s="63"/>
      <c r="J1003" s="63"/>
      <c r="K1003" s="63"/>
      <c r="L1003" s="63"/>
      <c r="M1003" s="63"/>
      <c r="N1003" s="63"/>
      <c r="O1003" s="65">
        <f>(F1003+G1003+I1003+K1003+M1003)-(H1003+J1003+L1003+N1003)</f>
        <v>0</v>
      </c>
      <c r="P1003" s="65">
        <v>0</v>
      </c>
      <c r="Q1003" s="65">
        <v>252000</v>
      </c>
      <c r="R1003" s="65">
        <f t="shared" si="79"/>
        <v>0</v>
      </c>
    </row>
    <row r="1004" spans="1:18" s="101" customFormat="1" ht="13.5" customHeight="1" x14ac:dyDescent="0.2">
      <c r="A1004" s="163">
        <v>521</v>
      </c>
      <c r="B1004" s="98" t="s">
        <v>1021</v>
      </c>
      <c r="C1004" s="98" t="s">
        <v>1219</v>
      </c>
      <c r="D1004" s="98">
        <v>0</v>
      </c>
      <c r="E1004" s="98">
        <v>0</v>
      </c>
      <c r="F1004" s="100">
        <v>0</v>
      </c>
      <c r="G1004" s="98"/>
      <c r="H1004" s="98"/>
      <c r="I1004" s="98"/>
      <c r="J1004" s="98"/>
      <c r="K1004" s="98">
        <f>4</f>
        <v>4</v>
      </c>
      <c r="L1004" s="98"/>
      <c r="M1004" s="98"/>
      <c r="N1004" s="98">
        <f>4</f>
        <v>4</v>
      </c>
      <c r="O1004" s="100">
        <f t="shared" si="76"/>
        <v>0</v>
      </c>
      <c r="P1004" s="100">
        <v>0</v>
      </c>
      <c r="Q1004" s="100">
        <v>0</v>
      </c>
      <c r="R1004" s="100">
        <f t="shared" si="79"/>
        <v>0</v>
      </c>
    </row>
    <row r="1005" spans="1:18" ht="13.5" customHeight="1" x14ac:dyDescent="0.2">
      <c r="A1005" s="163">
        <v>522</v>
      </c>
      <c r="B1005" s="63" t="s">
        <v>1021</v>
      </c>
      <c r="C1005" s="63" t="s">
        <v>1150</v>
      </c>
      <c r="D1005" s="63">
        <v>0</v>
      </c>
      <c r="E1005" s="63">
        <v>0</v>
      </c>
      <c r="F1005" s="65">
        <f>'[2]Laporan Mingguan'!O1014</f>
        <v>0</v>
      </c>
      <c r="G1005" s="63"/>
      <c r="H1005" s="63"/>
      <c r="I1005" s="63"/>
      <c r="J1005" s="63"/>
      <c r="K1005" s="63"/>
      <c r="L1005" s="63"/>
      <c r="M1005" s="63"/>
      <c r="N1005" s="63"/>
      <c r="O1005" s="65">
        <f t="shared" si="76"/>
        <v>0</v>
      </c>
      <c r="P1005" s="65">
        <v>0</v>
      </c>
      <c r="Q1005" s="65">
        <v>176000</v>
      </c>
      <c r="R1005" s="65">
        <f t="shared" si="79"/>
        <v>0</v>
      </c>
    </row>
    <row r="1006" spans="1:18" ht="13.5" customHeight="1" x14ac:dyDescent="0.2">
      <c r="A1006" s="163">
        <v>523</v>
      </c>
      <c r="B1006" s="63" t="s">
        <v>73</v>
      </c>
      <c r="C1006" s="63" t="s">
        <v>441</v>
      </c>
      <c r="D1006" s="63">
        <v>0</v>
      </c>
      <c r="E1006" s="63">
        <v>0</v>
      </c>
      <c r="F1006" s="65">
        <f>'[2]Laporan Mingguan'!O1015</f>
        <v>0</v>
      </c>
      <c r="G1006" s="63"/>
      <c r="H1006" s="63"/>
      <c r="I1006" s="63"/>
      <c r="J1006" s="63"/>
      <c r="K1006" s="63"/>
      <c r="L1006" s="63"/>
      <c r="M1006" s="63"/>
      <c r="N1006" s="63"/>
      <c r="O1006" s="65">
        <f t="shared" si="76"/>
        <v>0</v>
      </c>
      <c r="P1006" s="65">
        <v>0</v>
      </c>
      <c r="Q1006" s="65">
        <v>225000</v>
      </c>
      <c r="R1006" s="65">
        <f t="shared" si="79"/>
        <v>0</v>
      </c>
    </row>
    <row r="1007" spans="1:18" ht="13.5" customHeight="1" x14ac:dyDescent="0.2">
      <c r="A1007" s="163">
        <v>524</v>
      </c>
      <c r="B1007" s="63" t="s">
        <v>73</v>
      </c>
      <c r="C1007" s="63" t="s">
        <v>442</v>
      </c>
      <c r="D1007" s="63">
        <v>0</v>
      </c>
      <c r="E1007" s="63">
        <v>0</v>
      </c>
      <c r="F1007" s="65">
        <f>'[2]Laporan Mingguan'!O1016</f>
        <v>0</v>
      </c>
      <c r="G1007" s="63"/>
      <c r="H1007" s="63"/>
      <c r="I1007" s="63"/>
      <c r="J1007" s="63"/>
      <c r="K1007" s="63"/>
      <c r="L1007" s="63"/>
      <c r="M1007" s="63"/>
      <c r="N1007" s="63"/>
      <c r="O1007" s="65">
        <f>(F1007+G1007+I1007+K1007+M1007)-(H1007+J1007+L1007+N1007)</f>
        <v>0</v>
      </c>
      <c r="P1007" s="65">
        <v>0</v>
      </c>
      <c r="Q1007" s="65">
        <v>235000</v>
      </c>
      <c r="R1007" s="65">
        <f>Q1007*P1007</f>
        <v>0</v>
      </c>
    </row>
    <row r="1008" spans="1:18" ht="13.5" customHeight="1" x14ac:dyDescent="0.2">
      <c r="A1008" s="163">
        <v>525</v>
      </c>
      <c r="B1008" s="63" t="s">
        <v>73</v>
      </c>
      <c r="C1008" s="63" t="s">
        <v>336</v>
      </c>
      <c r="D1008" s="63">
        <v>0</v>
      </c>
      <c r="E1008" s="63">
        <v>0</v>
      </c>
      <c r="F1008" s="65">
        <f>'[2]Laporan Mingguan'!O1017</f>
        <v>0</v>
      </c>
      <c r="G1008" s="63"/>
      <c r="H1008" s="63"/>
      <c r="I1008" s="63"/>
      <c r="J1008" s="63"/>
      <c r="K1008" s="63"/>
      <c r="L1008" s="63"/>
      <c r="M1008" s="63"/>
      <c r="N1008" s="63"/>
      <c r="O1008" s="65">
        <f t="shared" si="76"/>
        <v>0</v>
      </c>
      <c r="P1008" s="65">
        <v>0</v>
      </c>
      <c r="Q1008" s="65">
        <v>239736</v>
      </c>
      <c r="R1008" s="65">
        <f t="shared" si="79"/>
        <v>0</v>
      </c>
    </row>
    <row r="1009" spans="1:18" x14ac:dyDescent="0.2">
      <c r="A1009" s="163">
        <v>526</v>
      </c>
      <c r="B1009" s="63" t="str">
        <f>'[1]Laporan Bulanan'!B783</f>
        <v>Taper Lock Pin</v>
      </c>
      <c r="C1009" s="63" t="str">
        <f>'[1]Laporan Mingguan'!C788</f>
        <v>TLP-30</v>
      </c>
      <c r="D1009" s="63">
        <f>'[1]Laporan Mingguan'!D788</f>
        <v>0</v>
      </c>
      <c r="E1009" s="63">
        <f>'[1]Laporan Mingguan'!E788</f>
        <v>0</v>
      </c>
      <c r="F1009" s="65">
        <f>'[2]Laporan Mingguan'!O1018</f>
        <v>1</v>
      </c>
      <c r="G1009" s="63"/>
      <c r="H1009" s="63"/>
      <c r="I1009" s="63"/>
      <c r="J1009" s="63"/>
      <c r="K1009" s="63"/>
      <c r="L1009" s="63"/>
      <c r="M1009" s="63"/>
      <c r="N1009" s="63"/>
      <c r="O1009" s="65">
        <f t="shared" si="76"/>
        <v>1</v>
      </c>
      <c r="P1009" s="65">
        <v>1</v>
      </c>
      <c r="Q1009" s="65">
        <v>383019</v>
      </c>
      <c r="R1009" s="65">
        <f t="shared" si="79"/>
        <v>383019</v>
      </c>
    </row>
    <row r="1010" spans="1:18" x14ac:dyDescent="0.2">
      <c r="A1010" s="163">
        <v>527</v>
      </c>
      <c r="B1010" s="63" t="str">
        <f>'[1]Laporan Bulanan'!B784</f>
        <v>Taper Lock Pin</v>
      </c>
      <c r="C1010" s="63" t="str">
        <f>'[1]Laporan Mingguan'!C789</f>
        <v>TLP-35</v>
      </c>
      <c r="D1010" s="63">
        <f>'[1]Laporan Mingguan'!D789</f>
        <v>0</v>
      </c>
      <c r="E1010" s="63">
        <f>'[1]Laporan Mingguan'!E789</f>
        <v>0</v>
      </c>
      <c r="F1010" s="65">
        <f>'[2]Laporan Mingguan'!O1019</f>
        <v>0</v>
      </c>
      <c r="G1010" s="63"/>
      <c r="H1010" s="63"/>
      <c r="I1010" s="63"/>
      <c r="J1010" s="63"/>
      <c r="K1010" s="63"/>
      <c r="L1010" s="63"/>
      <c r="M1010" s="63"/>
      <c r="N1010" s="63"/>
      <c r="O1010" s="65">
        <f>(F1010+G1010+I1010+K1010+M1010)-(H1010+J1010+L1010+N1010)</f>
        <v>0</v>
      </c>
      <c r="P1010" s="65">
        <v>0</v>
      </c>
      <c r="Q1010" s="65">
        <v>366924</v>
      </c>
      <c r="R1010" s="65">
        <f t="shared" si="79"/>
        <v>0</v>
      </c>
    </row>
    <row r="1011" spans="1:18" x14ac:dyDescent="0.2">
      <c r="A1011" s="163">
        <v>528</v>
      </c>
      <c r="B1011" s="63" t="s">
        <v>73</v>
      </c>
      <c r="C1011" s="63" t="s">
        <v>74</v>
      </c>
      <c r="D1011" s="63">
        <f>'[1]Laporan Mingguan'!D790</f>
        <v>0</v>
      </c>
      <c r="E1011" s="63">
        <f>'[1]Laporan Mingguan'!E790</f>
        <v>0</v>
      </c>
      <c r="F1011" s="65">
        <f>'[2]Laporan Mingguan'!O1020</f>
        <v>2</v>
      </c>
      <c r="G1011" s="63"/>
      <c r="H1011" s="63"/>
      <c r="I1011" s="63"/>
      <c r="J1011" s="63"/>
      <c r="K1011" s="63"/>
      <c r="L1011" s="63"/>
      <c r="M1011" s="63"/>
      <c r="N1011" s="63"/>
      <c r="O1011" s="65">
        <f>(F1011+G1011+I1011+K1011+M1011)-(H1011+J1011+L1011+N1011)</f>
        <v>2</v>
      </c>
      <c r="P1011" s="65">
        <v>2</v>
      </c>
      <c r="Q1011" s="65">
        <v>0</v>
      </c>
      <c r="R1011" s="65">
        <f t="shared" si="79"/>
        <v>0</v>
      </c>
    </row>
    <row r="1012" spans="1:18" x14ac:dyDescent="0.2">
      <c r="A1012" s="163">
        <v>529</v>
      </c>
      <c r="B1012" s="63" t="s">
        <v>269</v>
      </c>
      <c r="C1012" s="63" t="s">
        <v>270</v>
      </c>
      <c r="D1012" s="63">
        <v>0</v>
      </c>
      <c r="E1012" s="63">
        <v>0</v>
      </c>
      <c r="F1012" s="65">
        <f>'[2]Laporan Mingguan'!O1021</f>
        <v>0</v>
      </c>
      <c r="G1012" s="63"/>
      <c r="H1012" s="63"/>
      <c r="I1012" s="63"/>
      <c r="J1012" s="63"/>
      <c r="K1012" s="63"/>
      <c r="L1012" s="63"/>
      <c r="M1012" s="63"/>
      <c r="N1012" s="63"/>
      <c r="O1012" s="65">
        <f>(F1012+G1012+I1012+K1012+M1012)-(H1012+J1012+L1012+N1012)</f>
        <v>0</v>
      </c>
      <c r="P1012" s="65">
        <v>0</v>
      </c>
      <c r="Q1012" s="65">
        <v>96486</v>
      </c>
      <c r="R1012" s="65">
        <f t="shared" si="79"/>
        <v>0</v>
      </c>
    </row>
    <row r="1013" spans="1:18" x14ac:dyDescent="0.2">
      <c r="A1013" s="163">
        <v>530</v>
      </c>
      <c r="B1013" s="63" t="str">
        <f>'[1]Laporan Bulanan'!B785</f>
        <v>Two Step Stroke</v>
      </c>
      <c r="C1013" s="63" t="str">
        <f>'[1]Laporan Mingguan'!C790</f>
        <v>EPSHT-20-110</v>
      </c>
      <c r="D1013" s="63">
        <f>'[1]Laporan Mingguan'!D790</f>
        <v>0</v>
      </c>
      <c r="E1013" s="63">
        <f>'[1]Laporan Mingguan'!E790</f>
        <v>0</v>
      </c>
      <c r="F1013" s="65">
        <f>'[2]Laporan Mingguan'!O1022</f>
        <v>0</v>
      </c>
      <c r="G1013" s="63"/>
      <c r="H1013" s="63"/>
      <c r="I1013" s="63"/>
      <c r="J1013" s="63"/>
      <c r="K1013" s="63"/>
      <c r="L1013" s="63"/>
      <c r="M1013" s="63"/>
      <c r="N1013" s="63"/>
      <c r="O1013" s="65">
        <f t="shared" si="76"/>
        <v>0</v>
      </c>
      <c r="P1013" s="65">
        <v>0</v>
      </c>
      <c r="Q1013" s="65">
        <v>537108</v>
      </c>
      <c r="R1013" s="65">
        <f t="shared" si="79"/>
        <v>0</v>
      </c>
    </row>
    <row r="1014" spans="1:18" x14ac:dyDescent="0.2">
      <c r="A1014" s="163">
        <v>531</v>
      </c>
      <c r="B1014" s="63" t="str">
        <f>'[1]Laporan Bulanan'!B786</f>
        <v>Vent Hole</v>
      </c>
      <c r="C1014" s="63" t="str">
        <f>'[1]Laporan Mingguan'!C791</f>
        <v>GVFA-06</v>
      </c>
      <c r="D1014" s="63">
        <f>'[1]Laporan Mingguan'!D791</f>
        <v>0</v>
      </c>
      <c r="E1014" s="63">
        <f>'[1]Laporan Mingguan'!E791</f>
        <v>0</v>
      </c>
      <c r="F1014" s="65">
        <f>'[2]Laporan Mingguan'!O1023</f>
        <v>44</v>
      </c>
      <c r="G1014" s="63"/>
      <c r="H1014" s="63"/>
      <c r="I1014" s="63"/>
      <c r="J1014" s="63"/>
      <c r="K1014" s="63"/>
      <c r="L1014" s="63"/>
      <c r="M1014" s="63"/>
      <c r="N1014" s="63"/>
      <c r="O1014" s="65">
        <f t="shared" si="76"/>
        <v>44</v>
      </c>
      <c r="P1014" s="65">
        <v>44</v>
      </c>
      <c r="Q1014" s="65">
        <v>10296</v>
      </c>
      <c r="R1014" s="65">
        <f t="shared" si="79"/>
        <v>453024</v>
      </c>
    </row>
    <row r="1015" spans="1:18" x14ac:dyDescent="0.2">
      <c r="A1015" s="163">
        <v>532</v>
      </c>
      <c r="B1015" s="63" t="str">
        <f>'[1]Laporan Bulanan'!B787</f>
        <v>Vent Hole</v>
      </c>
      <c r="C1015" s="63" t="str">
        <f>'[1]Laporan Mingguan'!C792</f>
        <v>GVFA-08</v>
      </c>
      <c r="D1015" s="63">
        <f>'[1]Laporan Mingguan'!D792</f>
        <v>0</v>
      </c>
      <c r="E1015" s="63">
        <f>'[1]Laporan Mingguan'!E792</f>
        <v>0</v>
      </c>
      <c r="F1015" s="65">
        <f>'[2]Laporan Mingguan'!O1024</f>
        <v>66</v>
      </c>
      <c r="G1015" s="63"/>
      <c r="H1015" s="63"/>
      <c r="I1015" s="63"/>
      <c r="J1015" s="63"/>
      <c r="K1015" s="63"/>
      <c r="L1015" s="63"/>
      <c r="M1015" s="63"/>
      <c r="N1015" s="63"/>
      <c r="O1015" s="65">
        <f t="shared" si="76"/>
        <v>66</v>
      </c>
      <c r="P1015" s="65">
        <v>66</v>
      </c>
      <c r="Q1015" s="65">
        <v>10296</v>
      </c>
      <c r="R1015" s="65">
        <f t="shared" si="79"/>
        <v>679536</v>
      </c>
    </row>
    <row r="1016" spans="1:18" x14ac:dyDescent="0.2">
      <c r="A1016" s="163">
        <v>533</v>
      </c>
      <c r="B1016" s="63" t="str">
        <f>'[1]Laporan Bulanan'!B788</f>
        <v>Vent Hole</v>
      </c>
      <c r="C1016" s="63" t="str">
        <f>'[1]Laporan Mingguan'!C793</f>
        <v>GVFA-10</v>
      </c>
      <c r="D1016" s="63">
        <f>'[1]Laporan Mingguan'!D793</f>
        <v>0</v>
      </c>
      <c r="E1016" s="63">
        <f>'[1]Laporan Mingguan'!E793</f>
        <v>0</v>
      </c>
      <c r="F1016" s="65">
        <f>'[2]Laporan Mingguan'!O1025</f>
        <v>81</v>
      </c>
      <c r="G1016" s="63"/>
      <c r="H1016" s="63"/>
      <c r="I1016" s="63"/>
      <c r="J1016" s="63"/>
      <c r="K1016" s="63"/>
      <c r="L1016" s="63"/>
      <c r="M1016" s="63"/>
      <c r="N1016" s="63"/>
      <c r="O1016" s="65">
        <f t="shared" si="76"/>
        <v>81</v>
      </c>
      <c r="P1016" s="65">
        <v>81</v>
      </c>
      <c r="Q1016" s="65">
        <v>13826</v>
      </c>
      <c r="R1016" s="65">
        <f t="shared" si="79"/>
        <v>1119906</v>
      </c>
    </row>
    <row r="1017" spans="1:18" x14ac:dyDescent="0.2">
      <c r="A1017" s="163">
        <v>534</v>
      </c>
      <c r="B1017" s="63" t="str">
        <f>'[1]Laporan Bulanan'!B789</f>
        <v>Vent Hole</v>
      </c>
      <c r="C1017" s="63" t="str">
        <f>'[1]Laporan Mingguan'!C794</f>
        <v>GVFA 12</v>
      </c>
      <c r="D1017" s="63">
        <f>'[1]Laporan Mingguan'!D794</f>
        <v>0</v>
      </c>
      <c r="E1017" s="63">
        <f>'[1]Laporan Mingguan'!E794</f>
        <v>0</v>
      </c>
      <c r="F1017" s="65">
        <f>'[2]Laporan Mingguan'!O1026</f>
        <v>34</v>
      </c>
      <c r="G1017" s="63"/>
      <c r="H1017" s="63"/>
      <c r="I1017" s="63"/>
      <c r="J1017" s="63"/>
      <c r="K1017" s="63"/>
      <c r="L1017" s="63"/>
      <c r="M1017" s="63"/>
      <c r="N1017" s="63"/>
      <c r="O1017" s="65">
        <f t="shared" si="76"/>
        <v>34</v>
      </c>
      <c r="P1017" s="65">
        <v>34</v>
      </c>
      <c r="Q1017" s="65">
        <v>13002.000000000002</v>
      </c>
      <c r="R1017" s="65">
        <f t="shared" si="79"/>
        <v>442068.00000000006</v>
      </c>
    </row>
    <row r="1018" spans="1:18" x14ac:dyDescent="0.2">
      <c r="A1018" s="163">
        <v>535</v>
      </c>
      <c r="B1018" s="63" t="str">
        <f>'[1]Laporan Bulanan'!B790</f>
        <v>Vent Hole</v>
      </c>
      <c r="C1018" s="63" t="str">
        <f>'[1]Laporan Mingguan'!C795</f>
        <v>GVFB-12</v>
      </c>
      <c r="D1018" s="63">
        <f>'[1]Laporan Mingguan'!D795</f>
        <v>0</v>
      </c>
      <c r="E1018" s="63">
        <f>'[1]Laporan Mingguan'!E795</f>
        <v>0</v>
      </c>
      <c r="F1018" s="65">
        <f>'[2]Laporan Mingguan'!O1027</f>
        <v>1</v>
      </c>
      <c r="G1018" s="63"/>
      <c r="H1018" s="63"/>
      <c r="I1018" s="63"/>
      <c r="J1018" s="63"/>
      <c r="K1018" s="63"/>
      <c r="L1018" s="63"/>
      <c r="M1018" s="63"/>
      <c r="N1018" s="63"/>
      <c r="O1018" s="65">
        <f t="shared" si="76"/>
        <v>1</v>
      </c>
      <c r="P1018" s="65">
        <v>1</v>
      </c>
      <c r="Q1018" s="65">
        <v>26000</v>
      </c>
      <c r="R1018" s="65">
        <f t="shared" si="79"/>
        <v>26000</v>
      </c>
    </row>
    <row r="1019" spans="1:18" x14ac:dyDescent="0.2">
      <c r="A1019" s="163">
        <v>536</v>
      </c>
      <c r="B1019" s="63" t="s">
        <v>81</v>
      </c>
      <c r="C1019" s="63" t="s">
        <v>82</v>
      </c>
      <c r="D1019" s="63">
        <v>0</v>
      </c>
      <c r="E1019" s="63">
        <v>0</v>
      </c>
      <c r="F1019" s="65">
        <f>'[2]Laporan Mingguan'!O1028</f>
        <v>14</v>
      </c>
      <c r="G1019" s="63"/>
      <c r="H1019" s="63"/>
      <c r="I1019" s="63"/>
      <c r="J1019" s="63"/>
      <c r="K1019" s="63"/>
      <c r="L1019" s="63"/>
      <c r="M1019" s="63"/>
      <c r="N1019" s="63"/>
      <c r="O1019" s="65">
        <f t="shared" si="76"/>
        <v>14</v>
      </c>
      <c r="P1019" s="65">
        <v>14</v>
      </c>
      <c r="Q1019" s="65">
        <v>0</v>
      </c>
      <c r="R1019" s="65">
        <f t="shared" si="79"/>
        <v>0</v>
      </c>
    </row>
    <row r="1020" spans="1:18" x14ac:dyDescent="0.2">
      <c r="A1020" s="163">
        <v>537</v>
      </c>
      <c r="B1020" s="63" t="str">
        <f>'[1]Laporan Bulanan'!B791</f>
        <v>Vent Hole</v>
      </c>
      <c r="C1020" s="63" t="str">
        <f>'[1]Laporan Mingguan'!C796</f>
        <v>Dia 14 Putih</v>
      </c>
      <c r="D1020" s="63">
        <f>'[1]Laporan Mingguan'!D796</f>
        <v>0</v>
      </c>
      <c r="E1020" s="63">
        <f>'[1]Laporan Mingguan'!E796</f>
        <v>0</v>
      </c>
      <c r="F1020" s="65">
        <f>'[2]Laporan Mingguan'!O1029</f>
        <v>1</v>
      </c>
      <c r="G1020" s="63"/>
      <c r="H1020" s="63"/>
      <c r="I1020" s="63"/>
      <c r="J1020" s="63"/>
      <c r="K1020" s="63"/>
      <c r="L1020" s="63"/>
      <c r="M1020" s="63"/>
      <c r="N1020" s="63"/>
      <c r="O1020" s="65">
        <f>(F1020+G1020+I1020+K1020+M1020)-(H1020+J1020+L1020+N1020)</f>
        <v>1</v>
      </c>
      <c r="P1020" s="65">
        <v>1</v>
      </c>
      <c r="Q1020" s="65">
        <v>13000</v>
      </c>
      <c r="R1020" s="65">
        <f t="shared" si="79"/>
        <v>13000</v>
      </c>
    </row>
    <row r="1021" spans="1:18" x14ac:dyDescent="0.2">
      <c r="A1021" s="163">
        <v>538</v>
      </c>
      <c r="B1021" s="63" t="str">
        <f>'[1]Laporan Bulanan'!B792</f>
        <v>Vent Hole</v>
      </c>
      <c r="C1021" s="63" t="str">
        <f>'[1]Laporan Mingguan'!C797</f>
        <v>Dia 16 Putih</v>
      </c>
      <c r="D1021" s="63">
        <f>'[1]Laporan Mingguan'!D797</f>
        <v>0</v>
      </c>
      <c r="E1021" s="63">
        <f>'[1]Laporan Mingguan'!E797</f>
        <v>0</v>
      </c>
      <c r="F1021" s="65">
        <f>'[2]Laporan Mingguan'!O1030</f>
        <v>1</v>
      </c>
      <c r="G1021" s="63"/>
      <c r="H1021" s="63"/>
      <c r="I1021" s="63"/>
      <c r="J1021" s="63"/>
      <c r="K1021" s="63"/>
      <c r="L1021" s="63"/>
      <c r="M1021" s="63"/>
      <c r="N1021" s="63"/>
      <c r="O1021" s="65">
        <f>(F1021+G1021+I1021+K1021+M1021)-(H1021+J1021+L1021+N1021)</f>
        <v>1</v>
      </c>
      <c r="P1021" s="65">
        <v>1</v>
      </c>
      <c r="Q1021" s="65">
        <v>13000</v>
      </c>
      <c r="R1021" s="65">
        <f t="shared" si="79"/>
        <v>13000</v>
      </c>
    </row>
    <row r="1022" spans="1:18" x14ac:dyDescent="0.2">
      <c r="A1022" s="163">
        <v>539</v>
      </c>
      <c r="B1022" s="63" t="str">
        <f>'[1]Laporan Bulanan'!B793</f>
        <v>Vent Hole</v>
      </c>
      <c r="C1022" s="63" t="str">
        <f>'[1]Laporan Mingguan'!C798</f>
        <v>Dia 20 Putih</v>
      </c>
      <c r="D1022" s="63">
        <f>'[1]Laporan Mingguan'!D798</f>
        <v>0</v>
      </c>
      <c r="E1022" s="63">
        <f>'[1]Laporan Mingguan'!E798</f>
        <v>0</v>
      </c>
      <c r="F1022" s="65">
        <f>'[2]Laporan Mingguan'!O1031</f>
        <v>1</v>
      </c>
      <c r="G1022" s="63"/>
      <c r="H1022" s="63"/>
      <c r="I1022" s="63"/>
      <c r="J1022" s="63"/>
      <c r="K1022" s="63"/>
      <c r="L1022" s="63"/>
      <c r="M1022" s="63"/>
      <c r="N1022" s="63"/>
      <c r="O1022" s="65">
        <f>(F1022+G1022+I1022+K1022+M1022)-(H1022+J1022+L1022+N1022)</f>
        <v>1</v>
      </c>
      <c r="P1022" s="65">
        <v>1</v>
      </c>
      <c r="Q1022" s="65">
        <v>13000</v>
      </c>
      <c r="R1022" s="65">
        <f>Q1022*P1022</f>
        <v>13000</v>
      </c>
    </row>
    <row r="1023" spans="1:18" x14ac:dyDescent="0.2">
      <c r="A1023" s="163">
        <v>540</v>
      </c>
      <c r="B1023" s="63" t="str">
        <f>'[1]Laporan Bulanan'!B794</f>
        <v>WLL</v>
      </c>
      <c r="C1023" s="63" t="str">
        <f>'[1]Laporan Mingguan'!C799</f>
        <v>WLL-6-10</v>
      </c>
      <c r="D1023" s="63">
        <f>'[1]Laporan Mingguan'!D799</f>
        <v>0</v>
      </c>
      <c r="E1023" s="63">
        <f>'[1]Laporan Mingguan'!E799</f>
        <v>0</v>
      </c>
      <c r="F1023" s="65">
        <f>'[2]Laporan Mingguan'!O1032</f>
        <v>0</v>
      </c>
      <c r="G1023" s="63"/>
      <c r="H1023" s="63"/>
      <c r="I1023" s="63"/>
      <c r="J1023" s="63"/>
      <c r="K1023" s="63"/>
      <c r="L1023" s="63"/>
      <c r="M1023" s="63"/>
      <c r="N1023" s="63"/>
      <c r="O1023" s="65">
        <f>(F1023+G1023+I1023+K1023+M1023)-(H1023+J1023+L1023+N1023)</f>
        <v>0</v>
      </c>
      <c r="P1023" s="65">
        <v>0</v>
      </c>
      <c r="Q1023" s="65">
        <v>9930</v>
      </c>
      <c r="R1023" s="65">
        <f t="shared" si="79"/>
        <v>0</v>
      </c>
    </row>
    <row r="1024" spans="1:18" x14ac:dyDescent="0.2">
      <c r="A1024" s="163">
        <v>541</v>
      </c>
      <c r="B1024" s="63" t="s">
        <v>305</v>
      </c>
      <c r="C1024" s="63" t="s">
        <v>306</v>
      </c>
      <c r="D1024" s="63">
        <v>0</v>
      </c>
      <c r="E1024" s="63">
        <v>0</v>
      </c>
      <c r="F1024" s="65">
        <f>'[2]Laporan Mingguan'!O1033</f>
        <v>1.6000000000000014</v>
      </c>
      <c r="G1024" s="63"/>
      <c r="H1024" s="63"/>
      <c r="I1024" s="63"/>
      <c r="J1024" s="63"/>
      <c r="K1024" s="63"/>
      <c r="L1024" s="63"/>
      <c r="M1024" s="63"/>
      <c r="N1024" s="63"/>
      <c r="O1024" s="65">
        <f>(F1024+G1024+I1024+K1024+M1024)-(H1024+J1024+L1024+N1024)</f>
        <v>1.6000000000000014</v>
      </c>
      <c r="P1024" s="65">
        <v>2</v>
      </c>
      <c r="Q1024" s="65">
        <v>7000</v>
      </c>
      <c r="R1024" s="65">
        <f>Q1024*P1024</f>
        <v>14000</v>
      </c>
    </row>
    <row r="1025" spans="1:18" x14ac:dyDescent="0.2">
      <c r="E1025" s="78"/>
      <c r="F1025" s="79"/>
    </row>
    <row r="1026" spans="1:18" x14ac:dyDescent="0.2">
      <c r="Q1026" s="72" t="s">
        <v>21</v>
      </c>
      <c r="R1026" s="72">
        <f>SUM(R484:R1024)</f>
        <v>56869127</v>
      </c>
    </row>
    <row r="1027" spans="1:18" x14ac:dyDescent="0.2">
      <c r="A1027" s="56" t="s">
        <v>17</v>
      </c>
    </row>
    <row r="1029" spans="1:18" s="62" customFormat="1" ht="25.5" x14ac:dyDescent="0.25">
      <c r="A1029" s="59" t="s">
        <v>2</v>
      </c>
      <c r="B1029" s="59" t="s">
        <v>3</v>
      </c>
      <c r="C1029" s="59" t="s">
        <v>4</v>
      </c>
      <c r="D1029" s="59" t="s">
        <v>5</v>
      </c>
      <c r="E1029" s="59" t="s">
        <v>6</v>
      </c>
      <c r="F1029" s="60" t="s">
        <v>1196</v>
      </c>
      <c r="G1029" s="107" t="s">
        <v>7</v>
      </c>
      <c r="H1029" s="108"/>
      <c r="I1029" s="107" t="s">
        <v>8</v>
      </c>
      <c r="J1029" s="108"/>
      <c r="K1029" s="107" t="s">
        <v>9</v>
      </c>
      <c r="L1029" s="108"/>
      <c r="M1029" s="107" t="s">
        <v>10</v>
      </c>
      <c r="N1029" s="108"/>
      <c r="O1029" s="60" t="s">
        <v>1210</v>
      </c>
      <c r="P1029" s="61" t="s">
        <v>11</v>
      </c>
      <c r="Q1029" s="61" t="s">
        <v>12</v>
      </c>
      <c r="R1029" s="61" t="s">
        <v>13</v>
      </c>
    </row>
    <row r="1030" spans="1:18" x14ac:dyDescent="0.2">
      <c r="A1030" s="63"/>
      <c r="B1030" s="63"/>
      <c r="C1030" s="63"/>
      <c r="D1030" s="63"/>
      <c r="E1030" s="63"/>
      <c r="F1030" s="63"/>
      <c r="G1030" s="63" t="s">
        <v>14</v>
      </c>
      <c r="H1030" s="63" t="s">
        <v>15</v>
      </c>
      <c r="I1030" s="63" t="s">
        <v>14</v>
      </c>
      <c r="J1030" s="63" t="s">
        <v>15</v>
      </c>
      <c r="K1030" s="63" t="s">
        <v>14</v>
      </c>
      <c r="L1030" s="63" t="s">
        <v>15</v>
      </c>
      <c r="M1030" s="63" t="s">
        <v>14</v>
      </c>
      <c r="N1030" s="63" t="s">
        <v>15</v>
      </c>
      <c r="O1030" s="65"/>
      <c r="P1030" s="65"/>
      <c r="Q1030" s="65"/>
      <c r="R1030" s="65"/>
    </row>
    <row r="1031" spans="1:18" x14ac:dyDescent="0.2">
      <c r="A1031" s="163">
        <v>1</v>
      </c>
      <c r="B1031" s="80" t="str">
        <f>'[1]Laporan Mingguan'!B812</f>
        <v xml:space="preserve">BAUT Insert </v>
      </c>
      <c r="C1031" s="63" t="str">
        <f>'[1]Laporan Mingguan'!C812</f>
        <v>7801175/M2X3,3/TO6</v>
      </c>
      <c r="D1031" s="63">
        <f>'[3]Laporan Mingguan'!D802</f>
        <v>0</v>
      </c>
      <c r="E1031" s="63">
        <f>'[3]Laporan Mingguan'!E802</f>
        <v>0</v>
      </c>
      <c r="F1031" s="65">
        <f>'[2]Laporan Mingguan'!O1040</f>
        <v>2</v>
      </c>
      <c r="G1031" s="63"/>
      <c r="H1031" s="63"/>
      <c r="I1031" s="63"/>
      <c r="J1031" s="63"/>
      <c r="K1031" s="63"/>
      <c r="L1031" s="63"/>
      <c r="M1031" s="63"/>
      <c r="N1031" s="63"/>
      <c r="O1031" s="65">
        <f t="shared" ref="O1031:O1106" si="80">(F1031+G1031+I1031+K1031+M1031)-(H1031+J1031+L1031+N1031)</f>
        <v>2</v>
      </c>
      <c r="P1031" s="65">
        <v>2</v>
      </c>
      <c r="Q1031" s="65">
        <v>0</v>
      </c>
      <c r="R1031" s="65">
        <f t="shared" ref="R1031:R1032" si="81">Q1031*O1031</f>
        <v>0</v>
      </c>
    </row>
    <row r="1032" spans="1:18" x14ac:dyDescent="0.2">
      <c r="A1032" s="163">
        <v>2</v>
      </c>
      <c r="B1032" s="80" t="s">
        <v>117</v>
      </c>
      <c r="C1032" s="63" t="s">
        <v>116</v>
      </c>
      <c r="D1032" s="63" t="s">
        <v>242</v>
      </c>
      <c r="E1032" s="63">
        <v>0</v>
      </c>
      <c r="F1032" s="65">
        <f>'[2]Laporan Mingguan'!O1041</f>
        <v>10</v>
      </c>
      <c r="G1032" s="63"/>
      <c r="H1032" s="63"/>
      <c r="I1032" s="63"/>
      <c r="J1032" s="63"/>
      <c r="K1032" s="63"/>
      <c r="L1032" s="63"/>
      <c r="M1032" s="63"/>
      <c r="N1032" s="63"/>
      <c r="O1032" s="65">
        <f>(F1032+G1032+I1032+K1032+M1032)-(H1032+J1032+L1032+N1032)</f>
        <v>10</v>
      </c>
      <c r="P1032" s="65">
        <v>10</v>
      </c>
      <c r="Q1032" s="65">
        <v>73300</v>
      </c>
      <c r="R1032" s="65">
        <f t="shared" si="81"/>
        <v>733000</v>
      </c>
    </row>
    <row r="1033" spans="1:18" x14ac:dyDescent="0.2">
      <c r="A1033" s="163">
        <v>3</v>
      </c>
      <c r="B1033" s="80" t="str">
        <f>'[1]Laporan Mingguan'!B814</f>
        <v xml:space="preserve">BAUT Insert Ceratizit </v>
      </c>
      <c r="C1033" s="63" t="str">
        <f>'[1]Laporan Mingguan'!C814</f>
        <v>782114/M4.5X10.5/T20</v>
      </c>
      <c r="D1033" s="63">
        <f>'[3]Laporan Mingguan'!D804</f>
        <v>0</v>
      </c>
      <c r="E1033" s="63">
        <f>'[3]Laporan Mingguan'!E804</f>
        <v>0</v>
      </c>
      <c r="F1033" s="65">
        <f>'[2]Laporan Mingguan'!O1042</f>
        <v>11</v>
      </c>
      <c r="G1033" s="63"/>
      <c r="H1033" s="63"/>
      <c r="I1033" s="63"/>
      <c r="J1033" s="63"/>
      <c r="K1033" s="63"/>
      <c r="L1033" s="63"/>
      <c r="M1033" s="63"/>
      <c r="N1033" s="63"/>
      <c r="O1033" s="65">
        <f t="shared" si="80"/>
        <v>11</v>
      </c>
      <c r="P1033" s="65">
        <v>11</v>
      </c>
      <c r="Q1033" s="65">
        <v>72000</v>
      </c>
      <c r="R1033" s="65">
        <f t="shared" ref="R1033:R1138" si="82">Q1033*O1033</f>
        <v>792000</v>
      </c>
    </row>
    <row r="1034" spans="1:18" x14ac:dyDescent="0.2">
      <c r="A1034" s="163">
        <v>4</v>
      </c>
      <c r="B1034" s="80" t="str">
        <f>'[1]Laporan Mingguan'!B815</f>
        <v xml:space="preserve">BAUT Insert Ceratizit </v>
      </c>
      <c r="C1034" s="63" t="str">
        <f>'[1]Laporan Mingguan'!C815</f>
        <v>7883203/M3.0X7.3/T08</v>
      </c>
      <c r="D1034" s="63">
        <f>'[3]Laporan Mingguan'!D805</f>
        <v>0</v>
      </c>
      <c r="E1034" s="63">
        <f>'[3]Laporan Mingguan'!E805</f>
        <v>0</v>
      </c>
      <c r="F1034" s="65">
        <f>'[2]Laporan Mingguan'!O1043</f>
        <v>6</v>
      </c>
      <c r="G1034" s="63"/>
      <c r="H1034" s="63"/>
      <c r="I1034" s="63"/>
      <c r="J1034" s="63"/>
      <c r="K1034" s="63"/>
      <c r="L1034" s="63"/>
      <c r="M1034" s="63"/>
      <c r="N1034" s="63"/>
      <c r="O1034" s="65">
        <f t="shared" si="80"/>
        <v>6</v>
      </c>
      <c r="P1034" s="65">
        <v>6</v>
      </c>
      <c r="Q1034" s="65">
        <v>33019.199999999997</v>
      </c>
      <c r="R1034" s="65">
        <f t="shared" si="82"/>
        <v>198115.19999999998</v>
      </c>
    </row>
    <row r="1035" spans="1:18" x14ac:dyDescent="0.2">
      <c r="A1035" s="163">
        <v>5</v>
      </c>
      <c r="B1035" s="80" t="s">
        <v>216</v>
      </c>
      <c r="C1035" s="63" t="s">
        <v>282</v>
      </c>
      <c r="D1035" s="63" t="s">
        <v>283</v>
      </c>
      <c r="E1035" s="63">
        <v>0</v>
      </c>
      <c r="F1035" s="65">
        <f>'[2]Laporan Mingguan'!O1044</f>
        <v>10</v>
      </c>
      <c r="G1035" s="63"/>
      <c r="H1035" s="63"/>
      <c r="I1035" s="63"/>
      <c r="J1035" s="63"/>
      <c r="K1035" s="63"/>
      <c r="L1035" s="63"/>
      <c r="M1035" s="63"/>
      <c r="N1035" s="63"/>
      <c r="O1035" s="65">
        <f t="shared" si="80"/>
        <v>10</v>
      </c>
      <c r="P1035" s="65">
        <v>10</v>
      </c>
      <c r="Q1035" s="65">
        <v>332000</v>
      </c>
      <c r="R1035" s="65">
        <f t="shared" si="82"/>
        <v>3320000</v>
      </c>
    </row>
    <row r="1036" spans="1:18" ht="12" customHeight="1" x14ac:dyDescent="0.2">
      <c r="A1036" s="163">
        <v>6</v>
      </c>
      <c r="B1036" s="80" t="s">
        <v>371</v>
      </c>
      <c r="C1036" s="63" t="s">
        <v>372</v>
      </c>
      <c r="D1036" s="63" t="s">
        <v>140</v>
      </c>
      <c r="E1036" s="63">
        <v>0</v>
      </c>
      <c r="F1036" s="65">
        <f>'[2]Laporan Mingguan'!O1045</f>
        <v>10</v>
      </c>
      <c r="G1036" s="63"/>
      <c r="H1036" s="63"/>
      <c r="I1036" s="63"/>
      <c r="J1036" s="63"/>
      <c r="K1036" s="63"/>
      <c r="L1036" s="63"/>
      <c r="M1036" s="63"/>
      <c r="N1036" s="63"/>
      <c r="O1036" s="65">
        <f t="shared" si="80"/>
        <v>10</v>
      </c>
      <c r="P1036" s="65">
        <v>10</v>
      </c>
      <c r="Q1036" s="65">
        <v>92000</v>
      </c>
      <c r="R1036" s="65">
        <f t="shared" si="82"/>
        <v>920000</v>
      </c>
    </row>
    <row r="1037" spans="1:18" x14ac:dyDescent="0.2">
      <c r="A1037" s="163">
        <v>7</v>
      </c>
      <c r="B1037" s="80" t="s">
        <v>371</v>
      </c>
      <c r="C1037" s="63" t="s">
        <v>437</v>
      </c>
      <c r="D1037" s="63" t="s">
        <v>140</v>
      </c>
      <c r="E1037" s="63">
        <v>0</v>
      </c>
      <c r="F1037" s="65">
        <f>'[2]Laporan Mingguan'!O1046</f>
        <v>5</v>
      </c>
      <c r="G1037" s="63"/>
      <c r="H1037" s="63"/>
      <c r="I1037" s="63"/>
      <c r="J1037" s="63"/>
      <c r="K1037" s="63"/>
      <c r="L1037" s="63"/>
      <c r="M1037" s="63"/>
      <c r="N1037" s="63"/>
      <c r="O1037" s="65">
        <f t="shared" si="80"/>
        <v>5</v>
      </c>
      <c r="P1037" s="65">
        <v>5</v>
      </c>
      <c r="Q1037" s="65">
        <v>232000</v>
      </c>
      <c r="R1037" s="65">
        <f t="shared" si="82"/>
        <v>1160000</v>
      </c>
    </row>
    <row r="1038" spans="1:18" x14ac:dyDescent="0.2">
      <c r="A1038" s="163">
        <v>8</v>
      </c>
      <c r="B1038" s="80" t="s">
        <v>371</v>
      </c>
      <c r="C1038" s="63" t="s">
        <v>438</v>
      </c>
      <c r="D1038" s="63" t="s">
        <v>140</v>
      </c>
      <c r="E1038" s="63">
        <v>0</v>
      </c>
      <c r="F1038" s="65">
        <f>'[2]Laporan Mingguan'!O1047</f>
        <v>5</v>
      </c>
      <c r="G1038" s="63"/>
      <c r="H1038" s="63"/>
      <c r="I1038" s="63"/>
      <c r="J1038" s="63"/>
      <c r="K1038" s="63"/>
      <c r="L1038" s="63"/>
      <c r="M1038" s="63"/>
      <c r="N1038" s="63"/>
      <c r="O1038" s="65">
        <f>(F1038+G1038+I1038+K1038+M1038)-(H1038+J1038+L1038+N1038)</f>
        <v>5</v>
      </c>
      <c r="P1038" s="65">
        <v>5</v>
      </c>
      <c r="Q1038" s="65">
        <v>232000</v>
      </c>
      <c r="R1038" s="65">
        <f t="shared" si="82"/>
        <v>1160000</v>
      </c>
    </row>
    <row r="1039" spans="1:18" x14ac:dyDescent="0.2">
      <c r="A1039" s="163">
        <v>9</v>
      </c>
      <c r="B1039" s="80" t="str">
        <f>'[1]Laporan Mingguan'!B816</f>
        <v>BAUT Insert Korloy</v>
      </c>
      <c r="C1039" s="63">
        <f>'[1]Laporan Mingguan'!C816</f>
        <v>0</v>
      </c>
      <c r="D1039" s="63">
        <f>'[3]Laporan Mingguan'!D806</f>
        <v>0</v>
      </c>
      <c r="E1039" s="63">
        <f>'[3]Laporan Mingguan'!E806</f>
        <v>0</v>
      </c>
      <c r="F1039" s="65">
        <f>'[2]Laporan Mingguan'!O1048</f>
        <v>8</v>
      </c>
      <c r="G1039" s="63"/>
      <c r="H1039" s="63"/>
      <c r="I1039" s="63"/>
      <c r="J1039" s="63"/>
      <c r="K1039" s="63"/>
      <c r="L1039" s="63"/>
      <c r="M1039" s="63"/>
      <c r="N1039" s="63"/>
      <c r="O1039" s="65">
        <f t="shared" si="80"/>
        <v>8</v>
      </c>
      <c r="P1039" s="65">
        <v>8</v>
      </c>
      <c r="Q1039" s="65">
        <v>70400</v>
      </c>
      <c r="R1039" s="65">
        <f t="shared" si="82"/>
        <v>563200</v>
      </c>
    </row>
    <row r="1040" spans="1:18" x14ac:dyDescent="0.2">
      <c r="A1040" s="163">
        <v>10</v>
      </c>
      <c r="B1040" s="80" t="str">
        <f>'[1]Laporan Mingguan'!B817</f>
        <v>BAUT Insert Korloy</v>
      </c>
      <c r="C1040" s="63" t="str">
        <f>'[1]Laporan Mingguan'!C817</f>
        <v>FTGA 03508</v>
      </c>
      <c r="D1040" s="63" t="s">
        <v>296</v>
      </c>
      <c r="E1040" s="63">
        <f>'[3]Laporan Mingguan'!E807</f>
        <v>0</v>
      </c>
      <c r="F1040" s="65">
        <f>'[2]Laporan Mingguan'!O1049</f>
        <v>8</v>
      </c>
      <c r="G1040" s="63"/>
      <c r="H1040" s="63"/>
      <c r="I1040" s="63"/>
      <c r="J1040" s="63"/>
      <c r="K1040" s="63"/>
      <c r="L1040" s="63"/>
      <c r="M1040" s="63"/>
      <c r="N1040" s="63"/>
      <c r="O1040" s="65">
        <f>(F1040+G1040+I1040+K1040+M1040)-(H1040+J1040+L1040+N1040)</f>
        <v>8</v>
      </c>
      <c r="P1040" s="65">
        <v>8</v>
      </c>
      <c r="Q1040" s="65">
        <v>99000</v>
      </c>
      <c r="R1040" s="65">
        <f t="shared" si="82"/>
        <v>792000</v>
      </c>
    </row>
    <row r="1041" spans="1:18" x14ac:dyDescent="0.2">
      <c r="A1041" s="163">
        <v>11</v>
      </c>
      <c r="B1041" s="80" t="s">
        <v>189</v>
      </c>
      <c r="C1041" s="63" t="str">
        <f>'[1]Laporan Mingguan'!C818</f>
        <v>CSPD-3</v>
      </c>
      <c r="D1041" s="63" t="s">
        <v>122</v>
      </c>
      <c r="E1041" s="63">
        <f>'[3]Laporan Mingguan'!E808</f>
        <v>0</v>
      </c>
      <c r="F1041" s="65">
        <f>'[2]Laporan Mingguan'!O1050</f>
        <v>16</v>
      </c>
      <c r="G1041" s="63"/>
      <c r="H1041" s="63"/>
      <c r="I1041" s="63"/>
      <c r="J1041" s="63"/>
      <c r="K1041" s="63"/>
      <c r="L1041" s="63"/>
      <c r="M1041" s="63"/>
      <c r="N1041" s="63"/>
      <c r="O1041" s="65">
        <f>(F1041+G1041+I1041+K1041+M1041)-(H1041+J1041+L1041+N1041)</f>
        <v>16</v>
      </c>
      <c r="P1041" s="65">
        <v>16</v>
      </c>
      <c r="Q1041" s="65">
        <v>78000</v>
      </c>
      <c r="R1041" s="65">
        <f t="shared" si="82"/>
        <v>1248000</v>
      </c>
    </row>
    <row r="1042" spans="1:18" x14ac:dyDescent="0.2">
      <c r="A1042" s="163">
        <v>12</v>
      </c>
      <c r="B1042" s="80" t="s">
        <v>189</v>
      </c>
      <c r="C1042" s="63" t="s">
        <v>979</v>
      </c>
      <c r="D1042" s="63" t="s">
        <v>122</v>
      </c>
      <c r="E1042" s="63">
        <f>'[3]Laporan Mingguan'!E809</f>
        <v>0</v>
      </c>
      <c r="F1042" s="65">
        <f>'[2]Laporan Mingguan'!O1051</f>
        <v>20</v>
      </c>
      <c r="G1042" s="63"/>
      <c r="H1042" s="63"/>
      <c r="I1042" s="63"/>
      <c r="J1042" s="63"/>
      <c r="K1042" s="63"/>
      <c r="L1042" s="63"/>
      <c r="M1042" s="63"/>
      <c r="N1042" s="63"/>
      <c r="O1042" s="65">
        <f>(F1042+G1042+I1042+K1042+M1042)-(H1042+J1042+L1042+N1042)</f>
        <v>20</v>
      </c>
      <c r="P1042" s="65">
        <v>20</v>
      </c>
      <c r="Q1042" s="65">
        <v>70550</v>
      </c>
      <c r="R1042" s="65">
        <f t="shared" si="82"/>
        <v>1411000</v>
      </c>
    </row>
    <row r="1043" spans="1:18" x14ac:dyDescent="0.2">
      <c r="A1043" s="163">
        <v>13</v>
      </c>
      <c r="B1043" s="80" t="str">
        <f>'[1]Laporan Mingguan'!B819</f>
        <v>BAUT Insert Mitsubishi</v>
      </c>
      <c r="C1043" s="63" t="str">
        <f>'[1]Laporan Mingguan'!C819</f>
        <v>TPS 25</v>
      </c>
      <c r="D1043" s="63" t="s">
        <v>242</v>
      </c>
      <c r="E1043" s="63">
        <f>'[3]Laporan Mingguan'!E809</f>
        <v>0</v>
      </c>
      <c r="F1043" s="65">
        <f>'[2]Laporan Mingguan'!O1052</f>
        <v>0</v>
      </c>
      <c r="G1043" s="63"/>
      <c r="H1043" s="63"/>
      <c r="I1043" s="63"/>
      <c r="J1043" s="63"/>
      <c r="K1043" s="63"/>
      <c r="L1043" s="63"/>
      <c r="M1043" s="63"/>
      <c r="N1043" s="63"/>
      <c r="O1043" s="65">
        <f t="shared" si="80"/>
        <v>0</v>
      </c>
      <c r="P1043" s="65">
        <v>0</v>
      </c>
      <c r="Q1043" s="65">
        <v>63300</v>
      </c>
      <c r="R1043" s="65">
        <f t="shared" si="82"/>
        <v>0</v>
      </c>
    </row>
    <row r="1044" spans="1:18" x14ac:dyDescent="0.2">
      <c r="A1044" s="163">
        <v>14</v>
      </c>
      <c r="B1044" s="80" t="str">
        <f>'[1]Laporan Mingguan'!B820</f>
        <v>BAUT Insert Mitsubishi</v>
      </c>
      <c r="C1044" s="63" t="str">
        <f>'[1]Laporan Mingguan'!C820</f>
        <v>TPS 25-1</v>
      </c>
      <c r="D1044" s="63" t="s">
        <v>242</v>
      </c>
      <c r="E1044" s="63">
        <f>'[3]Laporan Mingguan'!E810</f>
        <v>0</v>
      </c>
      <c r="F1044" s="65">
        <f>'[2]Laporan Mingguan'!O1053</f>
        <v>11</v>
      </c>
      <c r="G1044" s="63"/>
      <c r="H1044" s="63"/>
      <c r="I1044" s="63"/>
      <c r="J1044" s="63"/>
      <c r="K1044" s="63"/>
      <c r="L1044" s="63"/>
      <c r="M1044" s="63"/>
      <c r="N1044" s="63"/>
      <c r="O1044" s="65">
        <f>(F1044+G1044+I1044+K1044+M1044)-(H1044+J1044+L1044+N1044)</f>
        <v>11</v>
      </c>
      <c r="P1044" s="65">
        <v>11</v>
      </c>
      <c r="Q1044" s="65">
        <v>63300</v>
      </c>
      <c r="R1044" s="65">
        <f t="shared" si="82"/>
        <v>696300</v>
      </c>
    </row>
    <row r="1045" spans="1:18" x14ac:dyDescent="0.2">
      <c r="A1045" s="163">
        <v>15</v>
      </c>
      <c r="B1045" s="80" t="s">
        <v>909</v>
      </c>
      <c r="C1045" s="63" t="s">
        <v>910</v>
      </c>
      <c r="D1045" s="63" t="s">
        <v>591</v>
      </c>
      <c r="E1045" s="63">
        <v>0</v>
      </c>
      <c r="F1045" s="65">
        <f>'[2]Laporan Mingguan'!O1054</f>
        <v>15</v>
      </c>
      <c r="G1045" s="63"/>
      <c r="H1045" s="63"/>
      <c r="I1045" s="63"/>
      <c r="J1045" s="63"/>
      <c r="K1045" s="63"/>
      <c r="L1045" s="63"/>
      <c r="M1045" s="63"/>
      <c r="N1045" s="63"/>
      <c r="O1045" s="65">
        <f t="shared" si="80"/>
        <v>15</v>
      </c>
      <c r="P1045" s="65">
        <v>15</v>
      </c>
      <c r="Q1045" s="65">
        <v>70000</v>
      </c>
      <c r="R1045" s="65">
        <f t="shared" si="82"/>
        <v>1050000</v>
      </c>
    </row>
    <row r="1046" spans="1:18" x14ac:dyDescent="0.2">
      <c r="A1046" s="163">
        <v>16</v>
      </c>
      <c r="B1046" s="80" t="s">
        <v>909</v>
      </c>
      <c r="C1046" s="63" t="s">
        <v>921</v>
      </c>
      <c r="D1046" s="63" t="s">
        <v>591</v>
      </c>
      <c r="E1046" s="63">
        <v>0</v>
      </c>
      <c r="F1046" s="65">
        <f>'[2]Laporan Mingguan'!O1055</f>
        <v>8</v>
      </c>
      <c r="G1046" s="63"/>
      <c r="H1046" s="63"/>
      <c r="I1046" s="63"/>
      <c r="J1046" s="63"/>
      <c r="K1046" s="63"/>
      <c r="L1046" s="63"/>
      <c r="M1046" s="63"/>
      <c r="N1046" s="63"/>
      <c r="O1046" s="65">
        <f t="shared" ref="O1046:O1048" si="83">(F1046+G1046+I1046+K1046+M1046)-(H1046+J1046+L1046+N1046)</f>
        <v>8</v>
      </c>
      <c r="P1046" s="65">
        <v>8</v>
      </c>
      <c r="Q1046" s="65">
        <v>76000</v>
      </c>
      <c r="R1046" s="65">
        <f t="shared" ref="R1046:R1048" si="84">Q1046*O1046</f>
        <v>608000</v>
      </c>
    </row>
    <row r="1047" spans="1:18" x14ac:dyDescent="0.2">
      <c r="A1047" s="163">
        <v>17</v>
      </c>
      <c r="B1047" s="80" t="s">
        <v>62</v>
      </c>
      <c r="C1047" s="63" t="s">
        <v>63</v>
      </c>
      <c r="D1047" s="63" t="s">
        <v>978</v>
      </c>
      <c r="E1047" s="63">
        <v>0</v>
      </c>
      <c r="F1047" s="65">
        <f>'[2]Laporan Mingguan'!O1056</f>
        <v>14</v>
      </c>
      <c r="G1047" s="63"/>
      <c r="H1047" s="63"/>
      <c r="I1047" s="63"/>
      <c r="J1047" s="63"/>
      <c r="K1047" s="63"/>
      <c r="L1047" s="63"/>
      <c r="M1047" s="63"/>
      <c r="N1047" s="63"/>
      <c r="O1047" s="65">
        <f t="shared" si="80"/>
        <v>14</v>
      </c>
      <c r="P1047" s="65">
        <v>14</v>
      </c>
      <c r="Q1047" s="65">
        <v>123250</v>
      </c>
      <c r="R1047" s="65">
        <f t="shared" si="82"/>
        <v>1725500</v>
      </c>
    </row>
    <row r="1048" spans="1:18" s="101" customFormat="1" x14ac:dyDescent="0.2">
      <c r="A1048" s="163">
        <v>18</v>
      </c>
      <c r="B1048" s="99" t="s">
        <v>612</v>
      </c>
      <c r="C1048" s="98" t="s">
        <v>1216</v>
      </c>
      <c r="D1048" s="98" t="s">
        <v>319</v>
      </c>
      <c r="E1048" s="98">
        <v>0</v>
      </c>
      <c r="F1048" s="100">
        <v>0</v>
      </c>
      <c r="G1048" s="98"/>
      <c r="H1048" s="98"/>
      <c r="I1048" s="98">
        <f>3</f>
        <v>3</v>
      </c>
      <c r="J1048" s="98"/>
      <c r="K1048" s="98"/>
      <c r="L1048" s="98"/>
      <c r="M1048" s="98"/>
      <c r="N1048" s="98"/>
      <c r="O1048" s="100">
        <f t="shared" si="83"/>
        <v>3</v>
      </c>
      <c r="P1048" s="100">
        <v>3</v>
      </c>
      <c r="Q1048" s="100">
        <v>0</v>
      </c>
      <c r="R1048" s="100">
        <f t="shared" si="84"/>
        <v>0</v>
      </c>
    </row>
    <row r="1049" spans="1:18" x14ac:dyDescent="0.2">
      <c r="A1049" s="163">
        <v>19</v>
      </c>
      <c r="B1049" s="80" t="str">
        <f>'[1]Laporan Mingguan'!B821</f>
        <v>BAUT Insert Sandvick</v>
      </c>
      <c r="C1049" s="63" t="str">
        <f>'[1]Laporan Mingguan'!C821</f>
        <v>5513 020-10</v>
      </c>
      <c r="D1049" s="63">
        <f>'[3]Laporan Mingguan'!D811</f>
        <v>0</v>
      </c>
      <c r="E1049" s="63">
        <f>'[3]Laporan Mingguan'!E811</f>
        <v>0</v>
      </c>
      <c r="F1049" s="65">
        <f>'[2]Laporan Mingguan'!O1057</f>
        <v>0</v>
      </c>
      <c r="G1049" s="63"/>
      <c r="H1049" s="63"/>
      <c r="I1049" s="63"/>
      <c r="J1049" s="63"/>
      <c r="K1049" s="63"/>
      <c r="L1049" s="63"/>
      <c r="M1049" s="63"/>
      <c r="N1049" s="63"/>
      <c r="O1049" s="65">
        <f>(F1049+G1049+I1049+K1049+M1049)-(H1049+J1049+L1049+N1049)</f>
        <v>0</v>
      </c>
      <c r="P1049" s="65">
        <v>0</v>
      </c>
      <c r="Q1049" s="65">
        <v>60000</v>
      </c>
      <c r="R1049" s="65">
        <f t="shared" si="82"/>
        <v>0</v>
      </c>
    </row>
    <row r="1050" spans="1:18" x14ac:dyDescent="0.2">
      <c r="A1050" s="163">
        <v>20</v>
      </c>
      <c r="B1050" s="80" t="str">
        <f>'[1]Laporan Mingguan'!B822</f>
        <v>BAUT Insert Sandvick</v>
      </c>
      <c r="C1050" s="63" t="str">
        <f>'[1]Laporan Mingguan'!C822</f>
        <v>5513 020-57</v>
      </c>
      <c r="D1050" s="63" t="s">
        <v>319</v>
      </c>
      <c r="E1050" s="63">
        <f>'[3]Laporan Mingguan'!E812</f>
        <v>0</v>
      </c>
      <c r="F1050" s="65">
        <f>'[2]Laporan Mingguan'!O1058</f>
        <v>12</v>
      </c>
      <c r="G1050" s="63"/>
      <c r="H1050" s="63"/>
      <c r="I1050" s="63"/>
      <c r="J1050" s="63"/>
      <c r="K1050" s="63"/>
      <c r="L1050" s="63"/>
      <c r="M1050" s="63"/>
      <c r="N1050" s="63"/>
      <c r="O1050" s="65">
        <f t="shared" si="80"/>
        <v>12</v>
      </c>
      <c r="P1050" s="65">
        <v>12</v>
      </c>
      <c r="Q1050" s="65">
        <v>23500</v>
      </c>
      <c r="R1050" s="65">
        <f t="shared" si="82"/>
        <v>282000</v>
      </c>
    </row>
    <row r="1051" spans="1:18" x14ac:dyDescent="0.2">
      <c r="A1051" s="163">
        <v>21</v>
      </c>
      <c r="B1051" s="80" t="str">
        <f>'[1]Laporan Mingguan'!B826</f>
        <v>BAUT Insert Walter</v>
      </c>
      <c r="C1051" s="63" t="str">
        <f>'[1]Laporan Mingguan'!C826</f>
        <v>FS 390</v>
      </c>
      <c r="D1051" s="63">
        <f>'[3]Laporan Mingguan'!D816</f>
        <v>0</v>
      </c>
      <c r="E1051" s="63">
        <f>'[3]Laporan Mingguan'!E816</f>
        <v>0</v>
      </c>
      <c r="F1051" s="65">
        <f>'[2]Laporan Mingguan'!O1059</f>
        <v>3</v>
      </c>
      <c r="G1051" s="63"/>
      <c r="H1051" s="63"/>
      <c r="I1051" s="63"/>
      <c r="J1051" s="63"/>
      <c r="K1051" s="63"/>
      <c r="L1051" s="63"/>
      <c r="M1051" s="63"/>
      <c r="N1051" s="63"/>
      <c r="O1051" s="65">
        <f t="shared" si="80"/>
        <v>3</v>
      </c>
      <c r="P1051" s="65">
        <v>3</v>
      </c>
      <c r="Q1051" s="65">
        <v>130000</v>
      </c>
      <c r="R1051" s="65">
        <f t="shared" si="82"/>
        <v>390000</v>
      </c>
    </row>
    <row r="1052" spans="1:18" x14ac:dyDescent="0.2">
      <c r="A1052" s="163">
        <v>22</v>
      </c>
      <c r="B1052" s="80" t="str">
        <f>'[1]Laporan Mingguan'!B827</f>
        <v>BAUT Insert Walter</v>
      </c>
      <c r="C1052" s="63" t="str">
        <f>'[1]Laporan Mingguan'!C827</f>
        <v>FS 1457</v>
      </c>
      <c r="D1052" s="63">
        <f>'[3]Laporan Mingguan'!D817</f>
        <v>0</v>
      </c>
      <c r="E1052" s="63">
        <f>'[3]Laporan Mingguan'!E817</f>
        <v>0</v>
      </c>
      <c r="F1052" s="65">
        <f>'[2]Laporan Mingguan'!O1060</f>
        <v>1</v>
      </c>
      <c r="G1052" s="63"/>
      <c r="H1052" s="63"/>
      <c r="I1052" s="63"/>
      <c r="J1052" s="63"/>
      <c r="K1052" s="63"/>
      <c r="L1052" s="63"/>
      <c r="M1052" s="63"/>
      <c r="N1052" s="63"/>
      <c r="O1052" s="65">
        <f t="shared" si="80"/>
        <v>1</v>
      </c>
      <c r="P1052" s="65">
        <v>1</v>
      </c>
      <c r="Q1052" s="65">
        <v>33500</v>
      </c>
      <c r="R1052" s="65">
        <f t="shared" si="82"/>
        <v>33500</v>
      </c>
    </row>
    <row r="1053" spans="1:18" x14ac:dyDescent="0.2">
      <c r="A1053" s="163">
        <v>23</v>
      </c>
      <c r="B1053" s="80" t="str">
        <f>'[1]Laporan Mingguan'!B828</f>
        <v>BAUT Insert Walter</v>
      </c>
      <c r="C1053" s="63" t="str">
        <f>'[1]Laporan Mingguan'!C828</f>
        <v>FS 391</v>
      </c>
      <c r="D1053" s="63">
        <f>'[3]Laporan Mingguan'!D818</f>
        <v>0</v>
      </c>
      <c r="E1053" s="63">
        <f>'[3]Laporan Mingguan'!E818</f>
        <v>0</v>
      </c>
      <c r="F1053" s="65">
        <f>'[2]Laporan Mingguan'!O1061</f>
        <v>1</v>
      </c>
      <c r="G1053" s="63"/>
      <c r="H1053" s="63"/>
      <c r="I1053" s="63"/>
      <c r="J1053" s="63"/>
      <c r="K1053" s="63"/>
      <c r="L1053" s="63"/>
      <c r="M1053" s="63"/>
      <c r="N1053" s="63"/>
      <c r="O1053" s="65">
        <f t="shared" si="80"/>
        <v>1</v>
      </c>
      <c r="P1053" s="65">
        <v>1</v>
      </c>
      <c r="Q1053" s="65">
        <v>130000</v>
      </c>
      <c r="R1053" s="65">
        <f t="shared" si="82"/>
        <v>130000</v>
      </c>
    </row>
    <row r="1054" spans="1:18" x14ac:dyDescent="0.2">
      <c r="A1054" s="163">
        <v>24</v>
      </c>
      <c r="B1054" s="80" t="str">
        <f>'[1]Laporan Mingguan'!B829</f>
        <v>BAUT Insert Walter</v>
      </c>
      <c r="C1054" s="63" t="str">
        <f>'[1]Laporan Mingguan'!C829</f>
        <v>FS 920</v>
      </c>
      <c r="D1054" s="63">
        <f>'[3]Laporan Mingguan'!D819</f>
        <v>0</v>
      </c>
      <c r="E1054" s="63">
        <f>'[3]Laporan Mingguan'!E819</f>
        <v>0</v>
      </c>
      <c r="F1054" s="65">
        <f>'[2]Laporan Mingguan'!O1062</f>
        <v>4</v>
      </c>
      <c r="G1054" s="63"/>
      <c r="H1054" s="63"/>
      <c r="I1054" s="63"/>
      <c r="J1054" s="63"/>
      <c r="K1054" s="63"/>
      <c r="L1054" s="63"/>
      <c r="M1054" s="63"/>
      <c r="N1054" s="63"/>
      <c r="O1054" s="65">
        <f t="shared" si="80"/>
        <v>4</v>
      </c>
      <c r="P1054" s="65">
        <v>4</v>
      </c>
      <c r="Q1054" s="65">
        <v>60000</v>
      </c>
      <c r="R1054" s="65">
        <f t="shared" si="82"/>
        <v>240000</v>
      </c>
    </row>
    <row r="1055" spans="1:18" x14ac:dyDescent="0.2">
      <c r="A1055" s="163">
        <v>25</v>
      </c>
      <c r="B1055" s="80" t="s">
        <v>835</v>
      </c>
      <c r="C1055" s="63" t="s">
        <v>836</v>
      </c>
      <c r="D1055" s="67" t="s">
        <v>837</v>
      </c>
      <c r="E1055" s="63">
        <v>0</v>
      </c>
      <c r="F1055" s="65">
        <f>'[2]Laporan Mingguan'!O1063</f>
        <v>0</v>
      </c>
      <c r="G1055" s="63"/>
      <c r="H1055" s="63"/>
      <c r="I1055" s="63"/>
      <c r="J1055" s="63"/>
      <c r="K1055" s="63"/>
      <c r="L1055" s="63"/>
      <c r="M1055" s="63"/>
      <c r="N1055" s="63"/>
      <c r="O1055" s="65">
        <f t="shared" si="80"/>
        <v>0</v>
      </c>
      <c r="P1055" s="65">
        <v>0</v>
      </c>
      <c r="Q1055" s="65">
        <v>90200</v>
      </c>
      <c r="R1055" s="65">
        <f t="shared" si="82"/>
        <v>0</v>
      </c>
    </row>
    <row r="1056" spans="1:18" x14ac:dyDescent="0.2">
      <c r="A1056" s="163">
        <v>26</v>
      </c>
      <c r="B1056" s="80" t="s">
        <v>835</v>
      </c>
      <c r="C1056" s="63" t="s">
        <v>838</v>
      </c>
      <c r="D1056" s="67" t="s">
        <v>837</v>
      </c>
      <c r="E1056" s="63">
        <v>0</v>
      </c>
      <c r="F1056" s="65">
        <f>'[2]Laporan Mingguan'!O1064</f>
        <v>0</v>
      </c>
      <c r="G1056" s="63"/>
      <c r="H1056" s="63"/>
      <c r="I1056" s="63"/>
      <c r="J1056" s="63"/>
      <c r="K1056" s="63"/>
      <c r="L1056" s="63"/>
      <c r="M1056" s="63"/>
      <c r="N1056" s="63"/>
      <c r="O1056" s="65">
        <f t="shared" ref="O1056" si="85">(F1056+G1056+I1056+K1056+M1056)-(H1056+J1056+L1056+N1056)</f>
        <v>0</v>
      </c>
      <c r="P1056" s="65">
        <v>0</v>
      </c>
      <c r="Q1056" s="65">
        <f>150000/6</f>
        <v>25000</v>
      </c>
      <c r="R1056" s="65">
        <f t="shared" ref="R1056" si="86">Q1056*O1056</f>
        <v>0</v>
      </c>
    </row>
    <row r="1057" spans="1:18" x14ac:dyDescent="0.2">
      <c r="A1057" s="163">
        <v>27</v>
      </c>
      <c r="B1057" s="80" t="s">
        <v>835</v>
      </c>
      <c r="C1057" s="63" t="s">
        <v>839</v>
      </c>
      <c r="D1057" s="67" t="s">
        <v>837</v>
      </c>
      <c r="E1057" s="63">
        <v>0</v>
      </c>
      <c r="F1057" s="65">
        <f>'[2]Laporan Mingguan'!O1065</f>
        <v>0</v>
      </c>
      <c r="G1057" s="63"/>
      <c r="H1057" s="63"/>
      <c r="I1057" s="63"/>
      <c r="J1057" s="63"/>
      <c r="K1057" s="63"/>
      <c r="L1057" s="63"/>
      <c r="M1057" s="63"/>
      <c r="N1057" s="63"/>
      <c r="O1057" s="65">
        <f t="shared" ref="O1057" si="87">(F1057+G1057+I1057+K1057+M1057)-(H1057+J1057+L1057+N1057)</f>
        <v>0</v>
      </c>
      <c r="P1057" s="65">
        <v>0</v>
      </c>
      <c r="Q1057" s="65">
        <v>90200</v>
      </c>
      <c r="R1057" s="65">
        <f t="shared" ref="R1057" si="88">Q1057*O1057</f>
        <v>0</v>
      </c>
    </row>
    <row r="1058" spans="1:18" x14ac:dyDescent="0.2">
      <c r="A1058" s="163">
        <v>28</v>
      </c>
      <c r="B1058" s="80" t="s">
        <v>311</v>
      </c>
      <c r="C1058" s="63" t="s">
        <v>312</v>
      </c>
      <c r="D1058" s="67" t="s">
        <v>315</v>
      </c>
      <c r="E1058" s="63">
        <v>0</v>
      </c>
      <c r="F1058" s="65">
        <f>'[2]Laporan Mingguan'!O1066</f>
        <v>0</v>
      </c>
      <c r="G1058" s="63"/>
      <c r="H1058" s="63"/>
      <c r="I1058" s="63"/>
      <c r="J1058" s="63"/>
      <c r="K1058" s="63"/>
      <c r="L1058" s="63"/>
      <c r="M1058" s="63"/>
      <c r="N1058" s="63"/>
      <c r="O1058" s="65">
        <f t="shared" si="80"/>
        <v>0</v>
      </c>
      <c r="P1058" s="65">
        <v>0</v>
      </c>
      <c r="Q1058" s="65">
        <v>1700000</v>
      </c>
      <c r="R1058" s="65">
        <f t="shared" si="82"/>
        <v>0</v>
      </c>
    </row>
    <row r="1059" spans="1:18" x14ac:dyDescent="0.2">
      <c r="A1059" s="163">
        <v>29</v>
      </c>
      <c r="B1059" s="80" t="s">
        <v>385</v>
      </c>
      <c r="C1059" s="63" t="s">
        <v>574</v>
      </c>
      <c r="D1059" s="63" t="s">
        <v>223</v>
      </c>
      <c r="E1059" s="63">
        <v>0</v>
      </c>
      <c r="F1059" s="65">
        <f>'[2]Laporan Mingguan'!O1067</f>
        <v>2</v>
      </c>
      <c r="G1059" s="63"/>
      <c r="H1059" s="63"/>
      <c r="I1059" s="63"/>
      <c r="J1059" s="63"/>
      <c r="K1059" s="63"/>
      <c r="L1059" s="63"/>
      <c r="M1059" s="63"/>
      <c r="N1059" s="63"/>
      <c r="O1059" s="65">
        <f t="shared" si="80"/>
        <v>2</v>
      </c>
      <c r="P1059" s="65">
        <v>2</v>
      </c>
      <c r="Q1059" s="65">
        <v>145000</v>
      </c>
      <c r="R1059" s="65">
        <f t="shared" si="82"/>
        <v>290000</v>
      </c>
    </row>
    <row r="1060" spans="1:18" x14ac:dyDescent="0.2">
      <c r="A1060" s="163">
        <v>30</v>
      </c>
      <c r="B1060" s="80" t="s">
        <v>103</v>
      </c>
      <c r="C1060" s="63" t="s">
        <v>104</v>
      </c>
      <c r="D1060" s="63">
        <v>0</v>
      </c>
      <c r="E1060" s="63">
        <v>0</v>
      </c>
      <c r="F1060" s="65">
        <f>'[2]Laporan Mingguan'!O1068</f>
        <v>1</v>
      </c>
      <c r="G1060" s="63"/>
      <c r="H1060" s="63"/>
      <c r="I1060" s="63"/>
      <c r="J1060" s="63"/>
      <c r="K1060" s="63"/>
      <c r="L1060" s="63"/>
      <c r="M1060" s="63"/>
      <c r="N1060" s="63"/>
      <c r="O1060" s="65">
        <f t="shared" si="80"/>
        <v>1</v>
      </c>
      <c r="P1060" s="65">
        <v>1</v>
      </c>
      <c r="Q1060" s="65">
        <v>200000</v>
      </c>
      <c r="R1060" s="65">
        <f t="shared" si="82"/>
        <v>200000</v>
      </c>
    </row>
    <row r="1061" spans="1:18" x14ac:dyDescent="0.2">
      <c r="A1061" s="163">
        <v>31</v>
      </c>
      <c r="B1061" s="80" t="s">
        <v>450</v>
      </c>
      <c r="C1061" s="63" t="s">
        <v>451</v>
      </c>
      <c r="D1061" s="63">
        <v>0</v>
      </c>
      <c r="E1061" s="63">
        <v>0</v>
      </c>
      <c r="F1061" s="65">
        <f>'[2]Laporan Mingguan'!O1069</f>
        <v>1</v>
      </c>
      <c r="G1061" s="63"/>
      <c r="H1061" s="63"/>
      <c r="I1061" s="63"/>
      <c r="J1061" s="63"/>
      <c r="K1061" s="63"/>
      <c r="L1061" s="63"/>
      <c r="M1061" s="63"/>
      <c r="N1061" s="63"/>
      <c r="O1061" s="65">
        <f t="shared" si="80"/>
        <v>1</v>
      </c>
      <c r="P1061" s="65">
        <v>1</v>
      </c>
      <c r="Q1061" s="65">
        <v>925500</v>
      </c>
      <c r="R1061" s="65">
        <f t="shared" si="82"/>
        <v>925500</v>
      </c>
    </row>
    <row r="1062" spans="1:18" x14ac:dyDescent="0.2">
      <c r="A1062" s="163">
        <v>32</v>
      </c>
      <c r="B1062" s="80" t="s">
        <v>452</v>
      </c>
      <c r="C1062" s="63" t="s">
        <v>845</v>
      </c>
      <c r="D1062" s="63">
        <v>0</v>
      </c>
      <c r="E1062" s="63">
        <v>0</v>
      </c>
      <c r="F1062" s="65">
        <f>'[2]Laporan Mingguan'!O1070</f>
        <v>0</v>
      </c>
      <c r="G1062" s="63"/>
      <c r="H1062" s="63"/>
      <c r="I1062" s="63"/>
      <c r="J1062" s="63"/>
      <c r="K1062" s="63"/>
      <c r="L1062" s="63"/>
      <c r="M1062" s="63"/>
      <c r="N1062" s="63"/>
      <c r="O1062" s="65">
        <f t="shared" si="80"/>
        <v>0</v>
      </c>
      <c r="P1062" s="65">
        <v>0</v>
      </c>
      <c r="Q1062" s="65">
        <v>302000</v>
      </c>
      <c r="R1062" s="65">
        <f t="shared" si="82"/>
        <v>0</v>
      </c>
    </row>
    <row r="1063" spans="1:18" x14ac:dyDescent="0.2">
      <c r="A1063" s="163">
        <v>33</v>
      </c>
      <c r="B1063" s="80" t="s">
        <v>946</v>
      </c>
      <c r="C1063" s="63" t="s">
        <v>1015</v>
      </c>
      <c r="D1063" s="63" t="s">
        <v>591</v>
      </c>
      <c r="E1063" s="63">
        <v>0</v>
      </c>
      <c r="F1063" s="65">
        <f>'[2]Laporan Mingguan'!O1071</f>
        <v>0</v>
      </c>
      <c r="G1063" s="63"/>
      <c r="H1063" s="63"/>
      <c r="I1063" s="63"/>
      <c r="J1063" s="63"/>
      <c r="K1063" s="63"/>
      <c r="L1063" s="63"/>
      <c r="M1063" s="63"/>
      <c r="N1063" s="63"/>
      <c r="O1063" s="65">
        <f t="shared" si="80"/>
        <v>0</v>
      </c>
      <c r="P1063" s="65">
        <v>0</v>
      </c>
      <c r="Q1063" s="65">
        <v>494000</v>
      </c>
      <c r="R1063" s="65">
        <f t="shared" si="82"/>
        <v>0</v>
      </c>
    </row>
    <row r="1064" spans="1:18" x14ac:dyDescent="0.2">
      <c r="A1064" s="163">
        <v>34</v>
      </c>
      <c r="B1064" s="80" t="s">
        <v>946</v>
      </c>
      <c r="C1064" s="63" t="s">
        <v>1016</v>
      </c>
      <c r="D1064" s="63" t="s">
        <v>591</v>
      </c>
      <c r="E1064" s="63">
        <v>0</v>
      </c>
      <c r="F1064" s="65">
        <f>'[2]Laporan Mingguan'!O1072</f>
        <v>0</v>
      </c>
      <c r="G1064" s="63"/>
      <c r="H1064" s="63"/>
      <c r="I1064" s="63"/>
      <c r="J1064" s="63"/>
      <c r="K1064" s="63"/>
      <c r="L1064" s="63"/>
      <c r="M1064" s="63"/>
      <c r="N1064" s="63"/>
      <c r="O1064" s="65">
        <f t="shared" ref="O1064:O1067" si="89">(F1064+G1064+I1064+K1064+M1064)-(H1064+J1064+L1064+N1064)</f>
        <v>0</v>
      </c>
      <c r="P1064" s="65">
        <v>0</v>
      </c>
      <c r="Q1064" s="65">
        <v>429000</v>
      </c>
      <c r="R1064" s="65">
        <f t="shared" ref="R1064:R1067" si="90">Q1064*O1064</f>
        <v>0</v>
      </c>
    </row>
    <row r="1065" spans="1:18" x14ac:dyDescent="0.2">
      <c r="A1065" s="163">
        <v>35</v>
      </c>
      <c r="B1065" s="80" t="s">
        <v>946</v>
      </c>
      <c r="C1065" s="63" t="s">
        <v>1017</v>
      </c>
      <c r="D1065" s="63" t="s">
        <v>591</v>
      </c>
      <c r="E1065" s="63">
        <v>0</v>
      </c>
      <c r="F1065" s="65">
        <f>'[2]Laporan Mingguan'!O1073</f>
        <v>0</v>
      </c>
      <c r="G1065" s="63"/>
      <c r="H1065" s="63"/>
      <c r="I1065" s="63"/>
      <c r="J1065" s="63"/>
      <c r="K1065" s="63"/>
      <c r="L1065" s="63"/>
      <c r="M1065" s="63"/>
      <c r="N1065" s="63"/>
      <c r="O1065" s="65">
        <f t="shared" si="80"/>
        <v>0</v>
      </c>
      <c r="P1065" s="65">
        <v>0</v>
      </c>
      <c r="Q1065" s="65">
        <v>320000</v>
      </c>
      <c r="R1065" s="65">
        <f t="shared" si="82"/>
        <v>0</v>
      </c>
    </row>
    <row r="1066" spans="1:18" x14ac:dyDescent="0.2">
      <c r="A1066" s="163">
        <v>36</v>
      </c>
      <c r="B1066" s="80" t="s">
        <v>1194</v>
      </c>
      <c r="C1066" s="63" t="s">
        <v>1193</v>
      </c>
      <c r="D1066" s="63" t="s">
        <v>591</v>
      </c>
      <c r="E1066" s="63">
        <v>0</v>
      </c>
      <c r="F1066" s="65">
        <f>'[2]Laporan Mingguan'!O1074</f>
        <v>2</v>
      </c>
      <c r="G1066" s="63"/>
      <c r="H1066" s="63"/>
      <c r="I1066" s="63"/>
      <c r="J1066" s="63"/>
      <c r="K1066" s="63"/>
      <c r="L1066" s="63"/>
      <c r="M1066" s="63"/>
      <c r="N1066" s="63"/>
      <c r="O1066" s="65">
        <f t="shared" si="89"/>
        <v>2</v>
      </c>
      <c r="P1066" s="65">
        <v>2</v>
      </c>
      <c r="Q1066" s="65">
        <v>396000</v>
      </c>
      <c r="R1066" s="65">
        <f t="shared" si="90"/>
        <v>792000</v>
      </c>
    </row>
    <row r="1067" spans="1:18" x14ac:dyDescent="0.2">
      <c r="A1067" s="163">
        <v>37</v>
      </c>
      <c r="B1067" s="80" t="s">
        <v>1195</v>
      </c>
      <c r="C1067" s="63" t="s">
        <v>1131</v>
      </c>
      <c r="D1067" s="63" t="s">
        <v>591</v>
      </c>
      <c r="E1067" s="63">
        <v>0</v>
      </c>
      <c r="F1067" s="65">
        <f>'[2]Laporan Mingguan'!O1075</f>
        <v>2</v>
      </c>
      <c r="G1067" s="63"/>
      <c r="H1067" s="63"/>
      <c r="I1067" s="63"/>
      <c r="J1067" s="63"/>
      <c r="K1067" s="63"/>
      <c r="L1067" s="63"/>
      <c r="M1067" s="63"/>
      <c r="N1067" s="63"/>
      <c r="O1067" s="65">
        <f t="shared" si="89"/>
        <v>2</v>
      </c>
      <c r="P1067" s="65">
        <v>2</v>
      </c>
      <c r="Q1067" s="65">
        <v>423000</v>
      </c>
      <c r="R1067" s="65">
        <f t="shared" si="90"/>
        <v>846000</v>
      </c>
    </row>
    <row r="1068" spans="1:18" x14ac:dyDescent="0.2">
      <c r="A1068" s="163">
        <v>38</v>
      </c>
      <c r="B1068" s="80" t="s">
        <v>946</v>
      </c>
      <c r="C1068" s="63" t="s">
        <v>947</v>
      </c>
      <c r="D1068" s="63" t="s">
        <v>591</v>
      </c>
      <c r="E1068" s="63">
        <v>0</v>
      </c>
      <c r="F1068" s="65">
        <f>'[2]Laporan Mingguan'!O1076</f>
        <v>0</v>
      </c>
      <c r="G1068" s="63"/>
      <c r="H1068" s="63"/>
      <c r="I1068" s="63"/>
      <c r="J1068" s="63"/>
      <c r="K1068" s="63"/>
      <c r="L1068" s="63"/>
      <c r="M1068" s="63"/>
      <c r="N1068" s="63"/>
      <c r="O1068" s="65">
        <f t="shared" si="80"/>
        <v>0</v>
      </c>
      <c r="P1068" s="65">
        <v>0</v>
      </c>
      <c r="Q1068" s="65">
        <v>710000</v>
      </c>
      <c r="R1068" s="65">
        <f t="shared" si="82"/>
        <v>0</v>
      </c>
    </row>
    <row r="1069" spans="1:18" x14ac:dyDescent="0.2">
      <c r="A1069" s="163">
        <v>39</v>
      </c>
      <c r="B1069" s="80" t="s">
        <v>946</v>
      </c>
      <c r="C1069" s="63" t="s">
        <v>948</v>
      </c>
      <c r="D1069" s="63" t="s">
        <v>591</v>
      </c>
      <c r="E1069" s="63">
        <v>0</v>
      </c>
      <c r="F1069" s="65">
        <f>'[2]Laporan Mingguan'!O1077</f>
        <v>0</v>
      </c>
      <c r="G1069" s="63"/>
      <c r="H1069" s="63"/>
      <c r="I1069" s="63"/>
      <c r="J1069" s="63"/>
      <c r="K1069" s="63"/>
      <c r="L1069" s="63"/>
      <c r="M1069" s="63"/>
      <c r="N1069" s="63"/>
      <c r="O1069" s="65">
        <f t="shared" ref="O1069" si="91">(F1069+G1069+I1069+K1069+M1069)-(H1069+J1069+L1069+N1069)</f>
        <v>0</v>
      </c>
      <c r="P1069" s="65">
        <v>0</v>
      </c>
      <c r="Q1069" s="65">
        <v>861000</v>
      </c>
      <c r="R1069" s="65">
        <f t="shared" ref="R1069" si="92">Q1069*O1069</f>
        <v>0</v>
      </c>
    </row>
    <row r="1070" spans="1:18" x14ac:dyDescent="0.2">
      <c r="A1070" s="163">
        <v>40</v>
      </c>
      <c r="B1070" s="80" t="s">
        <v>1190</v>
      </c>
      <c r="C1070" s="63" t="s">
        <v>1189</v>
      </c>
      <c r="D1070" s="63" t="s">
        <v>591</v>
      </c>
      <c r="E1070" s="63">
        <v>0</v>
      </c>
      <c r="F1070" s="65">
        <f>'[2]Laporan Mingguan'!O1078</f>
        <v>2</v>
      </c>
      <c r="G1070" s="63"/>
      <c r="H1070" s="63"/>
      <c r="I1070" s="63"/>
      <c r="J1070" s="63"/>
      <c r="K1070" s="63"/>
      <c r="L1070" s="63"/>
      <c r="M1070" s="63"/>
      <c r="N1070" s="63"/>
      <c r="O1070" s="65">
        <f t="shared" si="80"/>
        <v>2</v>
      </c>
      <c r="P1070" s="65">
        <v>2</v>
      </c>
      <c r="Q1070" s="65">
        <v>423000</v>
      </c>
      <c r="R1070" s="65">
        <f t="shared" si="82"/>
        <v>846000</v>
      </c>
    </row>
    <row r="1071" spans="1:18" x14ac:dyDescent="0.2">
      <c r="A1071" s="163">
        <v>41</v>
      </c>
      <c r="B1071" s="80" t="s">
        <v>1191</v>
      </c>
      <c r="C1071" s="63" t="s">
        <v>1132</v>
      </c>
      <c r="D1071" s="63" t="s">
        <v>591</v>
      </c>
      <c r="E1071" s="63">
        <v>0</v>
      </c>
      <c r="F1071" s="65">
        <f>'[2]Laporan Mingguan'!O1079</f>
        <v>1</v>
      </c>
      <c r="G1071" s="63"/>
      <c r="H1071" s="63"/>
      <c r="I1071" s="63"/>
      <c r="J1071" s="63"/>
      <c r="K1071" s="63"/>
      <c r="L1071" s="63"/>
      <c r="M1071" s="63"/>
      <c r="N1071" s="63"/>
      <c r="O1071" s="65">
        <f t="shared" si="80"/>
        <v>1</v>
      </c>
      <c r="P1071" s="65">
        <v>1</v>
      </c>
      <c r="Q1071" s="65">
        <v>423000</v>
      </c>
      <c r="R1071" s="65">
        <f t="shared" si="82"/>
        <v>423000</v>
      </c>
    </row>
    <row r="1072" spans="1:18" x14ac:dyDescent="0.2">
      <c r="A1072" s="163">
        <v>42</v>
      </c>
      <c r="B1072" s="80" t="s">
        <v>1192</v>
      </c>
      <c r="C1072" s="63" t="s">
        <v>1133</v>
      </c>
      <c r="D1072" s="63" t="s">
        <v>591</v>
      </c>
      <c r="E1072" s="63">
        <v>0</v>
      </c>
      <c r="F1072" s="65">
        <f>'[2]Laporan Mingguan'!O1080</f>
        <v>1</v>
      </c>
      <c r="G1072" s="63"/>
      <c r="H1072" s="63"/>
      <c r="I1072" s="63"/>
      <c r="J1072" s="63"/>
      <c r="K1072" s="63"/>
      <c r="L1072" s="63"/>
      <c r="M1072" s="63"/>
      <c r="N1072" s="63"/>
      <c r="O1072" s="65">
        <f t="shared" ref="O1072" si="93">(F1072+G1072+I1072+K1072+M1072)-(H1072+J1072+L1072+N1072)</f>
        <v>1</v>
      </c>
      <c r="P1072" s="65">
        <v>1</v>
      </c>
      <c r="Q1072" s="65">
        <v>423000</v>
      </c>
      <c r="R1072" s="65">
        <f t="shared" ref="R1072" si="94">Q1072*O1072</f>
        <v>423000</v>
      </c>
    </row>
    <row r="1073" spans="1:18" x14ac:dyDescent="0.2">
      <c r="A1073" s="163">
        <v>43</v>
      </c>
      <c r="B1073" s="80" t="s">
        <v>870</v>
      </c>
      <c r="C1073" s="63" t="s">
        <v>846</v>
      </c>
      <c r="D1073" s="63" t="s">
        <v>591</v>
      </c>
      <c r="E1073" s="63">
        <v>0</v>
      </c>
      <c r="F1073" s="65">
        <f>'[2]Laporan Mingguan'!O1081</f>
        <v>40</v>
      </c>
      <c r="G1073" s="63"/>
      <c r="H1073" s="63"/>
      <c r="I1073" s="63"/>
      <c r="J1073" s="63"/>
      <c r="K1073" s="63"/>
      <c r="L1073" s="63"/>
      <c r="M1073" s="63"/>
      <c r="N1073" s="63"/>
      <c r="O1073" s="65">
        <f t="shared" si="80"/>
        <v>40</v>
      </c>
      <c r="P1073" s="65">
        <v>40</v>
      </c>
      <c r="Q1073" s="65">
        <v>756000</v>
      </c>
      <c r="R1073" s="65">
        <f t="shared" si="82"/>
        <v>30240000</v>
      </c>
    </row>
    <row r="1074" spans="1:18" x14ac:dyDescent="0.2">
      <c r="A1074" s="163">
        <v>44</v>
      </c>
      <c r="B1074" s="80" t="s">
        <v>631</v>
      </c>
      <c r="C1074" s="63" t="s">
        <v>632</v>
      </c>
      <c r="D1074" s="63" t="s">
        <v>591</v>
      </c>
      <c r="E1074" s="63">
        <v>0</v>
      </c>
      <c r="F1074" s="65">
        <f>'[2]Laporan Mingguan'!O1082</f>
        <v>2</v>
      </c>
      <c r="G1074" s="63"/>
      <c r="H1074" s="63"/>
      <c r="I1074" s="63"/>
      <c r="J1074" s="63"/>
      <c r="K1074" s="63"/>
      <c r="L1074" s="63"/>
      <c r="M1074" s="63"/>
      <c r="N1074" s="63"/>
      <c r="O1074" s="65">
        <f t="shared" si="80"/>
        <v>2</v>
      </c>
      <c r="P1074" s="65">
        <v>2</v>
      </c>
      <c r="Q1074" s="65">
        <v>1331000</v>
      </c>
      <c r="R1074" s="65">
        <f t="shared" si="82"/>
        <v>2662000</v>
      </c>
    </row>
    <row r="1075" spans="1:18" x14ac:dyDescent="0.2">
      <c r="A1075" s="163">
        <v>45</v>
      </c>
      <c r="B1075" s="80" t="s">
        <v>633</v>
      </c>
      <c r="C1075" s="63" t="s">
        <v>634</v>
      </c>
      <c r="D1075" s="63" t="s">
        <v>591</v>
      </c>
      <c r="E1075" s="63">
        <v>0</v>
      </c>
      <c r="F1075" s="65">
        <f>'[2]Laporan Mingguan'!O1083</f>
        <v>2</v>
      </c>
      <c r="G1075" s="63"/>
      <c r="H1075" s="63"/>
      <c r="I1075" s="63"/>
      <c r="J1075" s="63"/>
      <c r="K1075" s="63"/>
      <c r="L1075" s="63"/>
      <c r="M1075" s="63"/>
      <c r="N1075" s="63"/>
      <c r="O1075" s="65">
        <f t="shared" si="80"/>
        <v>2</v>
      </c>
      <c r="P1075" s="65">
        <v>2</v>
      </c>
      <c r="Q1075" s="65">
        <v>1523000</v>
      </c>
      <c r="R1075" s="65">
        <f t="shared" si="82"/>
        <v>3046000</v>
      </c>
    </row>
    <row r="1076" spans="1:18" x14ac:dyDescent="0.2">
      <c r="A1076" s="163">
        <v>46</v>
      </c>
      <c r="B1076" s="80" t="s">
        <v>563</v>
      </c>
      <c r="C1076" s="63" t="s">
        <v>847</v>
      </c>
      <c r="D1076" s="63" t="s">
        <v>557</v>
      </c>
      <c r="E1076" s="63">
        <v>0</v>
      </c>
      <c r="F1076" s="65">
        <f>'[2]Laporan Mingguan'!O1084</f>
        <v>0</v>
      </c>
      <c r="G1076" s="63"/>
      <c r="H1076" s="63"/>
      <c r="I1076" s="63"/>
      <c r="J1076" s="63"/>
      <c r="K1076" s="63"/>
      <c r="L1076" s="63"/>
      <c r="M1076" s="63"/>
      <c r="N1076" s="63"/>
      <c r="O1076" s="65">
        <f t="shared" si="80"/>
        <v>0</v>
      </c>
      <c r="P1076" s="65">
        <v>0</v>
      </c>
      <c r="Q1076" s="65">
        <v>525000</v>
      </c>
      <c r="R1076" s="65">
        <f t="shared" si="82"/>
        <v>0</v>
      </c>
    </row>
    <row r="1077" spans="1:18" x14ac:dyDescent="0.2">
      <c r="A1077" s="163">
        <v>47</v>
      </c>
      <c r="B1077" s="80" t="s">
        <v>564</v>
      </c>
      <c r="C1077" s="63" t="s">
        <v>565</v>
      </c>
      <c r="D1077" s="63" t="s">
        <v>557</v>
      </c>
      <c r="E1077" s="63">
        <v>0</v>
      </c>
      <c r="F1077" s="65">
        <f>'[2]Laporan Mingguan'!O1085</f>
        <v>5</v>
      </c>
      <c r="G1077" s="63"/>
      <c r="H1077" s="63"/>
      <c r="I1077" s="63"/>
      <c r="J1077" s="63"/>
      <c r="K1077" s="63"/>
      <c r="L1077" s="63"/>
      <c r="M1077" s="63"/>
      <c r="N1077" s="63">
        <f>1</f>
        <v>1</v>
      </c>
      <c r="O1077" s="65">
        <f t="shared" si="80"/>
        <v>4</v>
      </c>
      <c r="P1077" s="65">
        <v>4</v>
      </c>
      <c r="Q1077" s="65">
        <v>513000</v>
      </c>
      <c r="R1077" s="65">
        <f t="shared" si="82"/>
        <v>2052000</v>
      </c>
    </row>
    <row r="1078" spans="1:18" x14ac:dyDescent="0.2">
      <c r="A1078" s="163">
        <v>48</v>
      </c>
      <c r="B1078" s="80" t="s">
        <v>566</v>
      </c>
      <c r="C1078" s="63" t="s">
        <v>567</v>
      </c>
      <c r="D1078" s="63" t="s">
        <v>557</v>
      </c>
      <c r="E1078" s="63">
        <v>0</v>
      </c>
      <c r="F1078" s="65">
        <f>'[2]Laporan Mingguan'!O1086</f>
        <v>0</v>
      </c>
      <c r="G1078" s="63"/>
      <c r="H1078" s="63"/>
      <c r="I1078" s="63"/>
      <c r="J1078" s="63"/>
      <c r="K1078" s="63"/>
      <c r="L1078" s="63"/>
      <c r="M1078" s="63"/>
      <c r="N1078" s="63"/>
      <c r="O1078" s="65">
        <f t="shared" si="80"/>
        <v>0</v>
      </c>
      <c r="P1078" s="65">
        <v>0</v>
      </c>
      <c r="Q1078" s="65">
        <v>597000</v>
      </c>
      <c r="R1078" s="65">
        <f t="shared" si="82"/>
        <v>0</v>
      </c>
    </row>
    <row r="1079" spans="1:18" x14ac:dyDescent="0.2">
      <c r="A1079" s="163">
        <v>49</v>
      </c>
      <c r="B1079" s="80" t="s">
        <v>595</v>
      </c>
      <c r="C1079" s="63" t="s">
        <v>583</v>
      </c>
      <c r="D1079" s="63" t="s">
        <v>557</v>
      </c>
      <c r="E1079" s="63">
        <v>0</v>
      </c>
      <c r="F1079" s="65">
        <f>'[2]Laporan Mingguan'!O1087</f>
        <v>0</v>
      </c>
      <c r="G1079" s="63"/>
      <c r="H1079" s="63"/>
      <c r="I1079" s="63"/>
      <c r="J1079" s="63"/>
      <c r="K1079" s="63"/>
      <c r="L1079" s="63"/>
      <c r="M1079" s="63"/>
      <c r="N1079" s="63"/>
      <c r="O1079" s="65">
        <f t="shared" si="80"/>
        <v>0</v>
      </c>
      <c r="P1079" s="65">
        <v>0</v>
      </c>
      <c r="Q1079" s="65">
        <v>1031000</v>
      </c>
      <c r="R1079" s="65">
        <f t="shared" si="82"/>
        <v>0</v>
      </c>
    </row>
    <row r="1080" spans="1:18" x14ac:dyDescent="0.2">
      <c r="A1080" s="163">
        <v>50</v>
      </c>
      <c r="B1080" s="80" t="s">
        <v>868</v>
      </c>
      <c r="C1080" s="63" t="s">
        <v>869</v>
      </c>
      <c r="D1080" s="63" t="s">
        <v>557</v>
      </c>
      <c r="E1080" s="63">
        <v>0</v>
      </c>
      <c r="F1080" s="65">
        <f>'[2]Laporan Mingguan'!O1088</f>
        <v>34</v>
      </c>
      <c r="G1080" s="63"/>
      <c r="H1080" s="63"/>
      <c r="I1080" s="63"/>
      <c r="J1080" s="63"/>
      <c r="K1080" s="63"/>
      <c r="L1080" s="63"/>
      <c r="M1080" s="63"/>
      <c r="N1080" s="63"/>
      <c r="O1080" s="65">
        <f t="shared" si="80"/>
        <v>34</v>
      </c>
      <c r="P1080" s="65">
        <v>34</v>
      </c>
      <c r="Q1080" s="65">
        <v>898000</v>
      </c>
      <c r="R1080" s="65">
        <f t="shared" si="82"/>
        <v>30532000</v>
      </c>
    </row>
    <row r="1081" spans="1:18" x14ac:dyDescent="0.2">
      <c r="A1081" s="163">
        <v>51</v>
      </c>
      <c r="B1081" s="80" t="s">
        <v>871</v>
      </c>
      <c r="C1081" s="63" t="s">
        <v>872</v>
      </c>
      <c r="D1081" s="63" t="s">
        <v>557</v>
      </c>
      <c r="E1081" s="63">
        <v>0</v>
      </c>
      <c r="F1081" s="65">
        <f>'[2]Laporan Mingguan'!O1089</f>
        <v>2</v>
      </c>
      <c r="G1081" s="63"/>
      <c r="H1081" s="63"/>
      <c r="I1081" s="63"/>
      <c r="J1081" s="63"/>
      <c r="K1081" s="63"/>
      <c r="L1081" s="63"/>
      <c r="M1081" s="63"/>
      <c r="N1081" s="63"/>
      <c r="O1081" s="65">
        <f t="shared" si="80"/>
        <v>2</v>
      </c>
      <c r="P1081" s="65">
        <v>2</v>
      </c>
      <c r="Q1081" s="65">
        <v>1285000</v>
      </c>
      <c r="R1081" s="65">
        <f t="shared" si="82"/>
        <v>2570000</v>
      </c>
    </row>
    <row r="1082" spans="1:18" x14ac:dyDescent="0.2">
      <c r="A1082" s="163">
        <v>52</v>
      </c>
      <c r="B1082" s="80" t="s">
        <v>887</v>
      </c>
      <c r="C1082" s="63" t="s">
        <v>873</v>
      </c>
      <c r="D1082" s="63" t="s">
        <v>557</v>
      </c>
      <c r="E1082" s="63">
        <v>0</v>
      </c>
      <c r="F1082" s="65">
        <f>'[2]Laporan Mingguan'!O1090</f>
        <v>3</v>
      </c>
      <c r="G1082" s="63"/>
      <c r="H1082" s="63"/>
      <c r="I1082" s="63"/>
      <c r="J1082" s="63"/>
      <c r="K1082" s="63"/>
      <c r="L1082" s="63"/>
      <c r="M1082" s="63"/>
      <c r="N1082" s="63"/>
      <c r="O1082" s="65">
        <f t="shared" si="80"/>
        <v>3</v>
      </c>
      <c r="P1082" s="65">
        <v>3</v>
      </c>
      <c r="Q1082" s="65">
        <v>1587000</v>
      </c>
      <c r="R1082" s="65">
        <f t="shared" si="82"/>
        <v>4761000</v>
      </c>
    </row>
    <row r="1083" spans="1:18" x14ac:dyDescent="0.2">
      <c r="A1083" s="163">
        <v>53</v>
      </c>
      <c r="B1083" s="80" t="s">
        <v>568</v>
      </c>
      <c r="C1083" s="63" t="s">
        <v>569</v>
      </c>
      <c r="D1083" s="63" t="s">
        <v>557</v>
      </c>
      <c r="E1083" s="63">
        <v>0</v>
      </c>
      <c r="F1083" s="65">
        <f>'[2]Laporan Mingguan'!O1091</f>
        <v>0</v>
      </c>
      <c r="G1083" s="63"/>
      <c r="H1083" s="63"/>
      <c r="I1083" s="63"/>
      <c r="J1083" s="63"/>
      <c r="K1083" s="63"/>
      <c r="L1083" s="63"/>
      <c r="M1083" s="63"/>
      <c r="N1083" s="63"/>
      <c r="O1083" s="65">
        <f t="shared" si="80"/>
        <v>0</v>
      </c>
      <c r="P1083" s="65">
        <v>0</v>
      </c>
      <c r="Q1083" s="65">
        <v>543000</v>
      </c>
      <c r="R1083" s="65">
        <f t="shared" si="82"/>
        <v>0</v>
      </c>
    </row>
    <row r="1084" spans="1:18" x14ac:dyDescent="0.2">
      <c r="A1084" s="163">
        <v>54</v>
      </c>
      <c r="B1084" s="80" t="s">
        <v>598</v>
      </c>
      <c r="C1084" s="63" t="s">
        <v>581</v>
      </c>
      <c r="D1084" s="63" t="s">
        <v>557</v>
      </c>
      <c r="E1084" s="63">
        <v>0</v>
      </c>
      <c r="F1084" s="65">
        <f>'[2]Laporan Mingguan'!O1092</f>
        <v>0</v>
      </c>
      <c r="G1084" s="63"/>
      <c r="H1084" s="63"/>
      <c r="I1084" s="63"/>
      <c r="J1084" s="63"/>
      <c r="K1084" s="63"/>
      <c r="L1084" s="63"/>
      <c r="M1084" s="63"/>
      <c r="N1084" s="63"/>
      <c r="O1084" s="65">
        <f t="shared" si="80"/>
        <v>0</v>
      </c>
      <c r="P1084" s="65">
        <v>0</v>
      </c>
      <c r="Q1084" s="65">
        <v>1003000</v>
      </c>
      <c r="R1084" s="65">
        <f t="shared" si="82"/>
        <v>0</v>
      </c>
    </row>
    <row r="1085" spans="1:18" x14ac:dyDescent="0.2">
      <c r="A1085" s="163">
        <v>55</v>
      </c>
      <c r="B1085" s="80" t="s">
        <v>575</v>
      </c>
      <c r="C1085" s="63" t="s">
        <v>576</v>
      </c>
      <c r="D1085" s="63" t="s">
        <v>557</v>
      </c>
      <c r="E1085" s="63">
        <v>0</v>
      </c>
      <c r="F1085" s="65">
        <f>'[2]Laporan Mingguan'!O1093</f>
        <v>44</v>
      </c>
      <c r="G1085" s="63"/>
      <c r="H1085" s="63"/>
      <c r="I1085" s="63"/>
      <c r="J1085" s="63"/>
      <c r="K1085" s="63"/>
      <c r="L1085" s="63"/>
      <c r="M1085" s="63"/>
      <c r="N1085" s="63"/>
      <c r="O1085" s="65">
        <f t="shared" si="80"/>
        <v>44</v>
      </c>
      <c r="P1085" s="65">
        <v>44</v>
      </c>
      <c r="Q1085" s="65">
        <v>515000</v>
      </c>
      <c r="R1085" s="65">
        <f t="shared" si="82"/>
        <v>22660000</v>
      </c>
    </row>
    <row r="1086" spans="1:18" x14ac:dyDescent="0.2">
      <c r="A1086" s="163">
        <v>56</v>
      </c>
      <c r="B1086" s="80" t="s">
        <v>570</v>
      </c>
      <c r="C1086" s="63" t="s">
        <v>571</v>
      </c>
      <c r="D1086" s="63" t="s">
        <v>557</v>
      </c>
      <c r="E1086" s="63">
        <v>0</v>
      </c>
      <c r="F1086" s="65">
        <f>'[2]Laporan Mingguan'!O1094</f>
        <v>2</v>
      </c>
      <c r="G1086" s="63"/>
      <c r="H1086" s="63"/>
      <c r="I1086" s="63"/>
      <c r="J1086" s="63"/>
      <c r="K1086" s="63"/>
      <c r="L1086" s="63"/>
      <c r="M1086" s="63"/>
      <c r="N1086" s="63"/>
      <c r="O1086" s="65">
        <f t="shared" si="80"/>
        <v>2</v>
      </c>
      <c r="P1086" s="65">
        <v>2</v>
      </c>
      <c r="Q1086" s="65">
        <v>878000</v>
      </c>
      <c r="R1086" s="65">
        <f t="shared" si="82"/>
        <v>1756000</v>
      </c>
    </row>
    <row r="1087" spans="1:18" x14ac:dyDescent="0.2">
      <c r="A1087" s="163">
        <v>57</v>
      </c>
      <c r="B1087" s="80" t="s">
        <v>635</v>
      </c>
      <c r="C1087" s="63" t="s">
        <v>865</v>
      </c>
      <c r="D1087" s="63" t="s">
        <v>557</v>
      </c>
      <c r="E1087" s="63">
        <v>0</v>
      </c>
      <c r="F1087" s="65">
        <f>'[2]Laporan Mingguan'!O1095</f>
        <v>2</v>
      </c>
      <c r="G1087" s="63"/>
      <c r="H1087" s="63"/>
      <c r="I1087" s="63"/>
      <c r="J1087" s="63"/>
      <c r="K1087" s="63"/>
      <c r="L1087" s="63"/>
      <c r="M1087" s="63"/>
      <c r="N1087" s="63"/>
      <c r="O1087" s="65">
        <f t="shared" si="80"/>
        <v>2</v>
      </c>
      <c r="P1087" s="65">
        <v>2</v>
      </c>
      <c r="Q1087" s="65">
        <v>1504000</v>
      </c>
      <c r="R1087" s="65">
        <f t="shared" si="82"/>
        <v>3008000</v>
      </c>
    </row>
    <row r="1088" spans="1:18" x14ac:dyDescent="0.2">
      <c r="A1088" s="163">
        <v>58</v>
      </c>
      <c r="B1088" s="80" t="s">
        <v>577</v>
      </c>
      <c r="C1088" s="63" t="s">
        <v>578</v>
      </c>
      <c r="D1088" s="63" t="s">
        <v>557</v>
      </c>
      <c r="E1088" s="63">
        <v>0</v>
      </c>
      <c r="F1088" s="65">
        <f>'[2]Laporan Mingguan'!O1096</f>
        <v>19</v>
      </c>
      <c r="G1088" s="63"/>
      <c r="H1088" s="63"/>
      <c r="I1088" s="63"/>
      <c r="J1088" s="63"/>
      <c r="K1088" s="63"/>
      <c r="L1088" s="63"/>
      <c r="M1088" s="63"/>
      <c r="N1088" s="63">
        <f>1</f>
        <v>1</v>
      </c>
      <c r="O1088" s="65">
        <f t="shared" si="80"/>
        <v>18</v>
      </c>
      <c r="P1088" s="65">
        <v>18</v>
      </c>
      <c r="Q1088" s="65">
        <v>574000</v>
      </c>
      <c r="R1088" s="65">
        <f t="shared" si="82"/>
        <v>10332000</v>
      </c>
    </row>
    <row r="1089" spans="1:18" x14ac:dyDescent="0.2">
      <c r="A1089" s="163">
        <v>59</v>
      </c>
      <c r="B1089" s="80" t="s">
        <v>579</v>
      </c>
      <c r="C1089" s="63" t="s">
        <v>580</v>
      </c>
      <c r="D1089" s="63" t="s">
        <v>557</v>
      </c>
      <c r="E1089" s="63">
        <v>0</v>
      </c>
      <c r="F1089" s="65">
        <f>'[2]Laporan Mingguan'!O1097</f>
        <v>28</v>
      </c>
      <c r="G1089" s="63"/>
      <c r="H1089" s="63"/>
      <c r="I1089" s="63"/>
      <c r="J1089" s="63"/>
      <c r="K1089" s="63"/>
      <c r="L1089" s="63"/>
      <c r="M1089" s="63"/>
      <c r="N1089" s="63"/>
      <c r="O1089" s="65">
        <f t="shared" ref="O1089" si="95">(F1089+G1089+I1089+K1089+M1089)-(H1089+J1089+L1089+N1089)</f>
        <v>28</v>
      </c>
      <c r="P1089" s="65">
        <v>28</v>
      </c>
      <c r="Q1089" s="65">
        <v>689000</v>
      </c>
      <c r="R1089" s="65">
        <f t="shared" ref="R1089" si="96">Q1089*O1089</f>
        <v>19292000</v>
      </c>
    </row>
    <row r="1090" spans="1:18" x14ac:dyDescent="0.2">
      <c r="A1090" s="163">
        <v>60</v>
      </c>
      <c r="B1090" s="80" t="s">
        <v>636</v>
      </c>
      <c r="C1090" s="63" t="s">
        <v>594</v>
      </c>
      <c r="D1090" s="63" t="s">
        <v>557</v>
      </c>
      <c r="E1090" s="63">
        <v>0</v>
      </c>
      <c r="F1090" s="65">
        <f>'[2]Laporan Mingguan'!O1098</f>
        <v>2</v>
      </c>
      <c r="G1090" s="63"/>
      <c r="H1090" s="63"/>
      <c r="I1090" s="63"/>
      <c r="J1090" s="63"/>
      <c r="K1090" s="63"/>
      <c r="L1090" s="63"/>
      <c r="M1090" s="63"/>
      <c r="N1090" s="63"/>
      <c r="O1090" s="65">
        <f t="shared" si="80"/>
        <v>2</v>
      </c>
      <c r="P1090" s="65">
        <v>2</v>
      </c>
      <c r="Q1090" s="65">
        <v>1760000</v>
      </c>
      <c r="R1090" s="65">
        <f t="shared" si="82"/>
        <v>3520000</v>
      </c>
    </row>
    <row r="1091" spans="1:18" x14ac:dyDescent="0.2">
      <c r="A1091" s="163">
        <v>61</v>
      </c>
      <c r="B1091" s="80" t="s">
        <v>579</v>
      </c>
      <c r="C1091" s="63" t="s">
        <v>582</v>
      </c>
      <c r="D1091" s="63" t="s">
        <v>557</v>
      </c>
      <c r="E1091" s="63">
        <v>0</v>
      </c>
      <c r="F1091" s="65">
        <f>'[2]Laporan Mingguan'!O1099</f>
        <v>0</v>
      </c>
      <c r="G1091" s="63"/>
      <c r="H1091" s="63"/>
      <c r="I1091" s="63"/>
      <c r="J1091" s="63"/>
      <c r="K1091" s="63"/>
      <c r="L1091" s="63"/>
      <c r="M1091" s="63"/>
      <c r="N1091" s="63"/>
      <c r="O1091" s="65">
        <f t="shared" si="80"/>
        <v>0</v>
      </c>
      <c r="P1091" s="65">
        <v>0</v>
      </c>
      <c r="Q1091" s="65">
        <v>2649000</v>
      </c>
      <c r="R1091" s="65">
        <f>Q1091*O1091</f>
        <v>0</v>
      </c>
    </row>
    <row r="1092" spans="1:18" x14ac:dyDescent="0.2">
      <c r="A1092" s="163">
        <v>62</v>
      </c>
      <c r="B1092" s="80" t="s">
        <v>627</v>
      </c>
      <c r="C1092" s="63" t="s">
        <v>582</v>
      </c>
      <c r="D1092" s="63" t="s">
        <v>557</v>
      </c>
      <c r="E1092" s="63">
        <v>0</v>
      </c>
      <c r="F1092" s="65">
        <f>'[2]Laporan Mingguan'!O1100</f>
        <v>3</v>
      </c>
      <c r="G1092" s="63"/>
      <c r="H1092" s="63"/>
      <c r="I1092" s="63"/>
      <c r="J1092" s="63"/>
      <c r="K1092" s="63"/>
      <c r="L1092" s="63"/>
      <c r="M1092" s="63"/>
      <c r="N1092" s="63"/>
      <c r="O1092" s="65">
        <f t="shared" si="80"/>
        <v>3</v>
      </c>
      <c r="P1092" s="65">
        <v>3</v>
      </c>
      <c r="Q1092" s="65">
        <v>2569000</v>
      </c>
      <c r="R1092" s="65">
        <f t="shared" si="82"/>
        <v>7707000</v>
      </c>
    </row>
    <row r="1093" spans="1:18" x14ac:dyDescent="0.2">
      <c r="A1093" s="163">
        <v>63</v>
      </c>
      <c r="B1093" s="80" t="s">
        <v>946</v>
      </c>
      <c r="C1093" s="63" t="s">
        <v>956</v>
      </c>
      <c r="D1093" s="63" t="s">
        <v>557</v>
      </c>
      <c r="E1093" s="63">
        <v>0</v>
      </c>
      <c r="F1093" s="65">
        <f>'[2]Laporan Mingguan'!O1101</f>
        <v>0</v>
      </c>
      <c r="G1093" s="63"/>
      <c r="H1093" s="63"/>
      <c r="I1093" s="63"/>
      <c r="J1093" s="63"/>
      <c r="K1093" s="63"/>
      <c r="L1093" s="63"/>
      <c r="M1093" s="63"/>
      <c r="N1093" s="63"/>
      <c r="O1093" s="65">
        <f t="shared" si="80"/>
        <v>0</v>
      </c>
      <c r="P1093" s="65">
        <v>0</v>
      </c>
      <c r="Q1093" s="65">
        <v>409000</v>
      </c>
      <c r="R1093" s="65">
        <f>Q1093*O1093</f>
        <v>0</v>
      </c>
    </row>
    <row r="1094" spans="1:18" x14ac:dyDescent="0.2">
      <c r="A1094" s="163">
        <v>64</v>
      </c>
      <c r="B1094" s="80" t="s">
        <v>953</v>
      </c>
      <c r="C1094" s="63" t="s">
        <v>955</v>
      </c>
      <c r="D1094" s="63" t="s">
        <v>557</v>
      </c>
      <c r="E1094" s="63">
        <v>0</v>
      </c>
      <c r="F1094" s="65">
        <f>'[2]Laporan Mingguan'!O1102</f>
        <v>0</v>
      </c>
      <c r="G1094" s="63"/>
      <c r="H1094" s="63"/>
      <c r="I1094" s="63"/>
      <c r="J1094" s="63"/>
      <c r="K1094" s="63"/>
      <c r="L1094" s="63"/>
      <c r="M1094" s="63"/>
      <c r="N1094" s="63"/>
      <c r="O1094" s="65">
        <f t="shared" si="80"/>
        <v>0</v>
      </c>
      <c r="P1094" s="65">
        <v>0</v>
      </c>
      <c r="Q1094" s="65">
        <v>663000</v>
      </c>
      <c r="R1094" s="65">
        <f>Q1094*O1094</f>
        <v>0</v>
      </c>
    </row>
    <row r="1095" spans="1:18" x14ac:dyDescent="0.2">
      <c r="A1095" s="163">
        <v>65</v>
      </c>
      <c r="B1095" s="80" t="s">
        <v>953</v>
      </c>
      <c r="C1095" s="63" t="s">
        <v>954</v>
      </c>
      <c r="D1095" s="63" t="s">
        <v>557</v>
      </c>
      <c r="E1095" s="63">
        <v>0</v>
      </c>
      <c r="F1095" s="65">
        <f>'[2]Laporan Mingguan'!O1103</f>
        <v>0</v>
      </c>
      <c r="G1095" s="63"/>
      <c r="H1095" s="63"/>
      <c r="I1095" s="63"/>
      <c r="J1095" s="63"/>
      <c r="K1095" s="63"/>
      <c r="L1095" s="63"/>
      <c r="M1095" s="63"/>
      <c r="N1095" s="63"/>
      <c r="O1095" s="65">
        <f t="shared" si="80"/>
        <v>0</v>
      </c>
      <c r="P1095" s="65">
        <v>0</v>
      </c>
      <c r="Q1095" s="65">
        <v>358000</v>
      </c>
      <c r="R1095" s="65">
        <f>Q1095*O1095</f>
        <v>0</v>
      </c>
    </row>
    <row r="1096" spans="1:18" x14ac:dyDescent="0.2">
      <c r="A1096" s="163">
        <v>66</v>
      </c>
      <c r="B1096" s="80" t="s">
        <v>156</v>
      </c>
      <c r="C1096" s="63" t="s">
        <v>453</v>
      </c>
      <c r="D1096" s="63">
        <v>0</v>
      </c>
      <c r="E1096" s="63">
        <v>0</v>
      </c>
      <c r="F1096" s="65">
        <f>'[2]Laporan Mingguan'!O1104</f>
        <v>1</v>
      </c>
      <c r="G1096" s="63"/>
      <c r="H1096" s="63"/>
      <c r="I1096" s="63"/>
      <c r="J1096" s="63"/>
      <c r="K1096" s="63"/>
      <c r="L1096" s="63"/>
      <c r="M1096" s="63"/>
      <c r="N1096" s="63"/>
      <c r="O1096" s="65">
        <f t="shared" si="80"/>
        <v>1</v>
      </c>
      <c r="P1096" s="65">
        <v>1</v>
      </c>
      <c r="Q1096" s="65">
        <v>400000</v>
      </c>
      <c r="R1096" s="65">
        <f t="shared" si="82"/>
        <v>400000</v>
      </c>
    </row>
    <row r="1097" spans="1:18" x14ac:dyDescent="0.2">
      <c r="A1097" s="163">
        <v>67</v>
      </c>
      <c r="B1097" s="80" t="s">
        <v>454</v>
      </c>
      <c r="C1097" s="63" t="s">
        <v>455</v>
      </c>
      <c r="D1097" s="63">
        <v>0</v>
      </c>
      <c r="E1097" s="63">
        <v>0</v>
      </c>
      <c r="F1097" s="65">
        <f>'[2]Laporan Mingguan'!O1105</f>
        <v>0</v>
      </c>
      <c r="G1097" s="63"/>
      <c r="H1097" s="63"/>
      <c r="I1097" s="63"/>
      <c r="J1097" s="63"/>
      <c r="K1097" s="63"/>
      <c r="L1097" s="63"/>
      <c r="M1097" s="63"/>
      <c r="N1097" s="63"/>
      <c r="O1097" s="65">
        <f t="shared" si="80"/>
        <v>0</v>
      </c>
      <c r="P1097" s="65">
        <v>0</v>
      </c>
      <c r="Q1097" s="65">
        <v>378000</v>
      </c>
      <c r="R1097" s="65">
        <f t="shared" si="82"/>
        <v>0</v>
      </c>
    </row>
    <row r="1098" spans="1:18" x14ac:dyDescent="0.2">
      <c r="A1098" s="163">
        <v>68</v>
      </c>
      <c r="B1098" s="80" t="s">
        <v>456</v>
      </c>
      <c r="C1098" s="63" t="s">
        <v>457</v>
      </c>
      <c r="D1098" s="63">
        <v>0</v>
      </c>
      <c r="E1098" s="63">
        <v>0</v>
      </c>
      <c r="F1098" s="65">
        <f>'[2]Laporan Mingguan'!O1106</f>
        <v>0</v>
      </c>
      <c r="G1098" s="63"/>
      <c r="H1098" s="63"/>
      <c r="I1098" s="63"/>
      <c r="J1098" s="63"/>
      <c r="K1098" s="63"/>
      <c r="L1098" s="63"/>
      <c r="M1098" s="63"/>
      <c r="N1098" s="63"/>
      <c r="O1098" s="65">
        <f t="shared" si="80"/>
        <v>0</v>
      </c>
      <c r="P1098" s="65">
        <v>0</v>
      </c>
      <c r="Q1098" s="65">
        <v>337000</v>
      </c>
      <c r="R1098" s="65">
        <f t="shared" si="82"/>
        <v>0</v>
      </c>
    </row>
    <row r="1099" spans="1:18" x14ac:dyDescent="0.2">
      <c r="A1099" s="163">
        <v>69</v>
      </c>
      <c r="B1099" s="80" t="s">
        <v>458</v>
      </c>
      <c r="C1099" s="63" t="s">
        <v>457</v>
      </c>
      <c r="D1099" s="63">
        <v>0</v>
      </c>
      <c r="E1099" s="63">
        <v>0</v>
      </c>
      <c r="F1099" s="65">
        <f>'[2]Laporan Mingguan'!O1107</f>
        <v>0</v>
      </c>
      <c r="G1099" s="63"/>
      <c r="H1099" s="63"/>
      <c r="I1099" s="63"/>
      <c r="J1099" s="63"/>
      <c r="K1099" s="63"/>
      <c r="L1099" s="63"/>
      <c r="M1099" s="63"/>
      <c r="N1099" s="63"/>
      <c r="O1099" s="65">
        <f t="shared" si="80"/>
        <v>0</v>
      </c>
      <c r="P1099" s="65">
        <v>0</v>
      </c>
      <c r="Q1099" s="65">
        <v>389800</v>
      </c>
      <c r="R1099" s="65">
        <f t="shared" si="82"/>
        <v>0</v>
      </c>
    </row>
    <row r="1100" spans="1:18" x14ac:dyDescent="0.2">
      <c r="A1100" s="163">
        <v>70</v>
      </c>
      <c r="B1100" s="80" t="s">
        <v>138</v>
      </c>
      <c r="C1100" s="63" t="s">
        <v>139</v>
      </c>
      <c r="D1100" s="77" t="s">
        <v>140</v>
      </c>
      <c r="E1100" s="63">
        <v>0</v>
      </c>
      <c r="F1100" s="65">
        <f>'[2]Laporan Mingguan'!O1108</f>
        <v>2</v>
      </c>
      <c r="G1100" s="63"/>
      <c r="H1100" s="63"/>
      <c r="I1100" s="63"/>
      <c r="J1100" s="63"/>
      <c r="K1100" s="63"/>
      <c r="L1100" s="63"/>
      <c r="M1100" s="63"/>
      <c r="N1100" s="63"/>
      <c r="O1100" s="65">
        <f t="shared" si="80"/>
        <v>2</v>
      </c>
      <c r="P1100" s="65">
        <v>2</v>
      </c>
      <c r="Q1100" s="65">
        <v>226200</v>
      </c>
      <c r="R1100" s="65">
        <f t="shared" si="82"/>
        <v>452400</v>
      </c>
    </row>
    <row r="1101" spans="1:18" x14ac:dyDescent="0.2">
      <c r="A1101" s="163">
        <v>71</v>
      </c>
      <c r="B1101" s="80" t="s">
        <v>138</v>
      </c>
      <c r="C1101" s="63" t="s">
        <v>1183</v>
      </c>
      <c r="D1101" s="77" t="s">
        <v>140</v>
      </c>
      <c r="E1101" s="63">
        <v>0</v>
      </c>
      <c r="F1101" s="65">
        <f>'[2]Laporan Mingguan'!O1109</f>
        <v>1</v>
      </c>
      <c r="G1101" s="63"/>
      <c r="H1101" s="63"/>
      <c r="I1101" s="63"/>
      <c r="J1101" s="63"/>
      <c r="K1101" s="63"/>
      <c r="L1101" s="63"/>
      <c r="M1101" s="63"/>
      <c r="N1101" s="63"/>
      <c r="O1101" s="65">
        <f t="shared" si="80"/>
        <v>1</v>
      </c>
      <c r="P1101" s="65">
        <v>1</v>
      </c>
      <c r="Q1101" s="65">
        <v>232200</v>
      </c>
      <c r="R1101" s="65">
        <f t="shared" si="82"/>
        <v>232200</v>
      </c>
    </row>
    <row r="1102" spans="1:18" x14ac:dyDescent="0.2">
      <c r="A1102" s="163">
        <v>72</v>
      </c>
      <c r="B1102" s="80" t="s">
        <v>138</v>
      </c>
      <c r="C1102" s="63" t="s">
        <v>141</v>
      </c>
      <c r="D1102" s="77" t="s">
        <v>140</v>
      </c>
      <c r="E1102" s="63">
        <v>0</v>
      </c>
      <c r="F1102" s="65">
        <f>'[2]Laporan Mingguan'!O1110</f>
        <v>0</v>
      </c>
      <c r="G1102" s="63"/>
      <c r="H1102" s="63"/>
      <c r="I1102" s="63"/>
      <c r="J1102" s="63"/>
      <c r="K1102" s="63"/>
      <c r="L1102" s="63"/>
      <c r="M1102" s="63"/>
      <c r="N1102" s="63"/>
      <c r="O1102" s="65">
        <f>(F1102+G1102+I1102+K1102+M1102)-(H1102+J1102+L1102+N1102)</f>
        <v>0</v>
      </c>
      <c r="P1102" s="65">
        <v>0</v>
      </c>
      <c r="Q1102" s="65">
        <v>251500</v>
      </c>
      <c r="R1102" s="65">
        <f t="shared" si="82"/>
        <v>0</v>
      </c>
    </row>
    <row r="1103" spans="1:18" x14ac:dyDescent="0.2">
      <c r="A1103" s="163">
        <v>73</v>
      </c>
      <c r="B1103" s="80" t="s">
        <v>138</v>
      </c>
      <c r="C1103" s="63" t="s">
        <v>982</v>
      </c>
      <c r="D1103" s="77" t="s">
        <v>140</v>
      </c>
      <c r="E1103" s="63">
        <v>0</v>
      </c>
      <c r="F1103" s="65">
        <f>'[2]Laporan Mingguan'!O1111</f>
        <v>4</v>
      </c>
      <c r="G1103" s="63"/>
      <c r="H1103" s="63">
        <f>1+1</f>
        <v>2</v>
      </c>
      <c r="I1103" s="63"/>
      <c r="J1103" s="63"/>
      <c r="K1103" s="63"/>
      <c r="L1103" s="63"/>
      <c r="M1103" s="63"/>
      <c r="N1103" s="63"/>
      <c r="O1103" s="65">
        <f t="shared" si="80"/>
        <v>2</v>
      </c>
      <c r="P1103" s="65">
        <v>2</v>
      </c>
      <c r="Q1103" s="65">
        <v>232200</v>
      </c>
      <c r="R1103" s="65">
        <v>754500</v>
      </c>
    </row>
    <row r="1104" spans="1:18" ht="13.5" customHeight="1" x14ac:dyDescent="0.2">
      <c r="A1104" s="163">
        <v>74</v>
      </c>
      <c r="B1104" s="80" t="s">
        <v>138</v>
      </c>
      <c r="C1104" s="63" t="s">
        <v>180</v>
      </c>
      <c r="D1104" s="77" t="s">
        <v>140</v>
      </c>
      <c r="E1104" s="63">
        <v>0</v>
      </c>
      <c r="F1104" s="65">
        <f>'[2]Laporan Mingguan'!O1112</f>
        <v>1</v>
      </c>
      <c r="G1104" s="63"/>
      <c r="H1104" s="63"/>
      <c r="I1104" s="63"/>
      <c r="J1104" s="63"/>
      <c r="K1104" s="63"/>
      <c r="L1104" s="63"/>
      <c r="M1104" s="63"/>
      <c r="N1104" s="63"/>
      <c r="O1104" s="65">
        <f t="shared" si="80"/>
        <v>1</v>
      </c>
      <c r="P1104" s="65">
        <v>1</v>
      </c>
      <c r="Q1104" s="65">
        <v>168000</v>
      </c>
      <c r="R1104" s="65">
        <f t="shared" si="82"/>
        <v>168000</v>
      </c>
    </row>
    <row r="1105" spans="1:18" x14ac:dyDescent="0.2">
      <c r="A1105" s="163">
        <v>75</v>
      </c>
      <c r="B1105" s="80" t="s">
        <v>138</v>
      </c>
      <c r="C1105" s="63" t="s">
        <v>142</v>
      </c>
      <c r="D1105" s="77" t="s">
        <v>140</v>
      </c>
      <c r="E1105" s="63">
        <v>0</v>
      </c>
      <c r="F1105" s="65">
        <f>'[2]Laporan Mingguan'!O1113</f>
        <v>0</v>
      </c>
      <c r="G1105" s="63"/>
      <c r="H1105" s="63"/>
      <c r="I1105" s="63"/>
      <c r="J1105" s="63"/>
      <c r="K1105" s="63"/>
      <c r="L1105" s="63"/>
      <c r="M1105" s="63"/>
      <c r="N1105" s="63"/>
      <c r="O1105" s="65">
        <f t="shared" ref="O1105:O1128" si="97">(F1105+G1105+I1105+K1105+M1105)-(H1105+J1105+L1105+N1105)</f>
        <v>0</v>
      </c>
      <c r="P1105" s="65">
        <v>0</v>
      </c>
      <c r="Q1105" s="65">
        <v>162600</v>
      </c>
      <c r="R1105" s="65">
        <f t="shared" si="82"/>
        <v>0</v>
      </c>
    </row>
    <row r="1106" spans="1:18" x14ac:dyDescent="0.2">
      <c r="A1106" s="163">
        <v>76</v>
      </c>
      <c r="B1106" s="80" t="s">
        <v>138</v>
      </c>
      <c r="C1106" s="63" t="s">
        <v>1177</v>
      </c>
      <c r="D1106" s="77" t="s">
        <v>140</v>
      </c>
      <c r="E1106" s="63">
        <v>0</v>
      </c>
      <c r="F1106" s="65">
        <f>'[2]Laporan Mingguan'!O1114</f>
        <v>4</v>
      </c>
      <c r="G1106" s="63"/>
      <c r="H1106" s="63"/>
      <c r="I1106" s="63"/>
      <c r="J1106" s="63"/>
      <c r="K1106" s="63"/>
      <c r="L1106" s="63"/>
      <c r="M1106" s="63"/>
      <c r="N1106" s="63">
        <f>1+1</f>
        <v>2</v>
      </c>
      <c r="O1106" s="65">
        <f t="shared" si="80"/>
        <v>2</v>
      </c>
      <c r="P1106" s="65">
        <v>4</v>
      </c>
      <c r="Q1106" s="65">
        <v>171600</v>
      </c>
      <c r="R1106" s="65">
        <f t="shared" si="82"/>
        <v>343200</v>
      </c>
    </row>
    <row r="1107" spans="1:18" x14ac:dyDescent="0.2">
      <c r="A1107" s="163">
        <v>77</v>
      </c>
      <c r="B1107" s="80" t="s">
        <v>138</v>
      </c>
      <c r="C1107" s="63" t="s">
        <v>143</v>
      </c>
      <c r="D1107" s="77" t="s">
        <v>140</v>
      </c>
      <c r="E1107" s="63">
        <v>0</v>
      </c>
      <c r="F1107" s="65">
        <f>'[2]Laporan Mingguan'!O1115</f>
        <v>0</v>
      </c>
      <c r="G1107" s="63"/>
      <c r="H1107" s="63"/>
      <c r="I1107" s="63"/>
      <c r="J1107" s="63"/>
      <c r="K1107" s="63"/>
      <c r="L1107" s="63"/>
      <c r="M1107" s="63"/>
      <c r="N1107" s="63"/>
      <c r="O1107" s="65">
        <f t="shared" si="97"/>
        <v>0</v>
      </c>
      <c r="P1107" s="65">
        <v>0</v>
      </c>
      <c r="Q1107" s="65">
        <v>183600</v>
      </c>
      <c r="R1107" s="65">
        <f t="shared" si="82"/>
        <v>0</v>
      </c>
    </row>
    <row r="1108" spans="1:18" x14ac:dyDescent="0.2">
      <c r="A1108" s="163">
        <v>78</v>
      </c>
      <c r="B1108" s="80" t="s">
        <v>138</v>
      </c>
      <c r="C1108" s="63" t="s">
        <v>144</v>
      </c>
      <c r="D1108" s="77" t="s">
        <v>140</v>
      </c>
      <c r="E1108" s="63">
        <v>0</v>
      </c>
      <c r="F1108" s="65">
        <f>'[2]Laporan Mingguan'!O1116</f>
        <v>0</v>
      </c>
      <c r="G1108" s="63"/>
      <c r="H1108" s="63"/>
      <c r="I1108" s="63"/>
      <c r="J1108" s="63"/>
      <c r="K1108" s="63"/>
      <c r="L1108" s="63"/>
      <c r="M1108" s="63"/>
      <c r="N1108" s="63"/>
      <c r="O1108" s="65">
        <f t="shared" si="97"/>
        <v>0</v>
      </c>
      <c r="P1108" s="65">
        <v>0</v>
      </c>
      <c r="Q1108" s="65">
        <v>180200</v>
      </c>
      <c r="R1108" s="65">
        <f t="shared" si="82"/>
        <v>0</v>
      </c>
    </row>
    <row r="1109" spans="1:18" x14ac:dyDescent="0.2">
      <c r="A1109" s="163">
        <v>79</v>
      </c>
      <c r="B1109" s="80" t="s">
        <v>138</v>
      </c>
      <c r="C1109" s="63" t="s">
        <v>977</v>
      </c>
      <c r="D1109" s="77" t="s">
        <v>140</v>
      </c>
      <c r="E1109" s="63">
        <v>0</v>
      </c>
      <c r="F1109" s="65">
        <f>'[2]Laporan Mingguan'!O1117</f>
        <v>0</v>
      </c>
      <c r="G1109" s="63"/>
      <c r="H1109" s="63"/>
      <c r="I1109" s="63"/>
      <c r="J1109" s="63"/>
      <c r="K1109" s="63"/>
      <c r="L1109" s="63"/>
      <c r="M1109" s="63"/>
      <c r="N1109" s="63"/>
      <c r="O1109" s="65">
        <f t="shared" si="97"/>
        <v>0</v>
      </c>
      <c r="P1109" s="65">
        <v>0</v>
      </c>
      <c r="Q1109" s="65">
        <v>188400</v>
      </c>
      <c r="R1109" s="65">
        <f t="shared" si="82"/>
        <v>0</v>
      </c>
    </row>
    <row r="1110" spans="1:18" x14ac:dyDescent="0.2">
      <c r="A1110" s="163">
        <v>80</v>
      </c>
      <c r="B1110" s="80" t="s">
        <v>138</v>
      </c>
      <c r="C1110" s="63" t="s">
        <v>145</v>
      </c>
      <c r="D1110" s="77" t="s">
        <v>140</v>
      </c>
      <c r="E1110" s="63">
        <v>0</v>
      </c>
      <c r="F1110" s="65">
        <f>'[2]Laporan Mingguan'!O1118</f>
        <v>0</v>
      </c>
      <c r="G1110" s="63"/>
      <c r="H1110" s="63"/>
      <c r="I1110" s="63"/>
      <c r="J1110" s="63"/>
      <c r="K1110" s="63"/>
      <c r="L1110" s="63"/>
      <c r="M1110" s="63"/>
      <c r="N1110" s="63"/>
      <c r="O1110" s="65">
        <f t="shared" si="97"/>
        <v>0</v>
      </c>
      <c r="P1110" s="65">
        <v>0</v>
      </c>
      <c r="Q1110" s="65">
        <v>186550</v>
      </c>
      <c r="R1110" s="65">
        <f t="shared" si="82"/>
        <v>0</v>
      </c>
    </row>
    <row r="1111" spans="1:18" x14ac:dyDescent="0.2">
      <c r="A1111" s="163">
        <v>81</v>
      </c>
      <c r="B1111" s="80" t="s">
        <v>138</v>
      </c>
      <c r="C1111" s="63" t="s">
        <v>1197</v>
      </c>
      <c r="D1111" s="77" t="s">
        <v>140</v>
      </c>
      <c r="E1111" s="63">
        <v>0</v>
      </c>
      <c r="F1111" s="65">
        <f>'[2]Laporan Mingguan'!O1119</f>
        <v>3</v>
      </c>
      <c r="G1111" s="63"/>
      <c r="H1111" s="63"/>
      <c r="I1111" s="63"/>
      <c r="J1111" s="63"/>
      <c r="K1111" s="63"/>
      <c r="L1111" s="63"/>
      <c r="M1111" s="63"/>
      <c r="N1111" s="63"/>
      <c r="O1111" s="65">
        <f t="shared" si="97"/>
        <v>3</v>
      </c>
      <c r="P1111" s="65">
        <v>3</v>
      </c>
      <c r="Q1111" s="65">
        <v>220800</v>
      </c>
      <c r="R1111" s="65">
        <f t="shared" si="82"/>
        <v>662400</v>
      </c>
    </row>
    <row r="1112" spans="1:18" x14ac:dyDescent="0.2">
      <c r="A1112" s="163">
        <v>82</v>
      </c>
      <c r="B1112" s="80" t="s">
        <v>138</v>
      </c>
      <c r="C1112" s="63" t="s">
        <v>192</v>
      </c>
      <c r="D1112" s="77" t="s">
        <v>140</v>
      </c>
      <c r="E1112" s="63">
        <v>0</v>
      </c>
      <c r="F1112" s="65">
        <f>'[2]Laporan Mingguan'!O1120</f>
        <v>0</v>
      </c>
      <c r="G1112" s="63"/>
      <c r="H1112" s="63"/>
      <c r="I1112" s="63"/>
      <c r="J1112" s="63"/>
      <c r="K1112" s="63"/>
      <c r="L1112" s="63"/>
      <c r="M1112" s="63"/>
      <c r="N1112" s="63"/>
      <c r="O1112" s="65">
        <f t="shared" si="97"/>
        <v>0</v>
      </c>
      <c r="P1112" s="65">
        <v>0</v>
      </c>
      <c r="Q1112" s="65">
        <v>188400</v>
      </c>
      <c r="R1112" s="65">
        <f t="shared" si="82"/>
        <v>0</v>
      </c>
    </row>
    <row r="1113" spans="1:18" x14ac:dyDescent="0.2">
      <c r="A1113" s="163">
        <v>83</v>
      </c>
      <c r="B1113" s="80" t="s">
        <v>138</v>
      </c>
      <c r="C1113" s="63" t="s">
        <v>1178</v>
      </c>
      <c r="D1113" s="77" t="s">
        <v>140</v>
      </c>
      <c r="E1113" s="63">
        <v>0</v>
      </c>
      <c r="F1113" s="65">
        <f>'[2]Laporan Mingguan'!O1121</f>
        <v>0</v>
      </c>
      <c r="G1113" s="63"/>
      <c r="H1113" s="63"/>
      <c r="I1113" s="63"/>
      <c r="J1113" s="63"/>
      <c r="K1113" s="63"/>
      <c r="L1113" s="63"/>
      <c r="M1113" s="63"/>
      <c r="N1113" s="63"/>
      <c r="O1113" s="65">
        <f t="shared" si="97"/>
        <v>0</v>
      </c>
      <c r="P1113" s="65">
        <v>0</v>
      </c>
      <c r="Q1113" s="65">
        <v>238800</v>
      </c>
      <c r="R1113" s="65">
        <f t="shared" si="82"/>
        <v>0</v>
      </c>
    </row>
    <row r="1114" spans="1:18" x14ac:dyDescent="0.2">
      <c r="A1114" s="163">
        <v>84</v>
      </c>
      <c r="B1114" s="80" t="s">
        <v>138</v>
      </c>
      <c r="C1114" s="63" t="s">
        <v>146</v>
      </c>
      <c r="D1114" s="77" t="s">
        <v>140</v>
      </c>
      <c r="E1114" s="63">
        <v>0</v>
      </c>
      <c r="F1114" s="65">
        <f>'[2]Laporan Mingguan'!O1122</f>
        <v>1</v>
      </c>
      <c r="G1114" s="63"/>
      <c r="H1114" s="63"/>
      <c r="I1114" s="63"/>
      <c r="J1114" s="63"/>
      <c r="K1114" s="63"/>
      <c r="L1114" s="63"/>
      <c r="M1114" s="63"/>
      <c r="N1114" s="63"/>
      <c r="O1114" s="65">
        <f t="shared" si="97"/>
        <v>1</v>
      </c>
      <c r="P1114" s="65">
        <v>1</v>
      </c>
      <c r="Q1114" s="65">
        <v>219600</v>
      </c>
      <c r="R1114" s="65">
        <f t="shared" si="82"/>
        <v>219600</v>
      </c>
    </row>
    <row r="1115" spans="1:18" x14ac:dyDescent="0.2">
      <c r="A1115" s="163">
        <v>85</v>
      </c>
      <c r="B1115" s="80" t="s">
        <v>138</v>
      </c>
      <c r="C1115" s="63" t="s">
        <v>922</v>
      </c>
      <c r="D1115" s="77" t="s">
        <v>140</v>
      </c>
      <c r="E1115" s="63">
        <v>0</v>
      </c>
      <c r="F1115" s="65">
        <f>'[2]Laporan Mingguan'!O1123</f>
        <v>3</v>
      </c>
      <c r="G1115" s="63"/>
      <c r="H1115" s="63">
        <f>1</f>
        <v>1</v>
      </c>
      <c r="I1115" s="63"/>
      <c r="J1115" s="63"/>
      <c r="K1115" s="63"/>
      <c r="L1115" s="63">
        <f>1</f>
        <v>1</v>
      </c>
      <c r="M1115" s="63"/>
      <c r="N1115" s="63"/>
      <c r="O1115" s="65">
        <f t="shared" si="97"/>
        <v>1</v>
      </c>
      <c r="P1115" s="65">
        <v>1</v>
      </c>
      <c r="Q1115" s="65">
        <v>258000</v>
      </c>
      <c r="R1115" s="65">
        <f t="shared" si="82"/>
        <v>258000</v>
      </c>
    </row>
    <row r="1116" spans="1:18" x14ac:dyDescent="0.2">
      <c r="A1116" s="163">
        <v>86</v>
      </c>
      <c r="B1116" s="80" t="s">
        <v>138</v>
      </c>
      <c r="C1116" s="63" t="s">
        <v>193</v>
      </c>
      <c r="D1116" s="77" t="s">
        <v>140</v>
      </c>
      <c r="E1116" s="63">
        <v>0</v>
      </c>
      <c r="F1116" s="65">
        <f>'[2]Laporan Mingguan'!O1124</f>
        <v>3</v>
      </c>
      <c r="G1116" s="63"/>
      <c r="H1116" s="63"/>
      <c r="I1116" s="63"/>
      <c r="J1116" s="63"/>
      <c r="K1116" s="63"/>
      <c r="L1116" s="63"/>
      <c r="M1116" s="63"/>
      <c r="N1116" s="63"/>
      <c r="O1116" s="65">
        <f t="shared" si="97"/>
        <v>3</v>
      </c>
      <c r="P1116" s="65">
        <v>3</v>
      </c>
      <c r="Q1116" s="65">
        <v>238850</v>
      </c>
      <c r="R1116" s="65">
        <f t="shared" si="82"/>
        <v>716550</v>
      </c>
    </row>
    <row r="1117" spans="1:18" x14ac:dyDescent="0.2">
      <c r="A1117" s="163">
        <v>87</v>
      </c>
      <c r="B1117" s="80" t="s">
        <v>138</v>
      </c>
      <c r="C1117" s="63" t="s">
        <v>194</v>
      </c>
      <c r="D1117" s="77" t="s">
        <v>140</v>
      </c>
      <c r="E1117" s="63">
        <v>0</v>
      </c>
      <c r="F1117" s="65">
        <f>'[2]Laporan Mingguan'!O1125</f>
        <v>0</v>
      </c>
      <c r="G1117" s="63"/>
      <c r="H1117" s="63"/>
      <c r="I1117" s="63"/>
      <c r="J1117" s="63"/>
      <c r="K1117" s="63"/>
      <c r="L1117" s="63"/>
      <c r="M1117" s="63"/>
      <c r="N1117" s="63"/>
      <c r="O1117" s="65">
        <f t="shared" si="97"/>
        <v>0</v>
      </c>
      <c r="P1117" s="65">
        <v>0</v>
      </c>
      <c r="Q1117" s="65">
        <v>251500</v>
      </c>
      <c r="R1117" s="65">
        <f t="shared" si="82"/>
        <v>0</v>
      </c>
    </row>
    <row r="1118" spans="1:18" x14ac:dyDescent="0.2">
      <c r="A1118" s="163">
        <v>88</v>
      </c>
      <c r="B1118" s="80" t="s">
        <v>138</v>
      </c>
      <c r="C1118" s="63" t="s">
        <v>1086</v>
      </c>
      <c r="D1118" s="77" t="s">
        <v>140</v>
      </c>
      <c r="E1118" s="63">
        <v>0</v>
      </c>
      <c r="F1118" s="65">
        <f>'[2]Laporan Mingguan'!O1126</f>
        <v>3</v>
      </c>
      <c r="G1118" s="63"/>
      <c r="H1118" s="63"/>
      <c r="I1118" s="63"/>
      <c r="J1118" s="63"/>
      <c r="K1118" s="63"/>
      <c r="L1118" s="63"/>
      <c r="M1118" s="63"/>
      <c r="N1118" s="63"/>
      <c r="O1118" s="65">
        <f t="shared" si="97"/>
        <v>3</v>
      </c>
      <c r="P1118" s="65">
        <v>3</v>
      </c>
      <c r="Q1118" s="65">
        <v>277800</v>
      </c>
      <c r="R1118" s="65">
        <f t="shared" si="82"/>
        <v>833400</v>
      </c>
    </row>
    <row r="1119" spans="1:18" x14ac:dyDescent="0.2">
      <c r="A1119" s="163">
        <v>89</v>
      </c>
      <c r="B1119" s="80" t="s">
        <v>138</v>
      </c>
      <c r="C1119" s="63" t="s">
        <v>155</v>
      </c>
      <c r="D1119" s="77" t="s">
        <v>140</v>
      </c>
      <c r="E1119" s="63">
        <v>0</v>
      </c>
      <c r="F1119" s="65">
        <f>'[2]Laporan Mingguan'!O1127</f>
        <v>0</v>
      </c>
      <c r="G1119" s="63"/>
      <c r="H1119" s="63"/>
      <c r="I1119" s="63"/>
      <c r="J1119" s="63"/>
      <c r="K1119" s="63"/>
      <c r="L1119" s="63"/>
      <c r="M1119" s="63"/>
      <c r="N1119" s="63"/>
      <c r="O1119" s="65">
        <f t="shared" si="97"/>
        <v>0</v>
      </c>
      <c r="P1119" s="65">
        <v>0</v>
      </c>
      <c r="Q1119" s="65">
        <v>253800</v>
      </c>
      <c r="R1119" s="65">
        <f t="shared" si="82"/>
        <v>0</v>
      </c>
    </row>
    <row r="1120" spans="1:18" x14ac:dyDescent="0.2">
      <c r="A1120" s="163">
        <v>90</v>
      </c>
      <c r="B1120" s="80" t="s">
        <v>138</v>
      </c>
      <c r="C1120" s="63" t="s">
        <v>1113</v>
      </c>
      <c r="D1120" s="77" t="s">
        <v>140</v>
      </c>
      <c r="E1120" s="63">
        <v>0</v>
      </c>
      <c r="F1120" s="65">
        <f>'[2]Laporan Mingguan'!O1128</f>
        <v>4</v>
      </c>
      <c r="G1120" s="63"/>
      <c r="H1120" s="63"/>
      <c r="I1120" s="63"/>
      <c r="J1120" s="63"/>
      <c r="K1120" s="63"/>
      <c r="L1120" s="63"/>
      <c r="M1120" s="63"/>
      <c r="N1120" s="63"/>
      <c r="O1120" s="65">
        <f t="shared" si="97"/>
        <v>4</v>
      </c>
      <c r="P1120" s="65">
        <v>4</v>
      </c>
      <c r="Q1120" s="65">
        <v>264000</v>
      </c>
      <c r="R1120" s="65">
        <f t="shared" si="82"/>
        <v>1056000</v>
      </c>
    </row>
    <row r="1121" spans="1:18" x14ac:dyDescent="0.2">
      <c r="A1121" s="163">
        <v>91</v>
      </c>
      <c r="B1121" s="80" t="s">
        <v>138</v>
      </c>
      <c r="C1121" s="63" t="s">
        <v>166</v>
      </c>
      <c r="D1121" s="77" t="s">
        <v>140</v>
      </c>
      <c r="E1121" s="63">
        <v>0</v>
      </c>
      <c r="F1121" s="65">
        <f>'[2]Laporan Mingguan'!O1129</f>
        <v>3</v>
      </c>
      <c r="G1121" s="63"/>
      <c r="H1121" s="63"/>
      <c r="I1121" s="63"/>
      <c r="J1121" s="63"/>
      <c r="K1121" s="63"/>
      <c r="L1121" s="63"/>
      <c r="M1121" s="63"/>
      <c r="N1121" s="63"/>
      <c r="O1121" s="65">
        <f t="shared" si="97"/>
        <v>3</v>
      </c>
      <c r="P1121" s="65">
        <v>3</v>
      </c>
      <c r="Q1121" s="65">
        <v>273500</v>
      </c>
      <c r="R1121" s="65">
        <f t="shared" si="82"/>
        <v>820500</v>
      </c>
    </row>
    <row r="1122" spans="1:18" x14ac:dyDescent="0.2">
      <c r="A1122" s="163">
        <v>92</v>
      </c>
      <c r="B1122" s="80" t="s">
        <v>138</v>
      </c>
      <c r="C1122" s="63" t="s">
        <v>195</v>
      </c>
      <c r="D1122" s="77" t="s">
        <v>140</v>
      </c>
      <c r="E1122" s="63">
        <v>0</v>
      </c>
      <c r="F1122" s="65">
        <f>'[2]Laporan Mingguan'!O1130</f>
        <v>2</v>
      </c>
      <c r="G1122" s="63"/>
      <c r="H1122" s="63"/>
      <c r="I1122" s="63"/>
      <c r="J1122" s="63"/>
      <c r="K1122" s="63"/>
      <c r="L1122" s="63"/>
      <c r="M1122" s="63"/>
      <c r="N1122" s="63"/>
      <c r="O1122" s="65">
        <f t="shared" si="97"/>
        <v>2</v>
      </c>
      <c r="P1122" s="65">
        <v>2</v>
      </c>
      <c r="Q1122" s="65">
        <v>204900</v>
      </c>
      <c r="R1122" s="65">
        <f t="shared" si="82"/>
        <v>409800</v>
      </c>
    </row>
    <row r="1123" spans="1:18" x14ac:dyDescent="0.2">
      <c r="A1123" s="163">
        <v>93</v>
      </c>
      <c r="B1123" s="80" t="s">
        <v>138</v>
      </c>
      <c r="C1123" s="63" t="s">
        <v>147</v>
      </c>
      <c r="D1123" s="77" t="s">
        <v>140</v>
      </c>
      <c r="E1123" s="63">
        <v>0</v>
      </c>
      <c r="F1123" s="65">
        <f>'[2]Laporan Mingguan'!O1131</f>
        <v>4</v>
      </c>
      <c r="G1123" s="63"/>
      <c r="H1123" s="63"/>
      <c r="I1123" s="63"/>
      <c r="J1123" s="63"/>
      <c r="K1123" s="63"/>
      <c r="L1123" s="63"/>
      <c r="M1123" s="63"/>
      <c r="N1123" s="63"/>
      <c r="O1123" s="65">
        <f t="shared" si="97"/>
        <v>4</v>
      </c>
      <c r="P1123" s="65">
        <v>4</v>
      </c>
      <c r="Q1123" s="65">
        <v>204000</v>
      </c>
      <c r="R1123" s="65">
        <f t="shared" si="82"/>
        <v>816000</v>
      </c>
    </row>
    <row r="1124" spans="1:18" x14ac:dyDescent="0.2">
      <c r="A1124" s="163">
        <v>94</v>
      </c>
      <c r="B1124" s="80" t="s">
        <v>138</v>
      </c>
      <c r="C1124" s="63" t="s">
        <v>148</v>
      </c>
      <c r="D1124" s="77" t="s">
        <v>140</v>
      </c>
      <c r="E1124" s="63">
        <v>0</v>
      </c>
      <c r="F1124" s="65">
        <f>'[2]Laporan Mingguan'!O1132</f>
        <v>4</v>
      </c>
      <c r="G1124" s="63"/>
      <c r="H1124" s="63"/>
      <c r="I1124" s="63"/>
      <c r="J1124" s="63"/>
      <c r="K1124" s="63"/>
      <c r="L1124" s="63"/>
      <c r="M1124" s="63"/>
      <c r="N1124" s="63"/>
      <c r="O1124" s="65">
        <f t="shared" si="97"/>
        <v>4</v>
      </c>
      <c r="P1124" s="65">
        <v>4</v>
      </c>
      <c r="Q1124" s="65">
        <v>369200</v>
      </c>
      <c r="R1124" s="65">
        <f t="shared" si="82"/>
        <v>1476800</v>
      </c>
    </row>
    <row r="1125" spans="1:18" x14ac:dyDescent="0.2">
      <c r="A1125" s="163">
        <v>95</v>
      </c>
      <c r="B1125" s="80" t="s">
        <v>138</v>
      </c>
      <c r="C1125" s="63" t="s">
        <v>149</v>
      </c>
      <c r="D1125" s="77" t="s">
        <v>140</v>
      </c>
      <c r="E1125" s="63">
        <v>0</v>
      </c>
      <c r="F1125" s="65">
        <f>'[2]Laporan Mingguan'!O1133</f>
        <v>3</v>
      </c>
      <c r="G1125" s="63"/>
      <c r="H1125" s="63"/>
      <c r="I1125" s="63"/>
      <c r="J1125" s="63"/>
      <c r="K1125" s="63"/>
      <c r="L1125" s="63"/>
      <c r="M1125" s="63"/>
      <c r="N1125" s="63"/>
      <c r="O1125" s="65">
        <f t="shared" si="97"/>
        <v>3</v>
      </c>
      <c r="P1125" s="65">
        <v>3</v>
      </c>
      <c r="Q1125" s="65">
        <v>485800</v>
      </c>
      <c r="R1125" s="65">
        <f t="shared" si="82"/>
        <v>1457400</v>
      </c>
    </row>
    <row r="1126" spans="1:18" x14ac:dyDescent="0.2">
      <c r="A1126" s="163">
        <v>96</v>
      </c>
      <c r="B1126" s="80" t="s">
        <v>138</v>
      </c>
      <c r="C1126" s="63" t="s">
        <v>150</v>
      </c>
      <c r="D1126" s="77" t="s">
        <v>140</v>
      </c>
      <c r="E1126" s="63">
        <v>0</v>
      </c>
      <c r="F1126" s="65">
        <f>'[2]Laporan Mingguan'!O1134</f>
        <v>5</v>
      </c>
      <c r="G1126" s="63"/>
      <c r="H1126" s="63"/>
      <c r="I1126" s="63"/>
      <c r="J1126" s="63"/>
      <c r="K1126" s="63"/>
      <c r="L1126" s="63"/>
      <c r="M1126" s="63"/>
      <c r="N1126" s="63"/>
      <c r="O1126" s="65">
        <f t="shared" si="97"/>
        <v>5</v>
      </c>
      <c r="P1126" s="65">
        <v>5</v>
      </c>
      <c r="Q1126" s="65">
        <v>800800</v>
      </c>
      <c r="R1126" s="65">
        <f t="shared" si="82"/>
        <v>4004000</v>
      </c>
    </row>
    <row r="1127" spans="1:18" x14ac:dyDescent="0.2">
      <c r="A1127" s="163">
        <v>97</v>
      </c>
      <c r="B1127" s="80" t="s">
        <v>351</v>
      </c>
      <c r="C1127" s="63" t="s">
        <v>350</v>
      </c>
      <c r="D1127" s="77" t="s">
        <v>140</v>
      </c>
      <c r="E1127" s="63">
        <v>0</v>
      </c>
      <c r="F1127" s="65">
        <f>'[2]Laporan Mingguan'!O1135</f>
        <v>3</v>
      </c>
      <c r="G1127" s="63"/>
      <c r="H1127" s="63"/>
      <c r="I1127" s="63"/>
      <c r="J1127" s="63"/>
      <c r="K1127" s="63"/>
      <c r="L1127" s="63"/>
      <c r="M1127" s="63"/>
      <c r="N1127" s="63"/>
      <c r="O1127" s="65">
        <f t="shared" si="97"/>
        <v>3</v>
      </c>
      <c r="P1127" s="65">
        <v>3</v>
      </c>
      <c r="Q1127" s="65">
        <v>230000</v>
      </c>
      <c r="R1127" s="65">
        <f t="shared" si="82"/>
        <v>690000</v>
      </c>
    </row>
    <row r="1128" spans="1:18" x14ac:dyDescent="0.2">
      <c r="A1128" s="163">
        <v>98</v>
      </c>
      <c r="B1128" s="80" t="s">
        <v>351</v>
      </c>
      <c r="C1128" s="63" t="s">
        <v>940</v>
      </c>
      <c r="D1128" s="77" t="s">
        <v>140</v>
      </c>
      <c r="E1128" s="63">
        <v>0</v>
      </c>
      <c r="F1128" s="65">
        <f>'[2]Laporan Mingguan'!O1136</f>
        <v>2</v>
      </c>
      <c r="G1128" s="63"/>
      <c r="H1128" s="63"/>
      <c r="I1128" s="63"/>
      <c r="J1128" s="63"/>
      <c r="K1128" s="63"/>
      <c r="L1128" s="63"/>
      <c r="M1128" s="63"/>
      <c r="N1128" s="63"/>
      <c r="O1128" s="65">
        <f t="shared" si="97"/>
        <v>2</v>
      </c>
      <c r="P1128" s="65">
        <v>2</v>
      </c>
      <c r="Q1128" s="65">
        <v>245400</v>
      </c>
      <c r="R1128" s="65">
        <f t="shared" si="82"/>
        <v>490800</v>
      </c>
    </row>
    <row r="1129" spans="1:18" x14ac:dyDescent="0.2">
      <c r="A1129" s="163">
        <v>99</v>
      </c>
      <c r="B1129" s="80" t="s">
        <v>351</v>
      </c>
      <c r="C1129" s="63" t="s">
        <v>352</v>
      </c>
      <c r="D1129" s="77" t="s">
        <v>140</v>
      </c>
      <c r="E1129" s="63">
        <v>0</v>
      </c>
      <c r="F1129" s="65">
        <f>'[2]Laporan Mingguan'!O1137</f>
        <v>2</v>
      </c>
      <c r="G1129" s="63"/>
      <c r="H1129" s="63"/>
      <c r="I1129" s="63"/>
      <c r="J1129" s="63"/>
      <c r="K1129" s="63"/>
      <c r="L1129" s="63"/>
      <c r="M1129" s="63"/>
      <c r="N1129" s="63"/>
      <c r="O1129" s="65">
        <f t="shared" ref="O1129:O1139" si="98">(F1129+G1129+I1129+K1129+M1129)-(H1129+J1129+L1129+N1129)</f>
        <v>2</v>
      </c>
      <c r="P1129" s="65">
        <v>2</v>
      </c>
      <c r="Q1129" s="65">
        <v>375000</v>
      </c>
      <c r="R1129" s="65">
        <f t="shared" si="82"/>
        <v>750000</v>
      </c>
    </row>
    <row r="1130" spans="1:18" x14ac:dyDescent="0.2">
      <c r="A1130" s="163">
        <v>100</v>
      </c>
      <c r="B1130" s="80" t="s">
        <v>351</v>
      </c>
      <c r="C1130" s="63" t="s">
        <v>353</v>
      </c>
      <c r="D1130" s="77" t="s">
        <v>140</v>
      </c>
      <c r="E1130" s="63">
        <v>0</v>
      </c>
      <c r="F1130" s="65">
        <f>'[2]Laporan Mingguan'!O1138</f>
        <v>2</v>
      </c>
      <c r="G1130" s="63"/>
      <c r="H1130" s="63"/>
      <c r="I1130" s="63"/>
      <c r="J1130" s="63"/>
      <c r="K1130" s="63"/>
      <c r="L1130" s="63"/>
      <c r="M1130" s="63"/>
      <c r="N1130" s="63"/>
      <c r="O1130" s="65">
        <f t="shared" ref="O1130" si="99">(F1130+G1130+I1130+K1130+M1130)-(H1130+J1130+L1130+N1130)</f>
        <v>2</v>
      </c>
      <c r="P1130" s="65">
        <v>2</v>
      </c>
      <c r="Q1130" s="65">
        <v>520000</v>
      </c>
      <c r="R1130" s="65">
        <f t="shared" si="82"/>
        <v>1040000</v>
      </c>
    </row>
    <row r="1131" spans="1:18" x14ac:dyDescent="0.2">
      <c r="A1131" s="163">
        <v>101</v>
      </c>
      <c r="B1131" s="80" t="s">
        <v>351</v>
      </c>
      <c r="C1131" s="63" t="s">
        <v>851</v>
      </c>
      <c r="D1131" s="77" t="s">
        <v>140</v>
      </c>
      <c r="E1131" s="63">
        <v>0</v>
      </c>
      <c r="F1131" s="65">
        <f>'[2]Laporan Mingguan'!O1139</f>
        <v>2</v>
      </c>
      <c r="G1131" s="63"/>
      <c r="H1131" s="63"/>
      <c r="I1131" s="63"/>
      <c r="J1131" s="63"/>
      <c r="K1131" s="63"/>
      <c r="L1131" s="63"/>
      <c r="M1131" s="63"/>
      <c r="N1131" s="63"/>
      <c r="O1131" s="65">
        <f t="shared" si="98"/>
        <v>2</v>
      </c>
      <c r="P1131" s="65">
        <v>2</v>
      </c>
      <c r="Q1131" s="65">
        <v>322000</v>
      </c>
      <c r="R1131" s="65">
        <f t="shared" si="82"/>
        <v>644000</v>
      </c>
    </row>
    <row r="1132" spans="1:18" x14ac:dyDescent="0.2">
      <c r="A1132" s="163">
        <v>102</v>
      </c>
      <c r="B1132" s="80" t="s">
        <v>351</v>
      </c>
      <c r="C1132" s="63" t="s">
        <v>852</v>
      </c>
      <c r="D1132" s="77" t="s">
        <v>140</v>
      </c>
      <c r="E1132" s="63">
        <v>0</v>
      </c>
      <c r="F1132" s="65">
        <f>'[2]Laporan Mingguan'!O1140</f>
        <v>2</v>
      </c>
      <c r="G1132" s="63"/>
      <c r="H1132" s="63"/>
      <c r="I1132" s="63"/>
      <c r="J1132" s="63"/>
      <c r="K1132" s="63"/>
      <c r="L1132" s="63"/>
      <c r="M1132" s="63"/>
      <c r="N1132" s="63"/>
      <c r="O1132" s="65">
        <f t="shared" ref="O1132:O1137" si="100">(F1132+G1132+I1132+K1132+M1132)-(H1132+J1132+L1132+N1132)</f>
        <v>2</v>
      </c>
      <c r="P1132" s="65">
        <v>2</v>
      </c>
      <c r="Q1132" s="65">
        <v>252000</v>
      </c>
      <c r="R1132" s="65">
        <f t="shared" ref="R1132:R1137" si="101">Q1132*O1132</f>
        <v>504000</v>
      </c>
    </row>
    <row r="1133" spans="1:18" x14ac:dyDescent="0.2">
      <c r="A1133" s="163">
        <v>103</v>
      </c>
      <c r="B1133" s="80" t="s">
        <v>351</v>
      </c>
      <c r="C1133" s="63" t="s">
        <v>853</v>
      </c>
      <c r="D1133" s="77" t="s">
        <v>140</v>
      </c>
      <c r="E1133" s="63">
        <v>0</v>
      </c>
      <c r="F1133" s="65">
        <f>'[2]Laporan Mingguan'!O1141</f>
        <v>4</v>
      </c>
      <c r="G1133" s="63"/>
      <c r="H1133" s="63"/>
      <c r="I1133" s="63"/>
      <c r="J1133" s="63"/>
      <c r="K1133" s="63"/>
      <c r="L1133" s="63"/>
      <c r="M1133" s="63"/>
      <c r="N1133" s="63"/>
      <c r="O1133" s="65">
        <f t="shared" si="98"/>
        <v>4</v>
      </c>
      <c r="P1133" s="65">
        <v>4</v>
      </c>
      <c r="Q1133" s="65">
        <v>240000</v>
      </c>
      <c r="R1133" s="65">
        <f t="shared" si="82"/>
        <v>960000</v>
      </c>
    </row>
    <row r="1134" spans="1:18" s="93" customFormat="1" x14ac:dyDescent="0.2">
      <c r="A1134" s="163">
        <v>104</v>
      </c>
      <c r="B1134" s="94" t="s">
        <v>351</v>
      </c>
      <c r="C1134" s="91" t="s">
        <v>854</v>
      </c>
      <c r="D1134" s="95" t="s">
        <v>140</v>
      </c>
      <c r="E1134" s="91">
        <v>0</v>
      </c>
      <c r="F1134" s="92">
        <f>'[2]Laporan Mingguan'!O1142</f>
        <v>3</v>
      </c>
      <c r="G1134" s="91">
        <f>2</f>
        <v>2</v>
      </c>
      <c r="H1134" s="91"/>
      <c r="I1134" s="91"/>
      <c r="J1134" s="91"/>
      <c r="K1134" s="91"/>
      <c r="L1134" s="91"/>
      <c r="M1134" s="91"/>
      <c r="N1134" s="91"/>
      <c r="O1134" s="92">
        <f t="shared" si="100"/>
        <v>5</v>
      </c>
      <c r="P1134" s="92">
        <v>5</v>
      </c>
      <c r="Q1134" s="92">
        <v>238800</v>
      </c>
      <c r="R1134" s="92">
        <f t="shared" si="101"/>
        <v>1194000</v>
      </c>
    </row>
    <row r="1135" spans="1:18" x14ac:dyDescent="0.2">
      <c r="A1135" s="163">
        <v>105</v>
      </c>
      <c r="B1135" s="80" t="s">
        <v>351</v>
      </c>
      <c r="C1135" s="63" t="s">
        <v>959</v>
      </c>
      <c r="D1135" s="77" t="s">
        <v>140</v>
      </c>
      <c r="E1135" s="63">
        <v>0</v>
      </c>
      <c r="F1135" s="65">
        <f>'[2]Laporan Mingguan'!O1143</f>
        <v>3</v>
      </c>
      <c r="G1135" s="63"/>
      <c r="H1135" s="63"/>
      <c r="I1135" s="63"/>
      <c r="J1135" s="63"/>
      <c r="K1135" s="63"/>
      <c r="L1135" s="63"/>
      <c r="M1135" s="63"/>
      <c r="N1135" s="63"/>
      <c r="O1135" s="65">
        <f t="shared" si="98"/>
        <v>3</v>
      </c>
      <c r="P1135" s="65">
        <v>3</v>
      </c>
      <c r="Q1135" s="65">
        <v>315000</v>
      </c>
      <c r="R1135" s="65">
        <f t="shared" si="82"/>
        <v>945000</v>
      </c>
    </row>
    <row r="1136" spans="1:18" s="93" customFormat="1" x14ac:dyDescent="0.2">
      <c r="A1136" s="163">
        <v>106</v>
      </c>
      <c r="B1136" s="94" t="s">
        <v>351</v>
      </c>
      <c r="C1136" s="91" t="s">
        <v>855</v>
      </c>
      <c r="D1136" s="95" t="s">
        <v>140</v>
      </c>
      <c r="E1136" s="91">
        <v>0</v>
      </c>
      <c r="F1136" s="92">
        <f>'[2]Laporan Mingguan'!O1144</f>
        <v>1</v>
      </c>
      <c r="G1136" s="91"/>
      <c r="H1136" s="91"/>
      <c r="I1136" s="91">
        <f>2</f>
        <v>2</v>
      </c>
      <c r="J1136" s="91"/>
      <c r="K1136" s="91"/>
      <c r="L1136" s="91"/>
      <c r="M1136" s="91"/>
      <c r="N1136" s="91"/>
      <c r="O1136" s="92">
        <f t="shared" si="98"/>
        <v>3</v>
      </c>
      <c r="P1136" s="92">
        <v>3</v>
      </c>
      <c r="Q1136" s="92">
        <v>326400</v>
      </c>
      <c r="R1136" s="92">
        <f t="shared" si="82"/>
        <v>979200</v>
      </c>
    </row>
    <row r="1137" spans="1:18" x14ac:dyDescent="0.2">
      <c r="A1137" s="163">
        <v>107</v>
      </c>
      <c r="B1137" s="80" t="s">
        <v>351</v>
      </c>
      <c r="C1137" s="63" t="s">
        <v>856</v>
      </c>
      <c r="D1137" s="77" t="s">
        <v>140</v>
      </c>
      <c r="E1137" s="63">
        <v>0</v>
      </c>
      <c r="F1137" s="65">
        <f>'[2]Laporan Mingguan'!O1145</f>
        <v>6</v>
      </c>
      <c r="G1137" s="63"/>
      <c r="H1137" s="63"/>
      <c r="I1137" s="63"/>
      <c r="J1137" s="63"/>
      <c r="K1137" s="63"/>
      <c r="L1137" s="63"/>
      <c r="M1137" s="63"/>
      <c r="N1137" s="63"/>
      <c r="O1137" s="65">
        <f t="shared" si="100"/>
        <v>6</v>
      </c>
      <c r="P1137" s="65">
        <v>6</v>
      </c>
      <c r="Q1137" s="65">
        <v>340000</v>
      </c>
      <c r="R1137" s="65">
        <f t="shared" si="101"/>
        <v>2040000</v>
      </c>
    </row>
    <row r="1138" spans="1:18" x14ac:dyDescent="0.2">
      <c r="A1138" s="163">
        <v>108</v>
      </c>
      <c r="B1138" s="80" t="s">
        <v>351</v>
      </c>
      <c r="C1138" s="63" t="s">
        <v>857</v>
      </c>
      <c r="D1138" s="77" t="s">
        <v>140</v>
      </c>
      <c r="E1138" s="63">
        <v>0</v>
      </c>
      <c r="F1138" s="65">
        <f>'[2]Laporan Mingguan'!O1146</f>
        <v>4</v>
      </c>
      <c r="G1138" s="63"/>
      <c r="H1138" s="63"/>
      <c r="I1138" s="63"/>
      <c r="J1138" s="63"/>
      <c r="K1138" s="63"/>
      <c r="L1138" s="63"/>
      <c r="M1138" s="63"/>
      <c r="N1138" s="63"/>
      <c r="O1138" s="65">
        <f t="shared" si="98"/>
        <v>4</v>
      </c>
      <c r="P1138" s="65">
        <v>4</v>
      </c>
      <c r="Q1138" s="65">
        <v>686000</v>
      </c>
      <c r="R1138" s="65">
        <f t="shared" si="82"/>
        <v>2744000</v>
      </c>
    </row>
    <row r="1139" spans="1:18" x14ac:dyDescent="0.2">
      <c r="A1139" s="163">
        <v>109</v>
      </c>
      <c r="B1139" s="80" t="s">
        <v>41</v>
      </c>
      <c r="C1139" s="63" t="s">
        <v>459</v>
      </c>
      <c r="D1139" s="63">
        <v>0</v>
      </c>
      <c r="E1139" s="63">
        <v>0</v>
      </c>
      <c r="F1139" s="65">
        <f>'[2]Laporan Mingguan'!O1147</f>
        <v>1</v>
      </c>
      <c r="G1139" s="63"/>
      <c r="H1139" s="63"/>
      <c r="I1139" s="63"/>
      <c r="J1139" s="63"/>
      <c r="K1139" s="63"/>
      <c r="L1139" s="63"/>
      <c r="M1139" s="63"/>
      <c r="N1139" s="63"/>
      <c r="O1139" s="65">
        <f t="shared" si="98"/>
        <v>1</v>
      </c>
      <c r="P1139" s="65">
        <v>1</v>
      </c>
      <c r="Q1139" s="65">
        <v>0</v>
      </c>
      <c r="R1139" s="65">
        <f t="shared" ref="R1139:R1201" si="102">Q1139*O1139</f>
        <v>0</v>
      </c>
    </row>
    <row r="1140" spans="1:18" x14ac:dyDescent="0.2">
      <c r="A1140" s="163">
        <v>110</v>
      </c>
      <c r="B1140" s="80" t="s">
        <v>365</v>
      </c>
      <c r="C1140" s="63" t="s">
        <v>637</v>
      </c>
      <c r="D1140" s="63" t="s">
        <v>223</v>
      </c>
      <c r="E1140" s="63">
        <v>0</v>
      </c>
      <c r="F1140" s="65">
        <f>'[2]Laporan Mingguan'!O1148</f>
        <v>3</v>
      </c>
      <c r="G1140" s="63"/>
      <c r="H1140" s="63"/>
      <c r="I1140" s="63"/>
      <c r="J1140" s="63"/>
      <c r="K1140" s="63"/>
      <c r="L1140" s="63">
        <f>1</f>
        <v>1</v>
      </c>
      <c r="M1140" s="63"/>
      <c r="N1140" s="63"/>
      <c r="O1140" s="65">
        <f t="shared" ref="O1140:O1202" si="103">(F1140+G1140+I1140+K1140+M1140)-(H1140+J1140+L1140+N1140)</f>
        <v>2</v>
      </c>
      <c r="P1140" s="65">
        <v>2</v>
      </c>
      <c r="Q1140" s="65">
        <v>138000</v>
      </c>
      <c r="R1140" s="65">
        <f t="shared" si="102"/>
        <v>276000</v>
      </c>
    </row>
    <row r="1141" spans="1:18" x14ac:dyDescent="0.2">
      <c r="A1141" s="163">
        <v>111</v>
      </c>
      <c r="B1141" s="80" t="s">
        <v>461</v>
      </c>
      <c r="C1141" s="63" t="s">
        <v>460</v>
      </c>
      <c r="D1141" s="63">
        <v>0</v>
      </c>
      <c r="E1141" s="63">
        <v>0</v>
      </c>
      <c r="F1141" s="65">
        <f>'[2]Laporan Mingguan'!O1149</f>
        <v>2</v>
      </c>
      <c r="G1141" s="63"/>
      <c r="H1141" s="63"/>
      <c r="I1141" s="63"/>
      <c r="J1141" s="63"/>
      <c r="K1141" s="63"/>
      <c r="L1141" s="63"/>
      <c r="M1141" s="63"/>
      <c r="N1141" s="63"/>
      <c r="O1141" s="65">
        <f t="shared" si="103"/>
        <v>2</v>
      </c>
      <c r="P1141" s="65">
        <v>2</v>
      </c>
      <c r="Q1141" s="65">
        <v>40000</v>
      </c>
      <c r="R1141" s="65">
        <f t="shared" si="102"/>
        <v>80000</v>
      </c>
    </row>
    <row r="1142" spans="1:18" x14ac:dyDescent="0.2">
      <c r="A1142" s="163">
        <v>112</v>
      </c>
      <c r="B1142" s="80" t="s">
        <v>1114</v>
      </c>
      <c r="C1142" s="63" t="s">
        <v>1115</v>
      </c>
      <c r="D1142" s="63">
        <v>0</v>
      </c>
      <c r="E1142" s="63">
        <v>0</v>
      </c>
      <c r="F1142" s="65">
        <f>'[2]Laporan Mingguan'!O1150</f>
        <v>1</v>
      </c>
      <c r="G1142" s="63"/>
      <c r="H1142" s="63"/>
      <c r="I1142" s="63"/>
      <c r="J1142" s="63"/>
      <c r="K1142" s="63"/>
      <c r="L1142" s="63"/>
      <c r="M1142" s="63"/>
      <c r="N1142" s="63"/>
      <c r="O1142" s="65">
        <f t="shared" si="103"/>
        <v>1</v>
      </c>
      <c r="P1142" s="65">
        <v>1</v>
      </c>
      <c r="Q1142" s="65">
        <v>1466000</v>
      </c>
      <c r="R1142" s="65">
        <f t="shared" si="102"/>
        <v>1466000</v>
      </c>
    </row>
    <row r="1143" spans="1:18" x14ac:dyDescent="0.2">
      <c r="A1143" s="163">
        <v>113</v>
      </c>
      <c r="B1143" s="80" t="s">
        <v>1173</v>
      </c>
      <c r="C1143" s="81" t="s">
        <v>1174</v>
      </c>
      <c r="D1143" s="63" t="s">
        <v>140</v>
      </c>
      <c r="E1143" s="63">
        <v>0</v>
      </c>
      <c r="F1143" s="65">
        <f>'[2]Laporan Mingguan'!O1151</f>
        <v>0</v>
      </c>
      <c r="G1143" s="63"/>
      <c r="H1143" s="63"/>
      <c r="I1143" s="63"/>
      <c r="J1143" s="63"/>
      <c r="K1143" s="63"/>
      <c r="L1143" s="63"/>
      <c r="M1143" s="63"/>
      <c r="N1143" s="63"/>
      <c r="O1143" s="65">
        <f t="shared" si="103"/>
        <v>0</v>
      </c>
      <c r="P1143" s="65">
        <v>0</v>
      </c>
      <c r="Q1143" s="65">
        <v>658800</v>
      </c>
      <c r="R1143" s="65">
        <f t="shared" si="102"/>
        <v>0</v>
      </c>
    </row>
    <row r="1144" spans="1:18" x14ac:dyDescent="0.2">
      <c r="A1144" s="163">
        <v>114</v>
      </c>
      <c r="B1144" s="80" t="s">
        <v>1173</v>
      </c>
      <c r="C1144" s="81" t="s">
        <v>1175</v>
      </c>
      <c r="D1144" s="63" t="s">
        <v>140</v>
      </c>
      <c r="E1144" s="63">
        <v>0</v>
      </c>
      <c r="F1144" s="65">
        <f>'[2]Laporan Mingguan'!O1152</f>
        <v>0</v>
      </c>
      <c r="G1144" s="63"/>
      <c r="H1144" s="63"/>
      <c r="I1144" s="63"/>
      <c r="J1144" s="63"/>
      <c r="K1144" s="63"/>
      <c r="L1144" s="63"/>
      <c r="M1144" s="63"/>
      <c r="N1144" s="63"/>
      <c r="O1144" s="65">
        <f t="shared" ref="O1144" si="104">(F1144+G1144+I1144+K1144+M1144)-(H1144+J1144+L1144+N1144)</f>
        <v>0</v>
      </c>
      <c r="P1144" s="65">
        <v>0</v>
      </c>
      <c r="Q1144" s="65">
        <v>720000</v>
      </c>
      <c r="R1144" s="65">
        <f t="shared" ref="R1144" si="105">Q1144*O1144</f>
        <v>0</v>
      </c>
    </row>
    <row r="1145" spans="1:18" x14ac:dyDescent="0.2">
      <c r="A1145" s="163">
        <v>115</v>
      </c>
      <c r="B1145" s="80" t="s">
        <v>1173</v>
      </c>
      <c r="C1145" s="81" t="s">
        <v>1176</v>
      </c>
      <c r="D1145" s="63" t="s">
        <v>140</v>
      </c>
      <c r="E1145" s="63">
        <v>0</v>
      </c>
      <c r="F1145" s="65">
        <f>'[2]Laporan Mingguan'!O1153</f>
        <v>0</v>
      </c>
      <c r="G1145" s="63"/>
      <c r="H1145" s="63"/>
      <c r="I1145" s="63"/>
      <c r="J1145" s="63"/>
      <c r="K1145" s="63"/>
      <c r="L1145" s="63"/>
      <c r="M1145" s="63"/>
      <c r="N1145" s="63"/>
      <c r="O1145" s="65">
        <f t="shared" ref="O1145" si="106">(F1145+G1145+I1145+K1145+M1145)-(H1145+J1145+L1145+N1145)</f>
        <v>0</v>
      </c>
      <c r="P1145" s="65">
        <v>0</v>
      </c>
      <c r="Q1145" s="65">
        <v>926400</v>
      </c>
      <c r="R1145" s="65">
        <f t="shared" ref="R1145" si="107">Q1145*O1145</f>
        <v>0</v>
      </c>
    </row>
    <row r="1146" spans="1:18" x14ac:dyDescent="0.2">
      <c r="A1146" s="163">
        <v>116</v>
      </c>
      <c r="B1146" s="80" t="s">
        <v>220</v>
      </c>
      <c r="C1146" s="63" t="s">
        <v>462</v>
      </c>
      <c r="D1146" s="63">
        <v>0</v>
      </c>
      <c r="E1146" s="63">
        <v>0</v>
      </c>
      <c r="F1146" s="65">
        <f>'[2]Laporan Mingguan'!O1154</f>
        <v>1</v>
      </c>
      <c r="G1146" s="63"/>
      <c r="H1146" s="63"/>
      <c r="I1146" s="63"/>
      <c r="J1146" s="63"/>
      <c r="K1146" s="63"/>
      <c r="L1146" s="63"/>
      <c r="M1146" s="63"/>
      <c r="N1146" s="63"/>
      <c r="O1146" s="65">
        <f t="shared" si="103"/>
        <v>1</v>
      </c>
      <c r="P1146" s="65">
        <v>1</v>
      </c>
      <c r="Q1146" s="65">
        <v>90000</v>
      </c>
      <c r="R1146" s="65">
        <f t="shared" si="102"/>
        <v>90000</v>
      </c>
    </row>
    <row r="1147" spans="1:18" x14ac:dyDescent="0.2">
      <c r="A1147" s="163">
        <v>117</v>
      </c>
      <c r="B1147" s="80" t="s">
        <v>220</v>
      </c>
      <c r="C1147" s="63" t="s">
        <v>651</v>
      </c>
      <c r="D1147" s="63">
        <v>0</v>
      </c>
      <c r="E1147" s="63">
        <v>0</v>
      </c>
      <c r="F1147" s="65">
        <f>'[2]Laporan Mingguan'!O1155</f>
        <v>1</v>
      </c>
      <c r="G1147" s="63"/>
      <c r="H1147" s="63"/>
      <c r="I1147" s="63"/>
      <c r="J1147" s="63"/>
      <c r="K1147" s="63"/>
      <c r="L1147" s="63"/>
      <c r="M1147" s="63"/>
      <c r="N1147" s="63"/>
      <c r="O1147" s="65">
        <f t="shared" si="103"/>
        <v>1</v>
      </c>
      <c r="P1147" s="65">
        <v>1</v>
      </c>
      <c r="Q1147" s="65">
        <v>120000</v>
      </c>
      <c r="R1147" s="65">
        <f t="shared" si="102"/>
        <v>120000</v>
      </c>
    </row>
    <row r="1148" spans="1:18" x14ac:dyDescent="0.2">
      <c r="A1148" s="163">
        <v>118</v>
      </c>
      <c r="B1148" s="80" t="s">
        <v>220</v>
      </c>
      <c r="C1148" s="63" t="s">
        <v>652</v>
      </c>
      <c r="D1148" s="63">
        <v>0</v>
      </c>
      <c r="E1148" s="63">
        <v>0</v>
      </c>
      <c r="F1148" s="65">
        <f>'[2]Laporan Mingguan'!O1156</f>
        <v>1</v>
      </c>
      <c r="G1148" s="63"/>
      <c r="H1148" s="63"/>
      <c r="I1148" s="63"/>
      <c r="J1148" s="63"/>
      <c r="K1148" s="63"/>
      <c r="L1148" s="63"/>
      <c r="M1148" s="63"/>
      <c r="N1148" s="63"/>
      <c r="O1148" s="65">
        <f t="shared" si="103"/>
        <v>1</v>
      </c>
      <c r="P1148" s="65">
        <v>1</v>
      </c>
      <c r="Q1148" s="65">
        <v>150000</v>
      </c>
      <c r="R1148" s="65">
        <f t="shared" si="102"/>
        <v>150000</v>
      </c>
    </row>
    <row r="1149" spans="1:18" x14ac:dyDescent="0.2">
      <c r="A1149" s="163">
        <v>119</v>
      </c>
      <c r="B1149" s="80" t="str">
        <f>'[1]Laporan Mingguan'!B915</f>
        <v>Counter Shank</v>
      </c>
      <c r="C1149" s="63" t="str">
        <f>'[1]Laporan Mingguan'!C915</f>
        <v>13.4-90°</v>
      </c>
      <c r="D1149" s="63" t="str">
        <f>'[3]Laporan Mingguan'!D902</f>
        <v>Yakin Maju</v>
      </c>
      <c r="E1149" s="63">
        <f>'[3]Laporan Mingguan'!E902</f>
        <v>0</v>
      </c>
      <c r="F1149" s="65">
        <f>'[2]Laporan Mingguan'!O1157</f>
        <v>2</v>
      </c>
      <c r="G1149" s="63"/>
      <c r="H1149" s="63"/>
      <c r="I1149" s="63"/>
      <c r="J1149" s="63"/>
      <c r="K1149" s="63"/>
      <c r="L1149" s="63"/>
      <c r="M1149" s="63"/>
      <c r="N1149" s="63"/>
      <c r="O1149" s="65">
        <f t="shared" si="103"/>
        <v>2</v>
      </c>
      <c r="P1149" s="65">
        <v>2</v>
      </c>
      <c r="Q1149" s="65">
        <v>150000</v>
      </c>
      <c r="R1149" s="65">
        <f t="shared" si="102"/>
        <v>300000</v>
      </c>
    </row>
    <row r="1150" spans="1:18" x14ac:dyDescent="0.2">
      <c r="A1150" s="163">
        <v>120</v>
      </c>
      <c r="B1150" s="80" t="s">
        <v>221</v>
      </c>
      <c r="C1150" s="63" t="s">
        <v>654</v>
      </c>
      <c r="D1150" s="63" t="s">
        <v>222</v>
      </c>
      <c r="E1150" s="63">
        <v>0</v>
      </c>
      <c r="F1150" s="65">
        <f>'[2]Laporan Mingguan'!O1158</f>
        <v>1</v>
      </c>
      <c r="G1150" s="63"/>
      <c r="H1150" s="63"/>
      <c r="I1150" s="63"/>
      <c r="J1150" s="63"/>
      <c r="K1150" s="63"/>
      <c r="L1150" s="63"/>
      <c r="M1150" s="63"/>
      <c r="N1150" s="63"/>
      <c r="O1150" s="65">
        <f t="shared" si="103"/>
        <v>1</v>
      </c>
      <c r="P1150" s="65">
        <v>1</v>
      </c>
      <c r="Q1150" s="65">
        <v>410000</v>
      </c>
      <c r="R1150" s="65">
        <f t="shared" si="102"/>
        <v>410000</v>
      </c>
    </row>
    <row r="1151" spans="1:18" x14ac:dyDescent="0.2">
      <c r="A1151" s="163">
        <v>121</v>
      </c>
      <c r="B1151" s="80" t="s">
        <v>1026</v>
      </c>
      <c r="C1151" s="63" t="str">
        <f>'[1]Laporan Mingguan'!C917</f>
        <v>25-90°</v>
      </c>
      <c r="D1151" s="63" t="s">
        <v>223</v>
      </c>
      <c r="E1151" s="63">
        <f>'[3]Laporan Mingguan'!E904</f>
        <v>0</v>
      </c>
      <c r="F1151" s="65">
        <f>'[2]Laporan Mingguan'!O1159</f>
        <v>1</v>
      </c>
      <c r="G1151" s="63"/>
      <c r="H1151" s="63"/>
      <c r="I1151" s="63"/>
      <c r="J1151" s="63"/>
      <c r="K1151" s="63"/>
      <c r="L1151" s="63"/>
      <c r="M1151" s="63"/>
      <c r="N1151" s="63"/>
      <c r="O1151" s="65">
        <f t="shared" si="103"/>
        <v>1</v>
      </c>
      <c r="P1151" s="65">
        <v>1</v>
      </c>
      <c r="Q1151" s="65">
        <v>1130000</v>
      </c>
      <c r="R1151" s="65">
        <f t="shared" si="102"/>
        <v>1130000</v>
      </c>
    </row>
    <row r="1152" spans="1:18" x14ac:dyDescent="0.2">
      <c r="A1152" s="163">
        <v>122</v>
      </c>
      <c r="B1152" s="80" t="s">
        <v>425</v>
      </c>
      <c r="C1152" s="63" t="s">
        <v>656</v>
      </c>
      <c r="D1152" s="63" t="s">
        <v>427</v>
      </c>
      <c r="E1152" s="63">
        <v>0</v>
      </c>
      <c r="F1152" s="65">
        <f>'[2]Laporan Mingguan'!O1160</f>
        <v>7</v>
      </c>
      <c r="G1152" s="63"/>
      <c r="H1152" s="63"/>
      <c r="I1152" s="63"/>
      <c r="J1152" s="63"/>
      <c r="K1152" s="63"/>
      <c r="L1152" s="63"/>
      <c r="M1152" s="63"/>
      <c r="N1152" s="63"/>
      <c r="O1152" s="65">
        <f t="shared" si="103"/>
        <v>7</v>
      </c>
      <c r="P1152" s="65">
        <v>7</v>
      </c>
      <c r="Q1152" s="65">
        <v>21000</v>
      </c>
      <c r="R1152" s="65">
        <f t="shared" si="102"/>
        <v>147000</v>
      </c>
    </row>
    <row r="1153" spans="1:18" x14ac:dyDescent="0.2">
      <c r="A1153" s="163">
        <v>123</v>
      </c>
      <c r="B1153" s="80" t="s">
        <v>425</v>
      </c>
      <c r="C1153" s="63" t="s">
        <v>657</v>
      </c>
      <c r="D1153" s="63" t="s">
        <v>223</v>
      </c>
      <c r="E1153" s="63">
        <v>0</v>
      </c>
      <c r="F1153" s="65">
        <f>'[2]Laporan Mingguan'!O1161</f>
        <v>0</v>
      </c>
      <c r="G1153" s="63"/>
      <c r="H1153" s="63"/>
      <c r="I1153" s="63"/>
      <c r="J1153" s="63"/>
      <c r="K1153" s="63"/>
      <c r="L1153" s="63"/>
      <c r="M1153" s="63"/>
      <c r="N1153" s="63"/>
      <c r="O1153" s="65">
        <f t="shared" si="103"/>
        <v>0</v>
      </c>
      <c r="P1153" s="65">
        <v>0</v>
      </c>
      <c r="Q1153" s="65">
        <v>19000</v>
      </c>
      <c r="R1153" s="65">
        <f t="shared" si="102"/>
        <v>0</v>
      </c>
    </row>
    <row r="1154" spans="1:18" x14ac:dyDescent="0.2">
      <c r="A1154" s="163">
        <v>124</v>
      </c>
      <c r="B1154" s="80" t="s">
        <v>425</v>
      </c>
      <c r="C1154" s="63" t="s">
        <v>658</v>
      </c>
      <c r="D1154" s="63" t="s">
        <v>223</v>
      </c>
      <c r="E1154" s="63">
        <v>0</v>
      </c>
      <c r="F1154" s="65">
        <f>'[2]Laporan Mingguan'!O1162</f>
        <v>11</v>
      </c>
      <c r="G1154" s="63"/>
      <c r="H1154" s="63"/>
      <c r="I1154" s="63"/>
      <c r="J1154" s="63"/>
      <c r="K1154" s="63"/>
      <c r="L1154" s="63"/>
      <c r="M1154" s="63"/>
      <c r="N1154" s="63"/>
      <c r="O1154" s="65">
        <f t="shared" si="103"/>
        <v>11</v>
      </c>
      <c r="P1154" s="65">
        <v>11</v>
      </c>
      <c r="Q1154" s="65">
        <v>15500</v>
      </c>
      <c r="R1154" s="65">
        <f t="shared" si="102"/>
        <v>170500</v>
      </c>
    </row>
    <row r="1155" spans="1:18" x14ac:dyDescent="0.2">
      <c r="A1155" s="163">
        <v>125</v>
      </c>
      <c r="B1155" s="80" t="s">
        <v>425</v>
      </c>
      <c r="C1155" s="63" t="s">
        <v>659</v>
      </c>
      <c r="D1155" s="63" t="s">
        <v>223</v>
      </c>
      <c r="E1155" s="63">
        <v>0</v>
      </c>
      <c r="F1155" s="65">
        <f>'[2]Laporan Mingguan'!O1163</f>
        <v>3</v>
      </c>
      <c r="G1155" s="63"/>
      <c r="H1155" s="63"/>
      <c r="I1155" s="63"/>
      <c r="J1155" s="63">
        <f>1</f>
        <v>1</v>
      </c>
      <c r="K1155" s="63"/>
      <c r="L1155" s="63"/>
      <c r="M1155" s="63"/>
      <c r="N1155" s="63"/>
      <c r="O1155" s="65">
        <f t="shared" si="103"/>
        <v>2</v>
      </c>
      <c r="P1155" s="65">
        <v>2</v>
      </c>
      <c r="Q1155" s="65">
        <v>15000</v>
      </c>
      <c r="R1155" s="65">
        <f t="shared" si="102"/>
        <v>30000</v>
      </c>
    </row>
    <row r="1156" spans="1:18" x14ac:dyDescent="0.2">
      <c r="A1156" s="163">
        <v>126</v>
      </c>
      <c r="B1156" s="80" t="s">
        <v>425</v>
      </c>
      <c r="C1156" s="63" t="s">
        <v>660</v>
      </c>
      <c r="D1156" s="63">
        <v>0</v>
      </c>
      <c r="E1156" s="63">
        <v>0</v>
      </c>
      <c r="F1156" s="65">
        <f>'[2]Laporan Mingguan'!O1164</f>
        <v>3</v>
      </c>
      <c r="G1156" s="63"/>
      <c r="H1156" s="63"/>
      <c r="I1156" s="63"/>
      <c r="J1156" s="63"/>
      <c r="K1156" s="63"/>
      <c r="L1156" s="63"/>
      <c r="M1156" s="63"/>
      <c r="N1156" s="63"/>
      <c r="O1156" s="65">
        <f t="shared" si="103"/>
        <v>3</v>
      </c>
      <c r="P1156" s="65">
        <v>3</v>
      </c>
      <c r="Q1156" s="65">
        <v>10450</v>
      </c>
      <c r="R1156" s="65">
        <f t="shared" si="102"/>
        <v>31350</v>
      </c>
    </row>
    <row r="1157" spans="1:18" x14ac:dyDescent="0.2">
      <c r="A1157" s="163">
        <v>127</v>
      </c>
      <c r="B1157" s="80" t="s">
        <v>425</v>
      </c>
      <c r="C1157" s="63" t="s">
        <v>661</v>
      </c>
      <c r="D1157" s="63" t="s">
        <v>223</v>
      </c>
      <c r="E1157" s="63">
        <v>0</v>
      </c>
      <c r="F1157" s="65">
        <f>'[2]Laporan Mingguan'!O1165</f>
        <v>6</v>
      </c>
      <c r="G1157" s="63"/>
      <c r="H1157" s="63"/>
      <c r="I1157" s="63"/>
      <c r="J1157" s="63"/>
      <c r="K1157" s="63"/>
      <c r="L1157" s="63"/>
      <c r="M1157" s="63"/>
      <c r="N1157" s="63"/>
      <c r="O1157" s="65">
        <f t="shared" si="103"/>
        <v>6</v>
      </c>
      <c r="P1157" s="65">
        <v>6</v>
      </c>
      <c r="Q1157" s="65">
        <v>15000</v>
      </c>
      <c r="R1157" s="65">
        <f t="shared" si="102"/>
        <v>90000</v>
      </c>
    </row>
    <row r="1158" spans="1:18" x14ac:dyDescent="0.2">
      <c r="A1158" s="163">
        <v>128</v>
      </c>
      <c r="B1158" s="80" t="s">
        <v>463</v>
      </c>
      <c r="C1158" s="63" t="s">
        <v>662</v>
      </c>
      <c r="D1158" s="63">
        <v>0</v>
      </c>
      <c r="E1158" s="63">
        <v>0</v>
      </c>
      <c r="F1158" s="65">
        <f>'[2]Laporan Mingguan'!O1166</f>
        <v>1</v>
      </c>
      <c r="G1158" s="63"/>
      <c r="H1158" s="63"/>
      <c r="I1158" s="63"/>
      <c r="J1158" s="63"/>
      <c r="K1158" s="63"/>
      <c r="L1158" s="63"/>
      <c r="M1158" s="63"/>
      <c r="N1158" s="63"/>
      <c r="O1158" s="65">
        <f t="shared" si="103"/>
        <v>1</v>
      </c>
      <c r="P1158" s="65">
        <v>1</v>
      </c>
      <c r="Q1158" s="65"/>
      <c r="R1158" s="65">
        <f t="shared" si="102"/>
        <v>0</v>
      </c>
    </row>
    <row r="1159" spans="1:18" x14ac:dyDescent="0.2">
      <c r="A1159" s="163">
        <v>129</v>
      </c>
      <c r="B1159" s="80" t="s">
        <v>425</v>
      </c>
      <c r="C1159" s="63" t="s">
        <v>663</v>
      </c>
      <c r="D1159" s="63" t="s">
        <v>223</v>
      </c>
      <c r="E1159" s="63">
        <v>0</v>
      </c>
      <c r="F1159" s="65">
        <f>'[2]Laporan Mingguan'!O1167</f>
        <v>3</v>
      </c>
      <c r="G1159" s="63"/>
      <c r="H1159" s="63">
        <f>1</f>
        <v>1</v>
      </c>
      <c r="I1159" s="63"/>
      <c r="J1159" s="63"/>
      <c r="K1159" s="63"/>
      <c r="L1159" s="63"/>
      <c r="M1159" s="63"/>
      <c r="N1159" s="63"/>
      <c r="O1159" s="65">
        <f t="shared" si="103"/>
        <v>2</v>
      </c>
      <c r="P1159" s="65">
        <v>2</v>
      </c>
      <c r="Q1159" s="65">
        <v>15000</v>
      </c>
      <c r="R1159" s="65">
        <f t="shared" si="102"/>
        <v>30000</v>
      </c>
    </row>
    <row r="1160" spans="1:18" x14ac:dyDescent="0.2">
      <c r="A1160" s="163">
        <v>130</v>
      </c>
      <c r="B1160" s="80" t="s">
        <v>425</v>
      </c>
      <c r="C1160" s="63" t="s">
        <v>664</v>
      </c>
      <c r="D1160" s="63" t="s">
        <v>223</v>
      </c>
      <c r="E1160" s="63">
        <v>0</v>
      </c>
      <c r="F1160" s="65">
        <f>'[2]Laporan Mingguan'!O1168</f>
        <v>1</v>
      </c>
      <c r="G1160" s="63"/>
      <c r="H1160" s="63"/>
      <c r="I1160" s="63"/>
      <c r="J1160" s="63"/>
      <c r="K1160" s="63"/>
      <c r="L1160" s="63"/>
      <c r="M1160" s="63"/>
      <c r="N1160" s="63"/>
      <c r="O1160" s="65">
        <f t="shared" si="103"/>
        <v>1</v>
      </c>
      <c r="P1160" s="65">
        <v>1</v>
      </c>
      <c r="Q1160" s="65">
        <v>94000</v>
      </c>
      <c r="R1160" s="65">
        <f t="shared" si="102"/>
        <v>94000</v>
      </c>
    </row>
    <row r="1161" spans="1:18" x14ac:dyDescent="0.2">
      <c r="A1161" s="163">
        <v>131</v>
      </c>
      <c r="B1161" s="80" t="s">
        <v>425</v>
      </c>
      <c r="C1161" s="63" t="s">
        <v>665</v>
      </c>
      <c r="D1161" s="63" t="s">
        <v>223</v>
      </c>
      <c r="E1161" s="63">
        <v>0</v>
      </c>
      <c r="F1161" s="65">
        <f>'[2]Laporan Mingguan'!O1169</f>
        <v>5</v>
      </c>
      <c r="G1161" s="63"/>
      <c r="H1161" s="63"/>
      <c r="I1161" s="63"/>
      <c r="J1161" s="63"/>
      <c r="K1161" s="63"/>
      <c r="L1161" s="63"/>
      <c r="M1161" s="63"/>
      <c r="N1161" s="63"/>
      <c r="O1161" s="65">
        <f t="shared" si="103"/>
        <v>5</v>
      </c>
      <c r="P1161" s="65">
        <v>5</v>
      </c>
      <c r="Q1161" s="65">
        <v>18000</v>
      </c>
      <c r="R1161" s="65">
        <f t="shared" si="102"/>
        <v>90000</v>
      </c>
    </row>
    <row r="1162" spans="1:18" x14ac:dyDescent="0.2">
      <c r="A1162" s="163">
        <v>132</v>
      </c>
      <c r="B1162" s="80" t="s">
        <v>425</v>
      </c>
      <c r="C1162" s="63" t="s">
        <v>666</v>
      </c>
      <c r="D1162" s="63" t="s">
        <v>223</v>
      </c>
      <c r="E1162" s="63">
        <v>0</v>
      </c>
      <c r="F1162" s="65">
        <f>'[2]Laporan Mingguan'!O1170</f>
        <v>3</v>
      </c>
      <c r="G1162" s="63"/>
      <c r="H1162" s="63"/>
      <c r="I1162" s="63"/>
      <c r="J1162" s="63"/>
      <c r="K1162" s="63"/>
      <c r="L1162" s="63"/>
      <c r="M1162" s="63"/>
      <c r="N1162" s="63"/>
      <c r="O1162" s="65">
        <f t="shared" si="103"/>
        <v>3</v>
      </c>
      <c r="P1162" s="65">
        <v>3</v>
      </c>
      <c r="Q1162" s="65">
        <v>13500</v>
      </c>
      <c r="R1162" s="65">
        <f t="shared" si="102"/>
        <v>40500</v>
      </c>
    </row>
    <row r="1163" spans="1:18" x14ac:dyDescent="0.2">
      <c r="A1163" s="163">
        <v>133</v>
      </c>
      <c r="B1163" s="80" t="s">
        <v>425</v>
      </c>
      <c r="C1163" s="63" t="s">
        <v>667</v>
      </c>
      <c r="D1163" s="63" t="s">
        <v>223</v>
      </c>
      <c r="E1163" s="63">
        <v>0</v>
      </c>
      <c r="F1163" s="65">
        <f>'[2]Laporan Mingguan'!O1171</f>
        <v>4</v>
      </c>
      <c r="G1163" s="63"/>
      <c r="H1163" s="63"/>
      <c r="I1163" s="63"/>
      <c r="J1163" s="63"/>
      <c r="K1163" s="63"/>
      <c r="L1163" s="63"/>
      <c r="M1163" s="63"/>
      <c r="N1163" s="63"/>
      <c r="O1163" s="65">
        <f t="shared" si="103"/>
        <v>4</v>
      </c>
      <c r="P1163" s="65">
        <v>4</v>
      </c>
      <c r="Q1163" s="65">
        <v>18500</v>
      </c>
      <c r="R1163" s="65">
        <f t="shared" si="102"/>
        <v>74000</v>
      </c>
    </row>
    <row r="1164" spans="1:18" x14ac:dyDescent="0.2">
      <c r="A1164" s="163">
        <v>134</v>
      </c>
      <c r="B1164" s="80" t="s">
        <v>425</v>
      </c>
      <c r="C1164" s="63" t="s">
        <v>638</v>
      </c>
      <c r="D1164" s="63" t="s">
        <v>223</v>
      </c>
      <c r="E1164" s="63">
        <v>0</v>
      </c>
      <c r="F1164" s="65">
        <f>'[2]Laporan Mingguan'!O1172</f>
        <v>2</v>
      </c>
      <c r="G1164" s="63"/>
      <c r="H1164" s="63"/>
      <c r="I1164" s="63"/>
      <c r="J1164" s="63"/>
      <c r="K1164" s="63"/>
      <c r="L1164" s="63">
        <f>1</f>
        <v>1</v>
      </c>
      <c r="M1164" s="63"/>
      <c r="N1164" s="63"/>
      <c r="O1164" s="65">
        <f t="shared" si="103"/>
        <v>1</v>
      </c>
      <c r="P1164" s="65">
        <v>1</v>
      </c>
      <c r="Q1164" s="65">
        <v>132330</v>
      </c>
      <c r="R1164" s="65">
        <f t="shared" si="102"/>
        <v>132330</v>
      </c>
    </row>
    <row r="1165" spans="1:18" x14ac:dyDescent="0.2">
      <c r="A1165" s="163">
        <v>135</v>
      </c>
      <c r="B1165" s="80" t="s">
        <v>425</v>
      </c>
      <c r="C1165" s="63" t="s">
        <v>668</v>
      </c>
      <c r="D1165" s="63" t="s">
        <v>223</v>
      </c>
      <c r="E1165" s="63">
        <v>0</v>
      </c>
      <c r="F1165" s="65">
        <f>'[2]Laporan Mingguan'!O1173</f>
        <v>3</v>
      </c>
      <c r="G1165" s="63"/>
      <c r="H1165" s="63"/>
      <c r="I1165" s="63"/>
      <c r="J1165" s="63"/>
      <c r="K1165" s="63"/>
      <c r="L1165" s="63"/>
      <c r="M1165" s="63"/>
      <c r="N1165" s="63"/>
      <c r="O1165" s="65">
        <f t="shared" si="103"/>
        <v>3</v>
      </c>
      <c r="P1165" s="65">
        <v>3</v>
      </c>
      <c r="Q1165" s="65">
        <v>18000</v>
      </c>
      <c r="R1165" s="65">
        <f t="shared" si="102"/>
        <v>54000</v>
      </c>
    </row>
    <row r="1166" spans="1:18" x14ac:dyDescent="0.2">
      <c r="A1166" s="163">
        <v>136</v>
      </c>
      <c r="B1166" s="80" t="s">
        <v>425</v>
      </c>
      <c r="C1166" s="63" t="s">
        <v>669</v>
      </c>
      <c r="D1166" s="63" t="s">
        <v>223</v>
      </c>
      <c r="E1166" s="63">
        <v>0</v>
      </c>
      <c r="F1166" s="65">
        <f>'[2]Laporan Mingguan'!O1174</f>
        <v>3</v>
      </c>
      <c r="G1166" s="63"/>
      <c r="H1166" s="63"/>
      <c r="I1166" s="63"/>
      <c r="J1166" s="63"/>
      <c r="K1166" s="63"/>
      <c r="L1166" s="63"/>
      <c r="M1166" s="63"/>
      <c r="N1166" s="63"/>
      <c r="O1166" s="65">
        <f t="shared" si="103"/>
        <v>3</v>
      </c>
      <c r="P1166" s="65">
        <v>3</v>
      </c>
      <c r="Q1166" s="65">
        <v>17000</v>
      </c>
      <c r="R1166" s="65">
        <f t="shared" si="102"/>
        <v>51000</v>
      </c>
    </row>
    <row r="1167" spans="1:18" x14ac:dyDescent="0.2">
      <c r="A1167" s="163">
        <v>137</v>
      </c>
      <c r="B1167" s="80" t="s">
        <v>425</v>
      </c>
      <c r="C1167" s="63" t="s">
        <v>670</v>
      </c>
      <c r="D1167" s="63" t="s">
        <v>223</v>
      </c>
      <c r="E1167" s="63">
        <v>0</v>
      </c>
      <c r="F1167" s="65">
        <f>'[2]Laporan Mingguan'!O1175</f>
        <v>2</v>
      </c>
      <c r="G1167" s="63"/>
      <c r="H1167" s="63"/>
      <c r="I1167" s="63"/>
      <c r="J1167" s="63"/>
      <c r="K1167" s="63"/>
      <c r="L1167" s="63"/>
      <c r="M1167" s="63"/>
      <c r="N1167" s="63"/>
      <c r="O1167" s="65">
        <f t="shared" si="103"/>
        <v>2</v>
      </c>
      <c r="P1167" s="65">
        <v>2</v>
      </c>
      <c r="Q1167" s="65">
        <v>20000</v>
      </c>
      <c r="R1167" s="65">
        <f t="shared" si="102"/>
        <v>40000</v>
      </c>
    </row>
    <row r="1168" spans="1:18" x14ac:dyDescent="0.2">
      <c r="A1168" s="163">
        <v>138</v>
      </c>
      <c r="B1168" s="80" t="s">
        <v>425</v>
      </c>
      <c r="C1168" s="63" t="s">
        <v>671</v>
      </c>
      <c r="D1168" s="63" t="s">
        <v>223</v>
      </c>
      <c r="E1168" s="63">
        <v>0</v>
      </c>
      <c r="F1168" s="65">
        <f>'[2]Laporan Mingguan'!O1176</f>
        <v>2</v>
      </c>
      <c r="G1168" s="63"/>
      <c r="H1168" s="63"/>
      <c r="I1168" s="63"/>
      <c r="J1168" s="63"/>
      <c r="K1168" s="63"/>
      <c r="L1168" s="63"/>
      <c r="M1168" s="63"/>
      <c r="N1168" s="63"/>
      <c r="O1168" s="65">
        <f t="shared" si="103"/>
        <v>2</v>
      </c>
      <c r="P1168" s="65">
        <v>2</v>
      </c>
      <c r="Q1168" s="65">
        <v>13750</v>
      </c>
      <c r="R1168" s="65">
        <f t="shared" si="102"/>
        <v>27500</v>
      </c>
    </row>
    <row r="1169" spans="1:18" s="93" customFormat="1" x14ac:dyDescent="0.2">
      <c r="A1169" s="163">
        <v>139</v>
      </c>
      <c r="B1169" s="94" t="s">
        <v>425</v>
      </c>
      <c r="C1169" s="91" t="s">
        <v>672</v>
      </c>
      <c r="D1169" s="91" t="s">
        <v>427</v>
      </c>
      <c r="E1169" s="91">
        <v>0</v>
      </c>
      <c r="F1169" s="92">
        <f>'[2]Laporan Mingguan'!O1177</f>
        <v>3</v>
      </c>
      <c r="G1169" s="91"/>
      <c r="H1169" s="91">
        <f>1+1</f>
        <v>2</v>
      </c>
      <c r="I1169" s="91">
        <f>2</f>
        <v>2</v>
      </c>
      <c r="J1169" s="91"/>
      <c r="K1169" s="91"/>
      <c r="L1169" s="91"/>
      <c r="M1169" s="91"/>
      <c r="N1169" s="91"/>
      <c r="O1169" s="92">
        <f t="shared" si="103"/>
        <v>3</v>
      </c>
      <c r="P1169" s="92">
        <v>3</v>
      </c>
      <c r="Q1169" s="92">
        <v>19000</v>
      </c>
      <c r="R1169" s="92">
        <f t="shared" si="102"/>
        <v>57000</v>
      </c>
    </row>
    <row r="1170" spans="1:18" x14ac:dyDescent="0.2">
      <c r="A1170" s="163">
        <v>140</v>
      </c>
      <c r="B1170" s="80" t="s">
        <v>425</v>
      </c>
      <c r="C1170" s="63" t="s">
        <v>673</v>
      </c>
      <c r="D1170" s="63" t="s">
        <v>223</v>
      </c>
      <c r="E1170" s="63">
        <v>0</v>
      </c>
      <c r="F1170" s="65">
        <f>'[2]Laporan Mingguan'!O1178</f>
        <v>3</v>
      </c>
      <c r="G1170" s="63"/>
      <c r="H1170" s="63"/>
      <c r="I1170" s="63"/>
      <c r="J1170" s="63"/>
      <c r="K1170" s="63"/>
      <c r="L1170" s="63"/>
      <c r="M1170" s="63"/>
      <c r="N1170" s="63"/>
      <c r="O1170" s="65">
        <f t="shared" si="103"/>
        <v>3</v>
      </c>
      <c r="P1170" s="65">
        <v>3</v>
      </c>
      <c r="Q1170" s="65">
        <v>24000</v>
      </c>
      <c r="R1170" s="65">
        <f t="shared" si="102"/>
        <v>72000</v>
      </c>
    </row>
    <row r="1171" spans="1:18" x14ac:dyDescent="0.2">
      <c r="A1171" s="163">
        <v>141</v>
      </c>
      <c r="B1171" s="80" t="s">
        <v>425</v>
      </c>
      <c r="C1171" s="63" t="s">
        <v>674</v>
      </c>
      <c r="D1171" s="63" t="s">
        <v>223</v>
      </c>
      <c r="E1171" s="63">
        <v>0</v>
      </c>
      <c r="F1171" s="65">
        <f>'[2]Laporan Mingguan'!O1179</f>
        <v>2</v>
      </c>
      <c r="G1171" s="63"/>
      <c r="H1171" s="63"/>
      <c r="I1171" s="63"/>
      <c r="J1171" s="63"/>
      <c r="K1171" s="63"/>
      <c r="L1171" s="63"/>
      <c r="M1171" s="63"/>
      <c r="N1171" s="63">
        <f>1</f>
        <v>1</v>
      </c>
      <c r="O1171" s="65">
        <f t="shared" si="103"/>
        <v>1</v>
      </c>
      <c r="P1171" s="65">
        <v>1</v>
      </c>
      <c r="Q1171" s="65">
        <v>25600</v>
      </c>
      <c r="R1171" s="65">
        <f t="shared" si="102"/>
        <v>25600</v>
      </c>
    </row>
    <row r="1172" spans="1:18" x14ac:dyDescent="0.2">
      <c r="A1172" s="163">
        <v>142</v>
      </c>
      <c r="B1172" s="80" t="s">
        <v>425</v>
      </c>
      <c r="C1172" s="63" t="s">
        <v>426</v>
      </c>
      <c r="D1172" s="63" t="s">
        <v>427</v>
      </c>
      <c r="E1172" s="63">
        <v>0</v>
      </c>
      <c r="F1172" s="65">
        <f>'[2]Laporan Mingguan'!O1180</f>
        <v>5</v>
      </c>
      <c r="G1172" s="63"/>
      <c r="H1172" s="63"/>
      <c r="I1172" s="63"/>
      <c r="J1172" s="63"/>
      <c r="K1172" s="63"/>
      <c r="L1172" s="63"/>
      <c r="M1172" s="63"/>
      <c r="N1172" s="63"/>
      <c r="O1172" s="65">
        <f t="shared" si="103"/>
        <v>5</v>
      </c>
      <c r="P1172" s="65">
        <v>5</v>
      </c>
      <c r="Q1172" s="65">
        <v>23800</v>
      </c>
      <c r="R1172" s="65">
        <f t="shared" si="102"/>
        <v>119000</v>
      </c>
    </row>
    <row r="1173" spans="1:18" x14ac:dyDescent="0.2">
      <c r="A1173" s="163">
        <v>143</v>
      </c>
      <c r="B1173" s="80" t="s">
        <v>425</v>
      </c>
      <c r="C1173" s="63" t="s">
        <v>675</v>
      </c>
      <c r="D1173" s="63">
        <v>0</v>
      </c>
      <c r="E1173" s="63">
        <v>0</v>
      </c>
      <c r="F1173" s="65">
        <f>'[2]Laporan Mingguan'!O1181</f>
        <v>3</v>
      </c>
      <c r="G1173" s="63"/>
      <c r="H1173" s="63"/>
      <c r="I1173" s="63"/>
      <c r="J1173" s="63"/>
      <c r="K1173" s="63"/>
      <c r="L1173" s="63"/>
      <c r="M1173" s="63"/>
      <c r="N1173" s="63"/>
      <c r="O1173" s="65">
        <f t="shared" si="103"/>
        <v>3</v>
      </c>
      <c r="P1173" s="65">
        <v>3</v>
      </c>
      <c r="Q1173" s="65">
        <v>22000</v>
      </c>
      <c r="R1173" s="65">
        <f t="shared" si="102"/>
        <v>66000</v>
      </c>
    </row>
    <row r="1174" spans="1:18" x14ac:dyDescent="0.2">
      <c r="A1174" s="163">
        <v>144</v>
      </c>
      <c r="B1174" s="80" t="s">
        <v>425</v>
      </c>
      <c r="C1174" s="63" t="s">
        <v>676</v>
      </c>
      <c r="D1174" s="63">
        <v>0</v>
      </c>
      <c r="E1174" s="63">
        <v>0</v>
      </c>
      <c r="F1174" s="65">
        <f>'[2]Laporan Mingguan'!O1182</f>
        <v>4</v>
      </c>
      <c r="G1174" s="63"/>
      <c r="H1174" s="63"/>
      <c r="I1174" s="63"/>
      <c r="J1174" s="63"/>
      <c r="K1174" s="63"/>
      <c r="L1174" s="63"/>
      <c r="M1174" s="63"/>
      <c r="N1174" s="63"/>
      <c r="O1174" s="65">
        <f t="shared" si="103"/>
        <v>4</v>
      </c>
      <c r="P1174" s="65">
        <v>4</v>
      </c>
      <c r="Q1174" s="65">
        <v>23000</v>
      </c>
      <c r="R1174" s="65">
        <f t="shared" si="102"/>
        <v>92000</v>
      </c>
    </row>
    <row r="1175" spans="1:18" x14ac:dyDescent="0.2">
      <c r="A1175" s="163">
        <v>145</v>
      </c>
      <c r="B1175" s="80" t="s">
        <v>425</v>
      </c>
      <c r="C1175" s="63" t="s">
        <v>677</v>
      </c>
      <c r="D1175" s="63" t="s">
        <v>427</v>
      </c>
      <c r="E1175" s="63">
        <v>0</v>
      </c>
      <c r="F1175" s="65">
        <f>'[2]Laporan Mingguan'!O1183</f>
        <v>4</v>
      </c>
      <c r="G1175" s="63"/>
      <c r="H1175" s="63"/>
      <c r="I1175" s="63"/>
      <c r="J1175" s="63"/>
      <c r="K1175" s="63"/>
      <c r="L1175" s="63"/>
      <c r="M1175" s="63"/>
      <c r="N1175" s="63"/>
      <c r="O1175" s="65">
        <f t="shared" si="103"/>
        <v>4</v>
      </c>
      <c r="P1175" s="65">
        <v>4</v>
      </c>
      <c r="Q1175" s="65">
        <v>43000</v>
      </c>
      <c r="R1175" s="65">
        <f t="shared" si="102"/>
        <v>172000</v>
      </c>
    </row>
    <row r="1176" spans="1:18" x14ac:dyDescent="0.2">
      <c r="A1176" s="163">
        <v>146</v>
      </c>
      <c r="B1176" s="80" t="s">
        <v>425</v>
      </c>
      <c r="C1176" s="63" t="s">
        <v>678</v>
      </c>
      <c r="D1176" s="63" t="s">
        <v>427</v>
      </c>
      <c r="E1176" s="63">
        <v>0</v>
      </c>
      <c r="F1176" s="65">
        <f>'[2]Laporan Mingguan'!O1184</f>
        <v>3</v>
      </c>
      <c r="G1176" s="63"/>
      <c r="H1176" s="63"/>
      <c r="I1176" s="63"/>
      <c r="J1176" s="63"/>
      <c r="K1176" s="63"/>
      <c r="L1176" s="63"/>
      <c r="M1176" s="63"/>
      <c r="N1176" s="63"/>
      <c r="O1176" s="65">
        <f t="shared" si="103"/>
        <v>3</v>
      </c>
      <c r="P1176" s="65">
        <v>3</v>
      </c>
      <c r="Q1176" s="65">
        <v>28000</v>
      </c>
      <c r="R1176" s="65">
        <f t="shared" si="102"/>
        <v>84000</v>
      </c>
    </row>
    <row r="1177" spans="1:18" x14ac:dyDescent="0.2">
      <c r="A1177" s="163">
        <v>147</v>
      </c>
      <c r="B1177" s="80" t="s">
        <v>425</v>
      </c>
      <c r="C1177" s="63" t="s">
        <v>679</v>
      </c>
      <c r="D1177" s="63">
        <v>0</v>
      </c>
      <c r="E1177" s="63">
        <v>0</v>
      </c>
      <c r="F1177" s="65">
        <f>'[2]Laporan Mingguan'!O1185</f>
        <v>3</v>
      </c>
      <c r="G1177" s="63"/>
      <c r="H1177" s="63"/>
      <c r="I1177" s="63"/>
      <c r="J1177" s="63"/>
      <c r="K1177" s="63"/>
      <c r="L1177" s="63"/>
      <c r="M1177" s="63"/>
      <c r="N1177" s="63">
        <f>1</f>
        <v>1</v>
      </c>
      <c r="O1177" s="65">
        <f t="shared" si="103"/>
        <v>2</v>
      </c>
      <c r="P1177" s="65">
        <v>2</v>
      </c>
      <c r="Q1177" s="65">
        <v>32000</v>
      </c>
      <c r="R1177" s="65">
        <f t="shared" si="102"/>
        <v>64000</v>
      </c>
    </row>
    <row r="1178" spans="1:18" x14ac:dyDescent="0.2">
      <c r="A1178" s="163">
        <v>148</v>
      </c>
      <c r="B1178" s="80" t="s">
        <v>425</v>
      </c>
      <c r="C1178" s="63" t="s">
        <v>680</v>
      </c>
      <c r="D1178" s="63">
        <v>0</v>
      </c>
      <c r="E1178" s="63">
        <v>0</v>
      </c>
      <c r="F1178" s="65">
        <f>'[2]Laporan Mingguan'!O1186</f>
        <v>3</v>
      </c>
      <c r="G1178" s="63"/>
      <c r="H1178" s="63"/>
      <c r="I1178" s="63"/>
      <c r="J1178" s="63"/>
      <c r="K1178" s="63"/>
      <c r="L1178" s="63"/>
      <c r="M1178" s="63"/>
      <c r="N1178" s="63"/>
      <c r="O1178" s="65">
        <f t="shared" si="103"/>
        <v>3</v>
      </c>
      <c r="P1178" s="65">
        <v>3</v>
      </c>
      <c r="Q1178" s="65">
        <v>35000</v>
      </c>
      <c r="R1178" s="65">
        <f t="shared" si="102"/>
        <v>105000</v>
      </c>
    </row>
    <row r="1179" spans="1:18" x14ac:dyDescent="0.2">
      <c r="A1179" s="163">
        <v>149</v>
      </c>
      <c r="B1179" s="80" t="s">
        <v>425</v>
      </c>
      <c r="C1179" s="63" t="s">
        <v>681</v>
      </c>
      <c r="D1179" s="63" t="s">
        <v>223</v>
      </c>
      <c r="E1179" s="63">
        <v>0</v>
      </c>
      <c r="F1179" s="65">
        <f>'[2]Laporan Mingguan'!O1187</f>
        <v>2</v>
      </c>
      <c r="G1179" s="63"/>
      <c r="H1179" s="63"/>
      <c r="I1179" s="63"/>
      <c r="J1179" s="63"/>
      <c r="K1179" s="63"/>
      <c r="L1179" s="63"/>
      <c r="M1179" s="63"/>
      <c r="N1179" s="63"/>
      <c r="O1179" s="65">
        <f t="shared" si="103"/>
        <v>2</v>
      </c>
      <c r="P1179" s="65">
        <v>2</v>
      </c>
      <c r="Q1179" s="65">
        <v>29000</v>
      </c>
      <c r="R1179" s="65">
        <f t="shared" si="102"/>
        <v>58000</v>
      </c>
    </row>
    <row r="1180" spans="1:18" x14ac:dyDescent="0.2">
      <c r="A1180" s="163">
        <v>150</v>
      </c>
      <c r="B1180" s="80" t="s">
        <v>425</v>
      </c>
      <c r="C1180" s="63" t="s">
        <v>682</v>
      </c>
      <c r="D1180" s="63">
        <v>0</v>
      </c>
      <c r="E1180" s="63">
        <v>0</v>
      </c>
      <c r="F1180" s="65">
        <f>'[2]Laporan Mingguan'!O1188</f>
        <v>2</v>
      </c>
      <c r="G1180" s="63"/>
      <c r="H1180" s="63"/>
      <c r="I1180" s="63"/>
      <c r="J1180" s="63"/>
      <c r="K1180" s="63"/>
      <c r="L1180" s="63"/>
      <c r="M1180" s="63"/>
      <c r="N1180" s="63"/>
      <c r="O1180" s="65">
        <f t="shared" si="103"/>
        <v>2</v>
      </c>
      <c r="P1180" s="65">
        <v>2</v>
      </c>
      <c r="Q1180" s="65">
        <v>37500</v>
      </c>
      <c r="R1180" s="65">
        <f t="shared" si="102"/>
        <v>75000</v>
      </c>
    </row>
    <row r="1181" spans="1:18" x14ac:dyDescent="0.2">
      <c r="A1181" s="163">
        <v>151</v>
      </c>
      <c r="B1181" s="80" t="s">
        <v>425</v>
      </c>
      <c r="C1181" s="63" t="s">
        <v>683</v>
      </c>
      <c r="D1181" s="63" t="s">
        <v>427</v>
      </c>
      <c r="E1181" s="63">
        <v>0</v>
      </c>
      <c r="F1181" s="65">
        <f>'[2]Laporan Mingguan'!O1189</f>
        <v>5</v>
      </c>
      <c r="G1181" s="63"/>
      <c r="H1181" s="63"/>
      <c r="I1181" s="63"/>
      <c r="J1181" s="63"/>
      <c r="K1181" s="63"/>
      <c r="L1181" s="63"/>
      <c r="M1181" s="63"/>
      <c r="N1181" s="63"/>
      <c r="O1181" s="65">
        <f t="shared" si="103"/>
        <v>5</v>
      </c>
      <c r="P1181" s="65">
        <v>5</v>
      </c>
      <c r="Q1181" s="65">
        <v>33000</v>
      </c>
      <c r="R1181" s="65">
        <f t="shared" si="102"/>
        <v>165000</v>
      </c>
    </row>
    <row r="1182" spans="1:18" x14ac:dyDescent="0.2">
      <c r="A1182" s="163">
        <v>152</v>
      </c>
      <c r="B1182" s="80" t="s">
        <v>425</v>
      </c>
      <c r="C1182" s="63" t="s">
        <v>684</v>
      </c>
      <c r="D1182" s="63" t="s">
        <v>427</v>
      </c>
      <c r="E1182" s="63">
        <v>0</v>
      </c>
      <c r="F1182" s="65">
        <f>'[2]Laporan Mingguan'!O1190</f>
        <v>3</v>
      </c>
      <c r="G1182" s="63"/>
      <c r="H1182" s="63"/>
      <c r="I1182" s="63"/>
      <c r="J1182" s="63"/>
      <c r="K1182" s="63"/>
      <c r="L1182" s="63"/>
      <c r="M1182" s="63"/>
      <c r="N1182" s="63"/>
      <c r="O1182" s="65">
        <f t="shared" si="103"/>
        <v>3</v>
      </c>
      <c r="P1182" s="65">
        <v>3</v>
      </c>
      <c r="Q1182" s="65">
        <v>36500</v>
      </c>
      <c r="R1182" s="65">
        <f t="shared" si="102"/>
        <v>109500</v>
      </c>
    </row>
    <row r="1183" spans="1:18" x14ac:dyDescent="0.2">
      <c r="A1183" s="163">
        <v>153</v>
      </c>
      <c r="B1183" s="80" t="s">
        <v>425</v>
      </c>
      <c r="C1183" s="63" t="s">
        <v>685</v>
      </c>
      <c r="D1183" s="63">
        <v>0</v>
      </c>
      <c r="E1183" s="63">
        <v>0</v>
      </c>
      <c r="F1183" s="65">
        <f>'[2]Laporan Mingguan'!O1191</f>
        <v>4</v>
      </c>
      <c r="G1183" s="63"/>
      <c r="H1183" s="63"/>
      <c r="I1183" s="63"/>
      <c r="J1183" s="63"/>
      <c r="K1183" s="63"/>
      <c r="L1183" s="63"/>
      <c r="M1183" s="63"/>
      <c r="N1183" s="63"/>
      <c r="O1183" s="65">
        <f t="shared" si="103"/>
        <v>4</v>
      </c>
      <c r="P1183" s="65">
        <v>4</v>
      </c>
      <c r="Q1183" s="65">
        <v>44400</v>
      </c>
      <c r="R1183" s="65">
        <f t="shared" si="102"/>
        <v>177600</v>
      </c>
    </row>
    <row r="1184" spans="1:18" x14ac:dyDescent="0.2">
      <c r="A1184" s="163">
        <v>154</v>
      </c>
      <c r="B1184" s="80" t="s">
        <v>425</v>
      </c>
      <c r="C1184" s="63" t="s">
        <v>686</v>
      </c>
      <c r="D1184" s="63" t="s">
        <v>223</v>
      </c>
      <c r="E1184" s="63">
        <v>0</v>
      </c>
      <c r="F1184" s="65">
        <f>'[2]Laporan Mingguan'!O1192</f>
        <v>4</v>
      </c>
      <c r="G1184" s="63"/>
      <c r="H1184" s="63"/>
      <c r="I1184" s="63"/>
      <c r="J1184" s="63"/>
      <c r="K1184" s="63"/>
      <c r="L1184" s="63"/>
      <c r="M1184" s="63"/>
      <c r="N1184" s="63"/>
      <c r="O1184" s="65">
        <f t="shared" si="103"/>
        <v>4</v>
      </c>
      <c r="P1184" s="65">
        <v>4</v>
      </c>
      <c r="Q1184" s="65">
        <v>43000</v>
      </c>
      <c r="R1184" s="65">
        <f t="shared" si="102"/>
        <v>172000</v>
      </c>
    </row>
    <row r="1185" spans="1:18" x14ac:dyDescent="0.2">
      <c r="A1185" s="163">
        <v>155</v>
      </c>
      <c r="B1185" s="80" t="s">
        <v>425</v>
      </c>
      <c r="C1185" s="63" t="s">
        <v>687</v>
      </c>
      <c r="D1185" s="63">
        <v>0</v>
      </c>
      <c r="E1185" s="63">
        <v>0</v>
      </c>
      <c r="F1185" s="65">
        <f>'[2]Laporan Mingguan'!O1193</f>
        <v>3</v>
      </c>
      <c r="G1185" s="63"/>
      <c r="H1185" s="63"/>
      <c r="I1185" s="63"/>
      <c r="J1185" s="63"/>
      <c r="K1185" s="63"/>
      <c r="L1185" s="63"/>
      <c r="M1185" s="63"/>
      <c r="N1185" s="63"/>
      <c r="O1185" s="65">
        <f t="shared" si="103"/>
        <v>3</v>
      </c>
      <c r="P1185" s="65">
        <v>3</v>
      </c>
      <c r="Q1185" s="65">
        <v>36000</v>
      </c>
      <c r="R1185" s="65">
        <f t="shared" si="102"/>
        <v>108000</v>
      </c>
    </row>
    <row r="1186" spans="1:18" x14ac:dyDescent="0.2">
      <c r="A1186" s="163">
        <v>156</v>
      </c>
      <c r="B1186" s="80" t="s">
        <v>425</v>
      </c>
      <c r="C1186" s="63" t="s">
        <v>688</v>
      </c>
      <c r="D1186" s="63" t="s">
        <v>223</v>
      </c>
      <c r="E1186" s="63">
        <v>0</v>
      </c>
      <c r="F1186" s="65">
        <f>'[2]Laporan Mingguan'!O1194</f>
        <v>4</v>
      </c>
      <c r="G1186" s="63"/>
      <c r="H1186" s="63"/>
      <c r="I1186" s="63"/>
      <c r="J1186" s="63"/>
      <c r="K1186" s="63"/>
      <c r="L1186" s="63"/>
      <c r="M1186" s="63"/>
      <c r="N1186" s="63"/>
      <c r="O1186" s="65">
        <f t="shared" si="103"/>
        <v>4</v>
      </c>
      <c r="P1186" s="65">
        <v>4</v>
      </c>
      <c r="Q1186" s="65">
        <v>39500</v>
      </c>
      <c r="R1186" s="65">
        <f t="shared" si="102"/>
        <v>158000</v>
      </c>
    </row>
    <row r="1187" spans="1:18" x14ac:dyDescent="0.2">
      <c r="A1187" s="163">
        <v>157</v>
      </c>
      <c r="B1187" s="80" t="s">
        <v>425</v>
      </c>
      <c r="C1187" s="63" t="s">
        <v>689</v>
      </c>
      <c r="D1187" s="63">
        <v>0</v>
      </c>
      <c r="E1187" s="63">
        <v>0</v>
      </c>
      <c r="F1187" s="65">
        <f>'[2]Laporan Mingguan'!O1195</f>
        <v>3</v>
      </c>
      <c r="G1187" s="63"/>
      <c r="H1187" s="63"/>
      <c r="I1187" s="63"/>
      <c r="J1187" s="63"/>
      <c r="K1187" s="63"/>
      <c r="L1187" s="63"/>
      <c r="M1187" s="63"/>
      <c r="N1187" s="63"/>
      <c r="O1187" s="65">
        <f t="shared" si="103"/>
        <v>3</v>
      </c>
      <c r="P1187" s="65">
        <v>3</v>
      </c>
      <c r="Q1187" s="65">
        <v>42000</v>
      </c>
      <c r="R1187" s="65">
        <f t="shared" si="102"/>
        <v>126000</v>
      </c>
    </row>
    <row r="1188" spans="1:18" x14ac:dyDescent="0.2">
      <c r="A1188" s="163">
        <v>158</v>
      </c>
      <c r="B1188" s="80" t="s">
        <v>425</v>
      </c>
      <c r="C1188" s="63" t="s">
        <v>690</v>
      </c>
      <c r="D1188" s="63">
        <v>0</v>
      </c>
      <c r="E1188" s="63">
        <v>0</v>
      </c>
      <c r="F1188" s="65">
        <f>'[2]Laporan Mingguan'!O1196</f>
        <v>3</v>
      </c>
      <c r="G1188" s="63"/>
      <c r="H1188" s="63"/>
      <c r="I1188" s="63"/>
      <c r="J1188" s="63"/>
      <c r="K1188" s="63"/>
      <c r="L1188" s="63"/>
      <c r="M1188" s="63"/>
      <c r="N1188" s="63"/>
      <c r="O1188" s="65">
        <f t="shared" si="103"/>
        <v>3</v>
      </c>
      <c r="P1188" s="65">
        <v>3</v>
      </c>
      <c r="Q1188" s="65">
        <v>43999.780000000006</v>
      </c>
      <c r="R1188" s="65">
        <f t="shared" si="102"/>
        <v>131999.34000000003</v>
      </c>
    </row>
    <row r="1189" spans="1:18" x14ac:dyDescent="0.2">
      <c r="A1189" s="163">
        <v>159</v>
      </c>
      <c r="B1189" s="80" t="s">
        <v>425</v>
      </c>
      <c r="C1189" s="63" t="s">
        <v>691</v>
      </c>
      <c r="D1189" s="63" t="s">
        <v>427</v>
      </c>
      <c r="E1189" s="63">
        <v>0</v>
      </c>
      <c r="F1189" s="65">
        <f>'[2]Laporan Mingguan'!O1197</f>
        <v>3</v>
      </c>
      <c r="G1189" s="63"/>
      <c r="H1189" s="63"/>
      <c r="I1189" s="63"/>
      <c r="J1189" s="63"/>
      <c r="K1189" s="63"/>
      <c r="L1189" s="63"/>
      <c r="M1189" s="63"/>
      <c r="N1189" s="63"/>
      <c r="O1189" s="65">
        <f t="shared" si="103"/>
        <v>3</v>
      </c>
      <c r="P1189" s="65">
        <v>3</v>
      </c>
      <c r="Q1189" s="65">
        <v>56000</v>
      </c>
      <c r="R1189" s="65">
        <f t="shared" si="102"/>
        <v>168000</v>
      </c>
    </row>
    <row r="1190" spans="1:18" x14ac:dyDescent="0.2">
      <c r="A1190" s="163">
        <v>160</v>
      </c>
      <c r="B1190" s="80" t="s">
        <v>425</v>
      </c>
      <c r="C1190" s="63" t="s">
        <v>692</v>
      </c>
      <c r="D1190" s="63">
        <v>0</v>
      </c>
      <c r="E1190" s="63">
        <v>0</v>
      </c>
      <c r="F1190" s="65">
        <f>'[2]Laporan Mingguan'!O1198</f>
        <v>4</v>
      </c>
      <c r="G1190" s="63"/>
      <c r="H1190" s="63"/>
      <c r="I1190" s="63"/>
      <c r="J1190" s="63"/>
      <c r="K1190" s="63"/>
      <c r="L1190" s="63"/>
      <c r="M1190" s="63"/>
      <c r="N1190" s="63"/>
      <c r="O1190" s="65">
        <f t="shared" si="103"/>
        <v>4</v>
      </c>
      <c r="P1190" s="65">
        <v>4</v>
      </c>
      <c r="Q1190" s="65">
        <v>54000</v>
      </c>
      <c r="R1190" s="65">
        <f t="shared" si="102"/>
        <v>216000</v>
      </c>
    </row>
    <row r="1191" spans="1:18" s="93" customFormat="1" x14ac:dyDescent="0.2">
      <c r="A1191" s="163">
        <v>161</v>
      </c>
      <c r="B1191" s="94" t="s">
        <v>425</v>
      </c>
      <c r="C1191" s="91" t="s">
        <v>693</v>
      </c>
      <c r="D1191" s="91" t="s">
        <v>223</v>
      </c>
      <c r="E1191" s="91">
        <v>0</v>
      </c>
      <c r="F1191" s="92">
        <f>'[2]Laporan Mingguan'!O1199</f>
        <v>2</v>
      </c>
      <c r="G1191" s="91"/>
      <c r="H1191" s="91">
        <f>1</f>
        <v>1</v>
      </c>
      <c r="I1191" s="91">
        <f>2</f>
        <v>2</v>
      </c>
      <c r="J1191" s="91"/>
      <c r="K1191" s="91"/>
      <c r="L1191" s="91"/>
      <c r="M1191" s="91"/>
      <c r="N1191" s="91"/>
      <c r="O1191" s="92">
        <f t="shared" si="103"/>
        <v>3</v>
      </c>
      <c r="P1191" s="92">
        <v>3</v>
      </c>
      <c r="Q1191" s="92">
        <v>46000</v>
      </c>
      <c r="R1191" s="92">
        <f t="shared" si="102"/>
        <v>138000</v>
      </c>
    </row>
    <row r="1192" spans="1:18" x14ac:dyDescent="0.2">
      <c r="A1192" s="163">
        <v>162</v>
      </c>
      <c r="B1192" s="80" t="s">
        <v>425</v>
      </c>
      <c r="C1192" s="63" t="s">
        <v>694</v>
      </c>
      <c r="D1192" s="63">
        <v>0</v>
      </c>
      <c r="E1192" s="63">
        <v>0</v>
      </c>
      <c r="F1192" s="65">
        <f>'[2]Laporan Mingguan'!O1200</f>
        <v>4</v>
      </c>
      <c r="G1192" s="63"/>
      <c r="H1192" s="63"/>
      <c r="I1192" s="63"/>
      <c r="J1192" s="63"/>
      <c r="K1192" s="63"/>
      <c r="L1192" s="63"/>
      <c r="M1192" s="63"/>
      <c r="N1192" s="63"/>
      <c r="O1192" s="65">
        <f t="shared" si="103"/>
        <v>4</v>
      </c>
      <c r="P1192" s="65">
        <v>4</v>
      </c>
      <c r="Q1192" s="65">
        <v>60000</v>
      </c>
      <c r="R1192" s="65">
        <f t="shared" si="102"/>
        <v>240000</v>
      </c>
    </row>
    <row r="1193" spans="1:18" x14ac:dyDescent="0.2">
      <c r="A1193" s="163">
        <v>163</v>
      </c>
      <c r="B1193" s="80" t="s">
        <v>425</v>
      </c>
      <c r="C1193" s="63" t="s">
        <v>695</v>
      </c>
      <c r="D1193" s="63">
        <v>0</v>
      </c>
      <c r="E1193" s="63">
        <v>0</v>
      </c>
      <c r="F1193" s="65">
        <f>'[2]Laporan Mingguan'!O1201</f>
        <v>3</v>
      </c>
      <c r="G1193" s="63"/>
      <c r="H1193" s="63"/>
      <c r="I1193" s="63"/>
      <c r="J1193" s="63"/>
      <c r="K1193" s="63"/>
      <c r="L1193" s="63"/>
      <c r="M1193" s="63"/>
      <c r="N1193" s="63"/>
      <c r="O1193" s="65">
        <f t="shared" si="103"/>
        <v>3</v>
      </c>
      <c r="P1193" s="65">
        <v>3</v>
      </c>
      <c r="Q1193" s="65">
        <v>60000</v>
      </c>
      <c r="R1193" s="65">
        <f t="shared" si="102"/>
        <v>180000</v>
      </c>
    </row>
    <row r="1194" spans="1:18" x14ac:dyDescent="0.2">
      <c r="A1194" s="163">
        <v>164</v>
      </c>
      <c r="B1194" s="80" t="s">
        <v>425</v>
      </c>
      <c r="C1194" s="63" t="s">
        <v>696</v>
      </c>
      <c r="D1194" s="63">
        <v>0</v>
      </c>
      <c r="E1194" s="63">
        <v>0</v>
      </c>
      <c r="F1194" s="65">
        <f>'[2]Laporan Mingguan'!O1202</f>
        <v>3</v>
      </c>
      <c r="G1194" s="63"/>
      <c r="H1194" s="63"/>
      <c r="I1194" s="63"/>
      <c r="J1194" s="63"/>
      <c r="K1194" s="63"/>
      <c r="L1194" s="63"/>
      <c r="M1194" s="63"/>
      <c r="N1194" s="63"/>
      <c r="O1194" s="65">
        <f t="shared" si="103"/>
        <v>3</v>
      </c>
      <c r="P1194" s="65">
        <v>3</v>
      </c>
      <c r="Q1194" s="65">
        <v>62060</v>
      </c>
      <c r="R1194" s="65">
        <f t="shared" si="102"/>
        <v>186180</v>
      </c>
    </row>
    <row r="1195" spans="1:18" x14ac:dyDescent="0.2">
      <c r="A1195" s="163">
        <v>165</v>
      </c>
      <c r="B1195" s="80" t="s">
        <v>425</v>
      </c>
      <c r="C1195" s="63" t="s">
        <v>697</v>
      </c>
      <c r="D1195" s="63">
        <v>0</v>
      </c>
      <c r="E1195" s="63">
        <v>0</v>
      </c>
      <c r="F1195" s="65">
        <f>'[2]Laporan Mingguan'!O1203</f>
        <v>4</v>
      </c>
      <c r="G1195" s="63"/>
      <c r="H1195" s="63"/>
      <c r="I1195" s="63"/>
      <c r="J1195" s="63"/>
      <c r="K1195" s="63"/>
      <c r="L1195" s="63"/>
      <c r="M1195" s="63"/>
      <c r="N1195" s="63"/>
      <c r="O1195" s="65">
        <f t="shared" si="103"/>
        <v>4</v>
      </c>
      <c r="P1195" s="65">
        <v>4</v>
      </c>
      <c r="Q1195" s="65">
        <v>62060</v>
      </c>
      <c r="R1195" s="65">
        <f t="shared" si="102"/>
        <v>248240</v>
      </c>
    </row>
    <row r="1196" spans="1:18" x14ac:dyDescent="0.2">
      <c r="A1196" s="163">
        <v>166</v>
      </c>
      <c r="B1196" s="80" t="s">
        <v>425</v>
      </c>
      <c r="C1196" s="63" t="s">
        <v>698</v>
      </c>
      <c r="D1196" s="63">
        <v>0</v>
      </c>
      <c r="E1196" s="63">
        <v>0</v>
      </c>
      <c r="F1196" s="65">
        <f>'[2]Laporan Mingguan'!O1204</f>
        <v>2</v>
      </c>
      <c r="G1196" s="63"/>
      <c r="H1196" s="63"/>
      <c r="I1196" s="63"/>
      <c r="J1196" s="63"/>
      <c r="K1196" s="63"/>
      <c r="L1196" s="63"/>
      <c r="M1196" s="63"/>
      <c r="N1196" s="63"/>
      <c r="O1196" s="65">
        <f t="shared" si="103"/>
        <v>2</v>
      </c>
      <c r="P1196" s="65">
        <v>2</v>
      </c>
      <c r="Q1196" s="65">
        <v>66500</v>
      </c>
      <c r="R1196" s="65">
        <f t="shared" si="102"/>
        <v>133000</v>
      </c>
    </row>
    <row r="1197" spans="1:18" x14ac:dyDescent="0.2">
      <c r="A1197" s="163">
        <v>167</v>
      </c>
      <c r="B1197" s="80" t="s">
        <v>425</v>
      </c>
      <c r="C1197" s="63" t="s">
        <v>699</v>
      </c>
      <c r="D1197" s="63">
        <v>0</v>
      </c>
      <c r="E1197" s="63">
        <v>0</v>
      </c>
      <c r="F1197" s="65">
        <f>'[2]Laporan Mingguan'!O1205</f>
        <v>5</v>
      </c>
      <c r="G1197" s="63"/>
      <c r="H1197" s="63"/>
      <c r="I1197" s="63"/>
      <c r="J1197" s="63"/>
      <c r="K1197" s="63"/>
      <c r="L1197" s="63"/>
      <c r="M1197" s="63"/>
      <c r="N1197" s="63"/>
      <c r="O1197" s="65">
        <f t="shared" si="103"/>
        <v>5</v>
      </c>
      <c r="P1197" s="65">
        <v>5</v>
      </c>
      <c r="Q1197" s="65">
        <v>66500</v>
      </c>
      <c r="R1197" s="65">
        <f t="shared" si="102"/>
        <v>332500</v>
      </c>
    </row>
    <row r="1198" spans="1:18" s="93" customFormat="1" x14ac:dyDescent="0.2">
      <c r="A1198" s="163">
        <v>168</v>
      </c>
      <c r="B1198" s="94" t="s">
        <v>425</v>
      </c>
      <c r="C1198" s="91" t="s">
        <v>700</v>
      </c>
      <c r="D1198" s="91" t="s">
        <v>223</v>
      </c>
      <c r="E1198" s="91">
        <v>0</v>
      </c>
      <c r="F1198" s="92">
        <f>'[2]Laporan Mingguan'!O1206</f>
        <v>2</v>
      </c>
      <c r="G1198" s="91"/>
      <c r="H1198" s="91">
        <f>1</f>
        <v>1</v>
      </c>
      <c r="I1198" s="91">
        <f>2</f>
        <v>2</v>
      </c>
      <c r="J1198" s="91"/>
      <c r="K1198" s="91"/>
      <c r="L1198" s="91"/>
      <c r="M1198" s="91"/>
      <c r="N1198" s="91"/>
      <c r="O1198" s="92">
        <f t="shared" si="103"/>
        <v>3</v>
      </c>
      <c r="P1198" s="92">
        <v>3</v>
      </c>
      <c r="Q1198" s="92">
        <v>57500</v>
      </c>
      <c r="R1198" s="92">
        <f t="shared" si="102"/>
        <v>172500</v>
      </c>
    </row>
    <row r="1199" spans="1:18" x14ac:dyDescent="0.2">
      <c r="A1199" s="163">
        <v>169</v>
      </c>
      <c r="B1199" s="80" t="s">
        <v>425</v>
      </c>
      <c r="C1199" s="63" t="s">
        <v>701</v>
      </c>
      <c r="D1199" s="63" t="s">
        <v>223</v>
      </c>
      <c r="E1199" s="63">
        <v>0</v>
      </c>
      <c r="F1199" s="65">
        <f>'[2]Laporan Mingguan'!O1207</f>
        <v>3</v>
      </c>
      <c r="G1199" s="63"/>
      <c r="H1199" s="63"/>
      <c r="I1199" s="63"/>
      <c r="J1199" s="63"/>
      <c r="K1199" s="63"/>
      <c r="L1199" s="63"/>
      <c r="M1199" s="63"/>
      <c r="N1199" s="63"/>
      <c r="O1199" s="65">
        <f t="shared" si="103"/>
        <v>3</v>
      </c>
      <c r="P1199" s="65">
        <v>3</v>
      </c>
      <c r="Q1199" s="65">
        <v>75000</v>
      </c>
      <c r="R1199" s="65">
        <f t="shared" si="102"/>
        <v>225000</v>
      </c>
    </row>
    <row r="1200" spans="1:18" x14ac:dyDescent="0.2">
      <c r="A1200" s="163">
        <v>170</v>
      </c>
      <c r="B1200" s="80" t="s">
        <v>425</v>
      </c>
      <c r="C1200" s="63" t="s">
        <v>702</v>
      </c>
      <c r="D1200" s="63" t="s">
        <v>223</v>
      </c>
      <c r="E1200" s="63">
        <v>0</v>
      </c>
      <c r="F1200" s="65">
        <f>'[2]Laporan Mingguan'!O1208</f>
        <v>3</v>
      </c>
      <c r="G1200" s="63"/>
      <c r="H1200" s="63"/>
      <c r="I1200" s="63"/>
      <c r="J1200" s="63"/>
      <c r="K1200" s="63"/>
      <c r="L1200" s="63"/>
      <c r="M1200" s="63"/>
      <c r="N1200" s="63"/>
      <c r="O1200" s="65">
        <f t="shared" si="103"/>
        <v>3</v>
      </c>
      <c r="P1200" s="65">
        <v>3</v>
      </c>
      <c r="Q1200" s="65">
        <v>74000</v>
      </c>
      <c r="R1200" s="65">
        <f t="shared" si="102"/>
        <v>222000</v>
      </c>
    </row>
    <row r="1201" spans="1:18" x14ac:dyDescent="0.2">
      <c r="A1201" s="163">
        <v>171</v>
      </c>
      <c r="B1201" s="80" t="s">
        <v>425</v>
      </c>
      <c r="C1201" s="63" t="s">
        <v>703</v>
      </c>
      <c r="D1201" s="63" t="s">
        <v>223</v>
      </c>
      <c r="E1201" s="63">
        <v>0</v>
      </c>
      <c r="F1201" s="65">
        <f>'[2]Laporan Mingguan'!O1209</f>
        <v>3</v>
      </c>
      <c r="G1201" s="63"/>
      <c r="H1201" s="63"/>
      <c r="I1201" s="63"/>
      <c r="J1201" s="63"/>
      <c r="K1201" s="63"/>
      <c r="L1201" s="63"/>
      <c r="M1201" s="63"/>
      <c r="N1201" s="63"/>
      <c r="O1201" s="65">
        <f t="shared" ref="O1201:O1267" si="108">(F1201+G1201+I1201+K1201+M1201)-(H1201+J1201+L1201+N1201)</f>
        <v>3</v>
      </c>
      <c r="P1201" s="65">
        <v>3</v>
      </c>
      <c r="Q1201" s="65">
        <v>68000</v>
      </c>
      <c r="R1201" s="65">
        <f t="shared" si="102"/>
        <v>204000</v>
      </c>
    </row>
    <row r="1202" spans="1:18" x14ac:dyDescent="0.2">
      <c r="A1202" s="163">
        <v>172</v>
      </c>
      <c r="B1202" s="80" t="s">
        <v>425</v>
      </c>
      <c r="C1202" s="63" t="s">
        <v>886</v>
      </c>
      <c r="D1202" s="63">
        <v>0</v>
      </c>
      <c r="E1202" s="63">
        <v>0</v>
      </c>
      <c r="F1202" s="65">
        <f>'[2]Laporan Mingguan'!O1210</f>
        <v>1</v>
      </c>
      <c r="G1202" s="63"/>
      <c r="H1202" s="63"/>
      <c r="I1202" s="63"/>
      <c r="J1202" s="63"/>
      <c r="K1202" s="63"/>
      <c r="L1202" s="63"/>
      <c r="M1202" s="63"/>
      <c r="N1202" s="63"/>
      <c r="O1202" s="65">
        <f t="shared" si="103"/>
        <v>1</v>
      </c>
      <c r="P1202" s="65">
        <v>1</v>
      </c>
      <c r="Q1202" s="65">
        <v>335000</v>
      </c>
      <c r="R1202" s="65">
        <f t="shared" ref="R1202:R1276" si="109">Q1202*O1202</f>
        <v>335000</v>
      </c>
    </row>
    <row r="1203" spans="1:18" x14ac:dyDescent="0.2">
      <c r="A1203" s="163">
        <v>173</v>
      </c>
      <c r="B1203" s="80" t="s">
        <v>425</v>
      </c>
      <c r="C1203" s="63" t="s">
        <v>704</v>
      </c>
      <c r="D1203" s="63">
        <v>0</v>
      </c>
      <c r="E1203" s="63">
        <v>0</v>
      </c>
      <c r="F1203" s="65">
        <f>'[2]Laporan Mingguan'!O1211</f>
        <v>3</v>
      </c>
      <c r="G1203" s="63"/>
      <c r="H1203" s="63"/>
      <c r="I1203" s="63"/>
      <c r="J1203" s="63"/>
      <c r="K1203" s="63"/>
      <c r="L1203" s="63"/>
      <c r="M1203" s="63"/>
      <c r="N1203" s="63"/>
      <c r="O1203" s="65">
        <f t="shared" si="108"/>
        <v>3</v>
      </c>
      <c r="P1203" s="65">
        <v>3</v>
      </c>
      <c r="Q1203" s="65">
        <v>85000</v>
      </c>
      <c r="R1203" s="65">
        <f t="shared" si="109"/>
        <v>255000</v>
      </c>
    </row>
    <row r="1204" spans="1:18" x14ac:dyDescent="0.2">
      <c r="A1204" s="163">
        <v>174</v>
      </c>
      <c r="B1204" s="80" t="s">
        <v>425</v>
      </c>
      <c r="C1204" s="63" t="s">
        <v>705</v>
      </c>
      <c r="D1204" s="63">
        <v>0</v>
      </c>
      <c r="E1204" s="63">
        <v>0</v>
      </c>
      <c r="F1204" s="65">
        <f>'[2]Laporan Mingguan'!O1212</f>
        <v>4</v>
      </c>
      <c r="G1204" s="63"/>
      <c r="H1204" s="63"/>
      <c r="I1204" s="63"/>
      <c r="J1204" s="63"/>
      <c r="K1204" s="63"/>
      <c r="L1204" s="63"/>
      <c r="M1204" s="63"/>
      <c r="N1204" s="63"/>
      <c r="O1204" s="65">
        <f t="shared" si="108"/>
        <v>4</v>
      </c>
      <c r="P1204" s="65">
        <v>4</v>
      </c>
      <c r="Q1204" s="65">
        <v>85000</v>
      </c>
      <c r="R1204" s="65">
        <f t="shared" si="109"/>
        <v>340000</v>
      </c>
    </row>
    <row r="1205" spans="1:18" x14ac:dyDescent="0.2">
      <c r="A1205" s="163">
        <v>175</v>
      </c>
      <c r="B1205" s="80" t="s">
        <v>425</v>
      </c>
      <c r="C1205" s="63" t="s">
        <v>706</v>
      </c>
      <c r="D1205" s="63">
        <v>0</v>
      </c>
      <c r="E1205" s="63">
        <v>0</v>
      </c>
      <c r="F1205" s="65">
        <f>'[2]Laporan Mingguan'!O1213</f>
        <v>4</v>
      </c>
      <c r="G1205" s="63"/>
      <c r="H1205" s="63"/>
      <c r="I1205" s="63"/>
      <c r="J1205" s="63"/>
      <c r="K1205" s="63"/>
      <c r="L1205" s="63"/>
      <c r="M1205" s="63"/>
      <c r="N1205" s="63"/>
      <c r="O1205" s="65">
        <f t="shared" si="108"/>
        <v>4</v>
      </c>
      <c r="P1205" s="65">
        <v>4</v>
      </c>
      <c r="Q1205" s="65">
        <v>85000</v>
      </c>
      <c r="R1205" s="65">
        <f t="shared" si="109"/>
        <v>340000</v>
      </c>
    </row>
    <row r="1206" spans="1:18" x14ac:dyDescent="0.2">
      <c r="A1206" s="163">
        <v>176</v>
      </c>
      <c r="B1206" s="80" t="s">
        <v>425</v>
      </c>
      <c r="C1206" s="63" t="s">
        <v>707</v>
      </c>
      <c r="D1206" s="63" t="s">
        <v>223</v>
      </c>
      <c r="E1206" s="63">
        <v>0</v>
      </c>
      <c r="F1206" s="65">
        <f>'[2]Laporan Mingguan'!O1214</f>
        <v>3</v>
      </c>
      <c r="G1206" s="63"/>
      <c r="H1206" s="63"/>
      <c r="I1206" s="63"/>
      <c r="J1206" s="63"/>
      <c r="K1206" s="63"/>
      <c r="L1206" s="63"/>
      <c r="M1206" s="63"/>
      <c r="N1206" s="63"/>
      <c r="O1206" s="65">
        <f t="shared" si="108"/>
        <v>3</v>
      </c>
      <c r="P1206" s="65">
        <v>3</v>
      </c>
      <c r="Q1206" s="65">
        <v>78200</v>
      </c>
      <c r="R1206" s="65">
        <f t="shared" si="109"/>
        <v>234600</v>
      </c>
    </row>
    <row r="1207" spans="1:18" x14ac:dyDescent="0.2">
      <c r="A1207" s="163">
        <v>177</v>
      </c>
      <c r="B1207" s="80" t="s">
        <v>425</v>
      </c>
      <c r="C1207" s="63" t="s">
        <v>645</v>
      </c>
      <c r="D1207" s="63" t="s">
        <v>223</v>
      </c>
      <c r="E1207" s="63">
        <v>0</v>
      </c>
      <c r="F1207" s="65">
        <f>'[2]Laporan Mingguan'!O1215</f>
        <v>4</v>
      </c>
      <c r="G1207" s="63"/>
      <c r="H1207" s="63"/>
      <c r="I1207" s="63"/>
      <c r="J1207" s="63"/>
      <c r="K1207" s="63"/>
      <c r="L1207" s="63"/>
      <c r="M1207" s="63"/>
      <c r="N1207" s="63"/>
      <c r="O1207" s="65">
        <f t="shared" si="108"/>
        <v>4</v>
      </c>
      <c r="P1207" s="65">
        <v>4</v>
      </c>
      <c r="Q1207" s="65">
        <v>89000</v>
      </c>
      <c r="R1207" s="65">
        <f t="shared" si="109"/>
        <v>356000</v>
      </c>
    </row>
    <row r="1208" spans="1:18" x14ac:dyDescent="0.2">
      <c r="A1208" s="163">
        <v>178</v>
      </c>
      <c r="B1208" s="80" t="s">
        <v>425</v>
      </c>
      <c r="C1208" s="63" t="s">
        <v>708</v>
      </c>
      <c r="D1208" s="63">
        <v>0</v>
      </c>
      <c r="E1208" s="63">
        <v>0</v>
      </c>
      <c r="F1208" s="65">
        <f>'[2]Laporan Mingguan'!O1216</f>
        <v>2</v>
      </c>
      <c r="G1208" s="63"/>
      <c r="H1208" s="63"/>
      <c r="I1208" s="63"/>
      <c r="J1208" s="63"/>
      <c r="K1208" s="63"/>
      <c r="L1208" s="63"/>
      <c r="M1208" s="63"/>
      <c r="N1208" s="63"/>
      <c r="O1208" s="65">
        <f t="shared" si="108"/>
        <v>2</v>
      </c>
      <c r="P1208" s="65">
        <v>2</v>
      </c>
      <c r="Q1208" s="65">
        <v>108300</v>
      </c>
      <c r="R1208" s="65">
        <f t="shared" si="109"/>
        <v>216600</v>
      </c>
    </row>
    <row r="1209" spans="1:18" x14ac:dyDescent="0.2">
      <c r="A1209" s="163">
        <v>179</v>
      </c>
      <c r="B1209" s="80" t="s">
        <v>425</v>
      </c>
      <c r="C1209" s="63" t="s">
        <v>709</v>
      </c>
      <c r="D1209" s="63">
        <v>0</v>
      </c>
      <c r="E1209" s="63">
        <v>0</v>
      </c>
      <c r="F1209" s="65">
        <f>'[2]Laporan Mingguan'!O1217</f>
        <v>3</v>
      </c>
      <c r="G1209" s="63"/>
      <c r="H1209" s="63"/>
      <c r="I1209" s="63"/>
      <c r="J1209" s="63"/>
      <c r="K1209" s="63"/>
      <c r="L1209" s="63"/>
      <c r="M1209" s="63"/>
      <c r="N1209" s="63"/>
      <c r="O1209" s="65">
        <f t="shared" si="108"/>
        <v>3</v>
      </c>
      <c r="P1209" s="65">
        <v>3</v>
      </c>
      <c r="Q1209" s="65">
        <v>108300</v>
      </c>
      <c r="R1209" s="65">
        <f t="shared" si="109"/>
        <v>324900</v>
      </c>
    </row>
    <row r="1210" spans="1:18" x14ac:dyDescent="0.2">
      <c r="A1210" s="163">
        <v>180</v>
      </c>
      <c r="B1210" s="80" t="s">
        <v>425</v>
      </c>
      <c r="C1210" s="63" t="s">
        <v>436</v>
      </c>
      <c r="D1210" s="63" t="s">
        <v>403</v>
      </c>
      <c r="E1210" s="63">
        <v>0</v>
      </c>
      <c r="F1210" s="65">
        <f>'[2]Laporan Mingguan'!O1218</f>
        <v>2</v>
      </c>
      <c r="G1210" s="63"/>
      <c r="H1210" s="63"/>
      <c r="I1210" s="63"/>
      <c r="J1210" s="63"/>
      <c r="K1210" s="63"/>
      <c r="L1210" s="63"/>
      <c r="M1210" s="63"/>
      <c r="N1210" s="63"/>
      <c r="O1210" s="65">
        <f t="shared" ref="O1210:O1319" si="110">(F1210+G1210+I1210+K1210+M1210)-(H1210+J1210+L1210+N1210)</f>
        <v>2</v>
      </c>
      <c r="P1210" s="65">
        <v>2</v>
      </c>
      <c r="Q1210" s="65">
        <v>95000</v>
      </c>
      <c r="R1210" s="65">
        <f t="shared" si="109"/>
        <v>190000</v>
      </c>
    </row>
    <row r="1211" spans="1:18" x14ac:dyDescent="0.2">
      <c r="A1211" s="163">
        <v>181</v>
      </c>
      <c r="B1211" s="80" t="s">
        <v>425</v>
      </c>
      <c r="C1211" s="63" t="s">
        <v>710</v>
      </c>
      <c r="D1211" s="63">
        <v>0</v>
      </c>
      <c r="E1211" s="63">
        <v>0</v>
      </c>
      <c r="F1211" s="65">
        <f>'[2]Laporan Mingguan'!O1219</f>
        <v>2</v>
      </c>
      <c r="G1211" s="63"/>
      <c r="H1211" s="63"/>
      <c r="I1211" s="63"/>
      <c r="J1211" s="63"/>
      <c r="K1211" s="63"/>
      <c r="L1211" s="63"/>
      <c r="M1211" s="63"/>
      <c r="N1211" s="63"/>
      <c r="O1211" s="65">
        <f t="shared" si="108"/>
        <v>2</v>
      </c>
      <c r="P1211" s="65">
        <v>2</v>
      </c>
      <c r="Q1211" s="65">
        <v>120500</v>
      </c>
      <c r="R1211" s="65">
        <f t="shared" si="109"/>
        <v>241000</v>
      </c>
    </row>
    <row r="1212" spans="1:18" x14ac:dyDescent="0.2">
      <c r="A1212" s="163">
        <v>182</v>
      </c>
      <c r="B1212" s="82" t="s">
        <v>425</v>
      </c>
      <c r="C1212" s="68" t="s">
        <v>711</v>
      </c>
      <c r="D1212" s="68" t="s">
        <v>427</v>
      </c>
      <c r="E1212" s="68">
        <v>0</v>
      </c>
      <c r="F1212" s="65">
        <f>'[2]Laporan Mingguan'!O1220</f>
        <v>6</v>
      </c>
      <c r="G1212" s="68"/>
      <c r="H1212" s="68"/>
      <c r="I1212" s="68"/>
      <c r="J1212" s="68"/>
      <c r="K1212" s="68"/>
      <c r="L1212" s="68"/>
      <c r="M1212" s="68"/>
      <c r="N1212" s="68"/>
      <c r="O1212" s="65">
        <f t="shared" si="110"/>
        <v>6</v>
      </c>
      <c r="P1212" s="69">
        <v>6</v>
      </c>
      <c r="Q1212" s="69">
        <v>159000</v>
      </c>
      <c r="R1212" s="65">
        <f t="shared" si="109"/>
        <v>954000</v>
      </c>
    </row>
    <row r="1213" spans="1:18" x14ac:dyDescent="0.2">
      <c r="A1213" s="163">
        <v>183</v>
      </c>
      <c r="B1213" s="63" t="s">
        <v>425</v>
      </c>
      <c r="C1213" s="63" t="s">
        <v>712</v>
      </c>
      <c r="D1213" s="63">
        <v>0</v>
      </c>
      <c r="E1213" s="63">
        <v>0</v>
      </c>
      <c r="F1213" s="65">
        <f>'[2]Laporan Mingguan'!O1221</f>
        <v>3</v>
      </c>
      <c r="G1213" s="63"/>
      <c r="H1213" s="63"/>
      <c r="I1213" s="63"/>
      <c r="J1213" s="63"/>
      <c r="K1213" s="63"/>
      <c r="L1213" s="63"/>
      <c r="M1213" s="63"/>
      <c r="N1213" s="63"/>
      <c r="O1213" s="65">
        <f t="shared" si="108"/>
        <v>3</v>
      </c>
      <c r="P1213" s="65">
        <v>3</v>
      </c>
      <c r="Q1213" s="65">
        <v>108300</v>
      </c>
      <c r="R1213" s="65">
        <f t="shared" si="109"/>
        <v>324900</v>
      </c>
    </row>
    <row r="1214" spans="1:18" x14ac:dyDescent="0.2">
      <c r="A1214" s="163">
        <v>184</v>
      </c>
      <c r="B1214" s="63" t="s">
        <v>425</v>
      </c>
      <c r="C1214" s="63" t="s">
        <v>713</v>
      </c>
      <c r="D1214" s="63" t="s">
        <v>223</v>
      </c>
      <c r="E1214" s="63">
        <v>0</v>
      </c>
      <c r="F1214" s="65">
        <f>'[2]Laporan Mingguan'!O1222</f>
        <v>4</v>
      </c>
      <c r="G1214" s="63"/>
      <c r="H1214" s="63"/>
      <c r="I1214" s="63"/>
      <c r="J1214" s="63"/>
      <c r="K1214" s="63"/>
      <c r="L1214" s="63"/>
      <c r="M1214" s="63"/>
      <c r="N1214" s="63"/>
      <c r="O1214" s="65">
        <f t="shared" si="110"/>
        <v>4</v>
      </c>
      <c r="P1214" s="65">
        <v>4</v>
      </c>
      <c r="Q1214" s="65">
        <v>117500</v>
      </c>
      <c r="R1214" s="65">
        <f t="shared" si="109"/>
        <v>470000</v>
      </c>
    </row>
    <row r="1215" spans="1:18" x14ac:dyDescent="0.2">
      <c r="A1215" s="163">
        <v>185</v>
      </c>
      <c r="B1215" s="63" t="s">
        <v>425</v>
      </c>
      <c r="C1215" s="63" t="s">
        <v>714</v>
      </c>
      <c r="D1215" s="63" t="s">
        <v>223</v>
      </c>
      <c r="E1215" s="63">
        <v>0</v>
      </c>
      <c r="F1215" s="65">
        <f>'[2]Laporan Mingguan'!O1223</f>
        <v>2</v>
      </c>
      <c r="G1215" s="63"/>
      <c r="H1215" s="63"/>
      <c r="I1215" s="63"/>
      <c r="J1215" s="63"/>
      <c r="K1215" s="63"/>
      <c r="L1215" s="63"/>
      <c r="M1215" s="63"/>
      <c r="N1215" s="63"/>
      <c r="O1215" s="65">
        <f t="shared" si="108"/>
        <v>2</v>
      </c>
      <c r="P1215" s="65">
        <v>2</v>
      </c>
      <c r="Q1215" s="65">
        <v>133000</v>
      </c>
      <c r="R1215" s="65">
        <f t="shared" si="109"/>
        <v>266000</v>
      </c>
    </row>
    <row r="1216" spans="1:18" x14ac:dyDescent="0.2">
      <c r="A1216" s="163">
        <v>186</v>
      </c>
      <c r="B1216" s="63" t="s">
        <v>425</v>
      </c>
      <c r="C1216" s="63" t="s">
        <v>715</v>
      </c>
      <c r="D1216" s="63">
        <v>0</v>
      </c>
      <c r="E1216" s="63">
        <v>0</v>
      </c>
      <c r="F1216" s="65">
        <f>'[2]Laporan Mingguan'!O1224</f>
        <v>3</v>
      </c>
      <c r="G1216" s="63"/>
      <c r="H1216" s="63"/>
      <c r="I1216" s="63"/>
      <c r="J1216" s="63"/>
      <c r="K1216" s="63"/>
      <c r="L1216" s="63"/>
      <c r="M1216" s="63"/>
      <c r="N1216" s="63"/>
      <c r="O1216" s="65">
        <f t="shared" si="110"/>
        <v>3</v>
      </c>
      <c r="P1216" s="65">
        <v>3</v>
      </c>
      <c r="Q1216" s="65">
        <v>181000</v>
      </c>
      <c r="R1216" s="65">
        <f t="shared" si="109"/>
        <v>543000</v>
      </c>
    </row>
    <row r="1217" spans="1:18" x14ac:dyDescent="0.2">
      <c r="A1217" s="163">
        <v>187</v>
      </c>
      <c r="B1217" s="63" t="s">
        <v>425</v>
      </c>
      <c r="C1217" s="63" t="s">
        <v>716</v>
      </c>
      <c r="D1217" s="63" t="s">
        <v>223</v>
      </c>
      <c r="E1217" s="63">
        <v>0</v>
      </c>
      <c r="F1217" s="65">
        <f>'[2]Laporan Mingguan'!O1225</f>
        <v>3</v>
      </c>
      <c r="G1217" s="63"/>
      <c r="H1217" s="63"/>
      <c r="I1217" s="63"/>
      <c r="J1217" s="63"/>
      <c r="K1217" s="63"/>
      <c r="L1217" s="63"/>
      <c r="M1217" s="63"/>
      <c r="N1217" s="63"/>
      <c r="O1217" s="65">
        <f t="shared" si="108"/>
        <v>3</v>
      </c>
      <c r="P1217" s="65">
        <v>3</v>
      </c>
      <c r="Q1217" s="65">
        <v>147200</v>
      </c>
      <c r="R1217" s="65">
        <f t="shared" si="109"/>
        <v>441600</v>
      </c>
    </row>
    <row r="1218" spans="1:18" x14ac:dyDescent="0.2">
      <c r="A1218" s="163">
        <v>188</v>
      </c>
      <c r="B1218" s="63" t="s">
        <v>425</v>
      </c>
      <c r="C1218" s="63" t="s">
        <v>717</v>
      </c>
      <c r="D1218" s="63">
        <v>0</v>
      </c>
      <c r="E1218" s="63">
        <v>0</v>
      </c>
      <c r="F1218" s="65">
        <f>'[2]Laporan Mingguan'!O1226</f>
        <v>2</v>
      </c>
      <c r="G1218" s="63"/>
      <c r="H1218" s="63"/>
      <c r="I1218" s="63"/>
      <c r="J1218" s="63"/>
      <c r="K1218" s="63"/>
      <c r="L1218" s="63"/>
      <c r="M1218" s="63"/>
      <c r="N1218" s="63"/>
      <c r="O1218" s="65">
        <f t="shared" si="110"/>
        <v>2</v>
      </c>
      <c r="P1218" s="65">
        <v>2</v>
      </c>
      <c r="Q1218" s="65">
        <v>101000</v>
      </c>
      <c r="R1218" s="65">
        <f t="shared" si="109"/>
        <v>202000</v>
      </c>
    </row>
    <row r="1219" spans="1:18" x14ac:dyDescent="0.2">
      <c r="A1219" s="163">
        <v>189</v>
      </c>
      <c r="B1219" s="63" t="s">
        <v>425</v>
      </c>
      <c r="C1219" s="63" t="s">
        <v>718</v>
      </c>
      <c r="D1219" s="63" t="s">
        <v>223</v>
      </c>
      <c r="E1219" s="63">
        <v>0</v>
      </c>
      <c r="F1219" s="65">
        <f>'[2]Laporan Mingguan'!O1227</f>
        <v>4</v>
      </c>
      <c r="G1219" s="63"/>
      <c r="H1219" s="63"/>
      <c r="I1219" s="63"/>
      <c r="J1219" s="63"/>
      <c r="K1219" s="63"/>
      <c r="L1219" s="63"/>
      <c r="M1219" s="63"/>
      <c r="N1219" s="63"/>
      <c r="O1219" s="65">
        <f t="shared" si="108"/>
        <v>4</v>
      </c>
      <c r="P1219" s="65">
        <v>4</v>
      </c>
      <c r="Q1219" s="65">
        <v>180000</v>
      </c>
      <c r="R1219" s="65">
        <f t="shared" si="109"/>
        <v>720000</v>
      </c>
    </row>
    <row r="1220" spans="1:18" x14ac:dyDescent="0.2">
      <c r="A1220" s="163">
        <v>190</v>
      </c>
      <c r="B1220" s="63" t="s">
        <v>425</v>
      </c>
      <c r="C1220" s="63" t="s">
        <v>719</v>
      </c>
      <c r="D1220" s="63" t="s">
        <v>223</v>
      </c>
      <c r="E1220" s="63">
        <v>0</v>
      </c>
      <c r="F1220" s="65">
        <f>'[2]Laporan Mingguan'!O1228</f>
        <v>4</v>
      </c>
      <c r="G1220" s="63"/>
      <c r="H1220" s="63"/>
      <c r="I1220" s="63"/>
      <c r="J1220" s="63"/>
      <c r="K1220" s="63"/>
      <c r="L1220" s="63"/>
      <c r="M1220" s="63"/>
      <c r="N1220" s="63"/>
      <c r="O1220" s="65">
        <f t="shared" si="110"/>
        <v>4</v>
      </c>
      <c r="P1220" s="65">
        <v>4</v>
      </c>
      <c r="Q1220" s="65">
        <v>143000</v>
      </c>
      <c r="R1220" s="65">
        <f t="shared" si="109"/>
        <v>572000</v>
      </c>
    </row>
    <row r="1221" spans="1:18" x14ac:dyDescent="0.2">
      <c r="A1221" s="163">
        <v>191</v>
      </c>
      <c r="B1221" s="63" t="s">
        <v>425</v>
      </c>
      <c r="C1221" s="63" t="s">
        <v>720</v>
      </c>
      <c r="D1221" s="63">
        <v>0</v>
      </c>
      <c r="E1221" s="63">
        <v>0</v>
      </c>
      <c r="F1221" s="65">
        <f>'[2]Laporan Mingguan'!O1229</f>
        <v>3</v>
      </c>
      <c r="G1221" s="63"/>
      <c r="H1221" s="63"/>
      <c r="I1221" s="63"/>
      <c r="J1221" s="63"/>
      <c r="K1221" s="63"/>
      <c r="L1221" s="63"/>
      <c r="M1221" s="63"/>
      <c r="N1221" s="63"/>
      <c r="O1221" s="65">
        <f t="shared" si="108"/>
        <v>3</v>
      </c>
      <c r="P1221" s="65">
        <v>3</v>
      </c>
      <c r="Q1221" s="65">
        <v>150000</v>
      </c>
      <c r="R1221" s="65">
        <f t="shared" si="109"/>
        <v>450000</v>
      </c>
    </row>
    <row r="1222" spans="1:18" x14ac:dyDescent="0.2">
      <c r="A1222" s="163">
        <v>192</v>
      </c>
      <c r="B1222" s="63" t="s">
        <v>425</v>
      </c>
      <c r="C1222" s="63" t="s">
        <v>721</v>
      </c>
      <c r="D1222" s="63">
        <v>0</v>
      </c>
      <c r="E1222" s="63">
        <v>0</v>
      </c>
      <c r="F1222" s="65">
        <f>'[2]Laporan Mingguan'!O1230</f>
        <v>3</v>
      </c>
      <c r="G1222" s="63"/>
      <c r="H1222" s="63"/>
      <c r="I1222" s="63"/>
      <c r="J1222" s="63"/>
      <c r="K1222" s="63"/>
      <c r="L1222" s="63"/>
      <c r="M1222" s="63"/>
      <c r="N1222" s="63"/>
      <c r="O1222" s="65">
        <f t="shared" si="110"/>
        <v>3</v>
      </c>
      <c r="P1222" s="65">
        <v>3</v>
      </c>
      <c r="Q1222" s="65">
        <v>266600</v>
      </c>
      <c r="R1222" s="65">
        <f t="shared" si="109"/>
        <v>799800</v>
      </c>
    </row>
    <row r="1223" spans="1:18" x14ac:dyDescent="0.2">
      <c r="A1223" s="163">
        <v>193</v>
      </c>
      <c r="B1223" s="63" t="s">
        <v>425</v>
      </c>
      <c r="C1223" s="63" t="s">
        <v>722</v>
      </c>
      <c r="D1223" s="63">
        <v>0</v>
      </c>
      <c r="E1223" s="63">
        <v>0</v>
      </c>
      <c r="F1223" s="65">
        <f>'[2]Laporan Mingguan'!O1231</f>
        <v>3</v>
      </c>
      <c r="G1223" s="63"/>
      <c r="H1223" s="63"/>
      <c r="I1223" s="63"/>
      <c r="J1223" s="63"/>
      <c r="K1223" s="63"/>
      <c r="L1223" s="63"/>
      <c r="M1223" s="63"/>
      <c r="N1223" s="63"/>
      <c r="O1223" s="65">
        <f t="shared" si="108"/>
        <v>3</v>
      </c>
      <c r="P1223" s="65">
        <v>3</v>
      </c>
      <c r="Q1223" s="65">
        <v>328000</v>
      </c>
      <c r="R1223" s="65">
        <f t="shared" si="109"/>
        <v>984000</v>
      </c>
    </row>
    <row r="1224" spans="1:18" x14ac:dyDescent="0.2">
      <c r="A1224" s="163">
        <v>194</v>
      </c>
      <c r="B1224" s="63" t="s">
        <v>425</v>
      </c>
      <c r="C1224" s="63" t="s">
        <v>723</v>
      </c>
      <c r="D1224" s="63" t="s">
        <v>223</v>
      </c>
      <c r="E1224" s="63">
        <v>0</v>
      </c>
      <c r="F1224" s="65">
        <f>'[2]Laporan Mingguan'!O1232</f>
        <v>2</v>
      </c>
      <c r="G1224" s="63"/>
      <c r="H1224" s="63"/>
      <c r="I1224" s="63"/>
      <c r="J1224" s="63"/>
      <c r="K1224" s="63"/>
      <c r="L1224" s="63"/>
      <c r="M1224" s="63"/>
      <c r="N1224" s="63"/>
      <c r="O1224" s="65">
        <f t="shared" si="110"/>
        <v>2</v>
      </c>
      <c r="P1224" s="65">
        <v>2</v>
      </c>
      <c r="Q1224" s="65">
        <v>269000</v>
      </c>
      <c r="R1224" s="65">
        <f t="shared" si="109"/>
        <v>538000</v>
      </c>
    </row>
    <row r="1225" spans="1:18" x14ac:dyDescent="0.2">
      <c r="A1225" s="163">
        <v>195</v>
      </c>
      <c r="B1225" s="63" t="s">
        <v>425</v>
      </c>
      <c r="C1225" s="63" t="s">
        <v>724</v>
      </c>
      <c r="D1225" s="63" t="s">
        <v>223</v>
      </c>
      <c r="E1225" s="63">
        <v>0</v>
      </c>
      <c r="F1225" s="65">
        <f>'[2]Laporan Mingguan'!O1233</f>
        <v>2</v>
      </c>
      <c r="G1225" s="63"/>
      <c r="H1225" s="63"/>
      <c r="I1225" s="63"/>
      <c r="J1225" s="63"/>
      <c r="K1225" s="63"/>
      <c r="L1225" s="63"/>
      <c r="M1225" s="63"/>
      <c r="N1225" s="63"/>
      <c r="O1225" s="65">
        <f t="shared" si="108"/>
        <v>2</v>
      </c>
      <c r="P1225" s="65">
        <v>2</v>
      </c>
      <c r="Q1225" s="65">
        <v>329000</v>
      </c>
      <c r="R1225" s="65">
        <f t="shared" si="109"/>
        <v>658000</v>
      </c>
    </row>
    <row r="1226" spans="1:18" s="93" customFormat="1" x14ac:dyDescent="0.2">
      <c r="A1226" s="163">
        <v>196</v>
      </c>
      <c r="B1226" s="91" t="s">
        <v>425</v>
      </c>
      <c r="C1226" s="91" t="s">
        <v>538</v>
      </c>
      <c r="D1226" s="91" t="s">
        <v>197</v>
      </c>
      <c r="E1226" s="91">
        <v>0</v>
      </c>
      <c r="F1226" s="92">
        <f>'[2]Laporan Mingguan'!O1234</f>
        <v>1</v>
      </c>
      <c r="G1226" s="91"/>
      <c r="H1226" s="91">
        <f>1</f>
        <v>1</v>
      </c>
      <c r="I1226" s="91">
        <f>1</f>
        <v>1</v>
      </c>
      <c r="J1226" s="91"/>
      <c r="K1226" s="91"/>
      <c r="L1226" s="91"/>
      <c r="M1226" s="91"/>
      <c r="N1226" s="91"/>
      <c r="O1226" s="92">
        <f t="shared" si="110"/>
        <v>1</v>
      </c>
      <c r="P1226" s="92">
        <v>1</v>
      </c>
      <c r="Q1226" s="92">
        <v>532000</v>
      </c>
      <c r="R1226" s="92">
        <f t="shared" si="109"/>
        <v>532000</v>
      </c>
    </row>
    <row r="1227" spans="1:18" x14ac:dyDescent="0.2">
      <c r="A1227" s="163">
        <v>197</v>
      </c>
      <c r="B1227" s="63" t="s">
        <v>425</v>
      </c>
      <c r="C1227" s="63" t="s">
        <v>725</v>
      </c>
      <c r="D1227" s="63">
        <v>0</v>
      </c>
      <c r="E1227" s="63">
        <v>0</v>
      </c>
      <c r="F1227" s="65">
        <f>'[2]Laporan Mingguan'!O1235</f>
        <v>1</v>
      </c>
      <c r="G1227" s="63"/>
      <c r="H1227" s="63"/>
      <c r="I1227" s="63"/>
      <c r="J1227" s="63"/>
      <c r="K1227" s="63"/>
      <c r="L1227" s="63"/>
      <c r="M1227" s="63"/>
      <c r="N1227" s="63"/>
      <c r="O1227" s="65">
        <f t="shared" si="110"/>
        <v>1</v>
      </c>
      <c r="P1227" s="65">
        <v>1</v>
      </c>
      <c r="Q1227" s="65">
        <v>337000</v>
      </c>
      <c r="R1227" s="65">
        <f t="shared" si="109"/>
        <v>337000</v>
      </c>
    </row>
    <row r="1228" spans="1:18" s="93" customFormat="1" x14ac:dyDescent="0.2">
      <c r="A1228" s="163">
        <v>198</v>
      </c>
      <c r="B1228" s="91" t="s">
        <v>425</v>
      </c>
      <c r="C1228" s="91" t="s">
        <v>1061</v>
      </c>
      <c r="D1228" s="91">
        <v>0</v>
      </c>
      <c r="E1228" s="91">
        <v>0</v>
      </c>
      <c r="F1228" s="92">
        <f>'[2]Laporan Mingguan'!O1236</f>
        <v>1</v>
      </c>
      <c r="G1228" s="91"/>
      <c r="H1228" s="91">
        <f>1</f>
        <v>1</v>
      </c>
      <c r="I1228" s="91">
        <f>1</f>
        <v>1</v>
      </c>
      <c r="J1228" s="91"/>
      <c r="K1228" s="91"/>
      <c r="L1228" s="91"/>
      <c r="M1228" s="91"/>
      <c r="N1228" s="91"/>
      <c r="O1228" s="92">
        <f t="shared" si="110"/>
        <v>1</v>
      </c>
      <c r="P1228" s="92">
        <v>1</v>
      </c>
      <c r="Q1228" s="92">
        <v>398000</v>
      </c>
      <c r="R1228" s="92">
        <f t="shared" si="109"/>
        <v>398000</v>
      </c>
    </row>
    <row r="1229" spans="1:18" s="101" customFormat="1" x14ac:dyDescent="0.2">
      <c r="A1229" s="163">
        <v>199</v>
      </c>
      <c r="B1229" s="98" t="s">
        <v>425</v>
      </c>
      <c r="C1229" s="98" t="s">
        <v>1217</v>
      </c>
      <c r="D1229" s="98">
        <v>0</v>
      </c>
      <c r="E1229" s="98">
        <v>0</v>
      </c>
      <c r="F1229" s="100">
        <v>0</v>
      </c>
      <c r="G1229" s="98"/>
      <c r="H1229" s="98"/>
      <c r="I1229" s="98"/>
      <c r="J1229" s="98"/>
      <c r="K1229" s="98">
        <f>1</f>
        <v>1</v>
      </c>
      <c r="L1229" s="98"/>
      <c r="M1229" s="98"/>
      <c r="N1229" s="98"/>
      <c r="O1229" s="100">
        <f t="shared" si="110"/>
        <v>1</v>
      </c>
      <c r="P1229" s="100">
        <v>1</v>
      </c>
      <c r="Q1229" s="100">
        <v>0</v>
      </c>
      <c r="R1229" s="100">
        <f t="shared" si="109"/>
        <v>0</v>
      </c>
    </row>
    <row r="1230" spans="1:18" x14ac:dyDescent="0.2">
      <c r="A1230" s="163">
        <v>200</v>
      </c>
      <c r="B1230" s="80" t="s">
        <v>425</v>
      </c>
      <c r="C1230" s="63" t="s">
        <v>726</v>
      </c>
      <c r="D1230" s="63">
        <v>0</v>
      </c>
      <c r="E1230" s="63">
        <v>0</v>
      </c>
      <c r="F1230" s="65">
        <f>'[2]Laporan Mingguan'!O1237</f>
        <v>3</v>
      </c>
      <c r="G1230" s="63"/>
      <c r="H1230" s="63"/>
      <c r="I1230" s="63"/>
      <c r="J1230" s="63"/>
      <c r="K1230" s="63"/>
      <c r="L1230" s="63"/>
      <c r="M1230" s="63"/>
      <c r="N1230" s="63"/>
      <c r="O1230" s="65">
        <f t="shared" si="108"/>
        <v>3</v>
      </c>
      <c r="P1230" s="65">
        <v>3</v>
      </c>
      <c r="Q1230" s="65">
        <v>9690</v>
      </c>
      <c r="R1230" s="65">
        <f t="shared" si="109"/>
        <v>29070</v>
      </c>
    </row>
    <row r="1231" spans="1:18" x14ac:dyDescent="0.2">
      <c r="A1231" s="163">
        <v>201</v>
      </c>
      <c r="B1231" s="80" t="s">
        <v>425</v>
      </c>
      <c r="C1231" s="63" t="s">
        <v>727</v>
      </c>
      <c r="D1231" s="63" t="s">
        <v>427</v>
      </c>
      <c r="E1231" s="63">
        <v>0</v>
      </c>
      <c r="F1231" s="65">
        <f>'[2]Laporan Mingguan'!O1238</f>
        <v>3</v>
      </c>
      <c r="G1231" s="63"/>
      <c r="H1231" s="63"/>
      <c r="I1231" s="63"/>
      <c r="J1231" s="63"/>
      <c r="K1231" s="63"/>
      <c r="L1231" s="63"/>
      <c r="M1231" s="63"/>
      <c r="N1231" s="63"/>
      <c r="O1231" s="65">
        <f t="shared" si="110"/>
        <v>3</v>
      </c>
      <c r="P1231" s="65">
        <v>3</v>
      </c>
      <c r="Q1231" s="65">
        <v>15000</v>
      </c>
      <c r="R1231" s="65">
        <f t="shared" si="109"/>
        <v>45000</v>
      </c>
    </row>
    <row r="1232" spans="1:18" x14ac:dyDescent="0.2">
      <c r="A1232" s="163">
        <v>202</v>
      </c>
      <c r="B1232" s="80" t="s">
        <v>425</v>
      </c>
      <c r="C1232" s="63" t="s">
        <v>728</v>
      </c>
      <c r="D1232" s="63">
        <v>0</v>
      </c>
      <c r="E1232" s="63">
        <v>0</v>
      </c>
      <c r="F1232" s="65">
        <f>'[2]Laporan Mingguan'!O1239</f>
        <v>2</v>
      </c>
      <c r="G1232" s="63"/>
      <c r="H1232" s="63"/>
      <c r="I1232" s="63"/>
      <c r="J1232" s="63"/>
      <c r="K1232" s="63"/>
      <c r="L1232" s="63"/>
      <c r="M1232" s="63"/>
      <c r="N1232" s="63"/>
      <c r="O1232" s="65">
        <f t="shared" si="108"/>
        <v>2</v>
      </c>
      <c r="P1232" s="65">
        <v>2</v>
      </c>
      <c r="Q1232" s="65">
        <v>12000</v>
      </c>
      <c r="R1232" s="65">
        <f t="shared" si="109"/>
        <v>24000</v>
      </c>
    </row>
    <row r="1233" spans="1:18" x14ac:dyDescent="0.2">
      <c r="A1233" s="163">
        <v>203</v>
      </c>
      <c r="B1233" s="80" t="s">
        <v>425</v>
      </c>
      <c r="C1233" s="63" t="s">
        <v>729</v>
      </c>
      <c r="D1233" s="63">
        <v>0</v>
      </c>
      <c r="E1233" s="63">
        <v>0</v>
      </c>
      <c r="F1233" s="65">
        <f>'[2]Laporan Mingguan'!O1240</f>
        <v>3</v>
      </c>
      <c r="G1233" s="63"/>
      <c r="H1233" s="63"/>
      <c r="I1233" s="63"/>
      <c r="J1233" s="63"/>
      <c r="K1233" s="63"/>
      <c r="L1233" s="63"/>
      <c r="M1233" s="63"/>
      <c r="N1233" s="63"/>
      <c r="O1233" s="65">
        <f t="shared" si="110"/>
        <v>3</v>
      </c>
      <c r="P1233" s="65">
        <v>3</v>
      </c>
      <c r="Q1233" s="65">
        <v>9690</v>
      </c>
      <c r="R1233" s="65">
        <f t="shared" si="109"/>
        <v>29070</v>
      </c>
    </row>
    <row r="1234" spans="1:18" x14ac:dyDescent="0.2">
      <c r="A1234" s="163">
        <v>204</v>
      </c>
      <c r="B1234" s="80" t="s">
        <v>425</v>
      </c>
      <c r="C1234" s="63" t="s">
        <v>730</v>
      </c>
      <c r="D1234" s="63">
        <v>0</v>
      </c>
      <c r="E1234" s="63">
        <v>0</v>
      </c>
      <c r="F1234" s="65">
        <f>'[2]Laporan Mingguan'!O1241</f>
        <v>1</v>
      </c>
      <c r="G1234" s="63"/>
      <c r="H1234" s="63"/>
      <c r="I1234" s="63"/>
      <c r="J1234" s="63"/>
      <c r="K1234" s="63"/>
      <c r="L1234" s="63"/>
      <c r="M1234" s="63"/>
      <c r="N1234" s="63"/>
      <c r="O1234" s="65">
        <f t="shared" si="108"/>
        <v>1</v>
      </c>
      <c r="P1234" s="65">
        <v>1</v>
      </c>
      <c r="Q1234" s="65">
        <v>0</v>
      </c>
      <c r="R1234" s="65">
        <f t="shared" si="109"/>
        <v>0</v>
      </c>
    </row>
    <row r="1235" spans="1:18" x14ac:dyDescent="0.2">
      <c r="A1235" s="163">
        <v>205</v>
      </c>
      <c r="B1235" s="80" t="s">
        <v>425</v>
      </c>
      <c r="C1235" s="63" t="s">
        <v>731</v>
      </c>
      <c r="D1235" s="63" t="s">
        <v>403</v>
      </c>
      <c r="E1235" s="63">
        <v>0</v>
      </c>
      <c r="F1235" s="65">
        <f>'[2]Laporan Mingguan'!O1242</f>
        <v>3</v>
      </c>
      <c r="G1235" s="63"/>
      <c r="H1235" s="63"/>
      <c r="I1235" s="63"/>
      <c r="J1235" s="63"/>
      <c r="K1235" s="63"/>
      <c r="L1235" s="63"/>
      <c r="M1235" s="63"/>
      <c r="N1235" s="63"/>
      <c r="O1235" s="65">
        <f t="shared" si="110"/>
        <v>3</v>
      </c>
      <c r="P1235" s="65">
        <v>3</v>
      </c>
      <c r="Q1235" s="65">
        <v>268680</v>
      </c>
      <c r="R1235" s="65">
        <f t="shared" si="109"/>
        <v>806040</v>
      </c>
    </row>
    <row r="1236" spans="1:18" x14ac:dyDescent="0.2">
      <c r="A1236" s="163">
        <v>206</v>
      </c>
      <c r="B1236" s="80" t="s">
        <v>964</v>
      </c>
      <c r="C1236" s="63" t="s">
        <v>732</v>
      </c>
      <c r="D1236" s="63" t="s">
        <v>403</v>
      </c>
      <c r="E1236" s="63">
        <v>0</v>
      </c>
      <c r="F1236" s="65">
        <f>'[2]Laporan Mingguan'!O1243</f>
        <v>1</v>
      </c>
      <c r="G1236" s="63"/>
      <c r="H1236" s="63"/>
      <c r="I1236" s="63"/>
      <c r="J1236" s="63"/>
      <c r="K1236" s="63"/>
      <c r="L1236" s="63"/>
      <c r="M1236" s="63"/>
      <c r="N1236" s="63"/>
      <c r="O1236" s="65">
        <f t="shared" si="108"/>
        <v>1</v>
      </c>
      <c r="P1236" s="65">
        <v>1</v>
      </c>
      <c r="Q1236" s="65">
        <v>230000</v>
      </c>
      <c r="R1236" s="65">
        <f t="shared" si="109"/>
        <v>230000</v>
      </c>
    </row>
    <row r="1237" spans="1:18" x14ac:dyDescent="0.2">
      <c r="A1237" s="163">
        <v>207</v>
      </c>
      <c r="B1237" s="80" t="s">
        <v>425</v>
      </c>
      <c r="C1237" s="63" t="s">
        <v>733</v>
      </c>
      <c r="D1237" s="63" t="s">
        <v>223</v>
      </c>
      <c r="E1237" s="63">
        <v>0</v>
      </c>
      <c r="F1237" s="65">
        <f>'[2]Laporan Mingguan'!O1244</f>
        <v>1</v>
      </c>
      <c r="G1237" s="63"/>
      <c r="H1237" s="63"/>
      <c r="I1237" s="63"/>
      <c r="J1237" s="63"/>
      <c r="K1237" s="63"/>
      <c r="L1237" s="63"/>
      <c r="M1237" s="63"/>
      <c r="N1237" s="63"/>
      <c r="O1237" s="65">
        <f t="shared" si="110"/>
        <v>1</v>
      </c>
      <c r="P1237" s="65">
        <v>1</v>
      </c>
      <c r="Q1237" s="65">
        <v>382000</v>
      </c>
      <c r="R1237" s="65">
        <f t="shared" si="109"/>
        <v>382000</v>
      </c>
    </row>
    <row r="1238" spans="1:18" x14ac:dyDescent="0.2">
      <c r="A1238" s="163">
        <v>208</v>
      </c>
      <c r="B1238" s="80" t="s">
        <v>425</v>
      </c>
      <c r="C1238" s="63" t="s">
        <v>734</v>
      </c>
      <c r="D1238" s="63" t="s">
        <v>223</v>
      </c>
      <c r="E1238" s="63">
        <v>0</v>
      </c>
      <c r="F1238" s="65">
        <f>'[2]Laporan Mingguan'!O1245</f>
        <v>1</v>
      </c>
      <c r="G1238" s="63"/>
      <c r="H1238" s="63"/>
      <c r="I1238" s="63"/>
      <c r="J1238" s="63"/>
      <c r="K1238" s="63"/>
      <c r="L1238" s="63"/>
      <c r="M1238" s="63"/>
      <c r="N1238" s="63"/>
      <c r="O1238" s="65">
        <f t="shared" si="108"/>
        <v>1</v>
      </c>
      <c r="P1238" s="65">
        <v>1</v>
      </c>
      <c r="Q1238" s="65">
        <v>502000</v>
      </c>
      <c r="R1238" s="65">
        <f t="shared" si="109"/>
        <v>502000</v>
      </c>
    </row>
    <row r="1239" spans="1:18" x14ac:dyDescent="0.2">
      <c r="A1239" s="163">
        <v>209</v>
      </c>
      <c r="B1239" s="80" t="s">
        <v>425</v>
      </c>
      <c r="C1239" s="63" t="s">
        <v>735</v>
      </c>
      <c r="D1239" s="63">
        <v>0</v>
      </c>
      <c r="E1239" s="63">
        <v>0</v>
      </c>
      <c r="F1239" s="65">
        <f>'[2]Laporan Mingguan'!O1246</f>
        <v>1</v>
      </c>
      <c r="G1239" s="63"/>
      <c r="H1239" s="63"/>
      <c r="I1239" s="63"/>
      <c r="J1239" s="63"/>
      <c r="K1239" s="63"/>
      <c r="L1239" s="63"/>
      <c r="M1239" s="63"/>
      <c r="N1239" s="63"/>
      <c r="O1239" s="65">
        <f t="shared" si="110"/>
        <v>1</v>
      </c>
      <c r="P1239" s="65">
        <v>1</v>
      </c>
      <c r="Q1239" s="65">
        <v>335000</v>
      </c>
      <c r="R1239" s="65">
        <f t="shared" si="109"/>
        <v>335000</v>
      </c>
    </row>
    <row r="1240" spans="1:18" x14ac:dyDescent="0.2">
      <c r="A1240" s="163">
        <v>210</v>
      </c>
      <c r="B1240" s="80" t="s">
        <v>425</v>
      </c>
      <c r="C1240" s="63" t="s">
        <v>736</v>
      </c>
      <c r="D1240" s="63">
        <v>0</v>
      </c>
      <c r="E1240" s="63">
        <v>0</v>
      </c>
      <c r="F1240" s="65">
        <f>'[2]Laporan Mingguan'!O1247</f>
        <v>1</v>
      </c>
      <c r="G1240" s="63"/>
      <c r="H1240" s="63"/>
      <c r="I1240" s="63"/>
      <c r="J1240" s="63"/>
      <c r="K1240" s="63"/>
      <c r="L1240" s="63"/>
      <c r="M1240" s="63"/>
      <c r="N1240" s="63"/>
      <c r="O1240" s="65">
        <f t="shared" si="108"/>
        <v>1</v>
      </c>
      <c r="P1240" s="65">
        <v>1</v>
      </c>
      <c r="Q1240" s="65">
        <v>345000</v>
      </c>
      <c r="R1240" s="65">
        <f t="shared" si="109"/>
        <v>345000</v>
      </c>
    </row>
    <row r="1241" spans="1:18" x14ac:dyDescent="0.2">
      <c r="A1241" s="163">
        <v>211</v>
      </c>
      <c r="B1241" s="80" t="s">
        <v>425</v>
      </c>
      <c r="C1241" s="63" t="s">
        <v>737</v>
      </c>
      <c r="D1241" s="63" t="s">
        <v>403</v>
      </c>
      <c r="E1241" s="63">
        <v>0</v>
      </c>
      <c r="F1241" s="65">
        <f>'[2]Laporan Mingguan'!O1248</f>
        <v>2</v>
      </c>
      <c r="G1241" s="63"/>
      <c r="H1241" s="63"/>
      <c r="I1241" s="63"/>
      <c r="J1241" s="63"/>
      <c r="K1241" s="63"/>
      <c r="L1241" s="63"/>
      <c r="M1241" s="63"/>
      <c r="N1241" s="63"/>
      <c r="O1241" s="65">
        <f t="shared" si="110"/>
        <v>2</v>
      </c>
      <c r="P1241" s="65">
        <v>2</v>
      </c>
      <c r="Q1241" s="65">
        <v>442500</v>
      </c>
      <c r="R1241" s="65">
        <f t="shared" si="109"/>
        <v>885000</v>
      </c>
    </row>
    <row r="1242" spans="1:18" x14ac:dyDescent="0.2">
      <c r="A1242" s="163">
        <v>212</v>
      </c>
      <c r="B1242" s="80" t="s">
        <v>425</v>
      </c>
      <c r="C1242" s="63" t="s">
        <v>738</v>
      </c>
      <c r="D1242" s="63">
        <v>0</v>
      </c>
      <c r="E1242" s="63">
        <v>0</v>
      </c>
      <c r="F1242" s="65">
        <f>'[2]Laporan Mingguan'!O1249</f>
        <v>1</v>
      </c>
      <c r="G1242" s="63"/>
      <c r="H1242" s="63"/>
      <c r="I1242" s="63"/>
      <c r="J1242" s="63"/>
      <c r="K1242" s="63"/>
      <c r="L1242" s="63"/>
      <c r="M1242" s="63"/>
      <c r="N1242" s="63"/>
      <c r="O1242" s="65">
        <f t="shared" si="108"/>
        <v>1</v>
      </c>
      <c r="P1242" s="65">
        <v>1</v>
      </c>
      <c r="Q1242" s="65">
        <v>421500</v>
      </c>
      <c r="R1242" s="65">
        <f t="shared" si="109"/>
        <v>421500</v>
      </c>
    </row>
    <row r="1243" spans="1:18" x14ac:dyDescent="0.2">
      <c r="A1243" s="163">
        <v>213</v>
      </c>
      <c r="B1243" s="80" t="s">
        <v>224</v>
      </c>
      <c r="C1243" s="63" t="s">
        <v>739</v>
      </c>
      <c r="D1243" s="63" t="s">
        <v>403</v>
      </c>
      <c r="E1243" s="63">
        <v>0</v>
      </c>
      <c r="F1243" s="65">
        <f>'[2]Laporan Mingguan'!O1250</f>
        <v>5</v>
      </c>
      <c r="G1243" s="63"/>
      <c r="H1243" s="63"/>
      <c r="I1243" s="63"/>
      <c r="J1243" s="63"/>
      <c r="K1243" s="63"/>
      <c r="L1243" s="63"/>
      <c r="M1243" s="63"/>
      <c r="N1243" s="63"/>
      <c r="O1243" s="65">
        <f t="shared" si="110"/>
        <v>5</v>
      </c>
      <c r="P1243" s="65">
        <v>5</v>
      </c>
      <c r="Q1243" s="65">
        <v>52000</v>
      </c>
      <c r="R1243" s="65">
        <f t="shared" si="109"/>
        <v>260000</v>
      </c>
    </row>
    <row r="1244" spans="1:18" x14ac:dyDescent="0.2">
      <c r="A1244" s="163">
        <v>214</v>
      </c>
      <c r="B1244" s="80" t="s">
        <v>224</v>
      </c>
      <c r="C1244" s="63" t="s">
        <v>740</v>
      </c>
      <c r="D1244" s="63">
        <v>0</v>
      </c>
      <c r="E1244" s="63">
        <v>0</v>
      </c>
      <c r="F1244" s="65">
        <f>'[2]Laporan Mingguan'!O1251</f>
        <v>1</v>
      </c>
      <c r="G1244" s="63"/>
      <c r="H1244" s="63"/>
      <c r="I1244" s="63"/>
      <c r="J1244" s="63"/>
      <c r="K1244" s="63"/>
      <c r="L1244" s="63"/>
      <c r="M1244" s="63"/>
      <c r="N1244" s="63"/>
      <c r="O1244" s="65">
        <f t="shared" si="108"/>
        <v>1</v>
      </c>
      <c r="P1244" s="65">
        <v>1</v>
      </c>
      <c r="Q1244" s="65">
        <v>38000</v>
      </c>
      <c r="R1244" s="65">
        <f t="shared" si="109"/>
        <v>38000</v>
      </c>
    </row>
    <row r="1245" spans="1:18" x14ac:dyDescent="0.2">
      <c r="A1245" s="163">
        <v>215</v>
      </c>
      <c r="B1245" s="80" t="s">
        <v>224</v>
      </c>
      <c r="C1245" s="63" t="s">
        <v>741</v>
      </c>
      <c r="D1245" s="63">
        <v>0</v>
      </c>
      <c r="E1245" s="63">
        <v>0</v>
      </c>
      <c r="F1245" s="65">
        <f>'[2]Laporan Mingguan'!O1252</f>
        <v>1</v>
      </c>
      <c r="G1245" s="63"/>
      <c r="H1245" s="63"/>
      <c r="I1245" s="63"/>
      <c r="J1245" s="63"/>
      <c r="K1245" s="63"/>
      <c r="L1245" s="63"/>
      <c r="M1245" s="63"/>
      <c r="N1245" s="63"/>
      <c r="O1245" s="65">
        <f t="shared" si="110"/>
        <v>1</v>
      </c>
      <c r="P1245" s="65">
        <v>1</v>
      </c>
      <c r="Q1245" s="65">
        <v>115000</v>
      </c>
      <c r="R1245" s="65">
        <f t="shared" si="109"/>
        <v>115000</v>
      </c>
    </row>
    <row r="1246" spans="1:18" x14ac:dyDescent="0.2">
      <c r="A1246" s="163">
        <v>216</v>
      </c>
      <c r="B1246" s="80" t="s">
        <v>224</v>
      </c>
      <c r="C1246" s="63" t="s">
        <v>742</v>
      </c>
      <c r="D1246" s="63">
        <v>0</v>
      </c>
      <c r="E1246" s="63">
        <v>0</v>
      </c>
      <c r="F1246" s="65">
        <f>'[2]Laporan Mingguan'!O1253</f>
        <v>1</v>
      </c>
      <c r="G1246" s="63"/>
      <c r="H1246" s="63"/>
      <c r="I1246" s="63"/>
      <c r="J1246" s="63"/>
      <c r="K1246" s="63"/>
      <c r="L1246" s="63"/>
      <c r="M1246" s="63"/>
      <c r="N1246" s="63"/>
      <c r="O1246" s="65">
        <f t="shared" si="108"/>
        <v>1</v>
      </c>
      <c r="P1246" s="65">
        <v>1</v>
      </c>
      <c r="Q1246" s="65">
        <v>1500000</v>
      </c>
      <c r="R1246" s="65">
        <f t="shared" si="109"/>
        <v>1500000</v>
      </c>
    </row>
    <row r="1247" spans="1:18" x14ac:dyDescent="0.2">
      <c r="A1247" s="163">
        <v>217</v>
      </c>
      <c r="B1247" s="80" t="s">
        <v>464</v>
      </c>
      <c r="C1247" s="63" t="s">
        <v>743</v>
      </c>
      <c r="D1247" s="63">
        <v>0</v>
      </c>
      <c r="E1247" s="63">
        <v>0</v>
      </c>
      <c r="F1247" s="65">
        <f>'[2]Laporan Mingguan'!O1254</f>
        <v>2</v>
      </c>
      <c r="G1247" s="63"/>
      <c r="H1247" s="63"/>
      <c r="I1247" s="63"/>
      <c r="J1247" s="63"/>
      <c r="K1247" s="63"/>
      <c r="L1247" s="63"/>
      <c r="M1247" s="63"/>
      <c r="N1247" s="63"/>
      <c r="O1247" s="65">
        <f t="shared" si="110"/>
        <v>2</v>
      </c>
      <c r="P1247" s="65">
        <v>2</v>
      </c>
      <c r="Q1247" s="65">
        <v>45500</v>
      </c>
      <c r="R1247" s="65">
        <f t="shared" si="109"/>
        <v>91000</v>
      </c>
    </row>
    <row r="1248" spans="1:18" x14ac:dyDescent="0.2">
      <c r="A1248" s="163">
        <v>218</v>
      </c>
      <c r="B1248" s="80" t="s">
        <v>464</v>
      </c>
      <c r="C1248" s="63" t="s">
        <v>744</v>
      </c>
      <c r="D1248" s="63">
        <v>0</v>
      </c>
      <c r="E1248" s="63">
        <v>0</v>
      </c>
      <c r="F1248" s="65">
        <f>'[2]Laporan Mingguan'!O1255</f>
        <v>15</v>
      </c>
      <c r="G1248" s="63"/>
      <c r="H1248" s="63"/>
      <c r="I1248" s="63"/>
      <c r="J1248" s="63"/>
      <c r="K1248" s="63"/>
      <c r="L1248" s="63"/>
      <c r="M1248" s="63"/>
      <c r="N1248" s="63"/>
      <c r="O1248" s="65">
        <f t="shared" si="108"/>
        <v>15</v>
      </c>
      <c r="P1248" s="65">
        <v>15</v>
      </c>
      <c r="Q1248" s="65">
        <v>32500</v>
      </c>
      <c r="R1248" s="65">
        <f t="shared" si="109"/>
        <v>487500</v>
      </c>
    </row>
    <row r="1249" spans="1:18" x14ac:dyDescent="0.2">
      <c r="A1249" s="163">
        <v>219</v>
      </c>
      <c r="B1249" s="80" t="s">
        <v>961</v>
      </c>
      <c r="C1249" s="63" t="s">
        <v>962</v>
      </c>
      <c r="D1249" s="63" t="s">
        <v>222</v>
      </c>
      <c r="E1249" s="63">
        <v>0</v>
      </c>
      <c r="F1249" s="65">
        <f>'[2]Laporan Mingguan'!O1256</f>
        <v>1</v>
      </c>
      <c r="G1249" s="63"/>
      <c r="H1249" s="63"/>
      <c r="I1249" s="63"/>
      <c r="J1249" s="63"/>
      <c r="K1249" s="63"/>
      <c r="L1249" s="63"/>
      <c r="M1249" s="63"/>
      <c r="N1249" s="63"/>
      <c r="O1249" s="65">
        <f t="shared" si="110"/>
        <v>1</v>
      </c>
      <c r="P1249" s="65">
        <v>1</v>
      </c>
      <c r="Q1249" s="65">
        <v>2290000</v>
      </c>
      <c r="R1249" s="65">
        <f t="shared" si="109"/>
        <v>2290000</v>
      </c>
    </row>
    <row r="1250" spans="1:18" x14ac:dyDescent="0.2">
      <c r="A1250" s="163">
        <v>220</v>
      </c>
      <c r="B1250" s="83" t="s">
        <v>963</v>
      </c>
      <c r="C1250" s="63" t="s">
        <v>807</v>
      </c>
      <c r="D1250" s="63" t="s">
        <v>978</v>
      </c>
      <c r="E1250" s="63">
        <v>0</v>
      </c>
      <c r="F1250" s="65">
        <f>'[2]Laporan Mingguan'!O1257</f>
        <v>1</v>
      </c>
      <c r="G1250" s="63"/>
      <c r="H1250" s="63"/>
      <c r="I1250" s="63"/>
      <c r="J1250" s="63"/>
      <c r="K1250" s="63"/>
      <c r="L1250" s="63"/>
      <c r="M1250" s="63"/>
      <c r="N1250" s="63"/>
      <c r="O1250" s="65">
        <f t="shared" ref="O1250" si="111">(F1250+G1250+I1250+K1250+M1250)-(H1250+J1250+L1250+N1250)</f>
        <v>1</v>
      </c>
      <c r="P1250" s="65">
        <v>1</v>
      </c>
      <c r="Q1250" s="65">
        <v>1283000</v>
      </c>
      <c r="R1250" s="65">
        <f t="shared" ref="R1250" si="112">Q1250*O1250</f>
        <v>1283000</v>
      </c>
    </row>
    <row r="1251" spans="1:18" x14ac:dyDescent="0.2">
      <c r="A1251" s="163">
        <v>221</v>
      </c>
      <c r="B1251" s="83" t="s">
        <v>969</v>
      </c>
      <c r="C1251" s="63" t="s">
        <v>807</v>
      </c>
      <c r="D1251" s="63" t="s">
        <v>980</v>
      </c>
      <c r="E1251" s="63">
        <v>0</v>
      </c>
      <c r="F1251" s="65">
        <f>'[2]Laporan Mingguan'!O1258</f>
        <v>0</v>
      </c>
      <c r="G1251" s="63"/>
      <c r="H1251" s="63"/>
      <c r="I1251" s="63"/>
      <c r="J1251" s="63"/>
      <c r="K1251" s="63"/>
      <c r="L1251" s="63"/>
      <c r="M1251" s="63"/>
      <c r="N1251" s="63"/>
      <c r="O1251" s="65">
        <f t="shared" ref="O1251" si="113">(F1251+G1251+I1251+K1251+M1251)-(H1251+J1251+L1251+N1251)</f>
        <v>0</v>
      </c>
      <c r="P1251" s="65">
        <v>0</v>
      </c>
      <c r="Q1251" s="65">
        <v>55520000</v>
      </c>
      <c r="R1251" s="65">
        <f t="shared" ref="R1251" si="114">Q1251*O1251</f>
        <v>0</v>
      </c>
    </row>
    <row r="1252" spans="1:18" x14ac:dyDescent="0.2">
      <c r="A1252" s="163">
        <v>222</v>
      </c>
      <c r="B1252" s="83" t="s">
        <v>970</v>
      </c>
      <c r="C1252" s="63" t="s">
        <v>807</v>
      </c>
      <c r="D1252" s="63" t="s">
        <v>980</v>
      </c>
      <c r="E1252" s="63">
        <v>0</v>
      </c>
      <c r="F1252" s="65">
        <f>'[2]Laporan Mingguan'!O1259</f>
        <v>0</v>
      </c>
      <c r="G1252" s="63"/>
      <c r="H1252" s="63"/>
      <c r="I1252" s="63"/>
      <c r="J1252" s="63"/>
      <c r="K1252" s="63"/>
      <c r="L1252" s="63"/>
      <c r="M1252" s="63"/>
      <c r="N1252" s="63"/>
      <c r="O1252" s="65">
        <f t="shared" ref="O1252" si="115">(F1252+G1252+I1252+K1252+M1252)-(H1252+J1252+L1252+N1252)</f>
        <v>0</v>
      </c>
      <c r="P1252" s="65">
        <v>0</v>
      </c>
      <c r="Q1252" s="65">
        <v>0</v>
      </c>
      <c r="R1252" s="65">
        <f t="shared" ref="R1252" si="116">Q1252*O1252</f>
        <v>0</v>
      </c>
    </row>
    <row r="1253" spans="1:18" x14ac:dyDescent="0.2">
      <c r="A1253" s="163">
        <v>223</v>
      </c>
      <c r="B1253" s="80" t="s">
        <v>465</v>
      </c>
      <c r="C1253" s="63" t="s">
        <v>466</v>
      </c>
      <c r="D1253" s="63">
        <v>0</v>
      </c>
      <c r="E1253" s="63">
        <v>0</v>
      </c>
      <c r="F1253" s="65">
        <f>'[2]Laporan Mingguan'!O1260</f>
        <v>2</v>
      </c>
      <c r="G1253" s="63"/>
      <c r="H1253" s="63"/>
      <c r="I1253" s="63"/>
      <c r="J1253" s="63"/>
      <c r="K1253" s="63"/>
      <c r="L1253" s="63"/>
      <c r="M1253" s="63"/>
      <c r="N1253" s="63"/>
      <c r="O1253" s="65">
        <f t="shared" si="110"/>
        <v>2</v>
      </c>
      <c r="P1253" s="65">
        <v>2</v>
      </c>
      <c r="Q1253" s="65">
        <v>280250</v>
      </c>
      <c r="R1253" s="65">
        <f t="shared" si="109"/>
        <v>560500</v>
      </c>
    </row>
    <row r="1254" spans="1:18" x14ac:dyDescent="0.2">
      <c r="A1254" s="163">
        <v>224</v>
      </c>
      <c r="B1254" s="80" t="s">
        <v>467</v>
      </c>
      <c r="C1254" s="63" t="s">
        <v>468</v>
      </c>
      <c r="D1254" s="63">
        <v>0</v>
      </c>
      <c r="E1254" s="63">
        <v>0</v>
      </c>
      <c r="F1254" s="65">
        <f>'[2]Laporan Mingguan'!O1261</f>
        <v>0</v>
      </c>
      <c r="G1254" s="63"/>
      <c r="H1254" s="63"/>
      <c r="I1254" s="63"/>
      <c r="J1254" s="63"/>
      <c r="K1254" s="63"/>
      <c r="L1254" s="63"/>
      <c r="M1254" s="63"/>
      <c r="N1254" s="63"/>
      <c r="O1254" s="65">
        <f t="shared" si="108"/>
        <v>0</v>
      </c>
      <c r="P1254" s="65">
        <v>0</v>
      </c>
      <c r="Q1254" s="65">
        <v>429400</v>
      </c>
      <c r="R1254" s="65">
        <f t="shared" si="109"/>
        <v>0</v>
      </c>
    </row>
    <row r="1255" spans="1:18" x14ac:dyDescent="0.2">
      <c r="A1255" s="163">
        <v>225</v>
      </c>
      <c r="B1255" s="80" t="s">
        <v>157</v>
      </c>
      <c r="C1255" s="63" t="s">
        <v>158</v>
      </c>
      <c r="D1255" s="63">
        <v>0</v>
      </c>
      <c r="E1255" s="63">
        <v>0</v>
      </c>
      <c r="F1255" s="65">
        <f>'[2]Laporan Mingguan'!O1262</f>
        <v>1</v>
      </c>
      <c r="G1255" s="63"/>
      <c r="H1255" s="63"/>
      <c r="I1255" s="63"/>
      <c r="J1255" s="63"/>
      <c r="K1255" s="63"/>
      <c r="L1255" s="63"/>
      <c r="M1255" s="63"/>
      <c r="N1255" s="63"/>
      <c r="O1255" s="65">
        <f t="shared" si="108"/>
        <v>1</v>
      </c>
      <c r="P1255" s="65">
        <v>1</v>
      </c>
      <c r="Q1255" s="65">
        <v>180000</v>
      </c>
      <c r="R1255" s="65">
        <f t="shared" si="109"/>
        <v>180000</v>
      </c>
    </row>
    <row r="1256" spans="1:18" x14ac:dyDescent="0.2">
      <c r="A1256" s="163">
        <v>226</v>
      </c>
      <c r="B1256" s="80" t="s">
        <v>159</v>
      </c>
      <c r="C1256" s="63" t="s">
        <v>469</v>
      </c>
      <c r="D1256" s="63" t="s">
        <v>295</v>
      </c>
      <c r="E1256" s="63">
        <v>0</v>
      </c>
      <c r="F1256" s="65">
        <f>'[2]Laporan Mingguan'!O1263</f>
        <v>0</v>
      </c>
      <c r="G1256" s="63"/>
      <c r="H1256" s="63"/>
      <c r="I1256" s="63"/>
      <c r="J1256" s="63"/>
      <c r="K1256" s="63"/>
      <c r="L1256" s="63"/>
      <c r="M1256" s="63"/>
      <c r="N1256" s="63"/>
      <c r="O1256" s="65">
        <f t="shared" si="110"/>
        <v>0</v>
      </c>
      <c r="P1256" s="65">
        <v>0</v>
      </c>
      <c r="Q1256" s="65">
        <v>752000</v>
      </c>
      <c r="R1256" s="65">
        <f t="shared" si="109"/>
        <v>0</v>
      </c>
    </row>
    <row r="1257" spans="1:18" x14ac:dyDescent="0.2">
      <c r="A1257" s="163">
        <v>227</v>
      </c>
      <c r="B1257" s="80" t="s">
        <v>159</v>
      </c>
      <c r="C1257" s="63" t="s">
        <v>470</v>
      </c>
      <c r="D1257" s="63" t="s">
        <v>295</v>
      </c>
      <c r="E1257" s="63">
        <v>0</v>
      </c>
      <c r="F1257" s="65">
        <f>'[2]Laporan Mingguan'!O1264</f>
        <v>1</v>
      </c>
      <c r="G1257" s="63"/>
      <c r="H1257" s="63"/>
      <c r="I1257" s="63"/>
      <c r="J1257" s="63"/>
      <c r="K1257" s="63"/>
      <c r="L1257" s="63"/>
      <c r="M1257" s="63"/>
      <c r="N1257" s="63"/>
      <c r="O1257" s="65">
        <f t="shared" si="108"/>
        <v>1</v>
      </c>
      <c r="P1257" s="65">
        <v>1</v>
      </c>
      <c r="Q1257" s="65">
        <v>1127000</v>
      </c>
      <c r="R1257" s="65">
        <f t="shared" si="109"/>
        <v>1127000</v>
      </c>
    </row>
    <row r="1258" spans="1:18" x14ac:dyDescent="0.2">
      <c r="A1258" s="163">
        <v>228</v>
      </c>
      <c r="B1258" s="80" t="s">
        <v>159</v>
      </c>
      <c r="C1258" s="63" t="s">
        <v>471</v>
      </c>
      <c r="D1258" s="63" t="s">
        <v>295</v>
      </c>
      <c r="E1258" s="63">
        <v>0</v>
      </c>
      <c r="F1258" s="65">
        <f>'[2]Laporan Mingguan'!O1265</f>
        <v>0</v>
      </c>
      <c r="G1258" s="63"/>
      <c r="H1258" s="63"/>
      <c r="I1258" s="63"/>
      <c r="J1258" s="63"/>
      <c r="K1258" s="63"/>
      <c r="L1258" s="63"/>
      <c r="M1258" s="63"/>
      <c r="N1258" s="63"/>
      <c r="O1258" s="65">
        <f t="shared" si="110"/>
        <v>0</v>
      </c>
      <c r="P1258" s="65">
        <v>0</v>
      </c>
      <c r="Q1258" s="65">
        <v>1935000</v>
      </c>
      <c r="R1258" s="65">
        <f t="shared" si="109"/>
        <v>0</v>
      </c>
    </row>
    <row r="1259" spans="1:18" x14ac:dyDescent="0.2">
      <c r="A1259" s="163">
        <v>229</v>
      </c>
      <c r="B1259" s="80" t="s">
        <v>159</v>
      </c>
      <c r="C1259" s="63" t="s">
        <v>472</v>
      </c>
      <c r="D1259" s="63" t="s">
        <v>295</v>
      </c>
      <c r="E1259" s="63">
        <v>0</v>
      </c>
      <c r="F1259" s="65">
        <f>'[2]Laporan Mingguan'!O1266</f>
        <v>0</v>
      </c>
      <c r="G1259" s="63"/>
      <c r="H1259" s="63"/>
      <c r="I1259" s="63"/>
      <c r="J1259" s="63"/>
      <c r="K1259" s="63"/>
      <c r="L1259" s="63"/>
      <c r="M1259" s="63"/>
      <c r="N1259" s="63"/>
      <c r="O1259" s="65">
        <f t="shared" si="108"/>
        <v>0</v>
      </c>
      <c r="P1259" s="65">
        <v>0</v>
      </c>
      <c r="Q1259" s="65">
        <v>340000</v>
      </c>
      <c r="R1259" s="65">
        <f t="shared" si="109"/>
        <v>0</v>
      </c>
    </row>
    <row r="1260" spans="1:18" x14ac:dyDescent="0.2">
      <c r="A1260" s="163">
        <v>230</v>
      </c>
      <c r="B1260" s="80" t="s">
        <v>159</v>
      </c>
      <c r="C1260" s="63" t="s">
        <v>473</v>
      </c>
      <c r="D1260" s="63" t="s">
        <v>295</v>
      </c>
      <c r="E1260" s="63">
        <v>0</v>
      </c>
      <c r="F1260" s="65">
        <f>'[2]Laporan Mingguan'!O1267</f>
        <v>0</v>
      </c>
      <c r="G1260" s="63"/>
      <c r="H1260" s="63"/>
      <c r="I1260" s="63"/>
      <c r="J1260" s="63"/>
      <c r="K1260" s="63"/>
      <c r="L1260" s="63"/>
      <c r="M1260" s="63"/>
      <c r="N1260" s="63"/>
      <c r="O1260" s="65">
        <f t="shared" si="110"/>
        <v>0</v>
      </c>
      <c r="P1260" s="65">
        <v>0</v>
      </c>
      <c r="Q1260" s="65">
        <v>340000</v>
      </c>
      <c r="R1260" s="65">
        <f t="shared" si="109"/>
        <v>0</v>
      </c>
    </row>
    <row r="1261" spans="1:18" x14ac:dyDescent="0.2">
      <c r="A1261" s="163">
        <v>231</v>
      </c>
      <c r="B1261" s="80" t="s">
        <v>159</v>
      </c>
      <c r="C1261" s="63" t="s">
        <v>474</v>
      </c>
      <c r="D1261" s="63" t="s">
        <v>295</v>
      </c>
      <c r="E1261" s="63">
        <v>0</v>
      </c>
      <c r="F1261" s="65">
        <f>'[2]Laporan Mingguan'!O1268</f>
        <v>2</v>
      </c>
      <c r="G1261" s="63"/>
      <c r="H1261" s="63"/>
      <c r="I1261" s="63"/>
      <c r="J1261" s="63"/>
      <c r="K1261" s="63"/>
      <c r="L1261" s="63"/>
      <c r="M1261" s="63"/>
      <c r="N1261" s="63"/>
      <c r="O1261" s="65">
        <f t="shared" si="108"/>
        <v>2</v>
      </c>
      <c r="P1261" s="65">
        <v>2</v>
      </c>
      <c r="Q1261" s="65">
        <v>400000</v>
      </c>
      <c r="R1261" s="65">
        <f t="shared" si="109"/>
        <v>800000</v>
      </c>
    </row>
    <row r="1262" spans="1:18" x14ac:dyDescent="0.2">
      <c r="A1262" s="163">
        <v>232</v>
      </c>
      <c r="B1262" s="80" t="s">
        <v>105</v>
      </c>
      <c r="C1262" s="63" t="s">
        <v>745</v>
      </c>
      <c r="D1262" s="63">
        <v>0</v>
      </c>
      <c r="E1262" s="63">
        <v>0</v>
      </c>
      <c r="F1262" s="65">
        <f>'[2]Laporan Mingguan'!O1269</f>
        <v>2</v>
      </c>
      <c r="G1262" s="63"/>
      <c r="H1262" s="63"/>
      <c r="I1262" s="63"/>
      <c r="J1262" s="63"/>
      <c r="K1262" s="63"/>
      <c r="L1262" s="63"/>
      <c r="M1262" s="63"/>
      <c r="N1262" s="63"/>
      <c r="O1262" s="65">
        <f t="shared" si="110"/>
        <v>2</v>
      </c>
      <c r="P1262" s="65">
        <v>2</v>
      </c>
      <c r="Q1262" s="65">
        <v>560000</v>
      </c>
      <c r="R1262" s="65">
        <f t="shared" si="109"/>
        <v>1120000</v>
      </c>
    </row>
    <row r="1263" spans="1:18" x14ac:dyDescent="0.2">
      <c r="A1263" s="163">
        <v>233</v>
      </c>
      <c r="B1263" s="80" t="s">
        <v>160</v>
      </c>
      <c r="C1263" s="63" t="s">
        <v>475</v>
      </c>
      <c r="D1263" s="63">
        <v>0</v>
      </c>
      <c r="E1263" s="63">
        <v>0</v>
      </c>
      <c r="F1263" s="65">
        <f>'[2]Laporan Mingguan'!O1270</f>
        <v>1</v>
      </c>
      <c r="G1263" s="63"/>
      <c r="H1263" s="63"/>
      <c r="I1263" s="63"/>
      <c r="J1263" s="63"/>
      <c r="K1263" s="63"/>
      <c r="L1263" s="63"/>
      <c r="M1263" s="63"/>
      <c r="N1263" s="63"/>
      <c r="O1263" s="65">
        <f t="shared" si="108"/>
        <v>1</v>
      </c>
      <c r="P1263" s="65">
        <v>1</v>
      </c>
      <c r="Q1263" s="65">
        <v>0</v>
      </c>
      <c r="R1263" s="65">
        <f t="shared" si="109"/>
        <v>0</v>
      </c>
    </row>
    <row r="1264" spans="1:18" x14ac:dyDescent="0.2">
      <c r="A1264" s="163">
        <v>234</v>
      </c>
      <c r="B1264" s="80" t="s">
        <v>160</v>
      </c>
      <c r="C1264" s="63" t="s">
        <v>611</v>
      </c>
      <c r="D1264" s="63" t="s">
        <v>557</v>
      </c>
      <c r="E1264" s="63">
        <v>0</v>
      </c>
      <c r="F1264" s="65">
        <f>'[2]Laporan Mingguan'!O1271</f>
        <v>2</v>
      </c>
      <c r="G1264" s="63"/>
      <c r="H1264" s="63"/>
      <c r="I1264" s="63"/>
      <c r="J1264" s="63"/>
      <c r="K1264" s="63"/>
      <c r="L1264" s="63"/>
      <c r="M1264" s="63"/>
      <c r="N1264" s="63"/>
      <c r="O1264" s="65">
        <f t="shared" si="110"/>
        <v>2</v>
      </c>
      <c r="P1264" s="65">
        <v>2</v>
      </c>
      <c r="Q1264" s="65">
        <v>1618000</v>
      </c>
      <c r="R1264" s="65">
        <f t="shared" si="109"/>
        <v>3236000</v>
      </c>
    </row>
    <row r="1265" spans="1:18" x14ac:dyDescent="0.2">
      <c r="A1265" s="163">
        <v>235</v>
      </c>
      <c r="B1265" s="80" t="s">
        <v>160</v>
      </c>
      <c r="C1265" s="63" t="s">
        <v>650</v>
      </c>
      <c r="D1265" s="63" t="s">
        <v>557</v>
      </c>
      <c r="E1265" s="63">
        <v>0</v>
      </c>
      <c r="F1265" s="65">
        <f>'[2]Laporan Mingguan'!O1272</f>
        <v>2</v>
      </c>
      <c r="G1265" s="63"/>
      <c r="H1265" s="63"/>
      <c r="I1265" s="63"/>
      <c r="J1265" s="63"/>
      <c r="K1265" s="63"/>
      <c r="L1265" s="63"/>
      <c r="M1265" s="63"/>
      <c r="N1265" s="63"/>
      <c r="O1265" s="65">
        <f t="shared" si="108"/>
        <v>2</v>
      </c>
      <c r="P1265" s="65">
        <v>2</v>
      </c>
      <c r="Q1265" s="65">
        <v>1933000</v>
      </c>
      <c r="R1265" s="65">
        <f t="shared" si="109"/>
        <v>3866000</v>
      </c>
    </row>
    <row r="1266" spans="1:18" x14ac:dyDescent="0.2">
      <c r="A1266" s="163">
        <v>236</v>
      </c>
      <c r="B1266" s="80" t="s">
        <v>476</v>
      </c>
      <c r="C1266" s="63" t="s">
        <v>746</v>
      </c>
      <c r="D1266" s="63">
        <v>0</v>
      </c>
      <c r="E1266" s="63">
        <v>0</v>
      </c>
      <c r="F1266" s="65">
        <f>'[2]Laporan Mingguan'!O1273</f>
        <v>0</v>
      </c>
      <c r="G1266" s="63"/>
      <c r="H1266" s="63"/>
      <c r="I1266" s="63"/>
      <c r="J1266" s="63"/>
      <c r="K1266" s="63"/>
      <c r="L1266" s="63"/>
      <c r="M1266" s="63"/>
      <c r="N1266" s="63"/>
      <c r="O1266" s="65">
        <f t="shared" si="110"/>
        <v>0</v>
      </c>
      <c r="P1266" s="65">
        <v>0</v>
      </c>
      <c r="Q1266" s="65">
        <v>150000</v>
      </c>
      <c r="R1266" s="65">
        <f t="shared" si="109"/>
        <v>0</v>
      </c>
    </row>
    <row r="1267" spans="1:18" x14ac:dyDescent="0.2">
      <c r="A1267" s="163">
        <v>237</v>
      </c>
      <c r="B1267" s="80" t="s">
        <v>161</v>
      </c>
      <c r="C1267" s="63" t="s">
        <v>477</v>
      </c>
      <c r="D1267" s="63">
        <v>0</v>
      </c>
      <c r="E1267" s="63">
        <v>0</v>
      </c>
      <c r="F1267" s="65">
        <f>'[2]Laporan Mingguan'!O1274</f>
        <v>0</v>
      </c>
      <c r="G1267" s="63"/>
      <c r="H1267" s="63"/>
      <c r="I1267" s="63"/>
      <c r="J1267" s="63"/>
      <c r="K1267" s="63"/>
      <c r="L1267" s="63"/>
      <c r="M1267" s="63"/>
      <c r="N1267" s="63"/>
      <c r="O1267" s="65">
        <f t="shared" si="108"/>
        <v>0</v>
      </c>
      <c r="P1267" s="65">
        <v>0</v>
      </c>
      <c r="Q1267" s="65">
        <v>0</v>
      </c>
      <c r="R1267" s="65">
        <f t="shared" si="109"/>
        <v>0</v>
      </c>
    </row>
    <row r="1268" spans="1:18" x14ac:dyDescent="0.2">
      <c r="A1268" s="163">
        <v>238</v>
      </c>
      <c r="B1268" s="80" t="s">
        <v>890</v>
      </c>
      <c r="C1268" s="63" t="s">
        <v>891</v>
      </c>
      <c r="D1268" s="63" t="s">
        <v>557</v>
      </c>
      <c r="E1268" s="63">
        <v>0</v>
      </c>
      <c r="F1268" s="65">
        <f>'[2]Laporan Mingguan'!O1275</f>
        <v>1</v>
      </c>
      <c r="G1268" s="63"/>
      <c r="H1268" s="63"/>
      <c r="I1268" s="63"/>
      <c r="J1268" s="63"/>
      <c r="K1268" s="63"/>
      <c r="L1268" s="63"/>
      <c r="M1268" s="63"/>
      <c r="N1268" s="63"/>
      <c r="O1268" s="65">
        <f t="shared" si="110"/>
        <v>1</v>
      </c>
      <c r="P1268" s="65">
        <v>1</v>
      </c>
      <c r="Q1268" s="65">
        <v>1366000</v>
      </c>
      <c r="R1268" s="65">
        <f t="shared" si="109"/>
        <v>1366000</v>
      </c>
    </row>
    <row r="1269" spans="1:18" x14ac:dyDescent="0.2">
      <c r="A1269" s="163">
        <v>239</v>
      </c>
      <c r="B1269" s="80" t="s">
        <v>890</v>
      </c>
      <c r="C1269" s="63" t="s">
        <v>892</v>
      </c>
      <c r="D1269" s="63" t="s">
        <v>557</v>
      </c>
      <c r="E1269" s="63">
        <v>0</v>
      </c>
      <c r="F1269" s="65">
        <f>'[2]Laporan Mingguan'!O1276</f>
        <v>1</v>
      </c>
      <c r="G1269" s="63"/>
      <c r="H1269" s="63"/>
      <c r="I1269" s="63"/>
      <c r="J1269" s="63"/>
      <c r="K1269" s="63"/>
      <c r="L1269" s="63"/>
      <c r="M1269" s="63"/>
      <c r="N1269" s="63"/>
      <c r="O1269" s="65">
        <f t="shared" ref="O1269" si="117">(F1269+G1269+I1269+K1269+M1269)-(H1269+J1269+L1269+N1269)</f>
        <v>1</v>
      </c>
      <c r="P1269" s="65">
        <v>1</v>
      </c>
      <c r="Q1269" s="65">
        <v>2138000</v>
      </c>
      <c r="R1269" s="65">
        <f t="shared" ref="R1269" si="118">Q1269*O1269</f>
        <v>2138000</v>
      </c>
    </row>
    <row r="1270" spans="1:18" x14ac:dyDescent="0.2">
      <c r="A1270" s="163">
        <v>240</v>
      </c>
      <c r="B1270" s="80" t="s">
        <v>890</v>
      </c>
      <c r="C1270" s="63" t="s">
        <v>893</v>
      </c>
      <c r="D1270" s="63" t="s">
        <v>557</v>
      </c>
      <c r="E1270" s="63">
        <v>0</v>
      </c>
      <c r="F1270" s="65">
        <f>'[2]Laporan Mingguan'!O1277</f>
        <v>1</v>
      </c>
      <c r="G1270" s="63"/>
      <c r="H1270" s="63"/>
      <c r="I1270" s="63"/>
      <c r="J1270" s="63"/>
      <c r="K1270" s="63"/>
      <c r="L1270" s="63"/>
      <c r="M1270" s="63"/>
      <c r="N1270" s="63"/>
      <c r="O1270" s="65">
        <f t="shared" ref="O1270" si="119">(F1270+G1270+I1270+K1270+M1270)-(H1270+J1270+L1270+N1270)</f>
        <v>1</v>
      </c>
      <c r="P1270" s="65">
        <v>1</v>
      </c>
      <c r="Q1270" s="65">
        <v>2228000</v>
      </c>
      <c r="R1270" s="65">
        <f t="shared" ref="R1270" si="120">Q1270*O1270</f>
        <v>2228000</v>
      </c>
    </row>
    <row r="1271" spans="1:18" x14ac:dyDescent="0.2">
      <c r="A1271" s="163">
        <v>241</v>
      </c>
      <c r="B1271" s="80" t="s">
        <v>890</v>
      </c>
      <c r="C1271" s="63" t="s">
        <v>894</v>
      </c>
      <c r="D1271" s="63" t="s">
        <v>557</v>
      </c>
      <c r="E1271" s="63">
        <v>0</v>
      </c>
      <c r="F1271" s="65">
        <f>'[2]Laporan Mingguan'!O1278</f>
        <v>1</v>
      </c>
      <c r="G1271" s="63"/>
      <c r="H1271" s="63"/>
      <c r="I1271" s="63"/>
      <c r="J1271" s="63"/>
      <c r="K1271" s="63"/>
      <c r="L1271" s="63"/>
      <c r="M1271" s="63"/>
      <c r="N1271" s="63"/>
      <c r="O1271" s="65">
        <f t="shared" ref="O1271" si="121">(F1271+G1271+I1271+K1271+M1271)-(H1271+J1271+L1271+N1271)</f>
        <v>1</v>
      </c>
      <c r="P1271" s="65">
        <v>1</v>
      </c>
      <c r="Q1271" s="65">
        <v>2382000</v>
      </c>
      <c r="R1271" s="65">
        <f t="shared" ref="R1271" si="122">Q1271*O1271</f>
        <v>2382000</v>
      </c>
    </row>
    <row r="1272" spans="1:18" x14ac:dyDescent="0.2">
      <c r="A1272" s="163">
        <v>242</v>
      </c>
      <c r="B1272" s="84" t="s">
        <v>874</v>
      </c>
      <c r="C1272" s="63" t="s">
        <v>875</v>
      </c>
      <c r="D1272" s="63" t="s">
        <v>557</v>
      </c>
      <c r="E1272" s="63">
        <v>0</v>
      </c>
      <c r="F1272" s="65">
        <f>'[2]Laporan Mingguan'!O1279</f>
        <v>4</v>
      </c>
      <c r="G1272" s="63"/>
      <c r="H1272" s="63">
        <f>1</f>
        <v>1</v>
      </c>
      <c r="I1272" s="63"/>
      <c r="J1272" s="63"/>
      <c r="K1272" s="63"/>
      <c r="L1272" s="63"/>
      <c r="M1272" s="63"/>
      <c r="N1272" s="63"/>
      <c r="O1272" s="65">
        <f t="shared" si="110"/>
        <v>3</v>
      </c>
      <c r="P1272" s="65">
        <v>3</v>
      </c>
      <c r="Q1272" s="65">
        <v>1379000</v>
      </c>
      <c r="R1272" s="65">
        <f t="shared" si="109"/>
        <v>4137000</v>
      </c>
    </row>
    <row r="1273" spans="1:18" x14ac:dyDescent="0.2">
      <c r="A1273" s="163">
        <v>243</v>
      </c>
      <c r="B1273" s="84" t="s">
        <v>876</v>
      </c>
      <c r="C1273" s="63" t="s">
        <v>877</v>
      </c>
      <c r="D1273" s="63" t="s">
        <v>557</v>
      </c>
      <c r="E1273" s="63">
        <v>0</v>
      </c>
      <c r="F1273" s="65">
        <f>'[2]Laporan Mingguan'!O1280</f>
        <v>1</v>
      </c>
      <c r="G1273" s="63"/>
      <c r="H1273" s="63"/>
      <c r="I1273" s="63"/>
      <c r="J1273" s="63"/>
      <c r="K1273" s="63"/>
      <c r="L1273" s="63"/>
      <c r="M1273" s="63"/>
      <c r="N1273" s="63">
        <f>1</f>
        <v>1</v>
      </c>
      <c r="O1273" s="65">
        <f t="shared" ref="O1273" si="123">(F1273+G1273+I1273+K1273+M1273)-(H1273+J1273+L1273+N1273)</f>
        <v>0</v>
      </c>
      <c r="P1273" s="65">
        <v>0</v>
      </c>
      <c r="Q1273" s="65">
        <v>2057000</v>
      </c>
      <c r="R1273" s="65">
        <f t="shared" ref="R1273" si="124">Q1273*O1273</f>
        <v>0</v>
      </c>
    </row>
    <row r="1274" spans="1:18" x14ac:dyDescent="0.2">
      <c r="A1274" s="163">
        <v>244</v>
      </c>
      <c r="B1274" s="84" t="s">
        <v>878</v>
      </c>
      <c r="C1274" s="63" t="s">
        <v>879</v>
      </c>
      <c r="D1274" s="63" t="s">
        <v>557</v>
      </c>
      <c r="E1274" s="63">
        <v>0</v>
      </c>
      <c r="F1274" s="65">
        <f>'[2]Laporan Mingguan'!O1281</f>
        <v>2</v>
      </c>
      <c r="G1274" s="63"/>
      <c r="H1274" s="63"/>
      <c r="I1274" s="63"/>
      <c r="J1274" s="63"/>
      <c r="K1274" s="63"/>
      <c r="L1274" s="63"/>
      <c r="M1274" s="63"/>
      <c r="N1274" s="63"/>
      <c r="O1274" s="65">
        <f t="shared" ref="O1274" si="125">(F1274+G1274+I1274+K1274+M1274)-(H1274+J1274+L1274+N1274)</f>
        <v>2</v>
      </c>
      <c r="P1274" s="65">
        <v>2</v>
      </c>
      <c r="Q1274" s="65">
        <v>2303000</v>
      </c>
      <c r="R1274" s="65">
        <f t="shared" ref="R1274" si="126">Q1274*O1274</f>
        <v>4606000</v>
      </c>
    </row>
    <row r="1275" spans="1:18" x14ac:dyDescent="0.2">
      <c r="A1275" s="163">
        <v>245</v>
      </c>
      <c r="B1275" s="80" t="s">
        <v>599</v>
      </c>
      <c r="C1275" s="63" t="s">
        <v>600</v>
      </c>
      <c r="D1275" s="63" t="s">
        <v>557</v>
      </c>
      <c r="E1275" s="63">
        <v>0</v>
      </c>
      <c r="F1275" s="65">
        <f>'[2]Laporan Mingguan'!O1282</f>
        <v>0</v>
      </c>
      <c r="G1275" s="63"/>
      <c r="H1275" s="63"/>
      <c r="I1275" s="63"/>
      <c r="J1275" s="63"/>
      <c r="K1275" s="63"/>
      <c r="L1275" s="63"/>
      <c r="M1275" s="63"/>
      <c r="N1275" s="63"/>
      <c r="O1275" s="65">
        <f t="shared" si="110"/>
        <v>0</v>
      </c>
      <c r="P1275" s="65">
        <v>0</v>
      </c>
      <c r="Q1275" s="65">
        <v>1306000</v>
      </c>
      <c r="R1275" s="65">
        <f t="shared" si="109"/>
        <v>0</v>
      </c>
    </row>
    <row r="1276" spans="1:18" x14ac:dyDescent="0.2">
      <c r="A1276" s="163">
        <v>246</v>
      </c>
      <c r="B1276" s="80" t="s">
        <v>558</v>
      </c>
      <c r="C1276" s="63" t="s">
        <v>556</v>
      </c>
      <c r="D1276" s="63" t="s">
        <v>557</v>
      </c>
      <c r="E1276" s="63">
        <v>0</v>
      </c>
      <c r="F1276" s="65">
        <f>'[2]Laporan Mingguan'!O1283</f>
        <v>3</v>
      </c>
      <c r="G1276" s="63"/>
      <c r="H1276" s="63"/>
      <c r="I1276" s="63"/>
      <c r="J1276" s="63"/>
      <c r="K1276" s="63"/>
      <c r="L1276" s="63"/>
      <c r="M1276" s="63"/>
      <c r="N1276" s="63"/>
      <c r="O1276" s="65">
        <f t="shared" si="110"/>
        <v>3</v>
      </c>
      <c r="P1276" s="65">
        <v>3</v>
      </c>
      <c r="Q1276" s="65">
        <v>1218000</v>
      </c>
      <c r="R1276" s="65">
        <f t="shared" si="109"/>
        <v>3654000</v>
      </c>
    </row>
    <row r="1277" spans="1:18" x14ac:dyDescent="0.2">
      <c r="A1277" s="163">
        <v>247</v>
      </c>
      <c r="B1277" s="80" t="s">
        <v>559</v>
      </c>
      <c r="C1277" s="63" t="s">
        <v>560</v>
      </c>
      <c r="D1277" s="63" t="s">
        <v>557</v>
      </c>
      <c r="E1277" s="63">
        <v>0</v>
      </c>
      <c r="F1277" s="65">
        <f>'[2]Laporan Mingguan'!O1284</f>
        <v>0</v>
      </c>
      <c r="G1277" s="63"/>
      <c r="H1277" s="63"/>
      <c r="I1277" s="63"/>
      <c r="J1277" s="63"/>
      <c r="K1277" s="63"/>
      <c r="L1277" s="63"/>
      <c r="M1277" s="63"/>
      <c r="N1277" s="63"/>
      <c r="O1277" s="65">
        <f t="shared" ref="O1277:O1311" si="127">(F1277+G1277+I1277+K1277+M1277)-(H1277+J1277+L1277+N1277)</f>
        <v>0</v>
      </c>
      <c r="P1277" s="65">
        <v>0</v>
      </c>
      <c r="Q1277" s="65">
        <v>1739000</v>
      </c>
      <c r="R1277" s="65">
        <f t="shared" ref="R1277:R1311" si="128">Q1277*O1277</f>
        <v>0</v>
      </c>
    </row>
    <row r="1278" spans="1:18" x14ac:dyDescent="0.2">
      <c r="A1278" s="163">
        <v>248</v>
      </c>
      <c r="B1278" s="80" t="s">
        <v>561</v>
      </c>
      <c r="C1278" s="63" t="s">
        <v>562</v>
      </c>
      <c r="D1278" s="63" t="s">
        <v>557</v>
      </c>
      <c r="E1278" s="63">
        <v>0</v>
      </c>
      <c r="F1278" s="65">
        <f>'[2]Laporan Mingguan'!O1285</f>
        <v>0</v>
      </c>
      <c r="G1278" s="63"/>
      <c r="H1278" s="63"/>
      <c r="I1278" s="63"/>
      <c r="J1278" s="63"/>
      <c r="K1278" s="63"/>
      <c r="L1278" s="63"/>
      <c r="M1278" s="63"/>
      <c r="N1278" s="63"/>
      <c r="O1278" s="65">
        <f t="shared" si="127"/>
        <v>0</v>
      </c>
      <c r="P1278" s="65">
        <v>0</v>
      </c>
      <c r="Q1278" s="65">
        <v>2146000</v>
      </c>
      <c r="R1278" s="65">
        <f t="shared" si="128"/>
        <v>0</v>
      </c>
    </row>
    <row r="1279" spans="1:18" s="93" customFormat="1" x14ac:dyDescent="0.2">
      <c r="A1279" s="163">
        <v>249</v>
      </c>
      <c r="B1279" s="94" t="s">
        <v>848</v>
      </c>
      <c r="C1279" s="91" t="s">
        <v>610</v>
      </c>
      <c r="D1279" s="91" t="s">
        <v>557</v>
      </c>
      <c r="E1279" s="91">
        <v>0</v>
      </c>
      <c r="F1279" s="92">
        <f>'[2]Laporan Mingguan'!O1286</f>
        <v>1</v>
      </c>
      <c r="G1279" s="91"/>
      <c r="H1279" s="91"/>
      <c r="I1279" s="91">
        <f>1</f>
        <v>1</v>
      </c>
      <c r="J1279" s="91"/>
      <c r="K1279" s="91"/>
      <c r="L1279" s="91"/>
      <c r="M1279" s="91"/>
      <c r="N1279" s="91"/>
      <c r="O1279" s="92">
        <f t="shared" si="127"/>
        <v>2</v>
      </c>
      <c r="P1279" s="92">
        <v>2</v>
      </c>
      <c r="Q1279" s="92">
        <v>964000</v>
      </c>
      <c r="R1279" s="92">
        <f t="shared" si="128"/>
        <v>1928000</v>
      </c>
    </row>
    <row r="1280" spans="1:18" x14ac:dyDescent="0.2">
      <c r="A1280" s="163">
        <v>250</v>
      </c>
      <c r="B1280" s="80" t="s">
        <v>584</v>
      </c>
      <c r="C1280" s="63" t="s">
        <v>941</v>
      </c>
      <c r="D1280" s="63" t="s">
        <v>557</v>
      </c>
      <c r="E1280" s="63">
        <v>0</v>
      </c>
      <c r="F1280" s="65">
        <f>'[2]Laporan Mingguan'!O1287</f>
        <v>2</v>
      </c>
      <c r="G1280" s="63"/>
      <c r="H1280" s="63"/>
      <c r="I1280" s="63"/>
      <c r="J1280" s="63"/>
      <c r="K1280" s="63"/>
      <c r="L1280" s="63"/>
      <c r="M1280" s="63"/>
      <c r="N1280" s="63"/>
      <c r="O1280" s="65">
        <f t="shared" si="127"/>
        <v>2</v>
      </c>
      <c r="P1280" s="65">
        <v>2</v>
      </c>
      <c r="Q1280" s="65">
        <v>1471000</v>
      </c>
      <c r="R1280" s="65">
        <f t="shared" si="128"/>
        <v>2942000</v>
      </c>
    </row>
    <row r="1281" spans="1:18" x14ac:dyDescent="0.2">
      <c r="A1281" s="163">
        <v>251</v>
      </c>
      <c r="B1281" s="80" t="s">
        <v>584</v>
      </c>
      <c r="C1281" s="63" t="s">
        <v>589</v>
      </c>
      <c r="D1281" s="63" t="s">
        <v>557</v>
      </c>
      <c r="E1281" s="63">
        <v>0</v>
      </c>
      <c r="F1281" s="65">
        <f>'[2]Laporan Mingguan'!O1288</f>
        <v>1</v>
      </c>
      <c r="G1281" s="63"/>
      <c r="H1281" s="63"/>
      <c r="I1281" s="63"/>
      <c r="J1281" s="63"/>
      <c r="K1281" s="63"/>
      <c r="L1281" s="63"/>
      <c r="M1281" s="63"/>
      <c r="N1281" s="63"/>
      <c r="O1281" s="65">
        <f t="shared" si="127"/>
        <v>1</v>
      </c>
      <c r="P1281" s="65">
        <v>1</v>
      </c>
      <c r="Q1281" s="65">
        <v>1911000</v>
      </c>
      <c r="R1281" s="65">
        <f t="shared" si="128"/>
        <v>1911000</v>
      </c>
    </row>
    <row r="1282" spans="1:18" x14ac:dyDescent="0.2">
      <c r="A1282" s="163">
        <v>252</v>
      </c>
      <c r="B1282" s="80" t="s">
        <v>596</v>
      </c>
      <c r="C1282" s="63" t="s">
        <v>597</v>
      </c>
      <c r="D1282" s="63" t="s">
        <v>557</v>
      </c>
      <c r="E1282" s="63">
        <v>0</v>
      </c>
      <c r="F1282" s="65">
        <f>'[2]Laporan Mingguan'!O1289</f>
        <v>0</v>
      </c>
      <c r="G1282" s="63"/>
      <c r="H1282" s="63"/>
      <c r="I1282" s="63"/>
      <c r="J1282" s="63"/>
      <c r="K1282" s="63"/>
      <c r="L1282" s="63"/>
      <c r="M1282" s="63"/>
      <c r="N1282" s="63"/>
      <c r="O1282" s="65">
        <f t="shared" si="127"/>
        <v>0</v>
      </c>
      <c r="P1282" s="65">
        <v>0</v>
      </c>
      <c r="Q1282" s="65">
        <v>1405000</v>
      </c>
      <c r="R1282" s="65">
        <f t="shared" si="128"/>
        <v>0</v>
      </c>
    </row>
    <row r="1283" spans="1:18" x14ac:dyDescent="0.2">
      <c r="A1283" s="163">
        <v>253</v>
      </c>
      <c r="B1283" s="80" t="s">
        <v>584</v>
      </c>
      <c r="C1283" s="63" t="s">
        <v>944</v>
      </c>
      <c r="D1283" s="63" t="s">
        <v>557</v>
      </c>
      <c r="E1283" s="63">
        <v>0</v>
      </c>
      <c r="F1283" s="65">
        <f>'[2]Laporan Mingguan'!O1290</f>
        <v>0</v>
      </c>
      <c r="G1283" s="63"/>
      <c r="H1283" s="63"/>
      <c r="I1283" s="63"/>
      <c r="J1283" s="63"/>
      <c r="K1283" s="63"/>
      <c r="L1283" s="63"/>
      <c r="M1283" s="63"/>
      <c r="N1283" s="63"/>
      <c r="O1283" s="65">
        <f t="shared" si="127"/>
        <v>0</v>
      </c>
      <c r="P1283" s="65">
        <v>0</v>
      </c>
      <c r="Q1283" s="65">
        <v>792000</v>
      </c>
      <c r="R1283" s="65">
        <f t="shared" si="128"/>
        <v>0</v>
      </c>
    </row>
    <row r="1284" spans="1:18" x14ac:dyDescent="0.2">
      <c r="A1284" s="163">
        <v>254</v>
      </c>
      <c r="B1284" s="83" t="s">
        <v>1139</v>
      </c>
      <c r="C1284" s="63" t="s">
        <v>1138</v>
      </c>
      <c r="D1284" s="63" t="s">
        <v>557</v>
      </c>
      <c r="E1284" s="63">
        <v>0</v>
      </c>
      <c r="F1284" s="65">
        <f>'[2]Laporan Mingguan'!O1291</f>
        <v>0</v>
      </c>
      <c r="G1284" s="63"/>
      <c r="H1284" s="63"/>
      <c r="I1284" s="63"/>
      <c r="J1284" s="63"/>
      <c r="K1284" s="63"/>
      <c r="L1284" s="63"/>
      <c r="M1284" s="63"/>
      <c r="N1284" s="63"/>
      <c r="O1284" s="65">
        <f t="shared" si="127"/>
        <v>0</v>
      </c>
      <c r="P1284" s="65">
        <v>0</v>
      </c>
      <c r="Q1284" s="65">
        <v>836000</v>
      </c>
      <c r="R1284" s="65">
        <f t="shared" si="128"/>
        <v>0</v>
      </c>
    </row>
    <row r="1285" spans="1:18" x14ac:dyDescent="0.2">
      <c r="A1285" s="163">
        <v>255</v>
      </c>
      <c r="B1285" s="80" t="s">
        <v>584</v>
      </c>
      <c r="C1285" s="63" t="s">
        <v>1018</v>
      </c>
      <c r="D1285" s="63" t="s">
        <v>557</v>
      </c>
      <c r="E1285" s="63">
        <v>0</v>
      </c>
      <c r="F1285" s="65">
        <f>'[2]Laporan Mingguan'!O1292</f>
        <v>0</v>
      </c>
      <c r="G1285" s="63"/>
      <c r="H1285" s="63"/>
      <c r="I1285" s="63"/>
      <c r="J1285" s="63"/>
      <c r="K1285" s="63"/>
      <c r="L1285" s="63"/>
      <c r="M1285" s="63"/>
      <c r="N1285" s="63"/>
      <c r="O1285" s="65">
        <f t="shared" si="127"/>
        <v>0</v>
      </c>
      <c r="P1285" s="65">
        <v>0</v>
      </c>
      <c r="Q1285" s="65">
        <v>833000</v>
      </c>
      <c r="R1285" s="65">
        <f t="shared" si="128"/>
        <v>0</v>
      </c>
    </row>
    <row r="1286" spans="1:18" x14ac:dyDescent="0.2">
      <c r="A1286" s="163">
        <v>256</v>
      </c>
      <c r="B1286" s="80" t="s">
        <v>584</v>
      </c>
      <c r="C1286" s="63" t="s">
        <v>1019</v>
      </c>
      <c r="D1286" s="63" t="s">
        <v>557</v>
      </c>
      <c r="E1286" s="63">
        <v>0</v>
      </c>
      <c r="F1286" s="65">
        <f>'[2]Laporan Mingguan'!O1293</f>
        <v>0</v>
      </c>
      <c r="G1286" s="63"/>
      <c r="H1286" s="63"/>
      <c r="I1286" s="63"/>
      <c r="J1286" s="63"/>
      <c r="K1286" s="63"/>
      <c r="L1286" s="63"/>
      <c r="M1286" s="63"/>
      <c r="N1286" s="63"/>
      <c r="O1286" s="65">
        <f t="shared" ref="O1286" si="129">(F1286+G1286+I1286+K1286+M1286)-(H1286+J1286+L1286+N1286)</f>
        <v>0</v>
      </c>
      <c r="P1286" s="65">
        <v>0</v>
      </c>
      <c r="Q1286" s="65">
        <v>1063000</v>
      </c>
      <c r="R1286" s="65">
        <f t="shared" ref="R1286" si="130">Q1286*O1286</f>
        <v>0</v>
      </c>
    </row>
    <row r="1287" spans="1:18" x14ac:dyDescent="0.2">
      <c r="A1287" s="163">
        <v>257</v>
      </c>
      <c r="B1287" s="80" t="s">
        <v>584</v>
      </c>
      <c r="C1287" s="63" t="s">
        <v>1147</v>
      </c>
      <c r="D1287" s="63" t="s">
        <v>557</v>
      </c>
      <c r="E1287" s="63">
        <v>0</v>
      </c>
      <c r="F1287" s="65">
        <f>'[2]Laporan Mingguan'!O1294</f>
        <v>0</v>
      </c>
      <c r="G1287" s="63"/>
      <c r="H1287" s="63"/>
      <c r="I1287" s="63"/>
      <c r="J1287" s="63"/>
      <c r="K1287" s="63"/>
      <c r="L1287" s="63"/>
      <c r="M1287" s="63"/>
      <c r="N1287" s="63"/>
      <c r="O1287" s="65">
        <f t="shared" si="127"/>
        <v>0</v>
      </c>
      <c r="P1287" s="65">
        <v>0</v>
      </c>
      <c r="Q1287" s="65">
        <v>855000</v>
      </c>
      <c r="R1287" s="65">
        <f t="shared" si="128"/>
        <v>0</v>
      </c>
    </row>
    <row r="1288" spans="1:18" s="93" customFormat="1" x14ac:dyDescent="0.2">
      <c r="A1288" s="163">
        <v>258</v>
      </c>
      <c r="B1288" s="96" t="s">
        <v>1141</v>
      </c>
      <c r="C1288" s="91" t="s">
        <v>1140</v>
      </c>
      <c r="D1288" s="91" t="s">
        <v>557</v>
      </c>
      <c r="E1288" s="91">
        <v>0</v>
      </c>
      <c r="F1288" s="92">
        <f>'[2]Laporan Mingguan'!O1295</f>
        <v>0</v>
      </c>
      <c r="G1288" s="91">
        <f>1</f>
        <v>1</v>
      </c>
      <c r="H1288" s="91"/>
      <c r="I1288" s="91"/>
      <c r="J1288" s="91"/>
      <c r="K1288" s="91"/>
      <c r="L1288" s="91">
        <f>1</f>
        <v>1</v>
      </c>
      <c r="M1288" s="91"/>
      <c r="N1288" s="91"/>
      <c r="O1288" s="92">
        <f t="shared" si="127"/>
        <v>0</v>
      </c>
      <c r="P1288" s="92">
        <v>0</v>
      </c>
      <c r="Q1288" s="92">
        <v>855000</v>
      </c>
      <c r="R1288" s="92">
        <f t="shared" si="128"/>
        <v>0</v>
      </c>
    </row>
    <row r="1289" spans="1:18" x14ac:dyDescent="0.2">
      <c r="A1289" s="163">
        <v>259</v>
      </c>
      <c r="B1289" s="83" t="s">
        <v>1143</v>
      </c>
      <c r="C1289" s="63" t="s">
        <v>1142</v>
      </c>
      <c r="D1289" s="63" t="s">
        <v>557</v>
      </c>
      <c r="E1289" s="63">
        <v>0</v>
      </c>
      <c r="F1289" s="65">
        <f>'[2]Laporan Mingguan'!O1296</f>
        <v>1</v>
      </c>
      <c r="G1289" s="63"/>
      <c r="H1289" s="63"/>
      <c r="I1289" s="63"/>
      <c r="J1289" s="63"/>
      <c r="K1289" s="63"/>
      <c r="L1289" s="63">
        <f>1</f>
        <v>1</v>
      </c>
      <c r="M1289" s="63"/>
      <c r="N1289" s="63"/>
      <c r="O1289" s="65">
        <f t="shared" ref="O1289" si="131">(F1289+G1289+I1289+K1289+M1289)-(H1289+J1289+L1289+N1289)</f>
        <v>0</v>
      </c>
      <c r="P1289" s="65">
        <v>0</v>
      </c>
      <c r="Q1289" s="65">
        <v>855000</v>
      </c>
      <c r="R1289" s="65">
        <f t="shared" ref="R1289" si="132">Q1289*O1289</f>
        <v>0</v>
      </c>
    </row>
    <row r="1290" spans="1:18" x14ac:dyDescent="0.2">
      <c r="A1290" s="163">
        <v>260</v>
      </c>
      <c r="B1290" s="83" t="s">
        <v>1145</v>
      </c>
      <c r="C1290" s="63" t="s">
        <v>1144</v>
      </c>
      <c r="D1290" s="63" t="s">
        <v>557</v>
      </c>
      <c r="E1290" s="63">
        <v>0</v>
      </c>
      <c r="F1290" s="65">
        <f>'[2]Laporan Mingguan'!O1297</f>
        <v>1</v>
      </c>
      <c r="G1290" s="63"/>
      <c r="H1290" s="63"/>
      <c r="I1290" s="63"/>
      <c r="J1290" s="63"/>
      <c r="K1290" s="63"/>
      <c r="L1290" s="63"/>
      <c r="M1290" s="63"/>
      <c r="N1290" s="63"/>
      <c r="O1290" s="65">
        <f t="shared" ref="O1290:O1292" si="133">(F1290+G1290+I1290+K1290+M1290)-(H1290+J1290+L1290+N1290)</f>
        <v>1</v>
      </c>
      <c r="P1290" s="65">
        <v>1</v>
      </c>
      <c r="Q1290" s="65">
        <v>836000</v>
      </c>
      <c r="R1290" s="65">
        <f t="shared" ref="R1290:R1292" si="134">Q1290*O1290</f>
        <v>836000</v>
      </c>
    </row>
    <row r="1291" spans="1:18" x14ac:dyDescent="0.2">
      <c r="A1291" s="163">
        <v>261</v>
      </c>
      <c r="B1291" s="80" t="s">
        <v>584</v>
      </c>
      <c r="C1291" s="63" t="s">
        <v>950</v>
      </c>
      <c r="D1291" s="63" t="s">
        <v>557</v>
      </c>
      <c r="E1291" s="63">
        <v>0</v>
      </c>
      <c r="F1291" s="65">
        <f>'[2]Laporan Mingguan'!O1298</f>
        <v>0</v>
      </c>
      <c r="G1291" s="63"/>
      <c r="H1291" s="63"/>
      <c r="I1291" s="63"/>
      <c r="J1291" s="63"/>
      <c r="K1291" s="63"/>
      <c r="L1291" s="63"/>
      <c r="M1291" s="63"/>
      <c r="N1291" s="63"/>
      <c r="O1291" s="65">
        <f t="shared" ref="O1291" si="135">(F1291+G1291+I1291+K1291+M1291)-(H1291+J1291+L1291+N1291)</f>
        <v>0</v>
      </c>
      <c r="P1291" s="65">
        <v>0</v>
      </c>
      <c r="Q1291" s="65">
        <v>961000</v>
      </c>
      <c r="R1291" s="65">
        <f t="shared" ref="R1291" si="136">Q1291*O1291</f>
        <v>0</v>
      </c>
    </row>
    <row r="1292" spans="1:18" s="93" customFormat="1" x14ac:dyDescent="0.2">
      <c r="A1292" s="163">
        <v>262</v>
      </c>
      <c r="B1292" s="94" t="s">
        <v>584</v>
      </c>
      <c r="C1292" s="91" t="s">
        <v>1146</v>
      </c>
      <c r="D1292" s="91" t="s">
        <v>557</v>
      </c>
      <c r="E1292" s="91">
        <v>0</v>
      </c>
      <c r="F1292" s="92">
        <f>'[2]Laporan Mingguan'!O1299</f>
        <v>0</v>
      </c>
      <c r="G1292" s="91">
        <f>2</f>
        <v>2</v>
      </c>
      <c r="H1292" s="91"/>
      <c r="I1292" s="91"/>
      <c r="J1292" s="91"/>
      <c r="K1292" s="91"/>
      <c r="L1292" s="91">
        <f>1</f>
        <v>1</v>
      </c>
      <c r="M1292" s="91"/>
      <c r="N1292" s="91"/>
      <c r="O1292" s="92">
        <f t="shared" si="133"/>
        <v>1</v>
      </c>
      <c r="P1292" s="92">
        <v>1</v>
      </c>
      <c r="Q1292" s="92">
        <v>1083000</v>
      </c>
      <c r="R1292" s="92">
        <f t="shared" si="134"/>
        <v>1083000</v>
      </c>
    </row>
    <row r="1293" spans="1:18" s="101" customFormat="1" x14ac:dyDescent="0.2">
      <c r="A1293" s="163">
        <v>263</v>
      </c>
      <c r="B1293" s="99" t="s">
        <v>584</v>
      </c>
      <c r="C1293" s="98" t="s">
        <v>1211</v>
      </c>
      <c r="D1293" s="98" t="s">
        <v>557</v>
      </c>
      <c r="E1293" s="98">
        <v>0</v>
      </c>
      <c r="F1293" s="100">
        <f>'[2]Laporan Mingguan'!O1300</f>
        <v>0</v>
      </c>
      <c r="G1293" s="98">
        <f>1</f>
        <v>1</v>
      </c>
      <c r="H1293" s="98"/>
      <c r="I1293" s="98"/>
      <c r="J1293" s="98"/>
      <c r="K1293" s="98"/>
      <c r="L1293" s="98"/>
      <c r="M1293" s="98"/>
      <c r="N1293" s="98"/>
      <c r="O1293" s="100">
        <f t="shared" ref="O1293" si="137">(F1293+G1293+I1293+K1293+M1293)-(H1293+J1293+L1293+N1293)</f>
        <v>1</v>
      </c>
      <c r="P1293" s="100">
        <v>1</v>
      </c>
      <c r="Q1293" s="100">
        <v>0</v>
      </c>
      <c r="R1293" s="100">
        <f t="shared" ref="R1293" si="138">Q1293*O1293</f>
        <v>0</v>
      </c>
    </row>
    <row r="1294" spans="1:18" x14ac:dyDescent="0.2">
      <c r="A1294" s="163">
        <v>264</v>
      </c>
      <c r="B1294" s="80" t="s">
        <v>584</v>
      </c>
      <c r="C1294" s="63" t="s">
        <v>952</v>
      </c>
      <c r="D1294" s="63" t="s">
        <v>557</v>
      </c>
      <c r="E1294" s="63">
        <v>0</v>
      </c>
      <c r="F1294" s="65">
        <f>'[2]Laporan Mingguan'!O1300</f>
        <v>0</v>
      </c>
      <c r="G1294" s="63"/>
      <c r="H1294" s="63"/>
      <c r="I1294" s="63"/>
      <c r="J1294" s="63"/>
      <c r="K1294" s="63"/>
      <c r="L1294" s="63"/>
      <c r="M1294" s="63"/>
      <c r="N1294" s="63"/>
      <c r="O1294" s="65">
        <f t="shared" ref="O1294:O1296" si="139">(F1294+G1294+I1294+K1294+M1294)-(H1294+J1294+L1294+N1294)</f>
        <v>0</v>
      </c>
      <c r="P1294" s="65">
        <v>0</v>
      </c>
      <c r="Q1294" s="65">
        <v>961000</v>
      </c>
      <c r="R1294" s="65">
        <f t="shared" ref="R1294:R1296" si="140">Q1294*O1294</f>
        <v>0</v>
      </c>
    </row>
    <row r="1295" spans="1:18" x14ac:dyDescent="0.2">
      <c r="A1295" s="163">
        <v>265</v>
      </c>
      <c r="B1295" s="80" t="s">
        <v>584</v>
      </c>
      <c r="C1295" s="63" t="s">
        <v>951</v>
      </c>
      <c r="D1295" s="63" t="s">
        <v>557</v>
      </c>
      <c r="E1295" s="63">
        <v>0</v>
      </c>
      <c r="F1295" s="65">
        <f>'[2]Laporan Mingguan'!O1301</f>
        <v>0</v>
      </c>
      <c r="G1295" s="63"/>
      <c r="H1295" s="63"/>
      <c r="I1295" s="63"/>
      <c r="J1295" s="63"/>
      <c r="K1295" s="63"/>
      <c r="L1295" s="63"/>
      <c r="M1295" s="63"/>
      <c r="N1295" s="63"/>
      <c r="O1295" s="65">
        <f t="shared" ref="O1295" si="141">(F1295+G1295+I1295+K1295+M1295)-(H1295+J1295+L1295+N1295)</f>
        <v>0</v>
      </c>
      <c r="P1295" s="65">
        <v>0</v>
      </c>
      <c r="Q1295" s="65">
        <v>961000</v>
      </c>
      <c r="R1295" s="65">
        <f t="shared" ref="R1295" si="142">Q1295*O1295</f>
        <v>0</v>
      </c>
    </row>
    <row r="1296" spans="1:18" x14ac:dyDescent="0.2">
      <c r="A1296" s="163">
        <v>266</v>
      </c>
      <c r="B1296" s="80" t="s">
        <v>584</v>
      </c>
      <c r="C1296" s="63" t="s">
        <v>1148</v>
      </c>
      <c r="D1296" s="63" t="s">
        <v>557</v>
      </c>
      <c r="E1296" s="63">
        <v>0</v>
      </c>
      <c r="F1296" s="65">
        <f>'[2]Laporan Mingguan'!O1302</f>
        <v>0</v>
      </c>
      <c r="G1296" s="63"/>
      <c r="H1296" s="63"/>
      <c r="I1296" s="63"/>
      <c r="J1296" s="63"/>
      <c r="K1296" s="63"/>
      <c r="L1296" s="63"/>
      <c r="M1296" s="63"/>
      <c r="N1296" s="63"/>
      <c r="O1296" s="65">
        <f t="shared" si="139"/>
        <v>0</v>
      </c>
      <c r="P1296" s="65">
        <v>0</v>
      </c>
      <c r="Q1296" s="65">
        <v>1175000</v>
      </c>
      <c r="R1296" s="65">
        <f t="shared" si="140"/>
        <v>0</v>
      </c>
    </row>
    <row r="1297" spans="1:18" x14ac:dyDescent="0.2">
      <c r="A1297" s="163">
        <v>267</v>
      </c>
      <c r="B1297" s="80" t="s">
        <v>584</v>
      </c>
      <c r="C1297" s="63" t="s">
        <v>945</v>
      </c>
      <c r="D1297" s="63" t="s">
        <v>557</v>
      </c>
      <c r="E1297" s="63">
        <v>0</v>
      </c>
      <c r="F1297" s="65">
        <f>'[2]Laporan Mingguan'!O1303</f>
        <v>1</v>
      </c>
      <c r="G1297" s="63"/>
      <c r="H1297" s="63"/>
      <c r="I1297" s="63"/>
      <c r="J1297" s="63"/>
      <c r="K1297" s="63"/>
      <c r="L1297" s="63"/>
      <c r="M1297" s="63"/>
      <c r="N1297" s="63"/>
      <c r="O1297" s="65">
        <f t="shared" ref="O1297" si="143">(F1297+G1297+I1297+K1297+M1297)-(H1297+J1297+L1297+N1297)</f>
        <v>1</v>
      </c>
      <c r="P1297" s="65">
        <v>1</v>
      </c>
      <c r="Q1297" s="65">
        <v>1150000</v>
      </c>
      <c r="R1297" s="65">
        <f t="shared" ref="R1297" si="144">Q1297*O1297</f>
        <v>1150000</v>
      </c>
    </row>
    <row r="1298" spans="1:18" x14ac:dyDescent="0.2">
      <c r="A1298" s="163">
        <v>268</v>
      </c>
      <c r="B1298" s="80" t="s">
        <v>584</v>
      </c>
      <c r="C1298" s="63" t="s">
        <v>942</v>
      </c>
      <c r="D1298" s="63" t="s">
        <v>557</v>
      </c>
      <c r="E1298" s="63">
        <v>0</v>
      </c>
      <c r="F1298" s="65">
        <f>'[2]Laporan Mingguan'!O1304</f>
        <v>1</v>
      </c>
      <c r="G1298" s="63"/>
      <c r="H1298" s="63"/>
      <c r="I1298" s="63"/>
      <c r="J1298" s="63"/>
      <c r="K1298" s="63"/>
      <c r="L1298" s="63"/>
      <c r="M1298" s="63"/>
      <c r="N1298" s="63"/>
      <c r="O1298" s="65">
        <f t="shared" si="127"/>
        <v>1</v>
      </c>
      <c r="P1298" s="65">
        <v>1</v>
      </c>
      <c r="Q1298" s="65">
        <v>961000</v>
      </c>
      <c r="R1298" s="65">
        <f t="shared" si="128"/>
        <v>961000</v>
      </c>
    </row>
    <row r="1299" spans="1:18" x14ac:dyDescent="0.2">
      <c r="A1299" s="163">
        <v>269</v>
      </c>
      <c r="B1299" s="80" t="s">
        <v>584</v>
      </c>
      <c r="C1299" s="63" t="s">
        <v>943</v>
      </c>
      <c r="D1299" s="63" t="s">
        <v>557</v>
      </c>
      <c r="E1299" s="63">
        <v>0</v>
      </c>
      <c r="F1299" s="65">
        <f>'[2]Laporan Mingguan'!O1305</f>
        <v>1</v>
      </c>
      <c r="G1299" s="63"/>
      <c r="H1299" s="63"/>
      <c r="I1299" s="63"/>
      <c r="J1299" s="63"/>
      <c r="K1299" s="63"/>
      <c r="L1299" s="63"/>
      <c r="M1299" s="63"/>
      <c r="N1299" s="63"/>
      <c r="O1299" s="65">
        <f t="shared" ref="O1299" si="145">(F1299+G1299+I1299+K1299+M1299)-(H1299+J1299+L1299+N1299)</f>
        <v>1</v>
      </c>
      <c r="P1299" s="65">
        <v>1</v>
      </c>
      <c r="Q1299" s="65">
        <v>961000</v>
      </c>
      <c r="R1299" s="65">
        <f t="shared" ref="R1299" si="146">Q1299*O1299</f>
        <v>961000</v>
      </c>
    </row>
    <row r="1300" spans="1:18" x14ac:dyDescent="0.2">
      <c r="A1300" s="163">
        <v>270</v>
      </c>
      <c r="B1300" s="80" t="s">
        <v>584</v>
      </c>
      <c r="C1300" s="63" t="s">
        <v>609</v>
      </c>
      <c r="D1300" s="63" t="s">
        <v>557</v>
      </c>
      <c r="E1300" s="63">
        <v>0</v>
      </c>
      <c r="F1300" s="65">
        <f>'[2]Laporan Mingguan'!O1306</f>
        <v>1</v>
      </c>
      <c r="G1300" s="63"/>
      <c r="H1300" s="63"/>
      <c r="I1300" s="63"/>
      <c r="J1300" s="63"/>
      <c r="K1300" s="63"/>
      <c r="L1300" s="63"/>
      <c r="M1300" s="63"/>
      <c r="N1300" s="63"/>
      <c r="O1300" s="65">
        <f t="shared" si="127"/>
        <v>1</v>
      </c>
      <c r="P1300" s="65">
        <v>1</v>
      </c>
      <c r="Q1300" s="65">
        <v>1487000</v>
      </c>
      <c r="R1300" s="65">
        <v>0</v>
      </c>
    </row>
    <row r="1301" spans="1:18" x14ac:dyDescent="0.2">
      <c r="A1301" s="163">
        <v>271</v>
      </c>
      <c r="B1301" s="80" t="s">
        <v>584</v>
      </c>
      <c r="C1301" s="63" t="s">
        <v>585</v>
      </c>
      <c r="D1301" s="63" t="s">
        <v>557</v>
      </c>
      <c r="E1301" s="63">
        <v>0</v>
      </c>
      <c r="F1301" s="65">
        <f>'[2]Laporan Mingguan'!O1307</f>
        <v>2</v>
      </c>
      <c r="G1301" s="63"/>
      <c r="H1301" s="63">
        <f>1</f>
        <v>1</v>
      </c>
      <c r="I1301" s="63"/>
      <c r="J1301" s="63"/>
      <c r="K1301" s="63"/>
      <c r="L1301" s="63"/>
      <c r="M1301" s="63"/>
      <c r="N1301" s="63"/>
      <c r="O1301" s="65">
        <f t="shared" si="127"/>
        <v>1</v>
      </c>
      <c r="P1301" s="65">
        <v>1</v>
      </c>
      <c r="Q1301" s="65">
        <v>1248000</v>
      </c>
      <c r="R1301" s="65">
        <f t="shared" si="128"/>
        <v>1248000</v>
      </c>
    </row>
    <row r="1302" spans="1:18" x14ac:dyDescent="0.2">
      <c r="A1302" s="163">
        <v>272</v>
      </c>
      <c r="B1302" s="80" t="s">
        <v>584</v>
      </c>
      <c r="C1302" s="63" t="s">
        <v>586</v>
      </c>
      <c r="D1302" s="63" t="s">
        <v>557</v>
      </c>
      <c r="E1302" s="63">
        <v>0</v>
      </c>
      <c r="F1302" s="65">
        <f>'[2]Laporan Mingguan'!O1308</f>
        <v>2</v>
      </c>
      <c r="G1302" s="63"/>
      <c r="H1302" s="63"/>
      <c r="I1302" s="63"/>
      <c r="J1302" s="63"/>
      <c r="K1302" s="63"/>
      <c r="L1302" s="63"/>
      <c r="M1302" s="63"/>
      <c r="N1302" s="63"/>
      <c r="O1302" s="65">
        <f t="shared" si="127"/>
        <v>2</v>
      </c>
      <c r="P1302" s="65">
        <v>2</v>
      </c>
      <c r="Q1302" s="65">
        <v>1348000</v>
      </c>
      <c r="R1302" s="65">
        <f t="shared" si="128"/>
        <v>2696000</v>
      </c>
    </row>
    <row r="1303" spans="1:18" x14ac:dyDescent="0.2">
      <c r="A1303" s="163">
        <v>273</v>
      </c>
      <c r="B1303" s="80" t="s">
        <v>584</v>
      </c>
      <c r="C1303" s="63" t="s">
        <v>587</v>
      </c>
      <c r="D1303" s="63" t="s">
        <v>557</v>
      </c>
      <c r="E1303" s="63">
        <v>0</v>
      </c>
      <c r="F1303" s="65">
        <f>'[2]Laporan Mingguan'!O1309</f>
        <v>2</v>
      </c>
      <c r="G1303" s="63"/>
      <c r="H1303" s="63"/>
      <c r="I1303" s="63"/>
      <c r="J1303" s="63"/>
      <c r="K1303" s="63"/>
      <c r="L1303" s="63"/>
      <c r="M1303" s="63"/>
      <c r="N1303" s="63"/>
      <c r="O1303" s="65">
        <f t="shared" si="127"/>
        <v>2</v>
      </c>
      <c r="P1303" s="65">
        <v>2</v>
      </c>
      <c r="Q1303" s="65">
        <v>1556000</v>
      </c>
      <c r="R1303" s="65">
        <f t="shared" si="128"/>
        <v>3112000</v>
      </c>
    </row>
    <row r="1304" spans="1:18" x14ac:dyDescent="0.2">
      <c r="A1304" s="163">
        <v>274</v>
      </c>
      <c r="B1304" s="80" t="s">
        <v>584</v>
      </c>
      <c r="C1304" s="63" t="s">
        <v>588</v>
      </c>
      <c r="D1304" s="63" t="s">
        <v>557</v>
      </c>
      <c r="E1304" s="63">
        <v>0</v>
      </c>
      <c r="F1304" s="65">
        <f>'[2]Laporan Mingguan'!O1310</f>
        <v>3</v>
      </c>
      <c r="G1304" s="63"/>
      <c r="H1304" s="63"/>
      <c r="I1304" s="63"/>
      <c r="J1304" s="63"/>
      <c r="K1304" s="63"/>
      <c r="L1304" s="63"/>
      <c r="M1304" s="63"/>
      <c r="N1304" s="63"/>
      <c r="O1304" s="65">
        <f t="shared" si="127"/>
        <v>3</v>
      </c>
      <c r="P1304" s="65">
        <v>3</v>
      </c>
      <c r="Q1304" s="65">
        <v>1819000</v>
      </c>
      <c r="R1304" s="65">
        <f t="shared" si="128"/>
        <v>5457000</v>
      </c>
    </row>
    <row r="1305" spans="1:18" x14ac:dyDescent="0.2">
      <c r="A1305" s="163">
        <v>275</v>
      </c>
      <c r="B1305" s="80" t="s">
        <v>584</v>
      </c>
      <c r="C1305" s="63" t="s">
        <v>1020</v>
      </c>
      <c r="D1305" s="63" t="s">
        <v>557</v>
      </c>
      <c r="E1305" s="63">
        <v>0</v>
      </c>
      <c r="F1305" s="65">
        <f>'[2]Laporan Mingguan'!O1311</f>
        <v>0</v>
      </c>
      <c r="G1305" s="63"/>
      <c r="H1305" s="63"/>
      <c r="I1305" s="63"/>
      <c r="J1305" s="63"/>
      <c r="K1305" s="63"/>
      <c r="L1305" s="63"/>
      <c r="M1305" s="63"/>
      <c r="N1305" s="63"/>
      <c r="O1305" s="65">
        <f t="shared" si="127"/>
        <v>0</v>
      </c>
      <c r="P1305" s="65">
        <v>0</v>
      </c>
      <c r="Q1305" s="65">
        <v>488000</v>
      </c>
      <c r="R1305" s="65">
        <f t="shared" si="128"/>
        <v>0</v>
      </c>
    </row>
    <row r="1306" spans="1:18" x14ac:dyDescent="0.2">
      <c r="A1306" s="163">
        <v>276</v>
      </c>
      <c r="B1306" s="80" t="s">
        <v>584</v>
      </c>
      <c r="C1306" s="63" t="s">
        <v>590</v>
      </c>
      <c r="D1306" s="63" t="s">
        <v>557</v>
      </c>
      <c r="E1306" s="63">
        <v>0</v>
      </c>
      <c r="F1306" s="65">
        <f>'[2]Laporan Mingguan'!O1312</f>
        <v>0</v>
      </c>
      <c r="G1306" s="63"/>
      <c r="H1306" s="63"/>
      <c r="I1306" s="63"/>
      <c r="J1306" s="63"/>
      <c r="K1306" s="63"/>
      <c r="L1306" s="63"/>
      <c r="M1306" s="63"/>
      <c r="N1306" s="63"/>
      <c r="O1306" s="65">
        <f t="shared" si="127"/>
        <v>0</v>
      </c>
      <c r="P1306" s="65">
        <v>0</v>
      </c>
      <c r="Q1306" s="65">
        <v>971000</v>
      </c>
      <c r="R1306" s="65">
        <f t="shared" si="128"/>
        <v>0</v>
      </c>
    </row>
    <row r="1307" spans="1:18" x14ac:dyDescent="0.2">
      <c r="A1307" s="163">
        <v>277</v>
      </c>
      <c r="B1307" s="80" t="s">
        <v>584</v>
      </c>
      <c r="C1307" s="63" t="s">
        <v>949</v>
      </c>
      <c r="D1307" s="63" t="s">
        <v>557</v>
      </c>
      <c r="E1307" s="63">
        <v>0</v>
      </c>
      <c r="F1307" s="65">
        <f>'[2]Laporan Mingguan'!O1313</f>
        <v>0</v>
      </c>
      <c r="G1307" s="63"/>
      <c r="H1307" s="63"/>
      <c r="I1307" s="63"/>
      <c r="J1307" s="63"/>
      <c r="K1307" s="63"/>
      <c r="L1307" s="63"/>
      <c r="M1307" s="63"/>
      <c r="N1307" s="63"/>
      <c r="O1307" s="65">
        <f t="shared" ref="O1307:O1312" si="147">(F1307+G1307+I1307+K1307+M1307)-(H1307+J1307+L1307+N1307)</f>
        <v>0</v>
      </c>
      <c r="P1307" s="65">
        <v>0</v>
      </c>
      <c r="Q1307" s="65">
        <v>1388000</v>
      </c>
      <c r="R1307" s="65">
        <f t="shared" ref="R1307:R1312" si="148">Q1307*O1307</f>
        <v>0</v>
      </c>
    </row>
    <row r="1308" spans="1:18" s="93" customFormat="1" x14ac:dyDescent="0.2">
      <c r="A1308" s="163">
        <v>278</v>
      </c>
      <c r="B1308" s="94" t="s">
        <v>584</v>
      </c>
      <c r="C1308" s="97" t="s">
        <v>1109</v>
      </c>
      <c r="D1308" s="91" t="s">
        <v>557</v>
      </c>
      <c r="E1308" s="91">
        <v>0</v>
      </c>
      <c r="F1308" s="92">
        <f>'[2]Laporan Mingguan'!O1314</f>
        <v>1</v>
      </c>
      <c r="G1308" s="91"/>
      <c r="H1308" s="91"/>
      <c r="I1308" s="91">
        <f>1</f>
        <v>1</v>
      </c>
      <c r="J1308" s="91"/>
      <c r="K1308" s="91"/>
      <c r="L1308" s="91"/>
      <c r="M1308" s="91"/>
      <c r="N1308" s="91"/>
      <c r="O1308" s="92">
        <f t="shared" ref="O1308" si="149">(F1308+G1308+I1308+K1308+M1308)-(H1308+J1308+L1308+N1308)</f>
        <v>2</v>
      </c>
      <c r="P1308" s="92">
        <v>2</v>
      </c>
      <c r="Q1308" s="92">
        <v>860000</v>
      </c>
      <c r="R1308" s="92">
        <f t="shared" si="128"/>
        <v>1720000</v>
      </c>
    </row>
    <row r="1309" spans="1:18" x14ac:dyDescent="0.2">
      <c r="A1309" s="163">
        <v>279</v>
      </c>
      <c r="B1309" s="80" t="s">
        <v>584</v>
      </c>
      <c r="C1309" s="63" t="s">
        <v>925</v>
      </c>
      <c r="D1309" s="63" t="s">
        <v>557</v>
      </c>
      <c r="E1309" s="63">
        <v>0</v>
      </c>
      <c r="F1309" s="65">
        <f>'[2]Laporan Mingguan'!O1315</f>
        <v>0</v>
      </c>
      <c r="G1309" s="63"/>
      <c r="H1309" s="63"/>
      <c r="I1309" s="63"/>
      <c r="J1309" s="63"/>
      <c r="K1309" s="63"/>
      <c r="L1309" s="63"/>
      <c r="M1309" s="63"/>
      <c r="N1309" s="63"/>
      <c r="O1309" s="65">
        <f t="shared" si="127"/>
        <v>0</v>
      </c>
      <c r="P1309" s="65">
        <v>0</v>
      </c>
      <c r="Q1309" s="65">
        <v>1957000</v>
      </c>
      <c r="R1309" s="65">
        <f t="shared" si="128"/>
        <v>0</v>
      </c>
    </row>
    <row r="1310" spans="1:18" s="93" customFormat="1" x14ac:dyDescent="0.2">
      <c r="A1310" s="163">
        <v>280</v>
      </c>
      <c r="B1310" s="94" t="s">
        <v>584</v>
      </c>
      <c r="C1310" s="97" t="s">
        <v>1011</v>
      </c>
      <c r="D1310" s="91" t="s">
        <v>557</v>
      </c>
      <c r="E1310" s="91">
        <v>0</v>
      </c>
      <c r="F1310" s="92">
        <f>'[2]Laporan Mingguan'!O1316</f>
        <v>0</v>
      </c>
      <c r="G1310" s="91">
        <f>2</f>
        <v>2</v>
      </c>
      <c r="H1310" s="91"/>
      <c r="I1310" s="91"/>
      <c r="J1310" s="91">
        <f>1</f>
        <v>1</v>
      </c>
      <c r="K1310" s="91"/>
      <c r="L1310" s="91">
        <f>1</f>
        <v>1</v>
      </c>
      <c r="M1310" s="91"/>
      <c r="N1310" s="91"/>
      <c r="O1310" s="92">
        <f t="shared" si="147"/>
        <v>0</v>
      </c>
      <c r="P1310" s="92">
        <v>0</v>
      </c>
      <c r="Q1310" s="92">
        <v>1300000</v>
      </c>
      <c r="R1310" s="92">
        <f t="shared" si="148"/>
        <v>0</v>
      </c>
    </row>
    <row r="1311" spans="1:18" x14ac:dyDescent="0.2">
      <c r="A1311" s="163">
        <v>281</v>
      </c>
      <c r="B1311" s="80" t="s">
        <v>584</v>
      </c>
      <c r="C1311" s="85" t="s">
        <v>850</v>
      </c>
      <c r="D1311" s="63" t="s">
        <v>557</v>
      </c>
      <c r="E1311" s="63">
        <v>0</v>
      </c>
      <c r="F1311" s="65">
        <f>'[2]Laporan Mingguan'!O1317</f>
        <v>0</v>
      </c>
      <c r="G1311" s="63"/>
      <c r="H1311" s="63"/>
      <c r="I1311" s="63"/>
      <c r="J1311" s="63"/>
      <c r="K1311" s="63"/>
      <c r="L1311" s="63"/>
      <c r="M1311" s="63"/>
      <c r="N1311" s="63"/>
      <c r="O1311" s="65">
        <f t="shared" si="127"/>
        <v>0</v>
      </c>
      <c r="P1311" s="65">
        <v>0</v>
      </c>
      <c r="Q1311" s="65">
        <v>2390000</v>
      </c>
      <c r="R1311" s="65">
        <f t="shared" si="128"/>
        <v>0</v>
      </c>
    </row>
    <row r="1312" spans="1:18" s="93" customFormat="1" x14ac:dyDescent="0.2">
      <c r="A1312" s="163">
        <v>282</v>
      </c>
      <c r="B1312" s="94" t="s">
        <v>584</v>
      </c>
      <c r="C1312" s="97" t="s">
        <v>1012</v>
      </c>
      <c r="D1312" s="91" t="s">
        <v>557</v>
      </c>
      <c r="E1312" s="91">
        <v>0</v>
      </c>
      <c r="F1312" s="92">
        <f>'[2]Laporan Mingguan'!O1318</f>
        <v>1</v>
      </c>
      <c r="G1312" s="91"/>
      <c r="H1312" s="91"/>
      <c r="I1312" s="91">
        <f>1</f>
        <v>1</v>
      </c>
      <c r="J1312" s="91"/>
      <c r="K1312" s="91"/>
      <c r="L1312" s="91"/>
      <c r="M1312" s="91"/>
      <c r="N1312" s="91"/>
      <c r="O1312" s="92">
        <f t="shared" si="147"/>
        <v>2</v>
      </c>
      <c r="P1312" s="92">
        <v>2</v>
      </c>
      <c r="Q1312" s="92">
        <v>1565000</v>
      </c>
      <c r="R1312" s="92">
        <f t="shared" si="148"/>
        <v>3130000</v>
      </c>
    </row>
    <row r="1313" spans="1:18" x14ac:dyDescent="0.2">
      <c r="A1313" s="163">
        <v>283</v>
      </c>
      <c r="B1313" s="80" t="s">
        <v>126</v>
      </c>
      <c r="C1313" s="63" t="s">
        <v>478</v>
      </c>
      <c r="D1313" s="63" t="s">
        <v>978</v>
      </c>
      <c r="E1313" s="63">
        <v>0</v>
      </c>
      <c r="F1313" s="65">
        <f>'[2]Laporan Mingguan'!O1319</f>
        <v>0</v>
      </c>
      <c r="G1313" s="63"/>
      <c r="H1313" s="63"/>
      <c r="I1313" s="63"/>
      <c r="J1313" s="63"/>
      <c r="K1313" s="63"/>
      <c r="L1313" s="63"/>
      <c r="M1313" s="63"/>
      <c r="N1313" s="63"/>
      <c r="O1313" s="65">
        <f t="shared" si="110"/>
        <v>0</v>
      </c>
      <c r="P1313" s="65">
        <v>0</v>
      </c>
      <c r="Q1313" s="65">
        <v>370000</v>
      </c>
      <c r="R1313" s="65">
        <f t="shared" ref="R1313:R1406" si="150">Q1313*O1313</f>
        <v>0</v>
      </c>
    </row>
    <row r="1314" spans="1:18" x14ac:dyDescent="0.2">
      <c r="A1314" s="163">
        <v>284</v>
      </c>
      <c r="B1314" s="80" t="s">
        <v>126</v>
      </c>
      <c r="C1314" s="63" t="s">
        <v>479</v>
      </c>
      <c r="D1314" s="63" t="s">
        <v>978</v>
      </c>
      <c r="E1314" s="63">
        <v>0</v>
      </c>
      <c r="F1314" s="65">
        <f>'[2]Laporan Mingguan'!O1320</f>
        <v>0</v>
      </c>
      <c r="G1314" s="63"/>
      <c r="H1314" s="63"/>
      <c r="I1314" s="63"/>
      <c r="J1314" s="63"/>
      <c r="K1314" s="63"/>
      <c r="L1314" s="63"/>
      <c r="M1314" s="63"/>
      <c r="N1314" s="63"/>
      <c r="O1314" s="65">
        <f t="shared" si="110"/>
        <v>0</v>
      </c>
      <c r="P1314" s="65">
        <v>0</v>
      </c>
      <c r="Q1314" s="65">
        <v>563000</v>
      </c>
      <c r="R1314" s="65">
        <f t="shared" si="150"/>
        <v>0</v>
      </c>
    </row>
    <row r="1315" spans="1:18" x14ac:dyDescent="0.2">
      <c r="A1315" s="163">
        <v>285</v>
      </c>
      <c r="B1315" s="80" t="s">
        <v>480</v>
      </c>
      <c r="C1315" s="63" t="s">
        <v>481</v>
      </c>
      <c r="D1315" s="63">
        <v>0</v>
      </c>
      <c r="E1315" s="63">
        <v>0</v>
      </c>
      <c r="F1315" s="65">
        <f>'[2]Laporan Mingguan'!O1321</f>
        <v>0</v>
      </c>
      <c r="G1315" s="63"/>
      <c r="H1315" s="63"/>
      <c r="I1315" s="63"/>
      <c r="J1315" s="63"/>
      <c r="K1315" s="63"/>
      <c r="L1315" s="63"/>
      <c r="M1315" s="63"/>
      <c r="N1315" s="63"/>
      <c r="O1315" s="65">
        <f t="shared" si="110"/>
        <v>0</v>
      </c>
      <c r="P1315" s="65">
        <v>0</v>
      </c>
      <c r="Q1315" s="65">
        <v>451500</v>
      </c>
      <c r="R1315" s="65">
        <f t="shared" si="150"/>
        <v>0</v>
      </c>
    </row>
    <row r="1316" spans="1:18" x14ac:dyDescent="0.2">
      <c r="A1316" s="163">
        <v>286</v>
      </c>
      <c r="B1316" s="80" t="s">
        <v>482</v>
      </c>
      <c r="C1316" s="63" t="s">
        <v>483</v>
      </c>
      <c r="D1316" s="63">
        <v>0</v>
      </c>
      <c r="E1316" s="63">
        <v>0</v>
      </c>
      <c r="F1316" s="65">
        <f>'[2]Laporan Mingguan'!O1322</f>
        <v>0</v>
      </c>
      <c r="G1316" s="63"/>
      <c r="H1316" s="63"/>
      <c r="I1316" s="63"/>
      <c r="J1316" s="63"/>
      <c r="K1316" s="63"/>
      <c r="L1316" s="63"/>
      <c r="M1316" s="63"/>
      <c r="N1316" s="63"/>
      <c r="O1316" s="65">
        <f t="shared" si="110"/>
        <v>0</v>
      </c>
      <c r="P1316" s="65">
        <v>0</v>
      </c>
      <c r="Q1316" s="65">
        <v>280725</v>
      </c>
      <c r="R1316" s="65">
        <f t="shared" si="150"/>
        <v>0</v>
      </c>
    </row>
    <row r="1317" spans="1:18" x14ac:dyDescent="0.2">
      <c r="A1317" s="163">
        <v>287</v>
      </c>
      <c r="B1317" s="80" t="s">
        <v>484</v>
      </c>
      <c r="C1317" s="63" t="s">
        <v>485</v>
      </c>
      <c r="D1317" s="63">
        <v>0</v>
      </c>
      <c r="E1317" s="63">
        <v>0</v>
      </c>
      <c r="F1317" s="65">
        <f>'[2]Laporan Mingguan'!O1323</f>
        <v>0</v>
      </c>
      <c r="G1317" s="63"/>
      <c r="H1317" s="63"/>
      <c r="I1317" s="63"/>
      <c r="J1317" s="63"/>
      <c r="K1317" s="63"/>
      <c r="L1317" s="63"/>
      <c r="M1317" s="63"/>
      <c r="N1317" s="63"/>
      <c r="O1317" s="65">
        <f t="shared" si="110"/>
        <v>0</v>
      </c>
      <c r="P1317" s="65">
        <v>0</v>
      </c>
      <c r="Q1317" s="65">
        <v>280725</v>
      </c>
      <c r="R1317" s="65">
        <f t="shared" si="150"/>
        <v>0</v>
      </c>
    </row>
    <row r="1318" spans="1:18" x14ac:dyDescent="0.2">
      <c r="A1318" s="163">
        <v>288</v>
      </c>
      <c r="B1318" s="80" t="s">
        <v>486</v>
      </c>
      <c r="C1318" s="63" t="s">
        <v>747</v>
      </c>
      <c r="D1318" s="63">
        <v>0</v>
      </c>
      <c r="E1318" s="63">
        <v>0</v>
      </c>
      <c r="F1318" s="65">
        <f>'[2]Laporan Mingguan'!O1324</f>
        <v>0</v>
      </c>
      <c r="G1318" s="63"/>
      <c r="H1318" s="63"/>
      <c r="I1318" s="63"/>
      <c r="J1318" s="63"/>
      <c r="K1318" s="63"/>
      <c r="L1318" s="63"/>
      <c r="M1318" s="63"/>
      <c r="N1318" s="63"/>
      <c r="O1318" s="65">
        <f t="shared" si="110"/>
        <v>0</v>
      </c>
      <c r="P1318" s="65">
        <v>0</v>
      </c>
      <c r="Q1318" s="65">
        <v>412060</v>
      </c>
      <c r="R1318" s="65">
        <f t="shared" si="150"/>
        <v>0</v>
      </c>
    </row>
    <row r="1319" spans="1:18" x14ac:dyDescent="0.2">
      <c r="A1319" s="163">
        <v>289</v>
      </c>
      <c r="B1319" s="80" t="s">
        <v>126</v>
      </c>
      <c r="C1319" s="63" t="s">
        <v>487</v>
      </c>
      <c r="D1319" s="63">
        <v>0</v>
      </c>
      <c r="E1319" s="63">
        <v>0</v>
      </c>
      <c r="F1319" s="65">
        <f>'[2]Laporan Mingguan'!O1325</f>
        <v>0</v>
      </c>
      <c r="G1319" s="63"/>
      <c r="H1319" s="63"/>
      <c r="I1319" s="63"/>
      <c r="J1319" s="63"/>
      <c r="K1319" s="63"/>
      <c r="L1319" s="63"/>
      <c r="M1319" s="63"/>
      <c r="N1319" s="63"/>
      <c r="O1319" s="65">
        <f t="shared" si="110"/>
        <v>0</v>
      </c>
      <c r="P1319" s="65">
        <v>0</v>
      </c>
      <c r="Q1319" s="65">
        <v>394060</v>
      </c>
      <c r="R1319" s="65">
        <f t="shared" si="150"/>
        <v>0</v>
      </c>
    </row>
    <row r="1320" spans="1:18" x14ac:dyDescent="0.2">
      <c r="A1320" s="163">
        <v>290</v>
      </c>
      <c r="B1320" s="80" t="s">
        <v>126</v>
      </c>
      <c r="C1320" s="63" t="s">
        <v>488</v>
      </c>
      <c r="D1320" s="63">
        <v>0</v>
      </c>
      <c r="E1320" s="63">
        <v>0</v>
      </c>
      <c r="F1320" s="65">
        <f>'[2]Laporan Mingguan'!O1326</f>
        <v>1</v>
      </c>
      <c r="G1320" s="63"/>
      <c r="H1320" s="63"/>
      <c r="I1320" s="63"/>
      <c r="J1320" s="63"/>
      <c r="K1320" s="63"/>
      <c r="L1320" s="63"/>
      <c r="M1320" s="63"/>
      <c r="N1320" s="63"/>
      <c r="O1320" s="65">
        <f t="shared" ref="O1320:O1333" si="151">(F1320+G1320+I1320+K1320+M1320)-(H1320+J1320+L1320+N1320)</f>
        <v>1</v>
      </c>
      <c r="P1320" s="65">
        <v>1</v>
      </c>
      <c r="Q1320" s="65">
        <v>601000</v>
      </c>
      <c r="R1320" s="65">
        <f t="shared" si="150"/>
        <v>601000</v>
      </c>
    </row>
    <row r="1321" spans="1:18" x14ac:dyDescent="0.2">
      <c r="A1321" s="163">
        <v>291</v>
      </c>
      <c r="B1321" s="80" t="s">
        <v>489</v>
      </c>
      <c r="C1321" s="63" t="s">
        <v>490</v>
      </c>
      <c r="D1321" s="63">
        <v>0</v>
      </c>
      <c r="E1321" s="63">
        <v>0</v>
      </c>
      <c r="F1321" s="65">
        <f>'[2]Laporan Mingguan'!O1327</f>
        <v>1</v>
      </c>
      <c r="G1321" s="63"/>
      <c r="H1321" s="63"/>
      <c r="I1321" s="63"/>
      <c r="J1321" s="63"/>
      <c r="K1321" s="63"/>
      <c r="L1321" s="63"/>
      <c r="M1321" s="63"/>
      <c r="N1321" s="63"/>
      <c r="O1321" s="65">
        <f t="shared" si="151"/>
        <v>1</v>
      </c>
      <c r="P1321" s="65">
        <v>1</v>
      </c>
      <c r="Q1321" s="65">
        <v>350000</v>
      </c>
      <c r="R1321" s="65">
        <f t="shared" si="150"/>
        <v>350000</v>
      </c>
    </row>
    <row r="1322" spans="1:18" x14ac:dyDescent="0.2">
      <c r="A1322" s="163">
        <v>292</v>
      </c>
      <c r="B1322" s="80" t="s">
        <v>409</v>
      </c>
      <c r="C1322" s="63" t="s">
        <v>491</v>
      </c>
      <c r="D1322" s="63" t="s">
        <v>296</v>
      </c>
      <c r="E1322" s="63">
        <v>0</v>
      </c>
      <c r="F1322" s="65">
        <f>'[2]Laporan Mingguan'!O1328</f>
        <v>2</v>
      </c>
      <c r="G1322" s="63"/>
      <c r="H1322" s="63"/>
      <c r="I1322" s="63"/>
      <c r="J1322" s="63"/>
      <c r="K1322" s="63"/>
      <c r="L1322" s="63"/>
      <c r="M1322" s="63"/>
      <c r="N1322" s="63"/>
      <c r="O1322" s="65">
        <f t="shared" si="151"/>
        <v>2</v>
      </c>
      <c r="P1322" s="65">
        <v>2</v>
      </c>
      <c r="Q1322" s="65">
        <v>506000</v>
      </c>
      <c r="R1322" s="65">
        <f t="shared" si="150"/>
        <v>1012000</v>
      </c>
    </row>
    <row r="1323" spans="1:18" x14ac:dyDescent="0.2">
      <c r="A1323" s="163">
        <v>293</v>
      </c>
      <c r="B1323" s="80" t="s">
        <v>409</v>
      </c>
      <c r="C1323" s="63" t="s">
        <v>492</v>
      </c>
      <c r="D1323" s="63" t="s">
        <v>296</v>
      </c>
      <c r="E1323" s="63">
        <v>0</v>
      </c>
      <c r="F1323" s="65">
        <f>'[2]Laporan Mingguan'!O1329</f>
        <v>1</v>
      </c>
      <c r="G1323" s="63"/>
      <c r="H1323" s="63"/>
      <c r="I1323" s="63"/>
      <c r="J1323" s="63"/>
      <c r="K1323" s="63"/>
      <c r="L1323" s="63"/>
      <c r="M1323" s="63"/>
      <c r="N1323" s="63"/>
      <c r="O1323" s="65">
        <f t="shared" si="151"/>
        <v>1</v>
      </c>
      <c r="P1323" s="65">
        <v>1</v>
      </c>
      <c r="Q1323" s="65">
        <v>762000</v>
      </c>
      <c r="R1323" s="65">
        <f t="shared" si="150"/>
        <v>762000</v>
      </c>
    </row>
    <row r="1324" spans="1:18" x14ac:dyDescent="0.2">
      <c r="A1324" s="163">
        <v>294</v>
      </c>
      <c r="B1324" s="80" t="s">
        <v>409</v>
      </c>
      <c r="C1324" s="63" t="s">
        <v>493</v>
      </c>
      <c r="D1324" s="63" t="s">
        <v>296</v>
      </c>
      <c r="E1324" s="63">
        <v>0</v>
      </c>
      <c r="F1324" s="65">
        <f>'[2]Laporan Mingguan'!O1330</f>
        <v>0</v>
      </c>
      <c r="G1324" s="63"/>
      <c r="H1324" s="63"/>
      <c r="I1324" s="63"/>
      <c r="J1324" s="63"/>
      <c r="K1324" s="63"/>
      <c r="L1324" s="63"/>
      <c r="M1324" s="63"/>
      <c r="N1324" s="63"/>
      <c r="O1324" s="65">
        <f t="shared" si="151"/>
        <v>0</v>
      </c>
      <c r="P1324" s="65">
        <v>0</v>
      </c>
      <c r="Q1324" s="65">
        <v>1130000</v>
      </c>
      <c r="R1324" s="65">
        <f t="shared" si="150"/>
        <v>0</v>
      </c>
    </row>
    <row r="1325" spans="1:18" x14ac:dyDescent="0.2">
      <c r="A1325" s="163">
        <v>295</v>
      </c>
      <c r="B1325" s="80" t="s">
        <v>409</v>
      </c>
      <c r="C1325" s="63" t="s">
        <v>494</v>
      </c>
      <c r="D1325" s="63" t="s">
        <v>296</v>
      </c>
      <c r="E1325" s="63">
        <v>0</v>
      </c>
      <c r="F1325" s="65">
        <f>'[2]Laporan Mingguan'!O1331</f>
        <v>1</v>
      </c>
      <c r="G1325" s="63"/>
      <c r="H1325" s="63"/>
      <c r="I1325" s="63"/>
      <c r="J1325" s="63"/>
      <c r="K1325" s="63"/>
      <c r="L1325" s="63"/>
      <c r="M1325" s="63"/>
      <c r="N1325" s="63"/>
      <c r="O1325" s="65">
        <f t="shared" si="151"/>
        <v>1</v>
      </c>
      <c r="P1325" s="65">
        <v>1</v>
      </c>
      <c r="Q1325" s="65">
        <v>1646000</v>
      </c>
      <c r="R1325" s="65">
        <f t="shared" si="150"/>
        <v>1646000</v>
      </c>
    </row>
    <row r="1326" spans="1:18" x14ac:dyDescent="0.2">
      <c r="A1326" s="163">
        <v>296</v>
      </c>
      <c r="B1326" s="80" t="s">
        <v>151</v>
      </c>
      <c r="C1326" s="63" t="s">
        <v>748</v>
      </c>
      <c r="D1326" s="63" t="s">
        <v>140</v>
      </c>
      <c r="E1326" s="63">
        <v>0</v>
      </c>
      <c r="F1326" s="65">
        <f>'[2]Laporan Mingguan'!O1332</f>
        <v>3</v>
      </c>
      <c r="G1326" s="63"/>
      <c r="H1326" s="63"/>
      <c r="I1326" s="63"/>
      <c r="J1326" s="63"/>
      <c r="K1326" s="63"/>
      <c r="L1326" s="63"/>
      <c r="M1326" s="63"/>
      <c r="N1326" s="63"/>
      <c r="O1326" s="65">
        <f t="shared" si="151"/>
        <v>3</v>
      </c>
      <c r="P1326" s="65">
        <v>3</v>
      </c>
      <c r="Q1326" s="65">
        <v>371260</v>
      </c>
      <c r="R1326" s="65">
        <f t="shared" si="150"/>
        <v>1113780</v>
      </c>
    </row>
    <row r="1327" spans="1:18" x14ac:dyDescent="0.2">
      <c r="A1327" s="163">
        <v>297</v>
      </c>
      <c r="B1327" s="80" t="s">
        <v>151</v>
      </c>
      <c r="C1327" s="63" t="s">
        <v>749</v>
      </c>
      <c r="D1327" s="63" t="s">
        <v>140</v>
      </c>
      <c r="E1327" s="63">
        <v>0</v>
      </c>
      <c r="F1327" s="65">
        <f>'[2]Laporan Mingguan'!O1333</f>
        <v>1</v>
      </c>
      <c r="G1327" s="63"/>
      <c r="H1327" s="63"/>
      <c r="I1327" s="63"/>
      <c r="J1327" s="63"/>
      <c r="K1327" s="63"/>
      <c r="L1327" s="63"/>
      <c r="M1327" s="63"/>
      <c r="N1327" s="63"/>
      <c r="O1327" s="65">
        <f t="shared" si="151"/>
        <v>1</v>
      </c>
      <c r="P1327" s="65">
        <v>1</v>
      </c>
      <c r="Q1327" s="65">
        <v>294000</v>
      </c>
      <c r="R1327" s="65">
        <f t="shared" si="150"/>
        <v>294000</v>
      </c>
    </row>
    <row r="1328" spans="1:18" x14ac:dyDescent="0.2">
      <c r="A1328" s="163">
        <v>298</v>
      </c>
      <c r="B1328" s="80" t="s">
        <v>151</v>
      </c>
      <c r="C1328" s="63" t="s">
        <v>1087</v>
      </c>
      <c r="D1328" s="63" t="s">
        <v>140</v>
      </c>
      <c r="E1328" s="63">
        <v>0</v>
      </c>
      <c r="F1328" s="65">
        <f>'[2]Laporan Mingguan'!O1334</f>
        <v>2</v>
      </c>
      <c r="G1328" s="63"/>
      <c r="H1328" s="63"/>
      <c r="I1328" s="63"/>
      <c r="J1328" s="63"/>
      <c r="K1328" s="63"/>
      <c r="L1328" s="63"/>
      <c r="M1328" s="63"/>
      <c r="N1328" s="63"/>
      <c r="O1328" s="65">
        <f t="shared" si="151"/>
        <v>2</v>
      </c>
      <c r="P1328" s="65">
        <v>2</v>
      </c>
      <c r="Q1328" s="65">
        <v>277800</v>
      </c>
      <c r="R1328" s="65">
        <f t="shared" si="150"/>
        <v>555600</v>
      </c>
    </row>
    <row r="1329" spans="1:18" x14ac:dyDescent="0.2">
      <c r="A1329" s="163">
        <v>299</v>
      </c>
      <c r="B1329" s="80" t="s">
        <v>151</v>
      </c>
      <c r="C1329" s="63" t="s">
        <v>750</v>
      </c>
      <c r="D1329" s="63" t="s">
        <v>140</v>
      </c>
      <c r="E1329" s="63">
        <v>0</v>
      </c>
      <c r="F1329" s="65">
        <f>'[2]Laporan Mingguan'!O1335</f>
        <v>3</v>
      </c>
      <c r="G1329" s="63"/>
      <c r="H1329" s="63"/>
      <c r="I1329" s="63"/>
      <c r="J1329" s="63"/>
      <c r="K1329" s="63"/>
      <c r="L1329" s="63"/>
      <c r="M1329" s="63"/>
      <c r="N1329" s="63">
        <f>1</f>
        <v>1</v>
      </c>
      <c r="O1329" s="65">
        <f t="shared" si="151"/>
        <v>2</v>
      </c>
      <c r="P1329" s="65">
        <v>2</v>
      </c>
      <c r="Q1329" s="65">
        <v>210000</v>
      </c>
      <c r="R1329" s="65">
        <f t="shared" si="150"/>
        <v>420000</v>
      </c>
    </row>
    <row r="1330" spans="1:18" x14ac:dyDescent="0.2">
      <c r="A1330" s="163">
        <v>300</v>
      </c>
      <c r="B1330" s="80" t="s">
        <v>151</v>
      </c>
      <c r="C1330" s="63" t="s">
        <v>992</v>
      </c>
      <c r="D1330" s="63" t="s">
        <v>140</v>
      </c>
      <c r="E1330" s="63">
        <v>0</v>
      </c>
      <c r="F1330" s="65">
        <f>'[2]Laporan Mingguan'!O1336</f>
        <v>1</v>
      </c>
      <c r="G1330" s="63"/>
      <c r="H1330" s="63"/>
      <c r="I1330" s="63"/>
      <c r="J1330" s="63"/>
      <c r="K1330" s="63"/>
      <c r="L1330" s="63"/>
      <c r="M1330" s="63"/>
      <c r="N1330" s="63"/>
      <c r="O1330" s="65">
        <f t="shared" ref="O1330" si="152">(F1330+G1330+I1330+K1330+M1330)-(H1330+J1330+L1330+N1330)</f>
        <v>1</v>
      </c>
      <c r="P1330" s="65">
        <v>1</v>
      </c>
      <c r="Q1330" s="65">
        <v>228800</v>
      </c>
      <c r="R1330" s="65">
        <f t="shared" ref="R1330" si="153">Q1330*O1330</f>
        <v>228800</v>
      </c>
    </row>
    <row r="1331" spans="1:18" x14ac:dyDescent="0.2">
      <c r="A1331" s="163">
        <v>301</v>
      </c>
      <c r="B1331" s="80" t="s">
        <v>151</v>
      </c>
      <c r="C1331" s="63" t="s">
        <v>751</v>
      </c>
      <c r="D1331" s="63" t="s">
        <v>140</v>
      </c>
      <c r="E1331" s="63">
        <v>0</v>
      </c>
      <c r="F1331" s="65">
        <f>'[2]Laporan Mingguan'!O1337</f>
        <v>2</v>
      </c>
      <c r="G1331" s="63"/>
      <c r="H1331" s="63"/>
      <c r="I1331" s="63"/>
      <c r="J1331" s="63"/>
      <c r="K1331" s="63"/>
      <c r="L1331" s="63"/>
      <c r="M1331" s="63"/>
      <c r="N1331" s="63"/>
      <c r="O1331" s="65">
        <f t="shared" ref="O1331:O1368" si="154">(F1331+G1331+I1331+K1331+M1331)-(H1331+J1331+L1331+N1331)</f>
        <v>2</v>
      </c>
      <c r="P1331" s="65">
        <v>2</v>
      </c>
      <c r="Q1331" s="65">
        <v>212200</v>
      </c>
      <c r="R1331" s="65">
        <f t="shared" si="150"/>
        <v>424400</v>
      </c>
    </row>
    <row r="1332" spans="1:18" x14ac:dyDescent="0.2">
      <c r="A1332" s="163">
        <v>302</v>
      </c>
      <c r="B1332" s="80" t="s">
        <v>151</v>
      </c>
      <c r="C1332" s="63" t="s">
        <v>995</v>
      </c>
      <c r="D1332" s="63" t="s">
        <v>140</v>
      </c>
      <c r="E1332" s="63">
        <v>0</v>
      </c>
      <c r="F1332" s="65">
        <f>'[2]Laporan Mingguan'!O1338</f>
        <v>4</v>
      </c>
      <c r="G1332" s="63"/>
      <c r="H1332" s="63"/>
      <c r="I1332" s="63"/>
      <c r="J1332" s="63"/>
      <c r="K1332" s="63"/>
      <c r="L1332" s="63"/>
      <c r="M1332" s="63"/>
      <c r="N1332" s="63"/>
      <c r="O1332" s="65">
        <f t="shared" ref="O1332" si="155">(F1332+G1332+I1332+K1332+M1332)-(H1332+J1332+L1332+N1332)</f>
        <v>4</v>
      </c>
      <c r="P1332" s="65">
        <v>4</v>
      </c>
      <c r="Q1332" s="65">
        <v>175200</v>
      </c>
      <c r="R1332" s="65">
        <f t="shared" ref="R1332" si="156">Q1332*O1332</f>
        <v>700800</v>
      </c>
    </row>
    <row r="1333" spans="1:18" x14ac:dyDescent="0.2">
      <c r="A1333" s="163">
        <v>303</v>
      </c>
      <c r="B1333" s="80" t="s">
        <v>151</v>
      </c>
      <c r="C1333" s="63" t="s">
        <v>752</v>
      </c>
      <c r="D1333" s="63" t="s">
        <v>140</v>
      </c>
      <c r="E1333" s="63">
        <v>0</v>
      </c>
      <c r="F1333" s="65">
        <f>'[2]Laporan Mingguan'!O1339</f>
        <v>0</v>
      </c>
      <c r="G1333" s="63"/>
      <c r="H1333" s="63"/>
      <c r="I1333" s="63"/>
      <c r="J1333" s="63"/>
      <c r="K1333" s="63"/>
      <c r="L1333" s="63"/>
      <c r="M1333" s="63"/>
      <c r="N1333" s="63"/>
      <c r="O1333" s="65">
        <f t="shared" si="151"/>
        <v>0</v>
      </c>
      <c r="P1333" s="65">
        <v>0</v>
      </c>
      <c r="Q1333" s="65">
        <v>212200</v>
      </c>
      <c r="R1333" s="65">
        <f t="shared" si="150"/>
        <v>0</v>
      </c>
    </row>
    <row r="1334" spans="1:18" x14ac:dyDescent="0.2">
      <c r="A1334" s="163">
        <v>304</v>
      </c>
      <c r="B1334" s="80" t="s">
        <v>151</v>
      </c>
      <c r="C1334" s="63" t="s">
        <v>994</v>
      </c>
      <c r="D1334" s="63" t="s">
        <v>140</v>
      </c>
      <c r="E1334" s="63">
        <v>0</v>
      </c>
      <c r="F1334" s="65">
        <f>'[2]Laporan Mingguan'!O1340</f>
        <v>3</v>
      </c>
      <c r="G1334" s="63"/>
      <c r="H1334" s="63"/>
      <c r="I1334" s="63"/>
      <c r="J1334" s="63"/>
      <c r="K1334" s="63"/>
      <c r="L1334" s="63"/>
      <c r="M1334" s="63"/>
      <c r="N1334" s="63"/>
      <c r="O1334" s="65">
        <f t="shared" ref="O1334" si="157">(F1334+G1334+I1334+K1334+M1334)-(H1334+J1334+L1334+N1334)</f>
        <v>3</v>
      </c>
      <c r="P1334" s="65">
        <v>3</v>
      </c>
      <c r="Q1334" s="65">
        <v>175200</v>
      </c>
      <c r="R1334" s="65">
        <f t="shared" ref="R1334" si="158">Q1334*O1334</f>
        <v>525600</v>
      </c>
    </row>
    <row r="1335" spans="1:18" x14ac:dyDescent="0.2">
      <c r="A1335" s="163">
        <v>305</v>
      </c>
      <c r="B1335" s="80" t="s">
        <v>151</v>
      </c>
      <c r="C1335" s="63" t="s">
        <v>858</v>
      </c>
      <c r="D1335" s="63" t="s">
        <v>140</v>
      </c>
      <c r="E1335" s="63">
        <v>0</v>
      </c>
      <c r="F1335" s="65">
        <f>'[2]Laporan Mingguan'!O1341</f>
        <v>2</v>
      </c>
      <c r="G1335" s="63"/>
      <c r="H1335" s="63"/>
      <c r="I1335" s="63"/>
      <c r="J1335" s="63"/>
      <c r="K1335" s="63"/>
      <c r="L1335" s="63"/>
      <c r="M1335" s="63"/>
      <c r="N1335" s="63"/>
      <c r="O1335" s="65">
        <f t="shared" si="154"/>
        <v>2</v>
      </c>
      <c r="P1335" s="65">
        <v>2</v>
      </c>
      <c r="Q1335" s="65">
        <v>248000</v>
      </c>
      <c r="R1335" s="65">
        <f t="shared" si="150"/>
        <v>496000</v>
      </c>
    </row>
    <row r="1336" spans="1:18" x14ac:dyDescent="0.2">
      <c r="A1336" s="163">
        <v>306</v>
      </c>
      <c r="B1336" s="80" t="s">
        <v>151</v>
      </c>
      <c r="C1336" s="63" t="s">
        <v>753</v>
      </c>
      <c r="D1336" s="63" t="s">
        <v>140</v>
      </c>
      <c r="E1336" s="63">
        <v>0</v>
      </c>
      <c r="F1336" s="65">
        <f>'[2]Laporan Mingguan'!O1342</f>
        <v>2</v>
      </c>
      <c r="G1336" s="63"/>
      <c r="H1336" s="63"/>
      <c r="I1336" s="63"/>
      <c r="J1336" s="63"/>
      <c r="K1336" s="63"/>
      <c r="L1336" s="63"/>
      <c r="M1336" s="63"/>
      <c r="N1336" s="63"/>
      <c r="O1336" s="65">
        <f t="shared" si="154"/>
        <v>2</v>
      </c>
      <c r="P1336" s="65">
        <v>2</v>
      </c>
      <c r="Q1336" s="65">
        <v>257400</v>
      </c>
      <c r="R1336" s="65">
        <f t="shared" si="150"/>
        <v>514800</v>
      </c>
    </row>
    <row r="1337" spans="1:18" x14ac:dyDescent="0.2">
      <c r="A1337" s="163">
        <v>307</v>
      </c>
      <c r="B1337" s="80" t="s">
        <v>151</v>
      </c>
      <c r="C1337" s="75" t="s">
        <v>996</v>
      </c>
      <c r="D1337" s="63" t="s">
        <v>140</v>
      </c>
      <c r="E1337" s="63">
        <v>0</v>
      </c>
      <c r="F1337" s="65">
        <f>'[2]Laporan Mingguan'!O1343</f>
        <v>2</v>
      </c>
      <c r="G1337" s="63"/>
      <c r="H1337" s="63"/>
      <c r="I1337" s="63"/>
      <c r="J1337" s="63"/>
      <c r="K1337" s="63"/>
      <c r="L1337" s="63"/>
      <c r="M1337" s="63"/>
      <c r="N1337" s="63"/>
      <c r="O1337" s="65">
        <f t="shared" ref="O1337:O1339" si="159">(F1337+G1337+I1337+K1337+M1337)-(H1337+J1337+L1337+N1337)</f>
        <v>2</v>
      </c>
      <c r="P1337" s="65">
        <v>2</v>
      </c>
      <c r="Q1337" s="65">
        <v>175200</v>
      </c>
      <c r="R1337" s="65">
        <f t="shared" ref="R1337:R1339" si="160">Q1337*O1337</f>
        <v>350400</v>
      </c>
    </row>
    <row r="1338" spans="1:18" x14ac:dyDescent="0.2">
      <c r="A1338" s="163">
        <v>308</v>
      </c>
      <c r="B1338" s="80" t="s">
        <v>151</v>
      </c>
      <c r="C1338" s="63" t="s">
        <v>754</v>
      </c>
      <c r="D1338" s="63" t="s">
        <v>140</v>
      </c>
      <c r="E1338" s="63">
        <v>0</v>
      </c>
      <c r="F1338" s="65">
        <f>'[2]Laporan Mingguan'!O1344</f>
        <v>0</v>
      </c>
      <c r="G1338" s="63"/>
      <c r="H1338" s="63"/>
      <c r="I1338" s="63"/>
      <c r="J1338" s="63"/>
      <c r="K1338" s="63"/>
      <c r="L1338" s="63"/>
      <c r="M1338" s="63"/>
      <c r="N1338" s="63"/>
      <c r="O1338" s="65">
        <f t="shared" si="154"/>
        <v>0</v>
      </c>
      <c r="P1338" s="65">
        <v>0</v>
      </c>
      <c r="Q1338" s="65">
        <v>215500</v>
      </c>
      <c r="R1338" s="65">
        <f t="shared" si="150"/>
        <v>0</v>
      </c>
    </row>
    <row r="1339" spans="1:18" x14ac:dyDescent="0.2">
      <c r="A1339" s="163">
        <v>309</v>
      </c>
      <c r="B1339" s="80" t="s">
        <v>151</v>
      </c>
      <c r="C1339" s="63" t="s">
        <v>998</v>
      </c>
      <c r="D1339" s="63" t="s">
        <v>140</v>
      </c>
      <c r="E1339" s="63">
        <v>0</v>
      </c>
      <c r="F1339" s="65">
        <f>'[2]Laporan Mingguan'!O1345</f>
        <v>1</v>
      </c>
      <c r="G1339" s="63"/>
      <c r="H1339" s="63"/>
      <c r="I1339" s="63"/>
      <c r="J1339" s="63"/>
      <c r="K1339" s="63"/>
      <c r="L1339" s="63"/>
      <c r="M1339" s="63"/>
      <c r="N1339" s="63"/>
      <c r="O1339" s="65">
        <f t="shared" si="159"/>
        <v>1</v>
      </c>
      <c r="P1339" s="65">
        <v>1</v>
      </c>
      <c r="Q1339" s="65">
        <v>175200</v>
      </c>
      <c r="R1339" s="65">
        <f t="shared" si="160"/>
        <v>175200</v>
      </c>
    </row>
    <row r="1340" spans="1:18" x14ac:dyDescent="0.2">
      <c r="A1340" s="163">
        <v>310</v>
      </c>
      <c r="B1340" s="80" t="s">
        <v>151</v>
      </c>
      <c r="C1340" s="63" t="s">
        <v>755</v>
      </c>
      <c r="D1340" s="63" t="s">
        <v>140</v>
      </c>
      <c r="E1340" s="63">
        <v>0</v>
      </c>
      <c r="F1340" s="65">
        <f>'[2]Laporan Mingguan'!O1346</f>
        <v>1</v>
      </c>
      <c r="G1340" s="63"/>
      <c r="H1340" s="63"/>
      <c r="I1340" s="63"/>
      <c r="J1340" s="63"/>
      <c r="K1340" s="63"/>
      <c r="L1340" s="63"/>
      <c r="M1340" s="63"/>
      <c r="N1340" s="63"/>
      <c r="O1340" s="65">
        <f t="shared" si="154"/>
        <v>1</v>
      </c>
      <c r="P1340" s="65">
        <v>1</v>
      </c>
      <c r="Q1340" s="65">
        <v>223200</v>
      </c>
      <c r="R1340" s="65">
        <f t="shared" si="150"/>
        <v>223200</v>
      </c>
    </row>
    <row r="1341" spans="1:18" s="93" customFormat="1" x14ac:dyDescent="0.2">
      <c r="A1341" s="163">
        <v>311</v>
      </c>
      <c r="B1341" s="94" t="s">
        <v>151</v>
      </c>
      <c r="C1341" s="91" t="s">
        <v>993</v>
      </c>
      <c r="D1341" s="91" t="s">
        <v>140</v>
      </c>
      <c r="E1341" s="91">
        <v>0</v>
      </c>
      <c r="F1341" s="92">
        <f>'[2]Laporan Mingguan'!O1347</f>
        <v>2</v>
      </c>
      <c r="G1341" s="91"/>
      <c r="H1341" s="91"/>
      <c r="I1341" s="91">
        <f>2</f>
        <v>2</v>
      </c>
      <c r="J1341" s="91"/>
      <c r="K1341" s="91"/>
      <c r="L1341" s="91"/>
      <c r="M1341" s="91"/>
      <c r="N1341" s="91">
        <f>1+1</f>
        <v>2</v>
      </c>
      <c r="O1341" s="92">
        <f t="shared" ref="O1341" si="161">(F1341+G1341+I1341+K1341+M1341)-(H1341+J1341+L1341+N1341)</f>
        <v>2</v>
      </c>
      <c r="P1341" s="92">
        <v>2</v>
      </c>
      <c r="Q1341" s="92">
        <v>200400</v>
      </c>
      <c r="R1341" s="92">
        <f t="shared" ref="R1341" si="162">Q1341*O1341</f>
        <v>400800</v>
      </c>
    </row>
    <row r="1342" spans="1:18" x14ac:dyDescent="0.2">
      <c r="A1342" s="163">
        <v>312</v>
      </c>
      <c r="B1342" s="80" t="s">
        <v>151</v>
      </c>
      <c r="C1342" s="63" t="s">
        <v>756</v>
      </c>
      <c r="D1342" s="63" t="s">
        <v>140</v>
      </c>
      <c r="E1342" s="63">
        <v>0</v>
      </c>
      <c r="F1342" s="65">
        <f>'[2]Laporan Mingguan'!O1348</f>
        <v>3</v>
      </c>
      <c r="G1342" s="63"/>
      <c r="H1342" s="63"/>
      <c r="I1342" s="63"/>
      <c r="J1342" s="63"/>
      <c r="K1342" s="63"/>
      <c r="L1342" s="63"/>
      <c r="M1342" s="63"/>
      <c r="N1342" s="63"/>
      <c r="O1342" s="65">
        <f t="shared" si="154"/>
        <v>3</v>
      </c>
      <c r="P1342" s="65">
        <v>3</v>
      </c>
      <c r="Q1342" s="65">
        <v>223200</v>
      </c>
      <c r="R1342" s="65">
        <f t="shared" si="150"/>
        <v>669600</v>
      </c>
    </row>
    <row r="1343" spans="1:18" x14ac:dyDescent="0.2">
      <c r="A1343" s="163">
        <v>313</v>
      </c>
      <c r="B1343" s="80" t="s">
        <v>151</v>
      </c>
      <c r="C1343" s="63" t="s">
        <v>859</v>
      </c>
      <c r="D1343" s="63" t="s">
        <v>140</v>
      </c>
      <c r="E1343" s="63">
        <v>0</v>
      </c>
      <c r="F1343" s="65">
        <f>'[2]Laporan Mingguan'!O1349</f>
        <v>3</v>
      </c>
      <c r="G1343" s="63"/>
      <c r="H1343" s="63"/>
      <c r="I1343" s="63"/>
      <c r="J1343" s="63"/>
      <c r="K1343" s="63"/>
      <c r="L1343" s="63"/>
      <c r="M1343" s="63"/>
      <c r="N1343" s="63"/>
      <c r="O1343" s="65">
        <f t="shared" si="154"/>
        <v>3</v>
      </c>
      <c r="P1343" s="65">
        <v>3</v>
      </c>
      <c r="Q1343" s="65">
        <v>274800</v>
      </c>
      <c r="R1343" s="65">
        <f t="shared" si="150"/>
        <v>824400</v>
      </c>
    </row>
    <row r="1344" spans="1:18" x14ac:dyDescent="0.2">
      <c r="A1344" s="163">
        <v>314</v>
      </c>
      <c r="B1344" s="80" t="s">
        <v>151</v>
      </c>
      <c r="C1344" s="63" t="s">
        <v>757</v>
      </c>
      <c r="D1344" s="63" t="s">
        <v>140</v>
      </c>
      <c r="E1344" s="63">
        <v>0</v>
      </c>
      <c r="F1344" s="65">
        <f>'[2]Laporan Mingguan'!O1350</f>
        <v>3</v>
      </c>
      <c r="G1344" s="63"/>
      <c r="H1344" s="63">
        <f>1</f>
        <v>1</v>
      </c>
      <c r="I1344" s="63"/>
      <c r="J1344" s="63"/>
      <c r="K1344" s="63"/>
      <c r="L1344" s="63"/>
      <c r="M1344" s="63"/>
      <c r="N1344" s="63"/>
      <c r="O1344" s="65">
        <f t="shared" si="154"/>
        <v>2</v>
      </c>
      <c r="P1344" s="65">
        <v>2</v>
      </c>
      <c r="Q1344" s="65">
        <v>318500</v>
      </c>
      <c r="R1344" s="65">
        <f t="shared" si="150"/>
        <v>637000</v>
      </c>
    </row>
    <row r="1345" spans="1:18" x14ac:dyDescent="0.2">
      <c r="A1345" s="163">
        <v>315</v>
      </c>
      <c r="B1345" s="80" t="s">
        <v>151</v>
      </c>
      <c r="C1345" s="63" t="s">
        <v>758</v>
      </c>
      <c r="D1345" s="63" t="s">
        <v>140</v>
      </c>
      <c r="E1345" s="63">
        <v>0</v>
      </c>
      <c r="F1345" s="65">
        <f>'[2]Laporan Mingguan'!O1351</f>
        <v>0</v>
      </c>
      <c r="G1345" s="63"/>
      <c r="H1345" s="63"/>
      <c r="I1345" s="63"/>
      <c r="J1345" s="63"/>
      <c r="K1345" s="63"/>
      <c r="L1345" s="63"/>
      <c r="M1345" s="63"/>
      <c r="N1345" s="63"/>
      <c r="O1345" s="65">
        <f t="shared" si="154"/>
        <v>0</v>
      </c>
      <c r="P1345" s="65">
        <v>0</v>
      </c>
      <c r="Q1345" s="65">
        <v>308000</v>
      </c>
      <c r="R1345" s="65">
        <f t="shared" si="150"/>
        <v>0</v>
      </c>
    </row>
    <row r="1346" spans="1:18" s="93" customFormat="1" x14ac:dyDescent="0.2">
      <c r="A1346" s="163">
        <v>316</v>
      </c>
      <c r="B1346" s="94" t="s">
        <v>151</v>
      </c>
      <c r="C1346" s="91" t="s">
        <v>1006</v>
      </c>
      <c r="D1346" s="91" t="s">
        <v>140</v>
      </c>
      <c r="E1346" s="91">
        <v>0</v>
      </c>
      <c r="F1346" s="92">
        <f>'[2]Laporan Mingguan'!O1352</f>
        <v>0</v>
      </c>
      <c r="G1346" s="91">
        <f>2</f>
        <v>2</v>
      </c>
      <c r="H1346" s="91"/>
      <c r="I1346" s="91">
        <f>2</f>
        <v>2</v>
      </c>
      <c r="J1346" s="91"/>
      <c r="K1346" s="91"/>
      <c r="L1346" s="91"/>
      <c r="M1346" s="91"/>
      <c r="N1346" s="91"/>
      <c r="O1346" s="92">
        <f t="shared" ref="O1346" si="163">(F1346+G1346+I1346+K1346+M1346)-(H1346+J1346+L1346+N1346)</f>
        <v>4</v>
      </c>
      <c r="P1346" s="92">
        <v>4</v>
      </c>
      <c r="Q1346" s="92">
        <v>244800</v>
      </c>
      <c r="R1346" s="92">
        <f t="shared" ref="R1346" si="164">Q1346*O1346</f>
        <v>979200</v>
      </c>
    </row>
    <row r="1347" spans="1:18" x14ac:dyDescent="0.2">
      <c r="A1347" s="163">
        <v>317</v>
      </c>
      <c r="B1347" s="80" t="s">
        <v>151</v>
      </c>
      <c r="C1347" s="63" t="s">
        <v>639</v>
      </c>
      <c r="D1347" s="63" t="s">
        <v>140</v>
      </c>
      <c r="E1347" s="63">
        <v>0</v>
      </c>
      <c r="F1347" s="65">
        <f>'[2]Laporan Mingguan'!O1353</f>
        <v>1</v>
      </c>
      <c r="G1347" s="63"/>
      <c r="H1347" s="63"/>
      <c r="I1347" s="63"/>
      <c r="J1347" s="63"/>
      <c r="K1347" s="63"/>
      <c r="L1347" s="63"/>
      <c r="M1347" s="63"/>
      <c r="N1347" s="63"/>
      <c r="O1347" s="65">
        <f t="shared" si="154"/>
        <v>1</v>
      </c>
      <c r="P1347" s="65">
        <v>1</v>
      </c>
      <c r="Q1347" s="65">
        <v>308000</v>
      </c>
      <c r="R1347" s="65">
        <f t="shared" si="150"/>
        <v>308000</v>
      </c>
    </row>
    <row r="1348" spans="1:18" s="93" customFormat="1" x14ac:dyDescent="0.2">
      <c r="A1348" s="163">
        <v>318</v>
      </c>
      <c r="B1348" s="94" t="s">
        <v>151</v>
      </c>
      <c r="C1348" s="91" t="s">
        <v>991</v>
      </c>
      <c r="D1348" s="91" t="s">
        <v>140</v>
      </c>
      <c r="E1348" s="91">
        <v>0</v>
      </c>
      <c r="F1348" s="92">
        <f>'[2]Laporan Mingguan'!O1354</f>
        <v>3</v>
      </c>
      <c r="G1348" s="91"/>
      <c r="H1348" s="91">
        <f>1+1+1</f>
        <v>3</v>
      </c>
      <c r="I1348" s="91">
        <f>1</f>
        <v>1</v>
      </c>
      <c r="J1348" s="91"/>
      <c r="K1348" s="91">
        <f>2</f>
        <v>2</v>
      </c>
      <c r="L1348" s="91"/>
      <c r="M1348" s="91"/>
      <c r="N1348" s="91"/>
      <c r="O1348" s="92">
        <f t="shared" ref="O1348" si="165">(F1348+G1348+I1348+K1348+M1348)-(H1348+J1348+L1348+N1348)</f>
        <v>3</v>
      </c>
      <c r="P1348" s="92">
        <v>3</v>
      </c>
      <c r="Q1348" s="92">
        <v>244800</v>
      </c>
      <c r="R1348" s="92">
        <f t="shared" ref="R1348" si="166">Q1348*O1348</f>
        <v>734400</v>
      </c>
    </row>
    <row r="1349" spans="1:18" x14ac:dyDescent="0.2">
      <c r="A1349" s="163">
        <v>319</v>
      </c>
      <c r="B1349" s="80" t="s">
        <v>151</v>
      </c>
      <c r="C1349" s="63" t="s">
        <v>759</v>
      </c>
      <c r="D1349" s="63" t="s">
        <v>140</v>
      </c>
      <c r="E1349" s="63">
        <v>0</v>
      </c>
      <c r="F1349" s="65">
        <f>'[2]Laporan Mingguan'!O1355</f>
        <v>0</v>
      </c>
      <c r="G1349" s="63"/>
      <c r="H1349" s="63"/>
      <c r="I1349" s="63"/>
      <c r="J1349" s="63"/>
      <c r="K1349" s="63"/>
      <c r="L1349" s="63"/>
      <c r="M1349" s="63"/>
      <c r="N1349" s="63"/>
      <c r="O1349" s="65">
        <f t="shared" si="154"/>
        <v>0</v>
      </c>
      <c r="P1349" s="65">
        <v>0</v>
      </c>
      <c r="Q1349" s="65">
        <v>368800</v>
      </c>
      <c r="R1349" s="65">
        <f t="shared" si="150"/>
        <v>0</v>
      </c>
    </row>
    <row r="1350" spans="1:18" x14ac:dyDescent="0.2">
      <c r="A1350" s="163">
        <v>320</v>
      </c>
      <c r="B1350" s="80" t="s">
        <v>151</v>
      </c>
      <c r="C1350" s="63" t="s">
        <v>904</v>
      </c>
      <c r="D1350" s="63" t="s">
        <v>140</v>
      </c>
      <c r="E1350" s="63">
        <v>0</v>
      </c>
      <c r="F1350" s="65">
        <f>'[2]Laporan Mingguan'!O1356</f>
        <v>3</v>
      </c>
      <c r="G1350" s="63"/>
      <c r="H1350" s="63"/>
      <c r="I1350" s="63"/>
      <c r="J1350" s="63">
        <f>2</f>
        <v>2</v>
      </c>
      <c r="K1350" s="63"/>
      <c r="L1350" s="63"/>
      <c r="M1350" s="63"/>
      <c r="N1350" s="63"/>
      <c r="O1350" s="65">
        <f t="shared" si="154"/>
        <v>1</v>
      </c>
      <c r="P1350" s="65">
        <v>1</v>
      </c>
      <c r="Q1350" s="65">
        <v>377400</v>
      </c>
      <c r="R1350" s="65">
        <f t="shared" si="150"/>
        <v>377400</v>
      </c>
    </row>
    <row r="1351" spans="1:18" x14ac:dyDescent="0.2">
      <c r="A1351" s="163">
        <v>321</v>
      </c>
      <c r="B1351" s="80" t="s">
        <v>151</v>
      </c>
      <c r="C1351" s="63" t="s">
        <v>760</v>
      </c>
      <c r="D1351" s="63" t="s">
        <v>140</v>
      </c>
      <c r="E1351" s="63">
        <v>0</v>
      </c>
      <c r="F1351" s="65">
        <f>'[2]Laporan Mingguan'!O1357</f>
        <v>0</v>
      </c>
      <c r="G1351" s="63"/>
      <c r="H1351" s="63"/>
      <c r="I1351" s="63"/>
      <c r="J1351" s="63"/>
      <c r="K1351" s="63"/>
      <c r="L1351" s="63"/>
      <c r="M1351" s="63"/>
      <c r="N1351" s="63"/>
      <c r="O1351" s="65">
        <f t="shared" si="154"/>
        <v>0</v>
      </c>
      <c r="P1351" s="65">
        <v>0</v>
      </c>
      <c r="Q1351" s="65">
        <v>485900</v>
      </c>
      <c r="R1351" s="65">
        <f t="shared" si="150"/>
        <v>0</v>
      </c>
    </row>
    <row r="1352" spans="1:18" x14ac:dyDescent="0.2">
      <c r="A1352" s="163">
        <v>322</v>
      </c>
      <c r="B1352" s="80" t="s">
        <v>151</v>
      </c>
      <c r="C1352" s="63" t="s">
        <v>1088</v>
      </c>
      <c r="D1352" s="63" t="s">
        <v>140</v>
      </c>
      <c r="E1352" s="63">
        <v>0</v>
      </c>
      <c r="F1352" s="65">
        <f>'[2]Laporan Mingguan'!O1358</f>
        <v>5</v>
      </c>
      <c r="G1352" s="63"/>
      <c r="H1352" s="63"/>
      <c r="I1352" s="63"/>
      <c r="J1352" s="63"/>
      <c r="K1352" s="63"/>
      <c r="L1352" s="63"/>
      <c r="M1352" s="63"/>
      <c r="N1352" s="63"/>
      <c r="O1352" s="65">
        <f t="shared" si="154"/>
        <v>5</v>
      </c>
      <c r="P1352" s="65">
        <v>5</v>
      </c>
      <c r="Q1352" s="65">
        <v>462600</v>
      </c>
      <c r="R1352" s="65">
        <f t="shared" si="150"/>
        <v>2313000</v>
      </c>
    </row>
    <row r="1353" spans="1:18" x14ac:dyDescent="0.2">
      <c r="A1353" s="163">
        <v>323</v>
      </c>
      <c r="B1353" s="80" t="s">
        <v>151</v>
      </c>
      <c r="C1353" s="63" t="s">
        <v>211</v>
      </c>
      <c r="D1353" s="63" t="s">
        <v>140</v>
      </c>
      <c r="E1353" s="63">
        <v>0</v>
      </c>
      <c r="F1353" s="65">
        <f>'[2]Laporan Mingguan'!O1359</f>
        <v>0</v>
      </c>
      <c r="G1353" s="63"/>
      <c r="H1353" s="63"/>
      <c r="I1353" s="63"/>
      <c r="J1353" s="63"/>
      <c r="K1353" s="63"/>
      <c r="L1353" s="63"/>
      <c r="M1353" s="63"/>
      <c r="N1353" s="63"/>
      <c r="O1353" s="65">
        <f t="shared" si="154"/>
        <v>0</v>
      </c>
      <c r="P1353" s="65">
        <v>0</v>
      </c>
      <c r="Q1353" s="65">
        <v>353700</v>
      </c>
      <c r="R1353" s="65">
        <f t="shared" si="150"/>
        <v>0</v>
      </c>
    </row>
    <row r="1354" spans="1:18" x14ac:dyDescent="0.2">
      <c r="A1354" s="163">
        <v>324</v>
      </c>
      <c r="B1354" s="80" t="s">
        <v>151</v>
      </c>
      <c r="C1354" s="63" t="s">
        <v>1005</v>
      </c>
      <c r="D1354" s="63" t="s">
        <v>140</v>
      </c>
      <c r="E1354" s="63">
        <v>0</v>
      </c>
      <c r="F1354" s="65">
        <f>'[2]Laporan Mingguan'!O1360</f>
        <v>3</v>
      </c>
      <c r="G1354" s="63"/>
      <c r="H1354" s="63"/>
      <c r="I1354" s="63"/>
      <c r="J1354" s="63">
        <f>1</f>
        <v>1</v>
      </c>
      <c r="K1354" s="63"/>
      <c r="L1354" s="63"/>
      <c r="M1354" s="63"/>
      <c r="N1354" s="63"/>
      <c r="O1354" s="65">
        <f t="shared" ref="O1354:O1356" si="167">(F1354+G1354+I1354+K1354+M1354)-(H1354+J1354+L1354+N1354)</f>
        <v>2</v>
      </c>
      <c r="P1354" s="65">
        <v>2</v>
      </c>
      <c r="Q1354" s="65">
        <v>276000</v>
      </c>
      <c r="R1354" s="65">
        <f t="shared" ref="R1354:R1356" si="168">Q1354*O1354</f>
        <v>552000</v>
      </c>
    </row>
    <row r="1355" spans="1:18" x14ac:dyDescent="0.2">
      <c r="A1355" s="163">
        <v>325</v>
      </c>
      <c r="B1355" s="80" t="s">
        <v>151</v>
      </c>
      <c r="C1355" s="63" t="s">
        <v>761</v>
      </c>
      <c r="D1355" s="63" t="s">
        <v>140</v>
      </c>
      <c r="E1355" s="63">
        <v>0</v>
      </c>
      <c r="F1355" s="65">
        <f>'[2]Laporan Mingguan'!O1361</f>
        <v>0</v>
      </c>
      <c r="G1355" s="63"/>
      <c r="H1355" s="63"/>
      <c r="I1355" s="63"/>
      <c r="J1355" s="63"/>
      <c r="K1355" s="63"/>
      <c r="L1355" s="63"/>
      <c r="M1355" s="63"/>
      <c r="N1355" s="63"/>
      <c r="O1355" s="65">
        <f t="shared" si="154"/>
        <v>0</v>
      </c>
      <c r="P1355" s="65">
        <v>0</v>
      </c>
      <c r="Q1355" s="65">
        <v>353700</v>
      </c>
      <c r="R1355" s="65">
        <f t="shared" si="150"/>
        <v>0</v>
      </c>
    </row>
    <row r="1356" spans="1:18" s="93" customFormat="1" x14ac:dyDescent="0.2">
      <c r="A1356" s="163">
        <v>326</v>
      </c>
      <c r="B1356" s="94" t="s">
        <v>151</v>
      </c>
      <c r="C1356" s="91" t="s">
        <v>1056</v>
      </c>
      <c r="D1356" s="91" t="s">
        <v>140</v>
      </c>
      <c r="E1356" s="91">
        <v>0</v>
      </c>
      <c r="F1356" s="92">
        <f>'[2]Laporan Mingguan'!O1362</f>
        <v>0</v>
      </c>
      <c r="G1356" s="91"/>
      <c r="H1356" s="91"/>
      <c r="I1356" s="91">
        <f>2</f>
        <v>2</v>
      </c>
      <c r="J1356" s="91"/>
      <c r="K1356" s="91">
        <f>1</f>
        <v>1</v>
      </c>
      <c r="L1356" s="91"/>
      <c r="M1356" s="91"/>
      <c r="N1356" s="91"/>
      <c r="O1356" s="92">
        <f t="shared" si="167"/>
        <v>3</v>
      </c>
      <c r="P1356" s="92">
        <v>3</v>
      </c>
      <c r="Q1356" s="92">
        <v>276000</v>
      </c>
      <c r="R1356" s="92">
        <f t="shared" si="168"/>
        <v>828000</v>
      </c>
    </row>
    <row r="1357" spans="1:18" x14ac:dyDescent="0.2">
      <c r="A1357" s="163">
        <v>327</v>
      </c>
      <c r="B1357" s="80" t="s">
        <v>151</v>
      </c>
      <c r="C1357" s="63" t="s">
        <v>860</v>
      </c>
      <c r="D1357" s="63" t="s">
        <v>140</v>
      </c>
      <c r="E1357" s="63">
        <v>0</v>
      </c>
      <c r="F1357" s="65">
        <f>'[2]Laporan Mingguan'!O1363</f>
        <v>3</v>
      </c>
      <c r="G1357" s="63"/>
      <c r="H1357" s="63"/>
      <c r="I1357" s="63"/>
      <c r="J1357" s="63"/>
      <c r="K1357" s="63"/>
      <c r="L1357" s="63"/>
      <c r="M1357" s="63"/>
      <c r="N1357" s="63"/>
      <c r="O1357" s="65">
        <f t="shared" si="154"/>
        <v>3</v>
      </c>
      <c r="P1357" s="65">
        <v>3</v>
      </c>
      <c r="Q1357" s="65">
        <v>351600</v>
      </c>
      <c r="R1357" s="65">
        <f t="shared" si="150"/>
        <v>1054800</v>
      </c>
    </row>
    <row r="1358" spans="1:18" s="93" customFormat="1" x14ac:dyDescent="0.2">
      <c r="A1358" s="163">
        <v>328</v>
      </c>
      <c r="B1358" s="94" t="s">
        <v>151</v>
      </c>
      <c r="C1358" s="91" t="s">
        <v>920</v>
      </c>
      <c r="D1358" s="91" t="s">
        <v>140</v>
      </c>
      <c r="E1358" s="91">
        <v>0</v>
      </c>
      <c r="F1358" s="92">
        <f>'[2]Laporan Mingguan'!O1364</f>
        <v>2</v>
      </c>
      <c r="G1358" s="91"/>
      <c r="H1358" s="91">
        <f>1+1</f>
        <v>2</v>
      </c>
      <c r="I1358" s="91">
        <f>2</f>
        <v>2</v>
      </c>
      <c r="J1358" s="91">
        <f>1</f>
        <v>1</v>
      </c>
      <c r="K1358" s="91"/>
      <c r="L1358" s="91"/>
      <c r="M1358" s="91"/>
      <c r="N1358" s="91"/>
      <c r="O1358" s="92">
        <f t="shared" si="154"/>
        <v>1</v>
      </c>
      <c r="P1358" s="92">
        <v>1</v>
      </c>
      <c r="Q1358" s="92">
        <v>570000</v>
      </c>
      <c r="R1358" s="92">
        <f t="shared" si="150"/>
        <v>570000</v>
      </c>
    </row>
    <row r="1359" spans="1:18" x14ac:dyDescent="0.2">
      <c r="A1359" s="163">
        <v>329</v>
      </c>
      <c r="B1359" s="80" t="s">
        <v>151</v>
      </c>
      <c r="C1359" s="63" t="s">
        <v>762</v>
      </c>
      <c r="D1359" s="63" t="s">
        <v>140</v>
      </c>
      <c r="E1359" s="63">
        <v>0</v>
      </c>
      <c r="F1359" s="65">
        <f>'[2]Laporan Mingguan'!O1365</f>
        <v>1</v>
      </c>
      <c r="G1359" s="63"/>
      <c r="H1359" s="63"/>
      <c r="I1359" s="63"/>
      <c r="J1359" s="63"/>
      <c r="K1359" s="63"/>
      <c r="L1359" s="63"/>
      <c r="M1359" s="63"/>
      <c r="N1359" s="63"/>
      <c r="O1359" s="65">
        <f t="shared" si="154"/>
        <v>1</v>
      </c>
      <c r="P1359" s="65">
        <v>1</v>
      </c>
      <c r="Q1359" s="65">
        <v>558300</v>
      </c>
      <c r="R1359" s="65">
        <f t="shared" si="150"/>
        <v>558300</v>
      </c>
    </row>
    <row r="1360" spans="1:18" x14ac:dyDescent="0.2">
      <c r="A1360" s="163">
        <v>330</v>
      </c>
      <c r="B1360" s="80" t="s">
        <v>151</v>
      </c>
      <c r="C1360" s="63" t="s">
        <v>983</v>
      </c>
      <c r="D1360" s="63" t="s">
        <v>140</v>
      </c>
      <c r="E1360" s="63">
        <v>0</v>
      </c>
      <c r="F1360" s="65">
        <f>'[2]Laporan Mingguan'!O1366</f>
        <v>2</v>
      </c>
      <c r="G1360" s="63"/>
      <c r="H1360" s="63"/>
      <c r="I1360" s="63"/>
      <c r="J1360" s="63"/>
      <c r="K1360" s="63"/>
      <c r="L1360" s="63">
        <f>1</f>
        <v>1</v>
      </c>
      <c r="M1360" s="63"/>
      <c r="N1360" s="63"/>
      <c r="O1360" s="65">
        <f t="shared" si="154"/>
        <v>1</v>
      </c>
      <c r="P1360" s="65">
        <v>1</v>
      </c>
      <c r="Q1360" s="65">
        <v>570000</v>
      </c>
      <c r="R1360" s="65">
        <f t="shared" si="150"/>
        <v>570000</v>
      </c>
    </row>
    <row r="1361" spans="1:18" s="93" customFormat="1" x14ac:dyDescent="0.2">
      <c r="A1361" s="163">
        <v>331</v>
      </c>
      <c r="B1361" s="94" t="s">
        <v>151</v>
      </c>
      <c r="C1361" s="91" t="s">
        <v>263</v>
      </c>
      <c r="D1361" s="91" t="s">
        <v>140</v>
      </c>
      <c r="E1361" s="91">
        <v>0</v>
      </c>
      <c r="F1361" s="92">
        <f>'[2]Laporan Mingguan'!O1367</f>
        <v>1</v>
      </c>
      <c r="G1361" s="91">
        <f>2</f>
        <v>2</v>
      </c>
      <c r="H1361" s="91">
        <f>1</f>
        <v>1</v>
      </c>
      <c r="I1361" s="91"/>
      <c r="J1361" s="91"/>
      <c r="K1361" s="91"/>
      <c r="L1361" s="91">
        <f>1</f>
        <v>1</v>
      </c>
      <c r="M1361" s="91"/>
      <c r="N1361" s="91"/>
      <c r="O1361" s="92">
        <f t="shared" si="154"/>
        <v>1</v>
      </c>
      <c r="P1361" s="92">
        <v>1</v>
      </c>
      <c r="Q1361" s="92">
        <v>377400</v>
      </c>
      <c r="R1361" s="92">
        <f t="shared" si="150"/>
        <v>377400</v>
      </c>
    </row>
    <row r="1362" spans="1:18" x14ac:dyDescent="0.2">
      <c r="A1362" s="163">
        <v>332</v>
      </c>
      <c r="B1362" s="80" t="s">
        <v>151</v>
      </c>
      <c r="C1362" s="63" t="s">
        <v>882</v>
      </c>
      <c r="D1362" s="63" t="s">
        <v>140</v>
      </c>
      <c r="E1362" s="63">
        <v>0</v>
      </c>
      <c r="F1362" s="65">
        <f>'[2]Laporan Mingguan'!O1368</f>
        <v>2</v>
      </c>
      <c r="G1362" s="63"/>
      <c r="H1362" s="63"/>
      <c r="I1362" s="63"/>
      <c r="J1362" s="63"/>
      <c r="K1362" s="63"/>
      <c r="L1362" s="63"/>
      <c r="M1362" s="63"/>
      <c r="N1362" s="63"/>
      <c r="O1362" s="65">
        <f t="shared" si="154"/>
        <v>2</v>
      </c>
      <c r="P1362" s="65">
        <v>2</v>
      </c>
      <c r="Q1362" s="65">
        <v>748000</v>
      </c>
      <c r="R1362" s="65">
        <f t="shared" si="150"/>
        <v>1496000</v>
      </c>
    </row>
    <row r="1363" spans="1:18" x14ac:dyDescent="0.2">
      <c r="A1363" s="163">
        <v>333</v>
      </c>
      <c r="B1363" s="80" t="s">
        <v>151</v>
      </c>
      <c r="C1363" s="63" t="s">
        <v>640</v>
      </c>
      <c r="D1363" s="63" t="s">
        <v>140</v>
      </c>
      <c r="E1363" s="63">
        <v>0</v>
      </c>
      <c r="F1363" s="65">
        <f>'[2]Laporan Mingguan'!O1369</f>
        <v>0</v>
      </c>
      <c r="G1363" s="63"/>
      <c r="H1363" s="63"/>
      <c r="I1363" s="63"/>
      <c r="J1363" s="63"/>
      <c r="K1363" s="63"/>
      <c r="L1363" s="63"/>
      <c r="M1363" s="63"/>
      <c r="N1363" s="63"/>
      <c r="O1363" s="65">
        <f t="shared" si="154"/>
        <v>0</v>
      </c>
      <c r="P1363" s="65">
        <v>0</v>
      </c>
      <c r="Q1363" s="65">
        <v>594150</v>
      </c>
      <c r="R1363" s="65">
        <f t="shared" si="150"/>
        <v>0</v>
      </c>
    </row>
    <row r="1364" spans="1:18" s="93" customFormat="1" x14ac:dyDescent="0.2">
      <c r="A1364" s="163">
        <v>334</v>
      </c>
      <c r="B1364" s="94" t="s">
        <v>151</v>
      </c>
      <c r="C1364" s="91" t="s">
        <v>997</v>
      </c>
      <c r="D1364" s="91" t="s">
        <v>140</v>
      </c>
      <c r="E1364" s="91">
        <v>0</v>
      </c>
      <c r="F1364" s="92">
        <f>'[2]Laporan Mingguan'!O1370</f>
        <v>1</v>
      </c>
      <c r="G1364" s="91"/>
      <c r="H1364" s="91"/>
      <c r="I1364" s="91">
        <f>2</f>
        <v>2</v>
      </c>
      <c r="J1364" s="91"/>
      <c r="K1364" s="91"/>
      <c r="L1364" s="91"/>
      <c r="M1364" s="91"/>
      <c r="N1364" s="91"/>
      <c r="O1364" s="92">
        <f t="shared" ref="O1364" si="169">(F1364+G1364+I1364+K1364+M1364)-(H1364+J1364+L1364+N1364)</f>
        <v>3</v>
      </c>
      <c r="P1364" s="92">
        <v>3</v>
      </c>
      <c r="Q1364" s="92">
        <v>589800</v>
      </c>
      <c r="R1364" s="92">
        <f t="shared" ref="R1364" si="170">Q1364*O1364</f>
        <v>1769400</v>
      </c>
    </row>
    <row r="1365" spans="1:18" s="93" customFormat="1" x14ac:dyDescent="0.2">
      <c r="A1365" s="163">
        <v>335</v>
      </c>
      <c r="B1365" s="94" t="s">
        <v>151</v>
      </c>
      <c r="C1365" s="91" t="s">
        <v>264</v>
      </c>
      <c r="D1365" s="91" t="s">
        <v>140</v>
      </c>
      <c r="E1365" s="91">
        <v>0</v>
      </c>
      <c r="F1365" s="92">
        <f>'[2]Laporan Mingguan'!O1371</f>
        <v>2</v>
      </c>
      <c r="G1365" s="91">
        <f>1</f>
        <v>1</v>
      </c>
      <c r="H1365" s="91"/>
      <c r="I1365" s="91"/>
      <c r="J1365" s="91"/>
      <c r="K1365" s="91"/>
      <c r="L1365" s="91"/>
      <c r="M1365" s="91"/>
      <c r="N1365" s="91"/>
      <c r="O1365" s="92">
        <f t="shared" si="154"/>
        <v>3</v>
      </c>
      <c r="P1365" s="92">
        <v>3</v>
      </c>
      <c r="Q1365" s="92">
        <v>527200</v>
      </c>
      <c r="R1365" s="92">
        <f t="shared" si="150"/>
        <v>1581600</v>
      </c>
    </row>
    <row r="1366" spans="1:18" x14ac:dyDescent="0.2">
      <c r="A1366" s="163">
        <v>336</v>
      </c>
      <c r="B1366" s="80" t="s">
        <v>151</v>
      </c>
      <c r="C1366" s="63" t="s">
        <v>763</v>
      </c>
      <c r="D1366" s="63" t="s">
        <v>140</v>
      </c>
      <c r="E1366" s="63">
        <v>0</v>
      </c>
      <c r="F1366" s="65">
        <f>'[2]Laporan Mingguan'!O1372</f>
        <v>2</v>
      </c>
      <c r="G1366" s="63"/>
      <c r="H1366" s="63"/>
      <c r="I1366" s="63"/>
      <c r="J1366" s="63"/>
      <c r="K1366" s="63"/>
      <c r="L1366" s="63"/>
      <c r="M1366" s="63"/>
      <c r="N1366" s="63"/>
      <c r="O1366" s="65">
        <f t="shared" si="154"/>
        <v>2</v>
      </c>
      <c r="P1366" s="65">
        <v>2</v>
      </c>
      <c r="Q1366" s="65">
        <v>894800</v>
      </c>
      <c r="R1366" s="65">
        <f t="shared" si="150"/>
        <v>1789600</v>
      </c>
    </row>
    <row r="1367" spans="1:18" x14ac:dyDescent="0.2">
      <c r="A1367" s="163">
        <v>337</v>
      </c>
      <c r="B1367" s="80" t="s">
        <v>151</v>
      </c>
      <c r="C1367" s="63" t="s">
        <v>764</v>
      </c>
      <c r="D1367" s="63" t="s">
        <v>140</v>
      </c>
      <c r="E1367" s="63">
        <v>0</v>
      </c>
      <c r="F1367" s="65">
        <f>'[2]Laporan Mingguan'!O1373</f>
        <v>0</v>
      </c>
      <c r="G1367" s="63"/>
      <c r="H1367" s="63"/>
      <c r="I1367" s="63"/>
      <c r="J1367" s="63"/>
      <c r="K1367" s="63"/>
      <c r="L1367" s="63"/>
      <c r="M1367" s="63"/>
      <c r="N1367" s="63"/>
      <c r="O1367" s="65">
        <f t="shared" ref="O1367:O1376" si="171">(F1367+G1367+I1367+K1367+M1367)-(H1367+J1367+L1367+N1367)</f>
        <v>0</v>
      </c>
      <c r="P1367" s="65">
        <v>0</v>
      </c>
      <c r="Q1367" s="65">
        <v>738000</v>
      </c>
      <c r="R1367" s="65">
        <f t="shared" si="150"/>
        <v>0</v>
      </c>
    </row>
    <row r="1368" spans="1:18" s="93" customFormat="1" x14ac:dyDescent="0.2">
      <c r="A1368" s="163">
        <v>338</v>
      </c>
      <c r="B1368" s="94" t="s">
        <v>151</v>
      </c>
      <c r="C1368" s="91" t="s">
        <v>905</v>
      </c>
      <c r="D1368" s="91" t="s">
        <v>140</v>
      </c>
      <c r="E1368" s="91">
        <v>0</v>
      </c>
      <c r="F1368" s="92">
        <f>'[2]Laporan Mingguan'!O1374</f>
        <v>2</v>
      </c>
      <c r="G1368" s="91"/>
      <c r="H1368" s="91">
        <f>1</f>
        <v>1</v>
      </c>
      <c r="I1368" s="91">
        <f>1</f>
        <v>1</v>
      </c>
      <c r="J1368" s="91"/>
      <c r="K1368" s="91"/>
      <c r="L1368" s="91">
        <f>1</f>
        <v>1</v>
      </c>
      <c r="M1368" s="91"/>
      <c r="N1368" s="91"/>
      <c r="O1368" s="92">
        <f t="shared" si="154"/>
        <v>1</v>
      </c>
      <c r="P1368" s="92">
        <v>1</v>
      </c>
      <c r="Q1368" s="92">
        <v>702600</v>
      </c>
      <c r="R1368" s="92">
        <f t="shared" si="150"/>
        <v>702600</v>
      </c>
    </row>
    <row r="1369" spans="1:18" s="93" customFormat="1" x14ac:dyDescent="0.2">
      <c r="A1369" s="163">
        <v>339</v>
      </c>
      <c r="B1369" s="94" t="s">
        <v>151</v>
      </c>
      <c r="C1369" s="91" t="s">
        <v>924</v>
      </c>
      <c r="D1369" s="91" t="s">
        <v>140</v>
      </c>
      <c r="E1369" s="91">
        <v>0</v>
      </c>
      <c r="F1369" s="92">
        <f>'[2]Laporan Mingguan'!O1375</f>
        <v>0</v>
      </c>
      <c r="G1369" s="91">
        <f>3</f>
        <v>3</v>
      </c>
      <c r="H1369" s="91">
        <f>1</f>
        <v>1</v>
      </c>
      <c r="I1369" s="91"/>
      <c r="J1369" s="91">
        <f>1</f>
        <v>1</v>
      </c>
      <c r="K1369" s="91"/>
      <c r="L1369" s="91"/>
      <c r="M1369" s="91"/>
      <c r="N1369" s="91"/>
      <c r="O1369" s="92">
        <f t="shared" si="171"/>
        <v>1</v>
      </c>
      <c r="P1369" s="92">
        <v>1</v>
      </c>
      <c r="Q1369" s="92">
        <v>984000</v>
      </c>
      <c r="R1369" s="92">
        <v>702600</v>
      </c>
    </row>
    <row r="1370" spans="1:18" x14ac:dyDescent="0.2">
      <c r="A1370" s="163">
        <v>340</v>
      </c>
      <c r="B1370" s="80" t="s">
        <v>151</v>
      </c>
      <c r="C1370" s="63" t="s">
        <v>765</v>
      </c>
      <c r="D1370" s="63" t="s">
        <v>140</v>
      </c>
      <c r="E1370" s="63">
        <v>0</v>
      </c>
      <c r="F1370" s="65">
        <f>'[2]Laporan Mingguan'!O1376</f>
        <v>0</v>
      </c>
      <c r="G1370" s="63"/>
      <c r="H1370" s="63"/>
      <c r="I1370" s="63"/>
      <c r="J1370" s="63"/>
      <c r="K1370" s="63"/>
      <c r="L1370" s="63"/>
      <c r="M1370" s="63"/>
      <c r="N1370" s="63"/>
      <c r="O1370" s="65">
        <f t="shared" ref="O1370:O1377" si="172">(F1370+G1370+I1370+K1370+M1370)-(H1370+J1370+L1370+N1370)</f>
        <v>0</v>
      </c>
      <c r="P1370" s="65">
        <v>0</v>
      </c>
      <c r="Q1370" s="65">
        <v>988000</v>
      </c>
      <c r="R1370" s="65">
        <f t="shared" si="150"/>
        <v>0</v>
      </c>
    </row>
    <row r="1371" spans="1:18" x14ac:dyDescent="0.2">
      <c r="A1371" s="163">
        <v>341</v>
      </c>
      <c r="B1371" s="80" t="s">
        <v>151</v>
      </c>
      <c r="C1371" s="63" t="s">
        <v>265</v>
      </c>
      <c r="D1371" s="63" t="s">
        <v>140</v>
      </c>
      <c r="E1371" s="63">
        <v>0</v>
      </c>
      <c r="F1371" s="65">
        <f>'[2]Laporan Mingguan'!O1377</f>
        <v>4</v>
      </c>
      <c r="G1371" s="63"/>
      <c r="H1371" s="63"/>
      <c r="I1371" s="63"/>
      <c r="J1371" s="63"/>
      <c r="K1371" s="63"/>
      <c r="L1371" s="63"/>
      <c r="M1371" s="63"/>
      <c r="N1371" s="63"/>
      <c r="O1371" s="65">
        <f t="shared" si="171"/>
        <v>4</v>
      </c>
      <c r="P1371" s="65">
        <v>4</v>
      </c>
      <c r="Q1371" s="65">
        <v>377400</v>
      </c>
      <c r="R1371" s="65">
        <f t="shared" si="150"/>
        <v>1509600</v>
      </c>
    </row>
    <row r="1372" spans="1:18" x14ac:dyDescent="0.2">
      <c r="A1372" s="163">
        <v>342</v>
      </c>
      <c r="B1372" s="80" t="s">
        <v>151</v>
      </c>
      <c r="C1372" s="85" t="s">
        <v>883</v>
      </c>
      <c r="D1372" s="63" t="s">
        <v>140</v>
      </c>
      <c r="E1372" s="63">
        <v>0</v>
      </c>
      <c r="F1372" s="65">
        <f>'[2]Laporan Mingguan'!O1378</f>
        <v>2</v>
      </c>
      <c r="G1372" s="63"/>
      <c r="H1372" s="63"/>
      <c r="I1372" s="63"/>
      <c r="J1372" s="63"/>
      <c r="K1372" s="63"/>
      <c r="L1372" s="63"/>
      <c r="M1372" s="63"/>
      <c r="N1372" s="63"/>
      <c r="O1372" s="65">
        <f t="shared" si="172"/>
        <v>2</v>
      </c>
      <c r="P1372" s="65">
        <v>2</v>
      </c>
      <c r="Q1372" s="65">
        <v>1240000</v>
      </c>
      <c r="R1372" s="65">
        <f t="shared" si="150"/>
        <v>2480000</v>
      </c>
    </row>
    <row r="1373" spans="1:18" x14ac:dyDescent="0.2">
      <c r="A1373" s="163">
        <v>343</v>
      </c>
      <c r="B1373" s="80" t="s">
        <v>151</v>
      </c>
      <c r="C1373" s="63" t="s">
        <v>766</v>
      </c>
      <c r="D1373" s="63" t="s">
        <v>140</v>
      </c>
      <c r="E1373" s="63">
        <v>0</v>
      </c>
      <c r="F1373" s="65">
        <f>'[2]Laporan Mingguan'!O1379</f>
        <v>2</v>
      </c>
      <c r="G1373" s="63"/>
      <c r="H1373" s="63"/>
      <c r="I1373" s="63"/>
      <c r="J1373" s="63"/>
      <c r="K1373" s="63"/>
      <c r="L1373" s="63"/>
      <c r="M1373" s="63"/>
      <c r="N1373" s="63"/>
      <c r="O1373" s="65">
        <f t="shared" si="171"/>
        <v>2</v>
      </c>
      <c r="P1373" s="65">
        <v>2</v>
      </c>
      <c r="Q1373" s="65">
        <v>1398500</v>
      </c>
      <c r="R1373" s="65">
        <f t="shared" si="150"/>
        <v>2797000</v>
      </c>
    </row>
    <row r="1374" spans="1:18" x14ac:dyDescent="0.2">
      <c r="A1374" s="163">
        <v>344</v>
      </c>
      <c r="B1374" s="80" t="s">
        <v>151</v>
      </c>
      <c r="C1374" s="63" t="s">
        <v>641</v>
      </c>
      <c r="D1374" s="63" t="s">
        <v>140</v>
      </c>
      <c r="E1374" s="63">
        <v>0</v>
      </c>
      <c r="F1374" s="65">
        <f>'[2]Laporan Mingguan'!O1380</f>
        <v>0</v>
      </c>
      <c r="G1374" s="63"/>
      <c r="H1374" s="63"/>
      <c r="I1374" s="63"/>
      <c r="J1374" s="63"/>
      <c r="K1374" s="63"/>
      <c r="L1374" s="63"/>
      <c r="M1374" s="63"/>
      <c r="N1374" s="63"/>
      <c r="O1374" s="65">
        <f t="shared" si="172"/>
        <v>0</v>
      </c>
      <c r="P1374" s="65">
        <v>0</v>
      </c>
      <c r="Q1374" s="65">
        <v>1040000</v>
      </c>
      <c r="R1374" s="65">
        <f t="shared" si="150"/>
        <v>0</v>
      </c>
    </row>
    <row r="1375" spans="1:18" x14ac:dyDescent="0.2">
      <c r="A1375" s="163">
        <v>345</v>
      </c>
      <c r="B1375" s="80" t="s">
        <v>151</v>
      </c>
      <c r="C1375" s="63" t="s">
        <v>906</v>
      </c>
      <c r="D1375" s="63" t="s">
        <v>140</v>
      </c>
      <c r="E1375" s="63">
        <v>0</v>
      </c>
      <c r="F1375" s="65">
        <f>'[2]Laporan Mingguan'!O1381</f>
        <v>1</v>
      </c>
      <c r="G1375" s="63"/>
      <c r="H1375" s="63">
        <f>1</f>
        <v>1</v>
      </c>
      <c r="I1375" s="63"/>
      <c r="J1375" s="63"/>
      <c r="K1375" s="63"/>
      <c r="L1375" s="63"/>
      <c r="M1375" s="63"/>
      <c r="N1375" s="63"/>
      <c r="O1375" s="65">
        <f t="shared" si="171"/>
        <v>0</v>
      </c>
      <c r="P1375" s="65">
        <v>0</v>
      </c>
      <c r="Q1375" s="65">
        <v>1008600</v>
      </c>
      <c r="R1375" s="65">
        <f t="shared" si="150"/>
        <v>0</v>
      </c>
    </row>
    <row r="1376" spans="1:18" x14ac:dyDescent="0.2">
      <c r="A1376" s="163">
        <v>346</v>
      </c>
      <c r="B1376" s="80" t="s">
        <v>151</v>
      </c>
      <c r="C1376" s="63" t="s">
        <v>266</v>
      </c>
      <c r="D1376" s="63" t="s">
        <v>140</v>
      </c>
      <c r="E1376" s="63">
        <v>0</v>
      </c>
      <c r="F1376" s="65">
        <f>'[2]Laporan Mingguan'!O1382</f>
        <v>3</v>
      </c>
      <c r="G1376" s="63"/>
      <c r="H1376" s="63"/>
      <c r="I1376" s="63"/>
      <c r="J1376" s="63"/>
      <c r="K1376" s="63"/>
      <c r="L1376" s="63"/>
      <c r="M1376" s="63"/>
      <c r="N1376" s="63"/>
      <c r="O1376" s="65">
        <f t="shared" si="171"/>
        <v>3</v>
      </c>
      <c r="P1376" s="65">
        <v>3</v>
      </c>
      <c r="Q1376" s="65">
        <v>942600</v>
      </c>
      <c r="R1376" s="65">
        <f t="shared" si="150"/>
        <v>2827800</v>
      </c>
    </row>
    <row r="1377" spans="1:18" x14ac:dyDescent="0.2">
      <c r="A1377" s="163">
        <v>347</v>
      </c>
      <c r="B1377" s="80" t="s">
        <v>151</v>
      </c>
      <c r="C1377" s="63" t="s">
        <v>354</v>
      </c>
      <c r="D1377" s="63" t="s">
        <v>140</v>
      </c>
      <c r="E1377" s="63">
        <v>0</v>
      </c>
      <c r="F1377" s="65">
        <f>'[2]Laporan Mingguan'!O1383</f>
        <v>2</v>
      </c>
      <c r="G1377" s="63"/>
      <c r="H1377" s="63"/>
      <c r="I1377" s="63"/>
      <c r="J1377" s="63"/>
      <c r="K1377" s="63"/>
      <c r="L1377" s="63"/>
      <c r="M1377" s="63"/>
      <c r="N1377" s="63"/>
      <c r="O1377" s="65">
        <f t="shared" si="172"/>
        <v>2</v>
      </c>
      <c r="P1377" s="65">
        <v>2</v>
      </c>
      <c r="Q1377" s="65">
        <v>286000</v>
      </c>
      <c r="R1377" s="65">
        <f t="shared" si="150"/>
        <v>572000</v>
      </c>
    </row>
    <row r="1378" spans="1:18" x14ac:dyDescent="0.2">
      <c r="A1378" s="163">
        <v>348</v>
      </c>
      <c r="B1378" s="80" t="s">
        <v>151</v>
      </c>
      <c r="C1378" s="63" t="s">
        <v>355</v>
      </c>
      <c r="D1378" s="63" t="s">
        <v>140</v>
      </c>
      <c r="E1378" s="63">
        <v>0</v>
      </c>
      <c r="F1378" s="65">
        <f>'[2]Laporan Mingguan'!O1384</f>
        <v>1</v>
      </c>
      <c r="G1378" s="63"/>
      <c r="H1378" s="63"/>
      <c r="I1378" s="63"/>
      <c r="J1378" s="63"/>
      <c r="K1378" s="63"/>
      <c r="L1378" s="63"/>
      <c r="M1378" s="63"/>
      <c r="N1378" s="63"/>
      <c r="O1378" s="65">
        <f>(F1378+G1378+I1378+K1378+M1378)-(H1378+J1378+L1378+N1378)</f>
        <v>1</v>
      </c>
      <c r="P1378" s="65">
        <v>1</v>
      </c>
      <c r="Q1378" s="65">
        <v>286000</v>
      </c>
      <c r="R1378" s="65">
        <f t="shared" si="150"/>
        <v>286000</v>
      </c>
    </row>
    <row r="1379" spans="1:18" x14ac:dyDescent="0.2">
      <c r="A1379" s="163">
        <v>349</v>
      </c>
      <c r="B1379" s="80" t="s">
        <v>151</v>
      </c>
      <c r="C1379" s="63" t="s">
        <v>356</v>
      </c>
      <c r="D1379" s="63" t="s">
        <v>140</v>
      </c>
      <c r="E1379" s="63">
        <v>0</v>
      </c>
      <c r="F1379" s="65">
        <f>'[2]Laporan Mingguan'!O1385</f>
        <v>3</v>
      </c>
      <c r="G1379" s="63"/>
      <c r="H1379" s="63"/>
      <c r="I1379" s="63"/>
      <c r="J1379" s="63"/>
      <c r="K1379" s="63"/>
      <c r="L1379" s="63"/>
      <c r="M1379" s="63"/>
      <c r="N1379" s="63"/>
      <c r="O1379" s="65">
        <f>(F1379+G1379+I1379+K1379+M1379)-(H1379+J1379+L1379+N1379)</f>
        <v>3</v>
      </c>
      <c r="P1379" s="65">
        <v>3</v>
      </c>
      <c r="Q1379" s="65">
        <v>468000</v>
      </c>
      <c r="R1379" s="65">
        <f t="shared" si="150"/>
        <v>1404000</v>
      </c>
    </row>
    <row r="1380" spans="1:18" x14ac:dyDescent="0.2">
      <c r="A1380" s="163">
        <v>350</v>
      </c>
      <c r="B1380" s="80" t="s">
        <v>151</v>
      </c>
      <c r="C1380" s="63" t="s">
        <v>357</v>
      </c>
      <c r="D1380" s="63" t="s">
        <v>140</v>
      </c>
      <c r="E1380" s="63">
        <v>0</v>
      </c>
      <c r="F1380" s="65">
        <f>'[2]Laporan Mingguan'!O1386</f>
        <v>1</v>
      </c>
      <c r="G1380" s="63"/>
      <c r="H1380" s="63"/>
      <c r="I1380" s="63"/>
      <c r="J1380" s="63"/>
      <c r="K1380" s="63"/>
      <c r="L1380" s="63"/>
      <c r="M1380" s="63"/>
      <c r="N1380" s="63"/>
      <c r="O1380" s="65">
        <f t="shared" ref="O1380:O1424" si="173">(F1380+G1380+I1380+K1380+M1380)-(H1380+J1380+L1380+N1380)</f>
        <v>1</v>
      </c>
      <c r="P1380" s="65">
        <v>1</v>
      </c>
      <c r="Q1380" s="65">
        <v>468000</v>
      </c>
      <c r="R1380" s="65">
        <f t="shared" si="150"/>
        <v>468000</v>
      </c>
    </row>
    <row r="1381" spans="1:18" x14ac:dyDescent="0.2">
      <c r="A1381" s="163">
        <v>351</v>
      </c>
      <c r="B1381" s="80" t="s">
        <v>151</v>
      </c>
      <c r="C1381" s="63" t="s">
        <v>358</v>
      </c>
      <c r="D1381" s="63" t="s">
        <v>140</v>
      </c>
      <c r="E1381" s="63">
        <v>0</v>
      </c>
      <c r="F1381" s="65">
        <f>'[2]Laporan Mingguan'!O1387</f>
        <v>0</v>
      </c>
      <c r="G1381" s="63"/>
      <c r="H1381" s="63"/>
      <c r="I1381" s="63"/>
      <c r="J1381" s="63"/>
      <c r="K1381" s="63"/>
      <c r="L1381" s="63"/>
      <c r="M1381" s="63"/>
      <c r="N1381" s="63"/>
      <c r="O1381" s="65">
        <f>(F1381+G1381+I1381+K1381+M1381)-(H1381+J1381+L1381+N1381)</f>
        <v>0</v>
      </c>
      <c r="P1381" s="65">
        <v>0</v>
      </c>
      <c r="Q1381" s="65">
        <v>766000</v>
      </c>
      <c r="R1381" s="65">
        <f t="shared" si="150"/>
        <v>0</v>
      </c>
    </row>
    <row r="1382" spans="1:18" x14ac:dyDescent="0.2">
      <c r="A1382" s="163">
        <v>352</v>
      </c>
      <c r="B1382" s="80" t="s">
        <v>151</v>
      </c>
      <c r="C1382" s="63" t="s">
        <v>840</v>
      </c>
      <c r="D1382" s="63" t="s">
        <v>140</v>
      </c>
      <c r="E1382" s="63">
        <v>0</v>
      </c>
      <c r="F1382" s="65">
        <f>'[2]Laporan Mingguan'!O1388</f>
        <v>1</v>
      </c>
      <c r="G1382" s="63"/>
      <c r="H1382" s="63"/>
      <c r="I1382" s="63"/>
      <c r="J1382" s="63"/>
      <c r="K1382" s="63"/>
      <c r="L1382" s="63">
        <f>1</f>
        <v>1</v>
      </c>
      <c r="M1382" s="63"/>
      <c r="N1382" s="63"/>
      <c r="O1382" s="65">
        <f t="shared" si="173"/>
        <v>0</v>
      </c>
      <c r="P1382" s="65">
        <v>0</v>
      </c>
      <c r="Q1382" s="65">
        <v>1875000</v>
      </c>
      <c r="R1382" s="65">
        <f t="shared" si="150"/>
        <v>0</v>
      </c>
    </row>
    <row r="1383" spans="1:18" x14ac:dyDescent="0.2">
      <c r="A1383" s="163">
        <v>353</v>
      </c>
      <c r="B1383" s="80" t="s">
        <v>151</v>
      </c>
      <c r="C1383" s="63" t="s">
        <v>881</v>
      </c>
      <c r="D1383" s="63" t="s">
        <v>140</v>
      </c>
      <c r="E1383" s="63">
        <v>0</v>
      </c>
      <c r="F1383" s="65">
        <f>'[2]Laporan Mingguan'!O1389</f>
        <v>1</v>
      </c>
      <c r="G1383" s="63"/>
      <c r="H1383" s="63"/>
      <c r="I1383" s="63"/>
      <c r="J1383" s="63"/>
      <c r="K1383" s="63"/>
      <c r="L1383" s="63"/>
      <c r="M1383" s="63"/>
      <c r="N1383" s="63"/>
      <c r="O1383" s="65">
        <f>(F1383+G1383+I1383+K1383+M1383)-(H1383+J1383+L1383+N1383)</f>
        <v>1</v>
      </c>
      <c r="P1383" s="65">
        <v>1</v>
      </c>
      <c r="Q1383" s="65">
        <v>1686000</v>
      </c>
      <c r="R1383" s="65">
        <f t="shared" si="150"/>
        <v>1686000</v>
      </c>
    </row>
    <row r="1384" spans="1:18" x14ac:dyDescent="0.2">
      <c r="A1384" s="163">
        <v>354</v>
      </c>
      <c r="B1384" s="80" t="s">
        <v>151</v>
      </c>
      <c r="C1384" s="63" t="s">
        <v>960</v>
      </c>
      <c r="D1384" s="63" t="s">
        <v>140</v>
      </c>
      <c r="E1384" s="63">
        <v>0</v>
      </c>
      <c r="F1384" s="65">
        <f>'[2]Laporan Mingguan'!O1390</f>
        <v>2</v>
      </c>
      <c r="G1384" s="63"/>
      <c r="H1384" s="63"/>
      <c r="I1384" s="63"/>
      <c r="J1384" s="63"/>
      <c r="K1384" s="63"/>
      <c r="L1384" s="63"/>
      <c r="M1384" s="63"/>
      <c r="N1384" s="63"/>
      <c r="O1384" s="65">
        <f t="shared" si="173"/>
        <v>2</v>
      </c>
      <c r="P1384" s="65">
        <v>2</v>
      </c>
      <c r="Q1384" s="65">
        <v>1323600</v>
      </c>
      <c r="R1384" s="65">
        <f t="shared" si="150"/>
        <v>2647200</v>
      </c>
    </row>
    <row r="1385" spans="1:18" x14ac:dyDescent="0.2">
      <c r="A1385" s="163">
        <v>355</v>
      </c>
      <c r="B1385" s="80" t="s">
        <v>151</v>
      </c>
      <c r="C1385" s="63" t="s">
        <v>833</v>
      </c>
      <c r="D1385" s="63" t="s">
        <v>140</v>
      </c>
      <c r="E1385" s="63">
        <v>0</v>
      </c>
      <c r="F1385" s="65">
        <f>'[2]Laporan Mingguan'!O1391</f>
        <v>0</v>
      </c>
      <c r="G1385" s="63"/>
      <c r="H1385" s="63"/>
      <c r="I1385" s="63"/>
      <c r="J1385" s="63"/>
      <c r="K1385" s="63"/>
      <c r="L1385" s="63"/>
      <c r="M1385" s="63"/>
      <c r="N1385" s="63"/>
      <c r="O1385" s="65">
        <f t="shared" si="173"/>
        <v>0</v>
      </c>
      <c r="P1385" s="65">
        <v>0</v>
      </c>
      <c r="Q1385" s="65">
        <v>1660000</v>
      </c>
      <c r="R1385" s="65">
        <f t="shared" si="150"/>
        <v>0</v>
      </c>
    </row>
    <row r="1386" spans="1:18" x14ac:dyDescent="0.2">
      <c r="A1386" s="163">
        <v>356</v>
      </c>
      <c r="B1386" s="80" t="s">
        <v>151</v>
      </c>
      <c r="C1386" s="63" t="s">
        <v>431</v>
      </c>
      <c r="D1386" s="63" t="s">
        <v>140</v>
      </c>
      <c r="E1386" s="63">
        <v>0</v>
      </c>
      <c r="F1386" s="65">
        <f>'[2]Laporan Mingguan'!O1392</f>
        <v>0</v>
      </c>
      <c r="G1386" s="63"/>
      <c r="H1386" s="63"/>
      <c r="I1386" s="63"/>
      <c r="J1386" s="63"/>
      <c r="K1386" s="63"/>
      <c r="L1386" s="63"/>
      <c r="M1386" s="63"/>
      <c r="N1386" s="63"/>
      <c r="O1386" s="65">
        <f t="shared" ref="O1386:O1425" si="174">(F1386+G1386+I1386+K1386+M1386)-(H1386+J1386+L1386+N1386)</f>
        <v>0</v>
      </c>
      <c r="P1386" s="65">
        <v>0</v>
      </c>
      <c r="Q1386" s="65">
        <v>2437500</v>
      </c>
      <c r="R1386" s="65">
        <f t="shared" si="150"/>
        <v>0</v>
      </c>
    </row>
    <row r="1387" spans="1:18" s="93" customFormat="1" x14ac:dyDescent="0.2">
      <c r="A1387" s="163">
        <v>357</v>
      </c>
      <c r="B1387" s="94" t="s">
        <v>151</v>
      </c>
      <c r="C1387" s="91" t="s">
        <v>841</v>
      </c>
      <c r="D1387" s="91" t="s">
        <v>140</v>
      </c>
      <c r="E1387" s="91">
        <v>0</v>
      </c>
      <c r="F1387" s="92">
        <f>'[2]Laporan Mingguan'!O1393</f>
        <v>2</v>
      </c>
      <c r="G1387" s="91"/>
      <c r="H1387" s="91">
        <f>1</f>
        <v>1</v>
      </c>
      <c r="I1387" s="91">
        <f>2</f>
        <v>2</v>
      </c>
      <c r="J1387" s="91"/>
      <c r="K1387" s="91"/>
      <c r="L1387" s="91"/>
      <c r="M1387" s="91"/>
      <c r="N1387" s="91">
        <f>1</f>
        <v>1</v>
      </c>
      <c r="O1387" s="92">
        <f t="shared" si="173"/>
        <v>2</v>
      </c>
      <c r="P1387" s="92">
        <v>2</v>
      </c>
      <c r="Q1387" s="92">
        <v>475800</v>
      </c>
      <c r="R1387" s="92">
        <f t="shared" si="150"/>
        <v>951600</v>
      </c>
    </row>
    <row r="1388" spans="1:18" x14ac:dyDescent="0.2">
      <c r="A1388" s="163">
        <v>358</v>
      </c>
      <c r="B1388" s="80" t="s">
        <v>151</v>
      </c>
      <c r="C1388" s="63" t="s">
        <v>842</v>
      </c>
      <c r="D1388" s="63" t="s">
        <v>140</v>
      </c>
      <c r="E1388" s="63">
        <v>0</v>
      </c>
      <c r="F1388" s="65">
        <f>'[2]Laporan Mingguan'!O1394</f>
        <v>1</v>
      </c>
      <c r="G1388" s="63"/>
      <c r="H1388" s="63"/>
      <c r="I1388" s="63"/>
      <c r="J1388" s="63"/>
      <c r="K1388" s="63"/>
      <c r="L1388" s="63"/>
      <c r="M1388" s="63"/>
      <c r="N1388" s="63"/>
      <c r="O1388" s="65">
        <f t="shared" ref="O1388" si="175">(F1388+G1388+I1388+K1388+M1388)-(H1388+J1388+L1388+N1388)</f>
        <v>1</v>
      </c>
      <c r="P1388" s="65">
        <v>1</v>
      </c>
      <c r="Q1388" s="65">
        <v>2370000</v>
      </c>
      <c r="R1388" s="65">
        <f t="shared" ref="R1388" si="176">Q1388*O1388</f>
        <v>2370000</v>
      </c>
    </row>
    <row r="1389" spans="1:18" x14ac:dyDescent="0.2">
      <c r="A1389" s="163">
        <v>359</v>
      </c>
      <c r="B1389" s="80" t="s">
        <v>861</v>
      </c>
      <c r="C1389" s="63" t="s">
        <v>767</v>
      </c>
      <c r="D1389" s="63">
        <v>0</v>
      </c>
      <c r="E1389" s="63">
        <v>0</v>
      </c>
      <c r="F1389" s="65">
        <f>'[2]Laporan Mingguan'!O1395</f>
        <v>1</v>
      </c>
      <c r="G1389" s="63"/>
      <c r="H1389" s="63"/>
      <c r="I1389" s="63"/>
      <c r="J1389" s="63"/>
      <c r="K1389" s="63"/>
      <c r="L1389" s="63"/>
      <c r="M1389" s="63"/>
      <c r="N1389" s="63"/>
      <c r="O1389" s="65">
        <f t="shared" si="173"/>
        <v>1</v>
      </c>
      <c r="P1389" s="65">
        <v>1</v>
      </c>
      <c r="Q1389" s="65">
        <v>0</v>
      </c>
      <c r="R1389" s="65">
        <f t="shared" si="150"/>
        <v>0</v>
      </c>
    </row>
    <row r="1390" spans="1:18" x14ac:dyDescent="0.2">
      <c r="A1390" s="163">
        <v>360</v>
      </c>
      <c r="B1390" s="80" t="s">
        <v>862</v>
      </c>
      <c r="C1390" s="63" t="s">
        <v>495</v>
      </c>
      <c r="D1390" s="63">
        <v>0</v>
      </c>
      <c r="E1390" s="63">
        <v>0</v>
      </c>
      <c r="F1390" s="65">
        <f>'[2]Laporan Mingguan'!O1396</f>
        <v>1</v>
      </c>
      <c r="G1390" s="63"/>
      <c r="H1390" s="63"/>
      <c r="I1390" s="63"/>
      <c r="J1390" s="63"/>
      <c r="K1390" s="63"/>
      <c r="L1390" s="63"/>
      <c r="M1390" s="63"/>
      <c r="N1390" s="63"/>
      <c r="O1390" s="65">
        <f t="shared" si="174"/>
        <v>1</v>
      </c>
      <c r="P1390" s="65">
        <v>1</v>
      </c>
      <c r="Q1390" s="65">
        <v>250000</v>
      </c>
      <c r="R1390" s="65">
        <f t="shared" si="150"/>
        <v>250000</v>
      </c>
    </row>
    <row r="1391" spans="1:18" x14ac:dyDescent="0.2">
      <c r="A1391" s="163">
        <v>361</v>
      </c>
      <c r="B1391" s="80" t="s">
        <v>861</v>
      </c>
      <c r="C1391" s="63" t="s">
        <v>496</v>
      </c>
      <c r="D1391" s="63" t="s">
        <v>197</v>
      </c>
      <c r="E1391" s="63">
        <v>0</v>
      </c>
      <c r="F1391" s="65">
        <f>'[2]Laporan Mingguan'!O1397</f>
        <v>2</v>
      </c>
      <c r="G1391" s="63"/>
      <c r="H1391" s="63"/>
      <c r="I1391" s="63"/>
      <c r="J1391" s="63"/>
      <c r="K1391" s="63"/>
      <c r="L1391" s="63"/>
      <c r="M1391" s="63"/>
      <c r="N1391" s="63"/>
      <c r="O1391" s="65">
        <f t="shared" si="173"/>
        <v>2</v>
      </c>
      <c r="P1391" s="65">
        <v>2</v>
      </c>
      <c r="Q1391" s="65">
        <v>204000</v>
      </c>
      <c r="R1391" s="65">
        <f t="shared" si="150"/>
        <v>408000</v>
      </c>
    </row>
    <row r="1392" spans="1:18" x14ac:dyDescent="0.2">
      <c r="A1392" s="163">
        <v>362</v>
      </c>
      <c r="B1392" s="80" t="s">
        <v>430</v>
      </c>
      <c r="C1392" s="63" t="s">
        <v>768</v>
      </c>
      <c r="D1392" s="63" t="s">
        <v>403</v>
      </c>
      <c r="E1392" s="63">
        <v>0</v>
      </c>
      <c r="F1392" s="65">
        <f>'[2]Laporan Mingguan'!O1398</f>
        <v>1</v>
      </c>
      <c r="G1392" s="63"/>
      <c r="H1392" s="63"/>
      <c r="I1392" s="63"/>
      <c r="J1392" s="63"/>
      <c r="K1392" s="63"/>
      <c r="L1392" s="63"/>
      <c r="M1392" s="63"/>
      <c r="N1392" s="63"/>
      <c r="O1392" s="65">
        <f t="shared" si="174"/>
        <v>1</v>
      </c>
      <c r="P1392" s="65">
        <v>1</v>
      </c>
      <c r="Q1392" s="65">
        <v>300000</v>
      </c>
      <c r="R1392" s="65">
        <f t="shared" si="150"/>
        <v>300000</v>
      </c>
    </row>
    <row r="1393" spans="1:18" x14ac:dyDescent="0.2">
      <c r="A1393" s="163">
        <v>363</v>
      </c>
      <c r="B1393" s="80" t="s">
        <v>863</v>
      </c>
      <c r="C1393" s="63" t="s">
        <v>769</v>
      </c>
      <c r="D1393" s="63" t="s">
        <v>403</v>
      </c>
      <c r="E1393" s="63">
        <v>0</v>
      </c>
      <c r="F1393" s="65">
        <f>'[2]Laporan Mingguan'!O1399</f>
        <v>1</v>
      </c>
      <c r="G1393" s="63"/>
      <c r="H1393" s="63"/>
      <c r="I1393" s="63"/>
      <c r="J1393" s="63"/>
      <c r="K1393" s="63"/>
      <c r="L1393" s="63"/>
      <c r="M1393" s="63"/>
      <c r="N1393" s="63"/>
      <c r="O1393" s="65">
        <f t="shared" si="173"/>
        <v>1</v>
      </c>
      <c r="P1393" s="65">
        <v>1</v>
      </c>
      <c r="Q1393" s="65">
        <v>450000</v>
      </c>
      <c r="R1393" s="65">
        <f t="shared" si="150"/>
        <v>450000</v>
      </c>
    </row>
    <row r="1394" spans="1:18" x14ac:dyDescent="0.2">
      <c r="A1394" s="163">
        <v>364</v>
      </c>
      <c r="B1394" s="80" t="s">
        <v>497</v>
      </c>
      <c r="C1394" s="63" t="s">
        <v>770</v>
      </c>
      <c r="D1394" s="63" t="s">
        <v>197</v>
      </c>
      <c r="E1394" s="63">
        <v>0</v>
      </c>
      <c r="F1394" s="65">
        <f>'[2]Laporan Mingguan'!O1400</f>
        <v>2</v>
      </c>
      <c r="G1394" s="63"/>
      <c r="H1394" s="63"/>
      <c r="I1394" s="63"/>
      <c r="J1394" s="63"/>
      <c r="K1394" s="63"/>
      <c r="L1394" s="63"/>
      <c r="M1394" s="63"/>
      <c r="N1394" s="63"/>
      <c r="O1394" s="65">
        <f t="shared" si="174"/>
        <v>2</v>
      </c>
      <c r="P1394" s="65">
        <v>2</v>
      </c>
      <c r="Q1394" s="65">
        <v>450000</v>
      </c>
      <c r="R1394" s="65">
        <f t="shared" si="150"/>
        <v>900000</v>
      </c>
    </row>
    <row r="1395" spans="1:18" x14ac:dyDescent="0.2">
      <c r="A1395" s="163">
        <v>365</v>
      </c>
      <c r="B1395" s="80" t="s">
        <v>498</v>
      </c>
      <c r="C1395" s="63" t="s">
        <v>771</v>
      </c>
      <c r="D1395" s="63">
        <v>0</v>
      </c>
      <c r="E1395" s="63">
        <v>0</v>
      </c>
      <c r="F1395" s="65">
        <f>'[2]Laporan Mingguan'!O1401</f>
        <v>1</v>
      </c>
      <c r="G1395" s="63"/>
      <c r="H1395" s="63"/>
      <c r="I1395" s="63"/>
      <c r="J1395" s="63"/>
      <c r="K1395" s="63"/>
      <c r="L1395" s="63"/>
      <c r="M1395" s="63"/>
      <c r="N1395" s="63"/>
      <c r="O1395" s="65">
        <f t="shared" si="173"/>
        <v>1</v>
      </c>
      <c r="P1395" s="65">
        <v>1</v>
      </c>
      <c r="Q1395" s="65">
        <v>361000</v>
      </c>
      <c r="R1395" s="65">
        <f t="shared" si="150"/>
        <v>361000</v>
      </c>
    </row>
    <row r="1396" spans="1:18" x14ac:dyDescent="0.2">
      <c r="A1396" s="163">
        <v>366</v>
      </c>
      <c r="B1396" s="80" t="s">
        <v>864</v>
      </c>
      <c r="C1396" s="63" t="s">
        <v>772</v>
      </c>
      <c r="D1396" s="63">
        <v>0</v>
      </c>
      <c r="E1396" s="63">
        <v>0</v>
      </c>
      <c r="F1396" s="65">
        <f>'[2]Laporan Mingguan'!O1402</f>
        <v>1</v>
      </c>
      <c r="G1396" s="63"/>
      <c r="H1396" s="63"/>
      <c r="I1396" s="63"/>
      <c r="J1396" s="63"/>
      <c r="K1396" s="63"/>
      <c r="L1396" s="63"/>
      <c r="M1396" s="63"/>
      <c r="N1396" s="63"/>
      <c r="O1396" s="65">
        <f t="shared" si="174"/>
        <v>1</v>
      </c>
      <c r="P1396" s="65">
        <v>1</v>
      </c>
      <c r="Q1396" s="65">
        <v>361000</v>
      </c>
      <c r="R1396" s="65">
        <f t="shared" si="150"/>
        <v>361000</v>
      </c>
    </row>
    <row r="1397" spans="1:18" x14ac:dyDescent="0.2">
      <c r="A1397" s="163">
        <v>367</v>
      </c>
      <c r="B1397" s="80" t="s">
        <v>864</v>
      </c>
      <c r="C1397" s="63" t="s">
        <v>773</v>
      </c>
      <c r="D1397" s="63">
        <v>0</v>
      </c>
      <c r="E1397" s="63">
        <v>0</v>
      </c>
      <c r="F1397" s="65">
        <f>'[2]Laporan Mingguan'!O1403</f>
        <v>1</v>
      </c>
      <c r="G1397" s="63"/>
      <c r="H1397" s="63"/>
      <c r="I1397" s="63"/>
      <c r="J1397" s="63"/>
      <c r="K1397" s="63"/>
      <c r="L1397" s="63"/>
      <c r="M1397" s="63"/>
      <c r="N1397" s="63"/>
      <c r="O1397" s="65">
        <f t="shared" si="173"/>
        <v>1</v>
      </c>
      <c r="P1397" s="65">
        <v>1</v>
      </c>
      <c r="Q1397" s="65">
        <v>361000</v>
      </c>
      <c r="R1397" s="65">
        <f t="shared" si="150"/>
        <v>361000</v>
      </c>
    </row>
    <row r="1398" spans="1:18" x14ac:dyDescent="0.2">
      <c r="A1398" s="163">
        <v>368</v>
      </c>
      <c r="B1398" s="80" t="s">
        <v>125</v>
      </c>
      <c r="C1398" s="63" t="s">
        <v>774</v>
      </c>
      <c r="D1398" s="63">
        <v>0</v>
      </c>
      <c r="E1398" s="63">
        <v>0</v>
      </c>
      <c r="F1398" s="65">
        <f>'[2]Laporan Mingguan'!O1404</f>
        <v>1</v>
      </c>
      <c r="G1398" s="63"/>
      <c r="H1398" s="63"/>
      <c r="I1398" s="63"/>
      <c r="J1398" s="63"/>
      <c r="K1398" s="63"/>
      <c r="L1398" s="63"/>
      <c r="M1398" s="63"/>
      <c r="N1398" s="63"/>
      <c r="O1398" s="65">
        <f t="shared" si="174"/>
        <v>1</v>
      </c>
      <c r="P1398" s="65">
        <v>1</v>
      </c>
      <c r="Q1398" s="65">
        <v>242600</v>
      </c>
      <c r="R1398" s="65">
        <f t="shared" si="150"/>
        <v>242600</v>
      </c>
    </row>
    <row r="1399" spans="1:18" x14ac:dyDescent="0.2">
      <c r="A1399" s="163">
        <v>369</v>
      </c>
      <c r="B1399" s="80" t="s">
        <v>1098</v>
      </c>
      <c r="C1399" s="63"/>
      <c r="D1399" s="63">
        <v>0</v>
      </c>
      <c r="E1399" s="63">
        <v>0</v>
      </c>
      <c r="F1399" s="65">
        <f>'[2]Laporan Mingguan'!O1405</f>
        <v>1</v>
      </c>
      <c r="G1399" s="63"/>
      <c r="H1399" s="63"/>
      <c r="I1399" s="63"/>
      <c r="J1399" s="63"/>
      <c r="K1399" s="63"/>
      <c r="L1399" s="63"/>
      <c r="M1399" s="63"/>
      <c r="N1399" s="63"/>
      <c r="O1399" s="65">
        <f t="shared" si="173"/>
        <v>1</v>
      </c>
      <c r="P1399" s="65">
        <v>1</v>
      </c>
      <c r="Q1399" s="65">
        <v>150000</v>
      </c>
      <c r="R1399" s="65">
        <f t="shared" si="150"/>
        <v>150000</v>
      </c>
    </row>
    <row r="1400" spans="1:18" x14ac:dyDescent="0.2">
      <c r="A1400" s="163">
        <v>370</v>
      </c>
      <c r="B1400" s="80" t="s">
        <v>432</v>
      </c>
      <c r="C1400" s="63" t="s">
        <v>775</v>
      </c>
      <c r="D1400" s="63" t="s">
        <v>197</v>
      </c>
      <c r="E1400" s="63">
        <v>0</v>
      </c>
      <c r="F1400" s="65">
        <f>'[2]Laporan Mingguan'!O1406</f>
        <v>2</v>
      </c>
      <c r="G1400" s="63"/>
      <c r="H1400" s="63"/>
      <c r="I1400" s="63"/>
      <c r="J1400" s="63"/>
      <c r="K1400" s="63"/>
      <c r="L1400" s="63"/>
      <c r="M1400" s="63"/>
      <c r="N1400" s="63"/>
      <c r="O1400" s="65">
        <f t="shared" si="173"/>
        <v>2</v>
      </c>
      <c r="P1400" s="65">
        <v>2</v>
      </c>
      <c r="Q1400" s="65">
        <v>150000</v>
      </c>
      <c r="R1400" s="65">
        <f t="shared" si="150"/>
        <v>300000</v>
      </c>
    </row>
    <row r="1401" spans="1:18" s="93" customFormat="1" x14ac:dyDescent="0.2">
      <c r="A1401" s="163">
        <v>371</v>
      </c>
      <c r="B1401" s="94" t="s">
        <v>834</v>
      </c>
      <c r="C1401" s="91" t="s">
        <v>397</v>
      </c>
      <c r="D1401" s="91" t="s">
        <v>223</v>
      </c>
      <c r="E1401" s="91">
        <v>0</v>
      </c>
      <c r="F1401" s="92">
        <f>'[2]Laporan Mingguan'!O1407</f>
        <v>1</v>
      </c>
      <c r="G1401" s="91"/>
      <c r="H1401" s="91"/>
      <c r="I1401" s="91"/>
      <c r="J1401" s="91">
        <f>1</f>
        <v>1</v>
      </c>
      <c r="K1401" s="91"/>
      <c r="L1401" s="91"/>
      <c r="M1401" s="91">
        <f>1</f>
        <v>1</v>
      </c>
      <c r="N1401" s="91"/>
      <c r="O1401" s="92">
        <f t="shared" si="174"/>
        <v>1</v>
      </c>
      <c r="P1401" s="92">
        <v>1</v>
      </c>
      <c r="Q1401" s="92">
        <v>210000</v>
      </c>
      <c r="R1401" s="92">
        <f t="shared" si="150"/>
        <v>210000</v>
      </c>
    </row>
    <row r="1402" spans="1:18" ht="12" customHeight="1" x14ac:dyDescent="0.2">
      <c r="A1402" s="163">
        <v>372</v>
      </c>
      <c r="B1402" s="80" t="s">
        <v>834</v>
      </c>
      <c r="C1402" s="63" t="s">
        <v>399</v>
      </c>
      <c r="D1402" s="63" t="s">
        <v>223</v>
      </c>
      <c r="E1402" s="63">
        <v>0</v>
      </c>
      <c r="F1402" s="65">
        <f>'[2]Laporan Mingguan'!O1408</f>
        <v>1</v>
      </c>
      <c r="G1402" s="63"/>
      <c r="H1402" s="63"/>
      <c r="I1402" s="63"/>
      <c r="J1402" s="63"/>
      <c r="K1402" s="63"/>
      <c r="L1402" s="63"/>
      <c r="M1402" s="63"/>
      <c r="N1402" s="63"/>
      <c r="O1402" s="65">
        <f t="shared" si="173"/>
        <v>1</v>
      </c>
      <c r="P1402" s="65">
        <v>1</v>
      </c>
      <c r="Q1402" s="65">
        <v>210700</v>
      </c>
      <c r="R1402" s="65">
        <f t="shared" si="150"/>
        <v>210700</v>
      </c>
    </row>
    <row r="1403" spans="1:18" ht="12" customHeight="1" x14ac:dyDescent="0.2">
      <c r="A1403" s="163">
        <v>373</v>
      </c>
      <c r="B1403" s="80" t="s">
        <v>506</v>
      </c>
      <c r="C1403" s="63" t="s">
        <v>1024</v>
      </c>
      <c r="D1403" s="63" t="s">
        <v>223</v>
      </c>
      <c r="E1403" s="63">
        <v>0</v>
      </c>
      <c r="F1403" s="65">
        <f>'[2]Laporan Mingguan'!O1409</f>
        <v>2</v>
      </c>
      <c r="G1403" s="63"/>
      <c r="H1403" s="63"/>
      <c r="I1403" s="63"/>
      <c r="J1403" s="63"/>
      <c r="K1403" s="63"/>
      <c r="L1403" s="63"/>
      <c r="M1403" s="63"/>
      <c r="N1403" s="63"/>
      <c r="O1403" s="65">
        <f t="shared" si="174"/>
        <v>2</v>
      </c>
      <c r="P1403" s="65">
        <v>2</v>
      </c>
      <c r="Q1403" s="65">
        <v>598000</v>
      </c>
      <c r="R1403" s="65">
        <f t="shared" si="150"/>
        <v>1196000</v>
      </c>
    </row>
    <row r="1404" spans="1:18" s="93" customFormat="1" x14ac:dyDescent="0.2">
      <c r="A1404" s="163">
        <v>374</v>
      </c>
      <c r="B1404" s="94" t="s">
        <v>414</v>
      </c>
      <c r="C1404" s="91" t="s">
        <v>335</v>
      </c>
      <c r="D1404" s="91" t="s">
        <v>223</v>
      </c>
      <c r="E1404" s="91">
        <v>0</v>
      </c>
      <c r="F1404" s="92">
        <f>'[2]Laporan Mingguan'!O1410</f>
        <v>0</v>
      </c>
      <c r="G1404" s="91"/>
      <c r="H1404" s="91"/>
      <c r="I1404" s="91">
        <f>1</f>
        <v>1</v>
      </c>
      <c r="J1404" s="91"/>
      <c r="K1404" s="91"/>
      <c r="L1404" s="91"/>
      <c r="M1404" s="91"/>
      <c r="N1404" s="91"/>
      <c r="O1404" s="92">
        <f t="shared" si="174"/>
        <v>1</v>
      </c>
      <c r="P1404" s="92">
        <v>1</v>
      </c>
      <c r="Q1404" s="92">
        <v>210000</v>
      </c>
      <c r="R1404" s="92">
        <f t="shared" si="150"/>
        <v>210000</v>
      </c>
    </row>
    <row r="1405" spans="1:18" s="93" customFormat="1" x14ac:dyDescent="0.2">
      <c r="A1405" s="163">
        <v>375</v>
      </c>
      <c r="B1405" s="94" t="s">
        <v>1215</v>
      </c>
      <c r="C1405" s="91" t="s">
        <v>334</v>
      </c>
      <c r="D1405" s="91" t="s">
        <v>403</v>
      </c>
      <c r="E1405" s="91">
        <v>0</v>
      </c>
      <c r="F1405" s="92">
        <f>'[2]Laporan Mingguan'!O1411</f>
        <v>0</v>
      </c>
      <c r="G1405" s="91"/>
      <c r="H1405" s="91"/>
      <c r="I1405" s="91">
        <f>1</f>
        <v>1</v>
      </c>
      <c r="J1405" s="91"/>
      <c r="K1405" s="91"/>
      <c r="L1405" s="91">
        <f>1</f>
        <v>1</v>
      </c>
      <c r="M1405" s="91">
        <f>1</f>
        <v>1</v>
      </c>
      <c r="N1405" s="91"/>
      <c r="O1405" s="92">
        <f t="shared" si="173"/>
        <v>1</v>
      </c>
      <c r="P1405" s="92">
        <v>1</v>
      </c>
      <c r="Q1405" s="92">
        <v>230000</v>
      </c>
      <c r="R1405" s="92">
        <f t="shared" ref="R1405:R1439" si="177">Q1405*O1405</f>
        <v>230000</v>
      </c>
    </row>
    <row r="1406" spans="1:18" x14ac:dyDescent="0.2">
      <c r="A1406" s="163">
        <v>376</v>
      </c>
      <c r="B1406" s="80" t="s">
        <v>506</v>
      </c>
      <c r="C1406" s="63" t="s">
        <v>880</v>
      </c>
      <c r="D1406" s="63" t="s">
        <v>403</v>
      </c>
      <c r="E1406" s="63">
        <v>0</v>
      </c>
      <c r="F1406" s="65">
        <f>'[2]Laporan Mingguan'!O1412</f>
        <v>0</v>
      </c>
      <c r="G1406" s="63"/>
      <c r="H1406" s="63"/>
      <c r="I1406" s="63"/>
      <c r="J1406" s="63"/>
      <c r="K1406" s="63"/>
      <c r="L1406" s="63"/>
      <c r="M1406" s="63"/>
      <c r="N1406" s="63"/>
      <c r="O1406" s="65">
        <f t="shared" si="174"/>
        <v>0</v>
      </c>
      <c r="P1406" s="65">
        <v>0</v>
      </c>
      <c r="Q1406" s="65">
        <v>391000</v>
      </c>
      <c r="R1406" s="65">
        <f t="shared" si="150"/>
        <v>0</v>
      </c>
    </row>
    <row r="1407" spans="1:18" x14ac:dyDescent="0.2">
      <c r="A1407" s="163">
        <v>377</v>
      </c>
      <c r="B1407" s="80" t="s">
        <v>502</v>
      </c>
      <c r="C1407" s="63" t="s">
        <v>388</v>
      </c>
      <c r="D1407" s="63" t="s">
        <v>223</v>
      </c>
      <c r="E1407" s="63">
        <v>0</v>
      </c>
      <c r="F1407" s="65">
        <f>'[2]Laporan Mingguan'!O1413</f>
        <v>0</v>
      </c>
      <c r="G1407" s="63"/>
      <c r="H1407" s="63"/>
      <c r="I1407" s="63"/>
      <c r="J1407" s="63"/>
      <c r="K1407" s="63"/>
      <c r="L1407" s="63"/>
      <c r="M1407" s="63"/>
      <c r="N1407" s="63"/>
      <c r="O1407" s="65">
        <f t="shared" si="174"/>
        <v>0</v>
      </c>
      <c r="P1407" s="65">
        <v>0</v>
      </c>
      <c r="Q1407" s="65">
        <v>381500</v>
      </c>
      <c r="R1407" s="65">
        <f t="shared" si="177"/>
        <v>0</v>
      </c>
    </row>
    <row r="1408" spans="1:18" s="93" customFormat="1" x14ac:dyDescent="0.2">
      <c r="A1408" s="163">
        <v>378</v>
      </c>
      <c r="B1408" s="94" t="s">
        <v>500</v>
      </c>
      <c r="C1408" s="91" t="s">
        <v>390</v>
      </c>
      <c r="D1408" s="91" t="s">
        <v>223</v>
      </c>
      <c r="E1408" s="91">
        <v>0</v>
      </c>
      <c r="F1408" s="92">
        <f>'[2]Laporan Mingguan'!O1414</f>
        <v>1</v>
      </c>
      <c r="G1408" s="91"/>
      <c r="H1408" s="91"/>
      <c r="I1408" s="91"/>
      <c r="J1408" s="91"/>
      <c r="K1408" s="91"/>
      <c r="L1408" s="91">
        <f>1</f>
        <v>1</v>
      </c>
      <c r="M1408" s="91">
        <f>1</f>
        <v>1</v>
      </c>
      <c r="N1408" s="91"/>
      <c r="O1408" s="92">
        <f t="shared" si="173"/>
        <v>1</v>
      </c>
      <c r="P1408" s="92">
        <v>1</v>
      </c>
      <c r="Q1408" s="92">
        <v>460000</v>
      </c>
      <c r="R1408" s="92">
        <f t="shared" si="177"/>
        <v>460000</v>
      </c>
    </row>
    <row r="1409" spans="1:18" x14ac:dyDescent="0.2">
      <c r="A1409" s="163">
        <v>379</v>
      </c>
      <c r="B1409" s="80" t="s">
        <v>499</v>
      </c>
      <c r="C1409" s="63" t="s">
        <v>415</v>
      </c>
      <c r="D1409" s="63" t="s">
        <v>403</v>
      </c>
      <c r="E1409" s="63">
        <v>0</v>
      </c>
      <c r="F1409" s="65">
        <f>'[2]Laporan Mingguan'!O1415</f>
        <v>1</v>
      </c>
      <c r="G1409" s="63"/>
      <c r="H1409" s="63"/>
      <c r="I1409" s="63"/>
      <c r="J1409" s="63"/>
      <c r="K1409" s="63"/>
      <c r="L1409" s="63"/>
      <c r="M1409" s="63"/>
      <c r="N1409" s="63"/>
      <c r="O1409" s="65">
        <f t="shared" si="174"/>
        <v>1</v>
      </c>
      <c r="P1409" s="65">
        <v>1</v>
      </c>
      <c r="Q1409" s="65">
        <v>486500</v>
      </c>
      <c r="R1409" s="65">
        <f t="shared" si="177"/>
        <v>486500</v>
      </c>
    </row>
    <row r="1410" spans="1:18" x14ac:dyDescent="0.2">
      <c r="A1410" s="163">
        <v>380</v>
      </c>
      <c r="B1410" s="80" t="s">
        <v>501</v>
      </c>
      <c r="C1410" s="63" t="s">
        <v>382</v>
      </c>
      <c r="D1410" s="63" t="s">
        <v>296</v>
      </c>
      <c r="E1410" s="63">
        <v>0</v>
      </c>
      <c r="F1410" s="65">
        <f>'[2]Laporan Mingguan'!O1416</f>
        <v>1</v>
      </c>
      <c r="G1410" s="63"/>
      <c r="H1410" s="63"/>
      <c r="I1410" s="63"/>
      <c r="J1410" s="63"/>
      <c r="K1410" s="63"/>
      <c r="L1410" s="63"/>
      <c r="M1410" s="63"/>
      <c r="N1410" s="63"/>
      <c r="O1410" s="65">
        <f t="shared" si="173"/>
        <v>1</v>
      </c>
      <c r="P1410" s="65">
        <v>1</v>
      </c>
      <c r="Q1410" s="65">
        <v>286000</v>
      </c>
      <c r="R1410" s="65">
        <f t="shared" si="177"/>
        <v>286000</v>
      </c>
    </row>
    <row r="1411" spans="1:18" s="93" customFormat="1" x14ac:dyDescent="0.2">
      <c r="A1411" s="163">
        <v>381</v>
      </c>
      <c r="B1411" s="94" t="s">
        <v>1221</v>
      </c>
      <c r="C1411" s="91" t="s">
        <v>1220</v>
      </c>
      <c r="D1411" s="91">
        <v>0</v>
      </c>
      <c r="E1411" s="91">
        <v>0</v>
      </c>
      <c r="F1411" s="92">
        <f>'[2]Laporan Mingguan'!O1417</f>
        <v>1</v>
      </c>
      <c r="G1411" s="91"/>
      <c r="H1411" s="91"/>
      <c r="I1411" s="91"/>
      <c r="J1411" s="91">
        <f>1</f>
        <v>1</v>
      </c>
      <c r="K1411" s="91"/>
      <c r="L1411" s="91"/>
      <c r="M1411" s="91">
        <f>1</f>
        <v>1</v>
      </c>
      <c r="N1411" s="91"/>
      <c r="O1411" s="92">
        <f t="shared" si="174"/>
        <v>1</v>
      </c>
      <c r="P1411" s="92">
        <v>1</v>
      </c>
      <c r="Q1411" s="92">
        <v>439500</v>
      </c>
      <c r="R1411" s="92">
        <f t="shared" si="177"/>
        <v>439500</v>
      </c>
    </row>
    <row r="1412" spans="1:18" s="93" customFormat="1" x14ac:dyDescent="0.2">
      <c r="A1412" s="163">
        <v>382</v>
      </c>
      <c r="B1412" s="94" t="s">
        <v>503</v>
      </c>
      <c r="C1412" s="91" t="s">
        <v>644</v>
      </c>
      <c r="D1412" s="91" t="s">
        <v>295</v>
      </c>
      <c r="E1412" s="91">
        <v>0</v>
      </c>
      <c r="F1412" s="92">
        <f>'[2]Laporan Mingguan'!O1418</f>
        <v>0</v>
      </c>
      <c r="G1412" s="91">
        <f>1</f>
        <v>1</v>
      </c>
      <c r="H1412" s="91"/>
      <c r="I1412" s="91"/>
      <c r="J1412" s="91"/>
      <c r="K1412" s="91"/>
      <c r="L1412" s="91"/>
      <c r="M1412" s="91"/>
      <c r="N1412" s="91"/>
      <c r="O1412" s="92">
        <f t="shared" si="173"/>
        <v>1</v>
      </c>
      <c r="P1412" s="92">
        <v>1</v>
      </c>
      <c r="Q1412" s="92">
        <v>546000</v>
      </c>
      <c r="R1412" s="92">
        <f t="shared" si="177"/>
        <v>546000</v>
      </c>
    </row>
    <row r="1413" spans="1:18" x14ac:dyDescent="0.2">
      <c r="A1413" s="163">
        <v>383</v>
      </c>
      <c r="B1413" s="80" t="s">
        <v>503</v>
      </c>
      <c r="C1413" s="63" t="s">
        <v>505</v>
      </c>
      <c r="D1413" s="63" t="s">
        <v>296</v>
      </c>
      <c r="E1413" s="63">
        <v>0</v>
      </c>
      <c r="F1413" s="65">
        <f>'[2]Laporan Mingguan'!O1419</f>
        <v>1</v>
      </c>
      <c r="G1413" s="63"/>
      <c r="H1413" s="63"/>
      <c r="I1413" s="63"/>
      <c r="J1413" s="63"/>
      <c r="K1413" s="63"/>
      <c r="L1413" s="63"/>
      <c r="M1413" s="63"/>
      <c r="N1413" s="63"/>
      <c r="O1413" s="65">
        <f t="shared" si="174"/>
        <v>1</v>
      </c>
      <c r="P1413" s="65">
        <v>1</v>
      </c>
      <c r="Q1413" s="65">
        <v>814000</v>
      </c>
      <c r="R1413" s="65">
        <f t="shared" si="177"/>
        <v>814000</v>
      </c>
    </row>
    <row r="1414" spans="1:18" x14ac:dyDescent="0.2">
      <c r="A1414" s="163">
        <v>384</v>
      </c>
      <c r="B1414" s="80" t="s">
        <v>506</v>
      </c>
      <c r="C1414" s="63" t="s">
        <v>507</v>
      </c>
      <c r="D1414" s="63">
        <v>0</v>
      </c>
      <c r="E1414" s="63">
        <v>0</v>
      </c>
      <c r="F1414" s="65">
        <f>'[2]Laporan Mingguan'!O1420</f>
        <v>0</v>
      </c>
      <c r="G1414" s="63"/>
      <c r="H1414" s="63"/>
      <c r="I1414" s="63"/>
      <c r="J1414" s="63"/>
      <c r="K1414" s="63"/>
      <c r="L1414" s="63"/>
      <c r="M1414" s="63"/>
      <c r="N1414" s="63"/>
      <c r="O1414" s="65">
        <f t="shared" si="173"/>
        <v>0</v>
      </c>
      <c r="P1414" s="65">
        <v>0</v>
      </c>
      <c r="Q1414" s="65">
        <v>1323000</v>
      </c>
      <c r="R1414" s="65">
        <f t="shared" si="177"/>
        <v>0</v>
      </c>
    </row>
    <row r="1415" spans="1:18" x14ac:dyDescent="0.2">
      <c r="A1415" s="163">
        <v>385</v>
      </c>
      <c r="B1415" s="80" t="s">
        <v>393</v>
      </c>
      <c r="C1415" s="63" t="s">
        <v>394</v>
      </c>
      <c r="D1415" s="63" t="s">
        <v>223</v>
      </c>
      <c r="E1415" s="63">
        <v>0</v>
      </c>
      <c r="F1415" s="65">
        <f>'[2]Laporan Mingguan'!O1421</f>
        <v>0</v>
      </c>
      <c r="G1415" s="63"/>
      <c r="H1415" s="63"/>
      <c r="I1415" s="63"/>
      <c r="J1415" s="63"/>
      <c r="K1415" s="63"/>
      <c r="L1415" s="63"/>
      <c r="M1415" s="63"/>
      <c r="N1415" s="63"/>
      <c r="O1415" s="65">
        <f t="shared" si="174"/>
        <v>0</v>
      </c>
      <c r="P1415" s="65">
        <v>0</v>
      </c>
      <c r="Q1415" s="65">
        <v>1920000</v>
      </c>
      <c r="R1415" s="65">
        <f t="shared" si="177"/>
        <v>0</v>
      </c>
    </row>
    <row r="1416" spans="1:18" x14ac:dyDescent="0.2">
      <c r="A1416" s="163">
        <v>386</v>
      </c>
      <c r="B1416" s="80" t="s">
        <v>506</v>
      </c>
      <c r="C1416" s="63" t="s">
        <v>225</v>
      </c>
      <c r="D1416" s="63">
        <v>0</v>
      </c>
      <c r="E1416" s="63">
        <v>0</v>
      </c>
      <c r="F1416" s="65">
        <f>'[2]Laporan Mingguan'!O1422</f>
        <v>1</v>
      </c>
      <c r="G1416" s="63"/>
      <c r="H1416" s="63"/>
      <c r="I1416" s="63"/>
      <c r="J1416" s="63"/>
      <c r="K1416" s="63"/>
      <c r="L1416" s="63"/>
      <c r="M1416" s="63"/>
      <c r="N1416" s="63"/>
      <c r="O1416" s="65">
        <f t="shared" si="173"/>
        <v>1</v>
      </c>
      <c r="P1416" s="65">
        <v>1</v>
      </c>
      <c r="Q1416" s="65">
        <v>30000</v>
      </c>
      <c r="R1416" s="65">
        <f t="shared" si="177"/>
        <v>30000</v>
      </c>
    </row>
    <row r="1417" spans="1:18" x14ac:dyDescent="0.2">
      <c r="A1417" s="163">
        <v>387</v>
      </c>
      <c r="B1417" s="80" t="s">
        <v>362</v>
      </c>
      <c r="C1417" s="86" t="s">
        <v>363</v>
      </c>
      <c r="D1417" s="63" t="s">
        <v>296</v>
      </c>
      <c r="E1417" s="63">
        <v>0</v>
      </c>
      <c r="F1417" s="65">
        <f>'[2]Laporan Mingguan'!O1423</f>
        <v>1</v>
      </c>
      <c r="G1417" s="63"/>
      <c r="H1417" s="63"/>
      <c r="I1417" s="63"/>
      <c r="J1417" s="63"/>
      <c r="K1417" s="63"/>
      <c r="L1417" s="63"/>
      <c r="M1417" s="63"/>
      <c r="N1417" s="63"/>
      <c r="O1417" s="65">
        <f t="shared" si="173"/>
        <v>1</v>
      </c>
      <c r="P1417" s="65">
        <v>1</v>
      </c>
      <c r="Q1417" s="65">
        <v>386500</v>
      </c>
      <c r="R1417" s="65">
        <f t="shared" si="177"/>
        <v>386500</v>
      </c>
    </row>
    <row r="1418" spans="1:18" s="93" customFormat="1" x14ac:dyDescent="0.2">
      <c r="A1418" s="163">
        <v>388</v>
      </c>
      <c r="B1418" s="94" t="s">
        <v>362</v>
      </c>
      <c r="C1418" s="102" t="s">
        <v>364</v>
      </c>
      <c r="D1418" s="91" t="s">
        <v>398</v>
      </c>
      <c r="E1418" s="91">
        <v>0</v>
      </c>
      <c r="F1418" s="92">
        <f>'[2]Laporan Mingguan'!O1424</f>
        <v>2</v>
      </c>
      <c r="G1418" s="91"/>
      <c r="H1418" s="91">
        <f>1+1</f>
        <v>2</v>
      </c>
      <c r="I1418" s="91">
        <f>2</f>
        <v>2</v>
      </c>
      <c r="J1418" s="91"/>
      <c r="K1418" s="91"/>
      <c r="L1418" s="91">
        <f>1</f>
        <v>1</v>
      </c>
      <c r="M1418" s="91"/>
      <c r="N1418" s="91"/>
      <c r="O1418" s="92">
        <f>(F1418+G1418+I1418+K1418+M1418)-(H1418+J1418+L1418+N1418)</f>
        <v>1</v>
      </c>
      <c r="P1418" s="92">
        <v>1</v>
      </c>
      <c r="Q1418" s="92">
        <v>565000</v>
      </c>
      <c r="R1418" s="92">
        <f t="shared" si="177"/>
        <v>565000</v>
      </c>
    </row>
    <row r="1419" spans="1:18" x14ac:dyDescent="0.2">
      <c r="A1419" s="163">
        <v>389</v>
      </c>
      <c r="B1419" s="80" t="s">
        <v>508</v>
      </c>
      <c r="C1419" s="63" t="s">
        <v>509</v>
      </c>
      <c r="D1419" s="63">
        <v>0</v>
      </c>
      <c r="E1419" s="63">
        <v>0</v>
      </c>
      <c r="F1419" s="65">
        <f>'[2]Laporan Mingguan'!O1425</f>
        <v>1</v>
      </c>
      <c r="G1419" s="63"/>
      <c r="H1419" s="63"/>
      <c r="I1419" s="63"/>
      <c r="J1419" s="63"/>
      <c r="K1419" s="63"/>
      <c r="L1419" s="63"/>
      <c r="M1419" s="63"/>
      <c r="N1419" s="63"/>
      <c r="O1419" s="65">
        <f t="shared" si="173"/>
        <v>1</v>
      </c>
      <c r="P1419" s="65">
        <v>1</v>
      </c>
      <c r="Q1419" s="65">
        <v>130000</v>
      </c>
      <c r="R1419" s="65">
        <f t="shared" si="177"/>
        <v>130000</v>
      </c>
    </row>
    <row r="1420" spans="1:18" x14ac:dyDescent="0.2">
      <c r="A1420" s="163">
        <v>390</v>
      </c>
      <c r="B1420" s="80" t="s">
        <v>506</v>
      </c>
      <c r="C1420" s="63" t="s">
        <v>510</v>
      </c>
      <c r="D1420" s="63">
        <v>0</v>
      </c>
      <c r="E1420" s="63">
        <v>0</v>
      </c>
      <c r="F1420" s="65">
        <f>'[2]Laporan Mingguan'!O1426</f>
        <v>0</v>
      </c>
      <c r="G1420" s="63"/>
      <c r="H1420" s="63"/>
      <c r="I1420" s="63"/>
      <c r="J1420" s="63"/>
      <c r="K1420" s="63"/>
      <c r="L1420" s="63"/>
      <c r="M1420" s="63"/>
      <c r="N1420" s="63"/>
      <c r="O1420" s="65">
        <f t="shared" si="174"/>
        <v>0</v>
      </c>
      <c r="P1420" s="65">
        <v>0</v>
      </c>
      <c r="Q1420" s="65">
        <v>55440.000000000007</v>
      </c>
      <c r="R1420" s="65">
        <f t="shared" si="177"/>
        <v>0</v>
      </c>
    </row>
    <row r="1421" spans="1:18" x14ac:dyDescent="0.2">
      <c r="A1421" s="163">
        <v>391</v>
      </c>
      <c r="B1421" s="80" t="s">
        <v>511</v>
      </c>
      <c r="C1421" s="63" t="s">
        <v>512</v>
      </c>
      <c r="D1421" s="63">
        <v>0</v>
      </c>
      <c r="E1421" s="63">
        <v>0</v>
      </c>
      <c r="F1421" s="65">
        <f>'[2]Laporan Mingguan'!O1427</f>
        <v>1</v>
      </c>
      <c r="G1421" s="63"/>
      <c r="H1421" s="63"/>
      <c r="I1421" s="63"/>
      <c r="J1421" s="63"/>
      <c r="K1421" s="63"/>
      <c r="L1421" s="63">
        <f>1</f>
        <v>1</v>
      </c>
      <c r="M1421" s="63"/>
      <c r="N1421" s="63"/>
      <c r="O1421" s="65">
        <f t="shared" si="173"/>
        <v>0</v>
      </c>
      <c r="P1421" s="65">
        <v>0</v>
      </c>
      <c r="Q1421" s="65">
        <v>993000</v>
      </c>
      <c r="R1421" s="65">
        <f t="shared" si="177"/>
        <v>0</v>
      </c>
    </row>
    <row r="1422" spans="1:18" s="93" customFormat="1" x14ac:dyDescent="0.2">
      <c r="A1422" s="163">
        <v>392</v>
      </c>
      <c r="B1422" s="94" t="s">
        <v>323</v>
      </c>
      <c r="C1422" s="91" t="s">
        <v>324</v>
      </c>
      <c r="D1422" s="91" t="s">
        <v>1025</v>
      </c>
      <c r="E1422" s="91">
        <v>0</v>
      </c>
      <c r="F1422" s="92">
        <f>'[2]Laporan Mingguan'!O1428</f>
        <v>0</v>
      </c>
      <c r="G1422" s="91"/>
      <c r="H1422" s="91"/>
      <c r="I1422" s="91">
        <f>1</f>
        <v>1</v>
      </c>
      <c r="J1422" s="91"/>
      <c r="K1422" s="91"/>
      <c r="L1422" s="91"/>
      <c r="M1422" s="91"/>
      <c r="N1422" s="91"/>
      <c r="O1422" s="92">
        <f t="shared" si="174"/>
        <v>1</v>
      </c>
      <c r="P1422" s="92">
        <v>1</v>
      </c>
      <c r="Q1422" s="92">
        <v>203000</v>
      </c>
      <c r="R1422" s="92">
        <f t="shared" si="177"/>
        <v>203000</v>
      </c>
    </row>
    <row r="1423" spans="1:18" x14ac:dyDescent="0.2">
      <c r="A1423" s="163">
        <v>393</v>
      </c>
      <c r="B1423" s="80" t="s">
        <v>513</v>
      </c>
      <c r="C1423" s="63" t="s">
        <v>514</v>
      </c>
      <c r="D1423" s="63">
        <v>0</v>
      </c>
      <c r="E1423" s="63">
        <v>0</v>
      </c>
      <c r="F1423" s="65">
        <f>'[2]Laporan Mingguan'!O1429</f>
        <v>1</v>
      </c>
      <c r="G1423" s="63"/>
      <c r="H1423" s="63"/>
      <c r="I1423" s="63"/>
      <c r="J1423" s="63"/>
      <c r="K1423" s="63"/>
      <c r="L1423" s="63"/>
      <c r="M1423" s="63"/>
      <c r="N1423" s="63"/>
      <c r="O1423" s="65">
        <f t="shared" si="174"/>
        <v>1</v>
      </c>
      <c r="P1423" s="65">
        <v>1</v>
      </c>
      <c r="Q1423" s="65">
        <v>1400000</v>
      </c>
      <c r="R1423" s="65">
        <f t="shared" si="177"/>
        <v>1400000</v>
      </c>
    </row>
    <row r="1424" spans="1:18" x14ac:dyDescent="0.2">
      <c r="A1424" s="163">
        <v>394</v>
      </c>
      <c r="B1424" s="80" t="s">
        <v>515</v>
      </c>
      <c r="C1424" s="63" t="s">
        <v>516</v>
      </c>
      <c r="D1424" s="63">
        <v>0</v>
      </c>
      <c r="E1424" s="63">
        <v>0</v>
      </c>
      <c r="F1424" s="65">
        <f>'[2]Laporan Mingguan'!O1430</f>
        <v>0</v>
      </c>
      <c r="G1424" s="63"/>
      <c r="H1424" s="63"/>
      <c r="I1424" s="63"/>
      <c r="J1424" s="63"/>
      <c r="K1424" s="63"/>
      <c r="L1424" s="63"/>
      <c r="M1424" s="63"/>
      <c r="N1424" s="63"/>
      <c r="O1424" s="65">
        <f t="shared" si="173"/>
        <v>0</v>
      </c>
      <c r="P1424" s="65">
        <v>0</v>
      </c>
      <c r="Q1424" s="65">
        <v>130000</v>
      </c>
      <c r="R1424" s="65">
        <f t="shared" si="177"/>
        <v>0</v>
      </c>
    </row>
    <row r="1425" spans="1:18" x14ac:dyDescent="0.2">
      <c r="A1425" s="163">
        <v>395</v>
      </c>
      <c r="B1425" s="80" t="s">
        <v>515</v>
      </c>
      <c r="C1425" s="63" t="s">
        <v>517</v>
      </c>
      <c r="D1425" s="63">
        <v>0</v>
      </c>
      <c r="E1425" s="63">
        <v>0</v>
      </c>
      <c r="F1425" s="65">
        <f>'[2]Laporan Mingguan'!O1431</f>
        <v>0</v>
      </c>
      <c r="G1425" s="63"/>
      <c r="H1425" s="63"/>
      <c r="I1425" s="63"/>
      <c r="J1425" s="63"/>
      <c r="K1425" s="63"/>
      <c r="L1425" s="63"/>
      <c r="M1425" s="63"/>
      <c r="N1425" s="63"/>
      <c r="O1425" s="65">
        <f t="shared" si="174"/>
        <v>0</v>
      </c>
      <c r="P1425" s="65">
        <v>0</v>
      </c>
      <c r="Q1425" s="65">
        <v>130000</v>
      </c>
      <c r="R1425" s="65">
        <f t="shared" si="177"/>
        <v>0</v>
      </c>
    </row>
    <row r="1426" spans="1:18" x14ac:dyDescent="0.2">
      <c r="A1426" s="163">
        <v>396</v>
      </c>
      <c r="B1426" s="80" t="s">
        <v>518</v>
      </c>
      <c r="C1426" s="63" t="s">
        <v>108</v>
      </c>
      <c r="D1426" s="63">
        <v>0</v>
      </c>
      <c r="E1426" s="63">
        <v>0</v>
      </c>
      <c r="F1426" s="65">
        <f>'[2]Laporan Mingguan'!O1432</f>
        <v>3</v>
      </c>
      <c r="G1426" s="63"/>
      <c r="H1426" s="63"/>
      <c r="I1426" s="63"/>
      <c r="J1426" s="63"/>
      <c r="K1426" s="63"/>
      <c r="L1426" s="63"/>
      <c r="M1426" s="63"/>
      <c r="N1426" s="63"/>
      <c r="O1426" s="65">
        <f t="shared" ref="O1426:O1433" si="178">(F1426+G1426+I1426+K1426+M1426)-(H1426+J1426+L1426+N1426)</f>
        <v>3</v>
      </c>
      <c r="P1426" s="65">
        <v>3</v>
      </c>
      <c r="Q1426" s="65">
        <v>3000000</v>
      </c>
      <c r="R1426" s="65">
        <f t="shared" si="177"/>
        <v>9000000</v>
      </c>
    </row>
    <row r="1427" spans="1:18" x14ac:dyDescent="0.2">
      <c r="A1427" s="163">
        <v>397</v>
      </c>
      <c r="B1427" s="80" t="s">
        <v>518</v>
      </c>
      <c r="C1427" s="63" t="s">
        <v>109</v>
      </c>
      <c r="D1427" s="63">
        <v>0</v>
      </c>
      <c r="E1427" s="63">
        <v>0</v>
      </c>
      <c r="F1427" s="65">
        <f>'[2]Laporan Mingguan'!O1433</f>
        <v>0</v>
      </c>
      <c r="G1427" s="63"/>
      <c r="H1427" s="63"/>
      <c r="I1427" s="63"/>
      <c r="J1427" s="63"/>
      <c r="K1427" s="63"/>
      <c r="L1427" s="63"/>
      <c r="M1427" s="63"/>
      <c r="N1427" s="63"/>
      <c r="O1427" s="65">
        <f t="shared" ref="O1427:O1431" si="179">(F1427+G1427+I1427+K1427+M1427)-(H1427+J1427+L1427+N1427)</f>
        <v>0</v>
      </c>
      <c r="P1427" s="65">
        <v>0</v>
      </c>
      <c r="Q1427" s="65">
        <v>3000000</v>
      </c>
      <c r="R1427" s="65">
        <f t="shared" si="177"/>
        <v>0</v>
      </c>
    </row>
    <row r="1428" spans="1:18" x14ac:dyDescent="0.2">
      <c r="A1428" s="163">
        <v>398</v>
      </c>
      <c r="B1428" s="80" t="s">
        <v>518</v>
      </c>
      <c r="C1428" s="63" t="s">
        <v>107</v>
      </c>
      <c r="D1428" s="63">
        <v>0</v>
      </c>
      <c r="E1428" s="63">
        <v>0</v>
      </c>
      <c r="F1428" s="65">
        <f>'[2]Laporan Mingguan'!O1434</f>
        <v>0</v>
      </c>
      <c r="G1428" s="63"/>
      <c r="H1428" s="63"/>
      <c r="I1428" s="63"/>
      <c r="J1428" s="63"/>
      <c r="K1428" s="63"/>
      <c r="L1428" s="63"/>
      <c r="M1428" s="63"/>
      <c r="N1428" s="63"/>
      <c r="O1428" s="65">
        <f t="shared" si="178"/>
        <v>0</v>
      </c>
      <c r="P1428" s="65">
        <v>0</v>
      </c>
      <c r="Q1428" s="65">
        <v>3000000</v>
      </c>
      <c r="R1428" s="65">
        <f t="shared" si="177"/>
        <v>0</v>
      </c>
    </row>
    <row r="1429" spans="1:18" x14ac:dyDescent="0.2">
      <c r="A1429" s="163">
        <v>399</v>
      </c>
      <c r="B1429" s="80" t="s">
        <v>518</v>
      </c>
      <c r="C1429" s="63" t="s">
        <v>110</v>
      </c>
      <c r="D1429" s="63">
        <v>0</v>
      </c>
      <c r="E1429" s="63">
        <v>0</v>
      </c>
      <c r="F1429" s="65">
        <f>'[2]Laporan Mingguan'!O1435</f>
        <v>3</v>
      </c>
      <c r="G1429" s="63"/>
      <c r="H1429" s="63"/>
      <c r="I1429" s="63"/>
      <c r="J1429" s="63"/>
      <c r="K1429" s="63"/>
      <c r="L1429" s="63"/>
      <c r="M1429" s="63"/>
      <c r="N1429" s="63"/>
      <c r="O1429" s="65">
        <f t="shared" si="179"/>
        <v>3</v>
      </c>
      <c r="P1429" s="65">
        <v>3</v>
      </c>
      <c r="Q1429" s="65">
        <v>3000000</v>
      </c>
      <c r="R1429" s="65">
        <f t="shared" si="177"/>
        <v>9000000</v>
      </c>
    </row>
    <row r="1430" spans="1:18" x14ac:dyDescent="0.2">
      <c r="A1430" s="163">
        <v>400</v>
      </c>
      <c r="B1430" s="80" t="s">
        <v>518</v>
      </c>
      <c r="C1430" s="63" t="s">
        <v>111</v>
      </c>
      <c r="D1430" s="63">
        <v>0</v>
      </c>
      <c r="E1430" s="63">
        <v>0</v>
      </c>
      <c r="F1430" s="65">
        <f>'[2]Laporan Mingguan'!O1436</f>
        <v>8</v>
      </c>
      <c r="G1430" s="63"/>
      <c r="H1430" s="63"/>
      <c r="I1430" s="63"/>
      <c r="J1430" s="63"/>
      <c r="K1430" s="63"/>
      <c r="L1430" s="63"/>
      <c r="M1430" s="63"/>
      <c r="N1430" s="63"/>
      <c r="O1430" s="65">
        <f t="shared" si="178"/>
        <v>8</v>
      </c>
      <c r="P1430" s="65">
        <v>8</v>
      </c>
      <c r="Q1430" s="65">
        <v>3000000</v>
      </c>
      <c r="R1430" s="65">
        <f t="shared" si="177"/>
        <v>24000000</v>
      </c>
    </row>
    <row r="1431" spans="1:18" x14ac:dyDescent="0.2">
      <c r="A1431" s="163">
        <v>401</v>
      </c>
      <c r="B1431" s="80" t="s">
        <v>518</v>
      </c>
      <c r="C1431" s="63" t="s">
        <v>889</v>
      </c>
      <c r="D1431" s="63">
        <v>0</v>
      </c>
      <c r="E1431" s="63">
        <v>0</v>
      </c>
      <c r="F1431" s="65">
        <f>'[2]Laporan Mingguan'!O1437</f>
        <v>3</v>
      </c>
      <c r="G1431" s="63"/>
      <c r="H1431" s="63"/>
      <c r="I1431" s="63"/>
      <c r="J1431" s="63"/>
      <c r="K1431" s="63"/>
      <c r="L1431" s="63"/>
      <c r="M1431" s="63"/>
      <c r="N1431" s="63"/>
      <c r="O1431" s="65">
        <f t="shared" si="179"/>
        <v>3</v>
      </c>
      <c r="P1431" s="65">
        <v>3</v>
      </c>
      <c r="Q1431" s="65">
        <v>3000000</v>
      </c>
      <c r="R1431" s="65">
        <f t="shared" si="177"/>
        <v>9000000</v>
      </c>
    </row>
    <row r="1432" spans="1:18" x14ac:dyDescent="0.2">
      <c r="A1432" s="163">
        <v>402</v>
      </c>
      <c r="B1432" s="80" t="s">
        <v>973</v>
      </c>
      <c r="C1432" s="63" t="s">
        <v>975</v>
      </c>
      <c r="D1432" s="63" t="s">
        <v>591</v>
      </c>
      <c r="E1432" s="63">
        <v>0</v>
      </c>
      <c r="F1432" s="65">
        <f>'[2]Laporan Mingguan'!O1438</f>
        <v>0</v>
      </c>
      <c r="G1432" s="63"/>
      <c r="H1432" s="63"/>
      <c r="I1432" s="63"/>
      <c r="J1432" s="63"/>
      <c r="K1432" s="63"/>
      <c r="L1432" s="63"/>
      <c r="M1432" s="63"/>
      <c r="N1432" s="63"/>
      <c r="O1432" s="65">
        <f t="shared" ref="O1432" si="180">(F1432+G1432+I1432+K1432+M1432)-(H1432+J1432+L1432+N1432)</f>
        <v>0</v>
      </c>
      <c r="P1432" s="65">
        <v>0</v>
      </c>
      <c r="Q1432" s="65">
        <v>4428000</v>
      </c>
      <c r="R1432" s="65">
        <f t="shared" si="177"/>
        <v>0</v>
      </c>
    </row>
    <row r="1433" spans="1:18" x14ac:dyDescent="0.2">
      <c r="A1433" s="163">
        <v>403</v>
      </c>
      <c r="B1433" s="80" t="s">
        <v>973</v>
      </c>
      <c r="C1433" s="63" t="s">
        <v>974</v>
      </c>
      <c r="D1433" s="63" t="s">
        <v>591</v>
      </c>
      <c r="E1433" s="63">
        <v>0</v>
      </c>
      <c r="F1433" s="65">
        <f>'[2]Laporan Mingguan'!O1439</f>
        <v>0</v>
      </c>
      <c r="G1433" s="63"/>
      <c r="H1433" s="63"/>
      <c r="I1433" s="63"/>
      <c r="J1433" s="63"/>
      <c r="K1433" s="63"/>
      <c r="L1433" s="63"/>
      <c r="M1433" s="63"/>
      <c r="N1433" s="63"/>
      <c r="O1433" s="65">
        <f t="shared" si="178"/>
        <v>0</v>
      </c>
      <c r="P1433" s="65">
        <v>0</v>
      </c>
      <c r="Q1433" s="65">
        <v>4648000</v>
      </c>
      <c r="R1433" s="65">
        <f t="shared" si="177"/>
        <v>0</v>
      </c>
    </row>
    <row r="1434" spans="1:18" x14ac:dyDescent="0.2">
      <c r="A1434" s="163">
        <v>404</v>
      </c>
      <c r="B1434" s="80" t="s">
        <v>973</v>
      </c>
      <c r="C1434" s="63" t="s">
        <v>976</v>
      </c>
      <c r="D1434" s="63" t="s">
        <v>591</v>
      </c>
      <c r="E1434" s="63">
        <v>0</v>
      </c>
      <c r="F1434" s="65">
        <f>'[2]Laporan Mingguan'!O1440</f>
        <v>0</v>
      </c>
      <c r="G1434" s="63"/>
      <c r="H1434" s="63"/>
      <c r="I1434" s="63"/>
      <c r="J1434" s="63"/>
      <c r="K1434" s="63"/>
      <c r="L1434" s="63"/>
      <c r="M1434" s="63"/>
      <c r="N1434" s="63"/>
      <c r="O1434" s="65">
        <f t="shared" ref="O1434" si="181">(F1434+G1434+I1434+K1434+M1434)-(H1434+J1434+L1434+N1434)</f>
        <v>0</v>
      </c>
      <c r="P1434" s="65">
        <v>0</v>
      </c>
      <c r="Q1434" s="65">
        <v>5916000</v>
      </c>
      <c r="R1434" s="65">
        <f t="shared" ref="R1434" si="182">Q1434*O1434</f>
        <v>0</v>
      </c>
    </row>
    <row r="1435" spans="1:18" x14ac:dyDescent="0.2">
      <c r="A1435" s="163">
        <v>405</v>
      </c>
      <c r="B1435" s="80" t="str">
        <f>'[1]Laporan Mingguan'!B1179</f>
        <v>Holder TUNGALOY</v>
      </c>
      <c r="C1435" s="63" t="s">
        <v>276</v>
      </c>
      <c r="D1435" s="63">
        <f>'[3]Laporan Mingguan'!D1165</f>
        <v>0</v>
      </c>
      <c r="E1435" s="63">
        <f>'[3]Laporan Mingguan'!E1165</f>
        <v>0</v>
      </c>
      <c r="F1435" s="65">
        <f>'[2]Laporan Mingguan'!O1441</f>
        <v>1</v>
      </c>
      <c r="G1435" s="63"/>
      <c r="H1435" s="63"/>
      <c r="I1435" s="63"/>
      <c r="J1435" s="63"/>
      <c r="K1435" s="63"/>
      <c r="L1435" s="63"/>
      <c r="M1435" s="63"/>
      <c r="N1435" s="63"/>
      <c r="O1435" s="65">
        <f t="shared" ref="O1435:O1470" si="183">(F1435+G1435+I1435+K1435+M1435)-(H1435+J1435+L1435+N1435)</f>
        <v>1</v>
      </c>
      <c r="P1435" s="65">
        <v>1</v>
      </c>
      <c r="Q1435" s="65">
        <v>0</v>
      </c>
      <c r="R1435" s="65">
        <f t="shared" si="177"/>
        <v>0</v>
      </c>
    </row>
    <row r="1436" spans="1:18" x14ac:dyDescent="0.2">
      <c r="A1436" s="163">
        <v>406</v>
      </c>
      <c r="B1436" s="80" t="str">
        <f>'[1]Laporan Mingguan'!B1180</f>
        <v>Holder TUNGALOY</v>
      </c>
      <c r="C1436" s="63" t="str">
        <f>'[1]Laporan Mingguan'!C1180</f>
        <v>EXL N04M025C25.0R03</v>
      </c>
      <c r="D1436" s="63">
        <f>'[3]Laporan Mingguan'!D1166</f>
        <v>0</v>
      </c>
      <c r="E1436" s="63">
        <f>'[3]Laporan Mingguan'!E1166</f>
        <v>0</v>
      </c>
      <c r="F1436" s="65">
        <f>'[2]Laporan Mingguan'!O1442</f>
        <v>0</v>
      </c>
      <c r="G1436" s="63"/>
      <c r="H1436" s="63"/>
      <c r="I1436" s="63"/>
      <c r="J1436" s="63"/>
      <c r="K1436" s="63"/>
      <c r="L1436" s="63"/>
      <c r="M1436" s="63"/>
      <c r="N1436" s="63"/>
      <c r="O1436" s="65">
        <f t="shared" si="183"/>
        <v>0</v>
      </c>
      <c r="P1436" s="65">
        <v>0</v>
      </c>
      <c r="Q1436" s="65">
        <v>0</v>
      </c>
      <c r="R1436" s="65">
        <f t="shared" si="177"/>
        <v>0</v>
      </c>
    </row>
    <row r="1437" spans="1:18" x14ac:dyDescent="0.2">
      <c r="A1437" s="163">
        <v>407</v>
      </c>
      <c r="B1437" s="80" t="str">
        <f>'[1]Laporan Mingguan'!B1181</f>
        <v>Holder TUNGALOY</v>
      </c>
      <c r="C1437" s="63" t="str">
        <f>'[1]Laporan Mingguan'!C1181</f>
        <v>EXL N04M032C32.0R04</v>
      </c>
      <c r="D1437" s="63">
        <f>'[3]Laporan Mingguan'!D1167</f>
        <v>0</v>
      </c>
      <c r="E1437" s="63">
        <f>'[3]Laporan Mingguan'!E1167</f>
        <v>0</v>
      </c>
      <c r="F1437" s="65">
        <f>'[2]Laporan Mingguan'!O1443</f>
        <v>2</v>
      </c>
      <c r="G1437" s="63"/>
      <c r="H1437" s="63"/>
      <c r="I1437" s="63"/>
      <c r="J1437" s="63"/>
      <c r="K1437" s="63"/>
      <c r="L1437" s="63"/>
      <c r="M1437" s="63"/>
      <c r="N1437" s="63"/>
      <c r="O1437" s="65">
        <f t="shared" si="183"/>
        <v>2</v>
      </c>
      <c r="P1437" s="65">
        <v>2</v>
      </c>
      <c r="Q1437" s="65">
        <v>0</v>
      </c>
      <c r="R1437" s="65">
        <f t="shared" si="177"/>
        <v>0</v>
      </c>
    </row>
    <row r="1438" spans="1:18" x14ac:dyDescent="0.2">
      <c r="A1438" s="163">
        <v>408</v>
      </c>
      <c r="B1438" s="80" t="str">
        <f>'[1]Laporan Mingguan'!B1182</f>
        <v>Holder Milling TUNGALOY</v>
      </c>
      <c r="C1438" s="63" t="str">
        <f>'[1]Laporan Mingguan'!C1182</f>
        <v>TASN13M160B40.0R08</v>
      </c>
      <c r="D1438" s="63">
        <f>'[3]Laporan Mingguan'!D1168</f>
        <v>0</v>
      </c>
      <c r="E1438" s="63">
        <f>'[3]Laporan Mingguan'!E1168</f>
        <v>0</v>
      </c>
      <c r="F1438" s="65">
        <f>'[2]Laporan Mingguan'!O1444</f>
        <v>0</v>
      </c>
      <c r="G1438" s="63"/>
      <c r="H1438" s="63"/>
      <c r="I1438" s="63"/>
      <c r="J1438" s="63"/>
      <c r="K1438" s="63"/>
      <c r="L1438" s="63"/>
      <c r="M1438" s="63"/>
      <c r="N1438" s="63"/>
      <c r="O1438" s="65">
        <f t="shared" si="183"/>
        <v>0</v>
      </c>
      <c r="P1438" s="65">
        <v>0</v>
      </c>
      <c r="Q1438" s="65">
        <v>0</v>
      </c>
      <c r="R1438" s="65">
        <f t="shared" si="177"/>
        <v>0</v>
      </c>
    </row>
    <row r="1439" spans="1:18" x14ac:dyDescent="0.2">
      <c r="A1439" s="163">
        <v>409</v>
      </c>
      <c r="B1439" s="80" t="s">
        <v>965</v>
      </c>
      <c r="C1439" s="63" t="s">
        <v>966</v>
      </c>
      <c r="D1439" s="63" t="s">
        <v>967</v>
      </c>
      <c r="E1439" s="63">
        <v>0</v>
      </c>
      <c r="F1439" s="65">
        <f>'[2]Laporan Mingguan'!O1445</f>
        <v>0</v>
      </c>
      <c r="G1439" s="63"/>
      <c r="H1439" s="63"/>
      <c r="I1439" s="63"/>
      <c r="J1439" s="63"/>
      <c r="K1439" s="63"/>
      <c r="L1439" s="63"/>
      <c r="M1439" s="63"/>
      <c r="N1439" s="63"/>
      <c r="O1439" s="65">
        <f t="shared" si="183"/>
        <v>0</v>
      </c>
      <c r="P1439" s="65">
        <v>0</v>
      </c>
      <c r="Q1439" s="65">
        <v>0</v>
      </c>
      <c r="R1439" s="65">
        <f t="shared" si="177"/>
        <v>0</v>
      </c>
    </row>
    <row r="1440" spans="1:18" x14ac:dyDescent="0.2">
      <c r="A1440" s="163">
        <v>410</v>
      </c>
      <c r="B1440" s="80" t="s">
        <v>227</v>
      </c>
      <c r="C1440" s="63" t="s">
        <v>228</v>
      </c>
      <c r="D1440" s="63">
        <v>0</v>
      </c>
      <c r="E1440" s="63">
        <v>0</v>
      </c>
      <c r="F1440" s="65">
        <f>'[2]Laporan Mingguan'!O1446</f>
        <v>0</v>
      </c>
      <c r="G1440" s="63"/>
      <c r="H1440" s="63"/>
      <c r="I1440" s="63"/>
      <c r="J1440" s="63"/>
      <c r="K1440" s="63"/>
      <c r="L1440" s="63"/>
      <c r="M1440" s="63"/>
      <c r="N1440" s="63"/>
      <c r="O1440" s="65">
        <f t="shared" si="183"/>
        <v>0</v>
      </c>
      <c r="P1440" s="65">
        <v>0</v>
      </c>
      <c r="Q1440" s="65">
        <v>50000</v>
      </c>
      <c r="R1440" s="65">
        <f t="shared" ref="R1440:R1507" si="184">Q1440*O1440</f>
        <v>0</v>
      </c>
    </row>
    <row r="1441" spans="1:18" x14ac:dyDescent="0.2">
      <c r="A1441" s="163">
        <v>411</v>
      </c>
      <c r="B1441" s="80" t="s">
        <v>227</v>
      </c>
      <c r="C1441" s="63" t="s">
        <v>229</v>
      </c>
      <c r="D1441" s="63" t="s">
        <v>283</v>
      </c>
      <c r="E1441" s="63">
        <v>0</v>
      </c>
      <c r="F1441" s="65">
        <f>'[2]Laporan Mingguan'!O1447</f>
        <v>20</v>
      </c>
      <c r="G1441" s="63"/>
      <c r="H1441" s="63"/>
      <c r="I1441" s="63"/>
      <c r="J1441" s="63"/>
      <c r="K1441" s="63"/>
      <c r="L1441" s="63"/>
      <c r="M1441" s="63"/>
      <c r="N1441" s="63"/>
      <c r="O1441" s="65">
        <f t="shared" si="183"/>
        <v>20</v>
      </c>
      <c r="P1441" s="65">
        <v>20</v>
      </c>
      <c r="Q1441" s="65">
        <v>332000</v>
      </c>
      <c r="R1441" s="65">
        <f t="shared" si="184"/>
        <v>6640000</v>
      </c>
    </row>
    <row r="1442" spans="1:18" x14ac:dyDescent="0.2">
      <c r="A1442" s="163">
        <v>412</v>
      </c>
      <c r="B1442" s="80" t="s">
        <v>519</v>
      </c>
      <c r="C1442" s="63" t="s">
        <v>520</v>
      </c>
      <c r="D1442" s="63" t="s">
        <v>283</v>
      </c>
      <c r="E1442" s="63">
        <v>0</v>
      </c>
      <c r="F1442" s="65">
        <f>'[2]Laporan Mingguan'!O1448</f>
        <v>20</v>
      </c>
      <c r="G1442" s="63"/>
      <c r="H1442" s="63"/>
      <c r="I1442" s="63"/>
      <c r="J1442" s="63"/>
      <c r="K1442" s="63"/>
      <c r="L1442" s="63"/>
      <c r="M1442" s="63"/>
      <c r="N1442" s="63"/>
      <c r="O1442" s="65">
        <f t="shared" si="183"/>
        <v>20</v>
      </c>
      <c r="P1442" s="65">
        <v>20</v>
      </c>
      <c r="Q1442" s="65">
        <v>197000</v>
      </c>
      <c r="R1442" s="65">
        <f t="shared" si="184"/>
        <v>3940000</v>
      </c>
    </row>
    <row r="1443" spans="1:18" x14ac:dyDescent="0.2">
      <c r="A1443" s="163">
        <v>413</v>
      </c>
      <c r="B1443" s="80" t="s">
        <v>521</v>
      </c>
      <c r="C1443" s="63" t="s">
        <v>522</v>
      </c>
      <c r="D1443" s="63">
        <v>0</v>
      </c>
      <c r="E1443" s="63">
        <v>0</v>
      </c>
      <c r="F1443" s="65">
        <f>'[2]Laporan Mingguan'!O1449</f>
        <v>11</v>
      </c>
      <c r="G1443" s="63"/>
      <c r="H1443" s="63"/>
      <c r="I1443" s="63"/>
      <c r="J1443" s="63"/>
      <c r="K1443" s="63"/>
      <c r="L1443" s="63"/>
      <c r="M1443" s="63"/>
      <c r="N1443" s="63"/>
      <c r="O1443" s="65">
        <f t="shared" si="183"/>
        <v>11</v>
      </c>
      <c r="P1443" s="65">
        <v>11</v>
      </c>
      <c r="Q1443" s="65">
        <v>83343.399999999994</v>
      </c>
      <c r="R1443" s="65">
        <f t="shared" si="184"/>
        <v>916777.39999999991</v>
      </c>
    </row>
    <row r="1444" spans="1:18" x14ac:dyDescent="0.2">
      <c r="A1444" s="163">
        <v>414</v>
      </c>
      <c r="B1444" s="80" t="s">
        <v>523</v>
      </c>
      <c r="C1444" s="63" t="s">
        <v>524</v>
      </c>
      <c r="D1444" s="63">
        <v>0</v>
      </c>
      <c r="E1444" s="63">
        <v>0</v>
      </c>
      <c r="F1444" s="65">
        <f>'[2]Laporan Mingguan'!O1450</f>
        <v>35</v>
      </c>
      <c r="G1444" s="63"/>
      <c r="H1444" s="63"/>
      <c r="I1444" s="63"/>
      <c r="J1444" s="63"/>
      <c r="K1444" s="63"/>
      <c r="L1444" s="63"/>
      <c r="M1444" s="63"/>
      <c r="N1444" s="63"/>
      <c r="O1444" s="65">
        <f t="shared" si="183"/>
        <v>35</v>
      </c>
      <c r="P1444" s="65">
        <v>35</v>
      </c>
      <c r="Q1444" s="65"/>
      <c r="R1444" s="65">
        <f t="shared" si="184"/>
        <v>0</v>
      </c>
    </row>
    <row r="1445" spans="1:18" x14ac:dyDescent="0.2">
      <c r="A1445" s="163">
        <v>415</v>
      </c>
      <c r="B1445" s="80" t="s">
        <v>227</v>
      </c>
      <c r="C1445" s="63" t="s">
        <v>230</v>
      </c>
      <c r="D1445" s="63">
        <v>0</v>
      </c>
      <c r="E1445" s="63">
        <v>0</v>
      </c>
      <c r="F1445" s="65">
        <f>'[2]Laporan Mingguan'!O1451</f>
        <v>20</v>
      </c>
      <c r="G1445" s="63"/>
      <c r="H1445" s="63"/>
      <c r="I1445" s="63"/>
      <c r="J1445" s="63"/>
      <c r="K1445" s="63"/>
      <c r="L1445" s="63"/>
      <c r="M1445" s="63"/>
      <c r="N1445" s="63"/>
      <c r="O1445" s="65">
        <f t="shared" si="183"/>
        <v>20</v>
      </c>
      <c r="P1445" s="65">
        <v>20</v>
      </c>
      <c r="Q1445" s="65"/>
      <c r="R1445" s="65">
        <f t="shared" si="184"/>
        <v>0</v>
      </c>
    </row>
    <row r="1446" spans="1:18" x14ac:dyDescent="0.2">
      <c r="A1446" s="163">
        <v>416</v>
      </c>
      <c r="B1446" s="80" t="s">
        <v>519</v>
      </c>
      <c r="C1446" s="63" t="s">
        <v>231</v>
      </c>
      <c r="D1446" s="63" t="s">
        <v>283</v>
      </c>
      <c r="E1446" s="63">
        <v>0</v>
      </c>
      <c r="F1446" s="65">
        <f>'[2]Laporan Mingguan'!O1452</f>
        <v>10</v>
      </c>
      <c r="G1446" s="63"/>
      <c r="H1446" s="63"/>
      <c r="I1446" s="63"/>
      <c r="J1446" s="63"/>
      <c r="K1446" s="63"/>
      <c r="L1446" s="63"/>
      <c r="M1446" s="63"/>
      <c r="N1446" s="63"/>
      <c r="O1446" s="65">
        <f t="shared" si="183"/>
        <v>10</v>
      </c>
      <c r="P1446" s="65">
        <v>10</v>
      </c>
      <c r="Q1446" s="65">
        <v>157000</v>
      </c>
      <c r="R1446" s="65">
        <f t="shared" si="184"/>
        <v>1570000</v>
      </c>
    </row>
    <row r="1447" spans="1:18" x14ac:dyDescent="0.2">
      <c r="A1447" s="163">
        <v>417</v>
      </c>
      <c r="B1447" s="80" t="s">
        <v>227</v>
      </c>
      <c r="C1447" s="63" t="s">
        <v>232</v>
      </c>
      <c r="D1447" s="63">
        <v>0</v>
      </c>
      <c r="E1447" s="63">
        <v>0</v>
      </c>
      <c r="F1447" s="65">
        <f>'[2]Laporan Mingguan'!O1453</f>
        <v>9</v>
      </c>
      <c r="G1447" s="63"/>
      <c r="H1447" s="63"/>
      <c r="I1447" s="63"/>
      <c r="J1447" s="63"/>
      <c r="K1447" s="63"/>
      <c r="L1447" s="63"/>
      <c r="M1447" s="63"/>
      <c r="N1447" s="63"/>
      <c r="O1447" s="65">
        <f t="shared" si="183"/>
        <v>9</v>
      </c>
      <c r="P1447" s="65">
        <v>9</v>
      </c>
      <c r="Q1447" s="65"/>
      <c r="R1447" s="65">
        <f t="shared" si="184"/>
        <v>0</v>
      </c>
    </row>
    <row r="1448" spans="1:18" x14ac:dyDescent="0.2">
      <c r="A1448" s="163">
        <v>418</v>
      </c>
      <c r="B1448" s="80" t="s">
        <v>525</v>
      </c>
      <c r="C1448" s="63" t="s">
        <v>526</v>
      </c>
      <c r="D1448" s="63">
        <v>0</v>
      </c>
      <c r="E1448" s="63">
        <v>0</v>
      </c>
      <c r="F1448" s="65">
        <f>'[2]Laporan Mingguan'!O1454</f>
        <v>8</v>
      </c>
      <c r="G1448" s="63"/>
      <c r="H1448" s="63"/>
      <c r="I1448" s="63"/>
      <c r="J1448" s="63"/>
      <c r="K1448" s="63"/>
      <c r="L1448" s="63"/>
      <c r="M1448" s="63"/>
      <c r="N1448" s="63"/>
      <c r="O1448" s="65">
        <f t="shared" si="183"/>
        <v>8</v>
      </c>
      <c r="P1448" s="65">
        <v>8</v>
      </c>
      <c r="Q1448" s="65"/>
      <c r="R1448" s="65">
        <f t="shared" si="184"/>
        <v>0</v>
      </c>
    </row>
    <row r="1449" spans="1:18" x14ac:dyDescent="0.2">
      <c r="A1449" s="163">
        <v>419</v>
      </c>
      <c r="B1449" s="80" t="s">
        <v>227</v>
      </c>
      <c r="C1449" s="63" t="s">
        <v>233</v>
      </c>
      <c r="D1449" s="63">
        <v>0</v>
      </c>
      <c r="E1449" s="63">
        <v>0</v>
      </c>
      <c r="F1449" s="65">
        <f>'[2]Laporan Mingguan'!O1455</f>
        <v>10</v>
      </c>
      <c r="G1449" s="63"/>
      <c r="H1449" s="63"/>
      <c r="I1449" s="63"/>
      <c r="J1449" s="63"/>
      <c r="K1449" s="63"/>
      <c r="L1449" s="63"/>
      <c r="M1449" s="63"/>
      <c r="N1449" s="63"/>
      <c r="O1449" s="65">
        <f t="shared" si="183"/>
        <v>10</v>
      </c>
      <c r="P1449" s="65">
        <v>10</v>
      </c>
      <c r="Q1449" s="65"/>
      <c r="R1449" s="65">
        <f t="shared" si="184"/>
        <v>0</v>
      </c>
    </row>
    <row r="1450" spans="1:18" x14ac:dyDescent="0.2">
      <c r="A1450" s="163">
        <v>420</v>
      </c>
      <c r="B1450" s="80" t="s">
        <v>525</v>
      </c>
      <c r="C1450" s="63" t="s">
        <v>527</v>
      </c>
      <c r="D1450" s="63">
        <v>0</v>
      </c>
      <c r="E1450" s="63">
        <v>0</v>
      </c>
      <c r="F1450" s="65">
        <f>'[2]Laporan Mingguan'!O1456</f>
        <v>97</v>
      </c>
      <c r="G1450" s="63"/>
      <c r="H1450" s="63"/>
      <c r="I1450" s="63"/>
      <c r="J1450" s="63"/>
      <c r="K1450" s="63"/>
      <c r="L1450" s="63"/>
      <c r="M1450" s="63"/>
      <c r="N1450" s="63"/>
      <c r="O1450" s="65">
        <f t="shared" si="183"/>
        <v>97</v>
      </c>
      <c r="P1450" s="65">
        <v>97</v>
      </c>
      <c r="Q1450" s="65"/>
      <c r="R1450" s="65">
        <f t="shared" si="184"/>
        <v>0</v>
      </c>
    </row>
    <row r="1451" spans="1:18" x14ac:dyDescent="0.2">
      <c r="A1451" s="163">
        <v>421</v>
      </c>
      <c r="B1451" s="80" t="s">
        <v>234</v>
      </c>
      <c r="C1451" s="63" t="s">
        <v>235</v>
      </c>
      <c r="D1451" s="63">
        <v>0</v>
      </c>
      <c r="E1451" s="63">
        <v>0</v>
      </c>
      <c r="F1451" s="65">
        <f>'[2]Laporan Mingguan'!O1457</f>
        <v>8</v>
      </c>
      <c r="G1451" s="63"/>
      <c r="H1451" s="63"/>
      <c r="I1451" s="63"/>
      <c r="J1451" s="63"/>
      <c r="K1451" s="63"/>
      <c r="L1451" s="63"/>
      <c r="M1451" s="63"/>
      <c r="N1451" s="63"/>
      <c r="O1451" s="65">
        <f t="shared" si="183"/>
        <v>8</v>
      </c>
      <c r="P1451" s="65">
        <v>8</v>
      </c>
      <c r="Q1451" s="65">
        <v>40000</v>
      </c>
      <c r="R1451" s="65">
        <f t="shared" si="184"/>
        <v>320000</v>
      </c>
    </row>
    <row r="1452" spans="1:18" x14ac:dyDescent="0.2">
      <c r="A1452" s="163">
        <v>422</v>
      </c>
      <c r="B1452" s="80" t="s">
        <v>236</v>
      </c>
      <c r="C1452" s="63" t="s">
        <v>326</v>
      </c>
      <c r="D1452" s="63" t="s">
        <v>140</v>
      </c>
      <c r="E1452" s="63">
        <v>0</v>
      </c>
      <c r="F1452" s="65">
        <f>'[2]Laporan Mingguan'!O1458</f>
        <v>5</v>
      </c>
      <c r="G1452" s="63"/>
      <c r="H1452" s="63"/>
      <c r="I1452" s="63"/>
      <c r="J1452" s="63"/>
      <c r="K1452" s="63"/>
      <c r="L1452" s="63"/>
      <c r="M1452" s="63"/>
      <c r="N1452" s="63">
        <f>1+1</f>
        <v>2</v>
      </c>
      <c r="O1452" s="65">
        <f t="shared" si="183"/>
        <v>3</v>
      </c>
      <c r="P1452" s="65">
        <v>3</v>
      </c>
      <c r="Q1452" s="65">
        <v>410000</v>
      </c>
      <c r="R1452" s="65">
        <f t="shared" si="184"/>
        <v>1230000</v>
      </c>
    </row>
    <row r="1453" spans="1:18" x14ac:dyDescent="0.2">
      <c r="A1453" s="163">
        <v>423</v>
      </c>
      <c r="B1453" s="80" t="s">
        <v>236</v>
      </c>
      <c r="C1453" s="63" t="s">
        <v>327</v>
      </c>
      <c r="D1453" s="63" t="s">
        <v>140</v>
      </c>
      <c r="E1453" s="63">
        <v>0</v>
      </c>
      <c r="F1453" s="65">
        <f>'[2]Laporan Mingguan'!O1459</f>
        <v>6</v>
      </c>
      <c r="G1453" s="63"/>
      <c r="H1453" s="63"/>
      <c r="I1453" s="63"/>
      <c r="J1453" s="63"/>
      <c r="K1453" s="63"/>
      <c r="L1453" s="63"/>
      <c r="M1453" s="63"/>
      <c r="N1453" s="63"/>
      <c r="O1453" s="65">
        <f t="shared" si="183"/>
        <v>6</v>
      </c>
      <c r="P1453" s="65">
        <v>6</v>
      </c>
      <c r="Q1453" s="65">
        <v>352000</v>
      </c>
      <c r="R1453" s="65">
        <f t="shared" si="184"/>
        <v>2112000</v>
      </c>
    </row>
    <row r="1454" spans="1:18" x14ac:dyDescent="0.2">
      <c r="A1454" s="163">
        <v>424</v>
      </c>
      <c r="B1454" s="80" t="s">
        <v>236</v>
      </c>
      <c r="C1454" s="63" t="s">
        <v>328</v>
      </c>
      <c r="D1454" s="63" t="s">
        <v>140</v>
      </c>
      <c r="E1454" s="63">
        <v>0</v>
      </c>
      <c r="F1454" s="65">
        <f>'[2]Laporan Mingguan'!O1460</f>
        <v>5</v>
      </c>
      <c r="G1454" s="63"/>
      <c r="H1454" s="63"/>
      <c r="I1454" s="63"/>
      <c r="J1454" s="63">
        <f>1</f>
        <v>1</v>
      </c>
      <c r="K1454" s="63"/>
      <c r="L1454" s="63"/>
      <c r="M1454" s="63"/>
      <c r="N1454" s="63"/>
      <c r="O1454" s="65">
        <f t="shared" si="183"/>
        <v>4</v>
      </c>
      <c r="P1454" s="65">
        <v>4</v>
      </c>
      <c r="Q1454" s="65">
        <v>405000</v>
      </c>
      <c r="R1454" s="65">
        <f t="shared" si="184"/>
        <v>1620000</v>
      </c>
    </row>
    <row r="1455" spans="1:18" x14ac:dyDescent="0.2">
      <c r="A1455" s="163">
        <v>425</v>
      </c>
      <c r="B1455" s="80" t="s">
        <v>236</v>
      </c>
      <c r="C1455" s="63" t="s">
        <v>329</v>
      </c>
      <c r="D1455" s="63" t="s">
        <v>140</v>
      </c>
      <c r="E1455" s="63">
        <v>0</v>
      </c>
      <c r="F1455" s="65">
        <f>'[2]Laporan Mingguan'!O1461</f>
        <v>6</v>
      </c>
      <c r="G1455" s="63"/>
      <c r="H1455" s="63"/>
      <c r="I1455" s="63"/>
      <c r="J1455" s="63"/>
      <c r="K1455" s="63"/>
      <c r="L1455" s="63"/>
      <c r="M1455" s="63"/>
      <c r="N1455" s="63"/>
      <c r="O1455" s="65">
        <f t="shared" si="183"/>
        <v>6</v>
      </c>
      <c r="P1455" s="65">
        <v>6</v>
      </c>
      <c r="Q1455" s="65">
        <v>368000</v>
      </c>
      <c r="R1455" s="65">
        <f t="shared" si="184"/>
        <v>2208000</v>
      </c>
    </row>
    <row r="1456" spans="1:18" x14ac:dyDescent="0.2">
      <c r="A1456" s="163">
        <v>426</v>
      </c>
      <c r="B1456" s="80" t="s">
        <v>236</v>
      </c>
      <c r="C1456" s="63" t="s">
        <v>237</v>
      </c>
      <c r="D1456" s="63">
        <v>0</v>
      </c>
      <c r="E1456" s="63">
        <v>0</v>
      </c>
      <c r="F1456" s="65">
        <f>'[2]Laporan Mingguan'!O1462</f>
        <v>10</v>
      </c>
      <c r="G1456" s="63"/>
      <c r="H1456" s="63"/>
      <c r="I1456" s="63"/>
      <c r="J1456" s="63"/>
      <c r="K1456" s="63"/>
      <c r="L1456" s="63"/>
      <c r="M1456" s="63"/>
      <c r="N1456" s="63"/>
      <c r="O1456" s="65">
        <f t="shared" si="183"/>
        <v>10</v>
      </c>
      <c r="P1456" s="65">
        <v>10</v>
      </c>
      <c r="Q1456" s="65">
        <v>40000</v>
      </c>
      <c r="R1456" s="65">
        <f t="shared" si="184"/>
        <v>400000</v>
      </c>
    </row>
    <row r="1457" spans="1:19" x14ac:dyDescent="0.2">
      <c r="A1457" s="163">
        <v>427</v>
      </c>
      <c r="B1457" s="80" t="s">
        <v>236</v>
      </c>
      <c r="C1457" s="63" t="s">
        <v>325</v>
      </c>
      <c r="D1457" s="63" t="s">
        <v>140</v>
      </c>
      <c r="E1457" s="63">
        <v>0</v>
      </c>
      <c r="F1457" s="65">
        <f>'[2]Laporan Mingguan'!O1463</f>
        <v>473</v>
      </c>
      <c r="G1457" s="63"/>
      <c r="H1457" s="63"/>
      <c r="I1457" s="63"/>
      <c r="J1457" s="63"/>
      <c r="K1457" s="63"/>
      <c r="L1457" s="63"/>
      <c r="M1457" s="63"/>
      <c r="N1457" s="63"/>
      <c r="O1457" s="65">
        <f t="shared" si="183"/>
        <v>473</v>
      </c>
      <c r="P1457" s="65">
        <v>473</v>
      </c>
      <c r="Q1457" s="65">
        <v>89300</v>
      </c>
      <c r="R1457" s="65">
        <f t="shared" si="184"/>
        <v>42238900</v>
      </c>
    </row>
    <row r="1458" spans="1:19" x14ac:dyDescent="0.2">
      <c r="A1458" s="163">
        <v>428</v>
      </c>
      <c r="B1458" s="80" t="s">
        <v>236</v>
      </c>
      <c r="C1458" s="63" t="s">
        <v>330</v>
      </c>
      <c r="D1458" s="63" t="s">
        <v>140</v>
      </c>
      <c r="E1458" s="63">
        <v>0</v>
      </c>
      <c r="F1458" s="65">
        <f>'[2]Laporan Mingguan'!O1464</f>
        <v>6</v>
      </c>
      <c r="G1458" s="63"/>
      <c r="H1458" s="63"/>
      <c r="I1458" s="63"/>
      <c r="J1458" s="63"/>
      <c r="K1458" s="63"/>
      <c r="L1458" s="63"/>
      <c r="M1458" s="63"/>
      <c r="N1458" s="63"/>
      <c r="O1458" s="65">
        <f t="shared" si="183"/>
        <v>6</v>
      </c>
      <c r="P1458" s="65">
        <v>6</v>
      </c>
      <c r="Q1458" s="65">
        <v>466000</v>
      </c>
      <c r="R1458" s="65">
        <f t="shared" si="184"/>
        <v>2796000</v>
      </c>
    </row>
    <row r="1459" spans="1:19" x14ac:dyDescent="0.2">
      <c r="A1459" s="163">
        <v>429</v>
      </c>
      <c r="B1459" s="80" t="s">
        <v>236</v>
      </c>
      <c r="C1459" s="63" t="s">
        <v>331</v>
      </c>
      <c r="D1459" s="63" t="s">
        <v>140</v>
      </c>
      <c r="E1459" s="63">
        <v>0</v>
      </c>
      <c r="F1459" s="65">
        <f>'[2]Laporan Mingguan'!O1465</f>
        <v>5</v>
      </c>
      <c r="G1459" s="63"/>
      <c r="H1459" s="63">
        <f>2</f>
        <v>2</v>
      </c>
      <c r="I1459" s="63"/>
      <c r="J1459" s="63"/>
      <c r="K1459" s="63"/>
      <c r="L1459" s="63"/>
      <c r="M1459" s="63"/>
      <c r="N1459" s="63">
        <f>1+1</f>
        <v>2</v>
      </c>
      <c r="O1459" s="65">
        <f t="shared" si="183"/>
        <v>1</v>
      </c>
      <c r="P1459" s="65">
        <v>1</v>
      </c>
      <c r="Q1459" s="65">
        <v>440000</v>
      </c>
      <c r="R1459" s="65">
        <f t="shared" si="184"/>
        <v>440000</v>
      </c>
    </row>
    <row r="1460" spans="1:19" s="93" customFormat="1" x14ac:dyDescent="0.2">
      <c r="A1460" s="163">
        <v>430</v>
      </c>
      <c r="B1460" s="94" t="s">
        <v>236</v>
      </c>
      <c r="C1460" s="91" t="s">
        <v>332</v>
      </c>
      <c r="D1460" s="91" t="s">
        <v>140</v>
      </c>
      <c r="E1460" s="91">
        <v>0</v>
      </c>
      <c r="F1460" s="92">
        <f>'[2]Laporan Mingguan'!O1466</f>
        <v>0</v>
      </c>
      <c r="G1460" s="91"/>
      <c r="H1460" s="91"/>
      <c r="I1460" s="91">
        <f>4</f>
        <v>4</v>
      </c>
      <c r="J1460" s="91"/>
      <c r="K1460" s="91"/>
      <c r="L1460" s="91">
        <f>2</f>
        <v>2</v>
      </c>
      <c r="M1460" s="91"/>
      <c r="N1460" s="91"/>
      <c r="O1460" s="92">
        <f t="shared" si="183"/>
        <v>2</v>
      </c>
      <c r="P1460" s="92">
        <v>2</v>
      </c>
      <c r="Q1460" s="92">
        <v>482000</v>
      </c>
      <c r="R1460" s="92">
        <f t="shared" si="184"/>
        <v>964000</v>
      </c>
    </row>
    <row r="1461" spans="1:19" x14ac:dyDescent="0.2">
      <c r="A1461" s="163">
        <v>431</v>
      </c>
      <c r="B1461" s="80" t="s">
        <v>236</v>
      </c>
      <c r="C1461" s="63" t="s">
        <v>333</v>
      </c>
      <c r="D1461" s="63" t="s">
        <v>140</v>
      </c>
      <c r="E1461" s="63">
        <v>0</v>
      </c>
      <c r="F1461" s="65">
        <f>'[2]Laporan Mingguan'!O1467</f>
        <v>4</v>
      </c>
      <c r="G1461" s="63"/>
      <c r="H1461" s="63"/>
      <c r="I1461" s="63"/>
      <c r="J1461" s="63"/>
      <c r="K1461" s="63"/>
      <c r="L1461" s="63"/>
      <c r="M1461" s="63"/>
      <c r="N1461" s="63"/>
      <c r="O1461" s="65">
        <f t="shared" si="183"/>
        <v>4</v>
      </c>
      <c r="P1461" s="65">
        <v>4</v>
      </c>
      <c r="Q1461" s="65">
        <v>482000</v>
      </c>
      <c r="R1461" s="65">
        <f t="shared" si="184"/>
        <v>1928000</v>
      </c>
    </row>
    <row r="1462" spans="1:19" x14ac:dyDescent="0.2">
      <c r="A1462" s="163">
        <v>432</v>
      </c>
      <c r="B1462" s="80" t="s">
        <v>236</v>
      </c>
      <c r="C1462" s="87" t="s">
        <v>1063</v>
      </c>
      <c r="D1462" s="63" t="s">
        <v>140</v>
      </c>
      <c r="E1462" s="63">
        <v>0</v>
      </c>
      <c r="F1462" s="65">
        <f>'[2]Laporan Mingguan'!O1468</f>
        <v>1</v>
      </c>
      <c r="G1462" s="63"/>
      <c r="H1462" s="63"/>
      <c r="I1462" s="63"/>
      <c r="J1462" s="63"/>
      <c r="K1462" s="63"/>
      <c r="L1462" s="63"/>
      <c r="M1462" s="63"/>
      <c r="N1462" s="63"/>
      <c r="O1462" s="65">
        <f t="shared" si="183"/>
        <v>1</v>
      </c>
      <c r="P1462" s="65">
        <v>1</v>
      </c>
      <c r="Q1462" s="65">
        <v>832800</v>
      </c>
      <c r="R1462" s="65">
        <f t="shared" si="184"/>
        <v>832800</v>
      </c>
    </row>
    <row r="1463" spans="1:19" x14ac:dyDescent="0.2">
      <c r="A1463" s="163">
        <v>433</v>
      </c>
      <c r="B1463" s="80" t="s">
        <v>236</v>
      </c>
      <c r="C1463" s="87" t="s">
        <v>1064</v>
      </c>
      <c r="D1463" s="63" t="s">
        <v>140</v>
      </c>
      <c r="E1463" s="63">
        <v>0</v>
      </c>
      <c r="F1463" s="65">
        <f>'[2]Laporan Mingguan'!O1469</f>
        <v>0</v>
      </c>
      <c r="G1463" s="63"/>
      <c r="H1463" s="63"/>
      <c r="I1463" s="63"/>
      <c r="J1463" s="63"/>
      <c r="K1463" s="63"/>
      <c r="L1463" s="63"/>
      <c r="M1463" s="63"/>
      <c r="N1463" s="63"/>
      <c r="O1463" s="65">
        <f t="shared" ref="O1463" si="185">(F1463+G1463+I1463+K1463+M1463)-(H1463+J1463+L1463+N1463)</f>
        <v>0</v>
      </c>
      <c r="P1463" s="65">
        <v>0</v>
      </c>
      <c r="Q1463" s="65">
        <v>832800</v>
      </c>
      <c r="R1463" s="65">
        <f t="shared" ref="R1463" si="186">Q1463*O1463</f>
        <v>0</v>
      </c>
    </row>
    <row r="1464" spans="1:19" x14ac:dyDescent="0.2">
      <c r="A1464" s="163">
        <v>434</v>
      </c>
      <c r="B1464" s="80" t="str">
        <f>'[1]Laporan Mingguan'!B1236</f>
        <v>INSERT ISCAR</v>
      </c>
      <c r="C1464" s="63" t="str">
        <f>'[1]Laporan Mingguan'!C1236</f>
        <v>CCMT09T308</v>
      </c>
      <c r="D1464" s="63">
        <f>'[3]Laporan Mingguan'!D1222</f>
        <v>0</v>
      </c>
      <c r="E1464" s="63">
        <f>'[3]Laporan Mingguan'!E1222</f>
        <v>0</v>
      </c>
      <c r="F1464" s="65">
        <f>'[2]Laporan Mingguan'!O1470</f>
        <v>6</v>
      </c>
      <c r="G1464" s="63"/>
      <c r="H1464" s="63"/>
      <c r="I1464" s="63"/>
      <c r="J1464" s="63"/>
      <c r="K1464" s="63"/>
      <c r="L1464" s="63"/>
      <c r="M1464" s="63"/>
      <c r="N1464" s="63"/>
      <c r="O1464" s="65">
        <f t="shared" ref="O1464:O1475" si="187">(F1464+G1464+I1464+K1464+M1464)-(H1464+J1464+L1464+N1464)</f>
        <v>6</v>
      </c>
      <c r="P1464" s="65">
        <v>6</v>
      </c>
      <c r="Q1464" s="65">
        <v>45000</v>
      </c>
      <c r="R1464" s="65">
        <f t="shared" si="184"/>
        <v>270000</v>
      </c>
    </row>
    <row r="1465" spans="1:19" x14ac:dyDescent="0.2">
      <c r="A1465" s="163">
        <v>435</v>
      </c>
      <c r="B1465" s="80" t="s">
        <v>528</v>
      </c>
      <c r="C1465" s="63" t="s">
        <v>529</v>
      </c>
      <c r="D1465" s="63" t="s">
        <v>239</v>
      </c>
      <c r="E1465" s="63">
        <v>0</v>
      </c>
      <c r="F1465" s="65">
        <f>'[2]Laporan Mingguan'!O1471</f>
        <v>16</v>
      </c>
      <c r="G1465" s="63"/>
      <c r="H1465" s="63"/>
      <c r="I1465" s="63"/>
      <c r="J1465" s="63"/>
      <c r="K1465" s="63"/>
      <c r="L1465" s="63"/>
      <c r="M1465" s="63"/>
      <c r="N1465" s="63"/>
      <c r="O1465" s="65">
        <f t="shared" si="183"/>
        <v>16</v>
      </c>
      <c r="P1465" s="65">
        <v>16</v>
      </c>
      <c r="Q1465" s="65">
        <v>381000</v>
      </c>
      <c r="R1465" s="65">
        <f t="shared" si="184"/>
        <v>6096000</v>
      </c>
    </row>
    <row r="1466" spans="1:19" x14ac:dyDescent="0.2">
      <c r="A1466" s="163">
        <v>436</v>
      </c>
      <c r="B1466" s="84" t="s">
        <v>1013</v>
      </c>
      <c r="C1466" s="63" t="s">
        <v>1014</v>
      </c>
      <c r="D1466" s="63" t="s">
        <v>296</v>
      </c>
      <c r="E1466" s="63">
        <v>0</v>
      </c>
      <c r="F1466" s="65">
        <f>'[2]Laporan Mingguan'!O1472</f>
        <v>0</v>
      </c>
      <c r="G1466" s="63"/>
      <c r="H1466" s="63"/>
      <c r="I1466" s="63"/>
      <c r="J1466" s="63"/>
      <c r="K1466" s="63"/>
      <c r="L1466" s="63"/>
      <c r="M1466" s="63"/>
      <c r="N1466" s="63"/>
      <c r="O1466" s="65">
        <f t="shared" si="187"/>
        <v>0</v>
      </c>
      <c r="P1466" s="65">
        <v>0</v>
      </c>
      <c r="Q1466" s="65">
        <v>102000</v>
      </c>
      <c r="R1466" s="65">
        <f t="shared" si="184"/>
        <v>0</v>
      </c>
    </row>
    <row r="1467" spans="1:19" x14ac:dyDescent="0.2">
      <c r="A1467" s="163">
        <v>437</v>
      </c>
      <c r="B1467" s="80" t="s">
        <v>530</v>
      </c>
      <c r="C1467" s="63" t="s">
        <v>531</v>
      </c>
      <c r="D1467" s="63">
        <v>0</v>
      </c>
      <c r="E1467" s="63">
        <v>0</v>
      </c>
      <c r="F1467" s="65">
        <f>'[2]Laporan Mingguan'!O1473</f>
        <v>130</v>
      </c>
      <c r="G1467" s="63"/>
      <c r="H1467" s="63"/>
      <c r="I1467" s="63"/>
      <c r="J1467" s="63"/>
      <c r="K1467" s="63"/>
      <c r="L1467" s="63"/>
      <c r="M1467" s="63"/>
      <c r="N1467" s="63"/>
      <c r="O1467" s="65">
        <f t="shared" si="187"/>
        <v>130</v>
      </c>
      <c r="P1467" s="65">
        <v>130</v>
      </c>
      <c r="Q1467" s="65">
        <v>73000</v>
      </c>
      <c r="R1467" s="65">
        <f t="shared" si="184"/>
        <v>9490000</v>
      </c>
    </row>
    <row r="1468" spans="1:19" x14ac:dyDescent="0.2">
      <c r="A1468" s="163">
        <v>438</v>
      </c>
      <c r="B1468" s="80" t="s">
        <v>238</v>
      </c>
      <c r="C1468" s="63" t="s">
        <v>240</v>
      </c>
      <c r="D1468" s="63">
        <v>0</v>
      </c>
      <c r="E1468" s="63">
        <v>0</v>
      </c>
      <c r="F1468" s="65">
        <f>'[2]Laporan Mingguan'!O1474</f>
        <v>20</v>
      </c>
      <c r="G1468" s="63"/>
      <c r="H1468" s="63"/>
      <c r="I1468" s="63"/>
      <c r="J1468" s="63"/>
      <c r="K1468" s="63"/>
      <c r="L1468" s="63"/>
      <c r="M1468" s="63"/>
      <c r="N1468" s="63"/>
      <c r="O1468" s="65">
        <f t="shared" si="183"/>
        <v>20</v>
      </c>
      <c r="P1468" s="65">
        <v>20</v>
      </c>
      <c r="Q1468" s="65">
        <v>66500</v>
      </c>
      <c r="R1468" s="65">
        <f t="shared" si="184"/>
        <v>1330000</v>
      </c>
    </row>
    <row r="1469" spans="1:19" x14ac:dyDescent="0.2">
      <c r="A1469" s="163">
        <v>439</v>
      </c>
      <c r="B1469" s="80" t="s">
        <v>528</v>
      </c>
      <c r="C1469" s="63" t="s">
        <v>531</v>
      </c>
      <c r="D1469" s="63">
        <v>0</v>
      </c>
      <c r="E1469" s="63">
        <v>0</v>
      </c>
      <c r="F1469" s="65">
        <f>'[2]Laporan Mingguan'!O1475</f>
        <v>60</v>
      </c>
      <c r="G1469" s="63"/>
      <c r="H1469" s="63"/>
      <c r="I1469" s="63"/>
      <c r="J1469" s="63"/>
      <c r="K1469" s="63"/>
      <c r="L1469" s="63"/>
      <c r="M1469" s="63"/>
      <c r="N1469" s="63"/>
      <c r="O1469" s="65">
        <f t="shared" si="187"/>
        <v>60</v>
      </c>
      <c r="P1469" s="65">
        <v>60</v>
      </c>
      <c r="Q1469" s="65">
        <v>111500</v>
      </c>
      <c r="R1469" s="65">
        <f t="shared" si="184"/>
        <v>6690000</v>
      </c>
    </row>
    <row r="1470" spans="1:19" x14ac:dyDescent="0.2">
      <c r="A1470" s="163">
        <v>440</v>
      </c>
      <c r="B1470" s="80" t="s">
        <v>532</v>
      </c>
      <c r="C1470" s="63" t="s">
        <v>533</v>
      </c>
      <c r="D1470" s="63">
        <v>0</v>
      </c>
      <c r="E1470" s="63">
        <v>0</v>
      </c>
      <c r="F1470" s="65">
        <f>'[2]Laporan Mingguan'!O1476</f>
        <v>10</v>
      </c>
      <c r="G1470" s="63"/>
      <c r="H1470" s="63"/>
      <c r="I1470" s="63"/>
      <c r="J1470" s="63"/>
      <c r="K1470" s="63"/>
      <c r="L1470" s="63"/>
      <c r="M1470" s="63"/>
      <c r="N1470" s="63"/>
      <c r="O1470" s="65">
        <f t="shared" si="183"/>
        <v>10</v>
      </c>
      <c r="P1470" s="65">
        <v>10</v>
      </c>
      <c r="Q1470" s="65">
        <v>80000</v>
      </c>
      <c r="R1470" s="65">
        <f t="shared" si="184"/>
        <v>800000</v>
      </c>
    </row>
    <row r="1471" spans="1:19" x14ac:dyDescent="0.2">
      <c r="A1471" s="163">
        <v>441</v>
      </c>
      <c r="B1471" s="80" t="s">
        <v>628</v>
      </c>
      <c r="C1471" s="63" t="s">
        <v>629</v>
      </c>
      <c r="D1471" s="63" t="s">
        <v>207</v>
      </c>
      <c r="E1471" s="63">
        <v>0</v>
      </c>
      <c r="F1471" s="65">
        <f>'[2]Laporan Mingguan'!O1477</f>
        <v>17</v>
      </c>
      <c r="G1471" s="63"/>
      <c r="H1471" s="63"/>
      <c r="I1471" s="63"/>
      <c r="J1471" s="63">
        <f>3</f>
        <v>3</v>
      </c>
      <c r="K1471" s="63"/>
      <c r="L1471" s="63"/>
      <c r="M1471" s="63"/>
      <c r="N1471" s="63"/>
      <c r="O1471" s="65">
        <f t="shared" si="187"/>
        <v>14</v>
      </c>
      <c r="P1471" s="65">
        <v>14</v>
      </c>
      <c r="Q1471" s="65">
        <v>109000</v>
      </c>
      <c r="R1471" s="65">
        <f t="shared" si="184"/>
        <v>1526000</v>
      </c>
    </row>
    <row r="1472" spans="1:19" x14ac:dyDescent="0.2">
      <c r="A1472" s="163">
        <v>442</v>
      </c>
      <c r="B1472" s="80" t="s">
        <v>238</v>
      </c>
      <c r="C1472" s="63" t="s">
        <v>366</v>
      </c>
      <c r="D1472" s="63" t="s">
        <v>370</v>
      </c>
      <c r="E1472" s="63">
        <v>0</v>
      </c>
      <c r="F1472" s="65">
        <f>'[2]Laporan Mingguan'!O1478</f>
        <v>10</v>
      </c>
      <c r="G1472" s="63"/>
      <c r="H1472" s="63"/>
      <c r="I1472" s="63"/>
      <c r="J1472" s="63"/>
      <c r="K1472" s="63"/>
      <c r="L1472" s="63"/>
      <c r="M1472" s="63"/>
      <c r="N1472" s="63"/>
      <c r="O1472" s="65">
        <f t="shared" si="187"/>
        <v>10</v>
      </c>
      <c r="P1472" s="65">
        <v>10</v>
      </c>
      <c r="Q1472" s="65">
        <v>0</v>
      </c>
      <c r="R1472" s="65">
        <f t="shared" si="184"/>
        <v>0</v>
      </c>
      <c r="S1472" s="57" t="s">
        <v>349</v>
      </c>
    </row>
    <row r="1473" spans="1:19" x14ac:dyDescent="0.2">
      <c r="A1473" s="163">
        <v>443</v>
      </c>
      <c r="B1473" s="80" t="s">
        <v>238</v>
      </c>
      <c r="C1473" s="63" t="s">
        <v>367</v>
      </c>
      <c r="D1473" s="63" t="s">
        <v>370</v>
      </c>
      <c r="E1473" s="63">
        <v>0</v>
      </c>
      <c r="F1473" s="65">
        <f>'[2]Laporan Mingguan'!O1479</f>
        <v>9</v>
      </c>
      <c r="G1473" s="63"/>
      <c r="H1473" s="63"/>
      <c r="I1473" s="63"/>
      <c r="J1473" s="63"/>
      <c r="K1473" s="63"/>
      <c r="L1473" s="63"/>
      <c r="M1473" s="63"/>
      <c r="N1473" s="63"/>
      <c r="O1473" s="65">
        <f t="shared" si="187"/>
        <v>9</v>
      </c>
      <c r="P1473" s="65">
        <v>9</v>
      </c>
      <c r="Q1473" s="65">
        <v>0</v>
      </c>
      <c r="R1473" s="65">
        <f t="shared" si="184"/>
        <v>0</v>
      </c>
      <c r="S1473" s="57" t="s">
        <v>349</v>
      </c>
    </row>
    <row r="1474" spans="1:19" x14ac:dyDescent="0.2">
      <c r="A1474" s="163">
        <v>444</v>
      </c>
      <c r="B1474" s="80" t="s">
        <v>238</v>
      </c>
      <c r="C1474" s="63" t="s">
        <v>368</v>
      </c>
      <c r="D1474" s="63" t="s">
        <v>370</v>
      </c>
      <c r="E1474" s="63">
        <v>0</v>
      </c>
      <c r="F1474" s="65">
        <f>'[2]Laporan Mingguan'!O1480</f>
        <v>10</v>
      </c>
      <c r="G1474" s="63"/>
      <c r="H1474" s="63"/>
      <c r="I1474" s="63"/>
      <c r="J1474" s="63"/>
      <c r="K1474" s="63"/>
      <c r="L1474" s="63"/>
      <c r="M1474" s="63"/>
      <c r="N1474" s="63"/>
      <c r="O1474" s="65">
        <f t="shared" si="187"/>
        <v>10</v>
      </c>
      <c r="P1474" s="65">
        <v>10</v>
      </c>
      <c r="Q1474" s="65">
        <v>0</v>
      </c>
      <c r="R1474" s="65">
        <f t="shared" si="184"/>
        <v>0</v>
      </c>
      <c r="S1474" s="57" t="s">
        <v>349</v>
      </c>
    </row>
    <row r="1475" spans="1:19" x14ac:dyDescent="0.2">
      <c r="A1475" s="163">
        <v>445</v>
      </c>
      <c r="B1475" s="80" t="s">
        <v>238</v>
      </c>
      <c r="C1475" s="63" t="s">
        <v>369</v>
      </c>
      <c r="D1475" s="63" t="s">
        <v>370</v>
      </c>
      <c r="E1475" s="63">
        <v>0</v>
      </c>
      <c r="F1475" s="65">
        <f>'[2]Laporan Mingguan'!O1481</f>
        <v>9</v>
      </c>
      <c r="G1475" s="63"/>
      <c r="H1475" s="63"/>
      <c r="I1475" s="63"/>
      <c r="J1475" s="63"/>
      <c r="K1475" s="63"/>
      <c r="L1475" s="63"/>
      <c r="M1475" s="63"/>
      <c r="N1475" s="63"/>
      <c r="O1475" s="65">
        <f t="shared" si="187"/>
        <v>9</v>
      </c>
      <c r="P1475" s="65">
        <v>9</v>
      </c>
      <c r="Q1475" s="65">
        <v>0</v>
      </c>
      <c r="R1475" s="65">
        <f t="shared" si="184"/>
        <v>0</v>
      </c>
      <c r="S1475" s="57" t="s">
        <v>349</v>
      </c>
    </row>
    <row r="1476" spans="1:19" x14ac:dyDescent="0.2">
      <c r="A1476" s="163">
        <v>446</v>
      </c>
      <c r="B1476" s="80" t="str">
        <f>'[1]Laporan Mingguan'!B1253</f>
        <v>INSERT KYOCERA</v>
      </c>
      <c r="C1476" s="63" t="str">
        <f>'[1]Laporan Mingguan'!C1253</f>
        <v>CCMT09T304</v>
      </c>
      <c r="D1476" s="63" t="s">
        <v>197</v>
      </c>
      <c r="E1476" s="63">
        <f>'[3]Laporan Mingguan'!E1239</f>
        <v>0</v>
      </c>
      <c r="F1476" s="65">
        <f>'[2]Laporan Mingguan'!O1482</f>
        <v>8</v>
      </c>
      <c r="G1476" s="63"/>
      <c r="H1476" s="63"/>
      <c r="I1476" s="63"/>
      <c r="J1476" s="63"/>
      <c r="K1476" s="63"/>
      <c r="L1476" s="63"/>
      <c r="M1476" s="63"/>
      <c r="N1476" s="63"/>
      <c r="O1476" s="65">
        <f>(F1476+G1476+I1476+K1476+M1476)-(H1476+J1476+L1476+N1476)</f>
        <v>8</v>
      </c>
      <c r="P1476" s="65">
        <v>8</v>
      </c>
      <c r="Q1476" s="65">
        <v>100915</v>
      </c>
      <c r="R1476" s="65">
        <f t="shared" si="184"/>
        <v>807320</v>
      </c>
    </row>
    <row r="1477" spans="1:19" x14ac:dyDescent="0.2">
      <c r="A1477" s="163">
        <v>447</v>
      </c>
      <c r="B1477" s="80" t="str">
        <f>'[1]Laporan Mingguan'!B1255</f>
        <v>INSERT KYOCERA</v>
      </c>
      <c r="C1477" s="63" t="str">
        <f>'[1]Laporan Mingguan'!C1255</f>
        <v>TPGH 110304L</v>
      </c>
      <c r="D1477" s="63">
        <f>'[3]Laporan Mingguan'!D1241</f>
        <v>0</v>
      </c>
      <c r="E1477" s="63">
        <f>'[3]Laporan Mingguan'!E1241</f>
        <v>0</v>
      </c>
      <c r="F1477" s="65">
        <f>'[2]Laporan Mingguan'!O1483</f>
        <v>1</v>
      </c>
      <c r="G1477" s="63"/>
      <c r="H1477" s="63"/>
      <c r="I1477" s="63"/>
      <c r="J1477" s="63"/>
      <c r="K1477" s="63"/>
      <c r="L1477" s="63"/>
      <c r="M1477" s="63"/>
      <c r="N1477" s="63"/>
      <c r="O1477" s="65">
        <f t="shared" ref="O1477:O1519" si="188">(F1477+G1477+I1477+K1477+M1477)-(H1477+J1477+L1477+N1477)</f>
        <v>1</v>
      </c>
      <c r="P1477" s="65">
        <v>1</v>
      </c>
      <c r="Q1477" s="65">
        <v>65890</v>
      </c>
      <c r="R1477" s="65">
        <f t="shared" si="184"/>
        <v>65890</v>
      </c>
    </row>
    <row r="1478" spans="1:19" x14ac:dyDescent="0.2">
      <c r="A1478" s="163">
        <v>448</v>
      </c>
      <c r="B1478" s="80" t="s">
        <v>162</v>
      </c>
      <c r="C1478" s="63" t="s">
        <v>241</v>
      </c>
      <c r="D1478" s="63" t="s">
        <v>242</v>
      </c>
      <c r="E1478" s="63">
        <v>0</v>
      </c>
      <c r="F1478" s="65">
        <f>'[2]Laporan Mingguan'!O1484</f>
        <v>7</v>
      </c>
      <c r="G1478" s="63"/>
      <c r="H1478" s="63"/>
      <c r="I1478" s="63"/>
      <c r="J1478" s="63"/>
      <c r="K1478" s="63"/>
      <c r="L1478" s="63"/>
      <c r="M1478" s="63"/>
      <c r="N1478" s="63"/>
      <c r="O1478" s="65">
        <f>(F1478+G1478+I1478+K1478+M1478)-(H1478+J1478+L1478+N1478)</f>
        <v>7</v>
      </c>
      <c r="P1478" s="65">
        <v>7</v>
      </c>
      <c r="Q1478" s="65">
        <v>59800</v>
      </c>
      <c r="R1478" s="65">
        <f t="shared" si="184"/>
        <v>418600</v>
      </c>
    </row>
    <row r="1479" spans="1:19" x14ac:dyDescent="0.2">
      <c r="A1479" s="163">
        <v>449</v>
      </c>
      <c r="B1479" s="80" t="str">
        <f>'[1]Laporan Mingguan'!B1258</f>
        <v>INSERT MITSUBISHI</v>
      </c>
      <c r="C1479" s="63" t="str">
        <f>'[1]Laporan Mingguan'!C1258</f>
        <v>TPGX 090204HTi10</v>
      </c>
      <c r="D1479" s="63">
        <f>'[3]Laporan Mingguan'!D1244</f>
        <v>0</v>
      </c>
      <c r="E1479" s="63">
        <f>'[3]Laporan Mingguan'!E1244</f>
        <v>0</v>
      </c>
      <c r="F1479" s="65">
        <f>'[2]Laporan Mingguan'!O1485</f>
        <v>19</v>
      </c>
      <c r="G1479" s="63"/>
      <c r="H1479" s="63"/>
      <c r="I1479" s="63"/>
      <c r="J1479" s="63"/>
      <c r="K1479" s="63"/>
      <c r="L1479" s="63"/>
      <c r="M1479" s="63"/>
      <c r="N1479" s="63"/>
      <c r="O1479" s="65">
        <f t="shared" si="188"/>
        <v>19</v>
      </c>
      <c r="P1479" s="65">
        <v>19</v>
      </c>
      <c r="Q1479" s="65">
        <v>58500</v>
      </c>
      <c r="R1479" s="65">
        <f t="shared" si="184"/>
        <v>1111500</v>
      </c>
    </row>
    <row r="1480" spans="1:19" x14ac:dyDescent="0.2">
      <c r="A1480" s="163">
        <v>450</v>
      </c>
      <c r="B1480" s="80" t="s">
        <v>162</v>
      </c>
      <c r="C1480" s="63" t="s">
        <v>171</v>
      </c>
      <c r="D1480" s="63">
        <v>0</v>
      </c>
      <c r="E1480" s="63">
        <v>0</v>
      </c>
      <c r="F1480" s="65">
        <f>'[2]Laporan Mingguan'!O1486</f>
        <v>7</v>
      </c>
      <c r="G1480" s="63"/>
      <c r="H1480" s="63"/>
      <c r="I1480" s="63"/>
      <c r="J1480" s="63"/>
      <c r="K1480" s="63"/>
      <c r="L1480" s="63"/>
      <c r="M1480" s="63"/>
      <c r="N1480" s="63"/>
      <c r="O1480" s="65">
        <f t="shared" si="188"/>
        <v>7</v>
      </c>
      <c r="P1480" s="65">
        <v>7</v>
      </c>
      <c r="Q1480" s="65">
        <v>70500</v>
      </c>
      <c r="R1480" s="65">
        <f t="shared" si="184"/>
        <v>493500</v>
      </c>
    </row>
    <row r="1481" spans="1:19" x14ac:dyDescent="0.2">
      <c r="A1481" s="163">
        <v>451</v>
      </c>
      <c r="B1481" s="80" t="s">
        <v>162</v>
      </c>
      <c r="C1481" s="63" t="s">
        <v>387</v>
      </c>
      <c r="D1481" s="63" t="s">
        <v>297</v>
      </c>
      <c r="E1481" s="63">
        <v>0</v>
      </c>
      <c r="F1481" s="65">
        <f>'[2]Laporan Mingguan'!O1487</f>
        <v>10</v>
      </c>
      <c r="G1481" s="63"/>
      <c r="H1481" s="63"/>
      <c r="I1481" s="63"/>
      <c r="J1481" s="63"/>
      <c r="K1481" s="63"/>
      <c r="L1481" s="63"/>
      <c r="M1481" s="63"/>
      <c r="N1481" s="63"/>
      <c r="O1481" s="65">
        <f t="shared" si="188"/>
        <v>10</v>
      </c>
      <c r="P1481" s="65">
        <v>10</v>
      </c>
      <c r="Q1481" s="65">
        <v>46500</v>
      </c>
      <c r="R1481" s="65">
        <f t="shared" si="184"/>
        <v>465000</v>
      </c>
    </row>
    <row r="1482" spans="1:19" x14ac:dyDescent="0.2">
      <c r="A1482" s="163">
        <v>452</v>
      </c>
      <c r="B1482" s="80" t="str">
        <f>'[1]Laporan Mingguan'!B1259</f>
        <v>INSERT MITSUBISHI</v>
      </c>
      <c r="C1482" s="63" t="str">
        <f>'[1]Laporan Mingguan'!C1259</f>
        <v>DCMT070204 NX 3035</v>
      </c>
      <c r="D1482" s="63" t="s">
        <v>297</v>
      </c>
      <c r="E1482" s="63">
        <f>'[3]Laporan Mingguan'!E1245</f>
        <v>0</v>
      </c>
      <c r="F1482" s="65">
        <f>'[2]Laporan Mingguan'!O1488</f>
        <v>16</v>
      </c>
      <c r="G1482" s="63"/>
      <c r="H1482" s="63"/>
      <c r="I1482" s="63"/>
      <c r="J1482" s="63"/>
      <c r="K1482" s="63"/>
      <c r="L1482" s="63"/>
      <c r="M1482" s="63"/>
      <c r="N1482" s="63"/>
      <c r="O1482" s="65">
        <f t="shared" si="188"/>
        <v>16</v>
      </c>
      <c r="P1482" s="65">
        <v>16</v>
      </c>
      <c r="Q1482" s="65">
        <v>65000</v>
      </c>
      <c r="R1482" s="65">
        <f t="shared" si="184"/>
        <v>1040000</v>
      </c>
    </row>
    <row r="1483" spans="1:19" x14ac:dyDescent="0.2">
      <c r="A1483" s="163">
        <v>453</v>
      </c>
      <c r="B1483" s="80" t="s">
        <v>162</v>
      </c>
      <c r="C1483" s="63" t="s">
        <v>396</v>
      </c>
      <c r="D1483" s="63" t="s">
        <v>242</v>
      </c>
      <c r="E1483" s="63">
        <v>0</v>
      </c>
      <c r="F1483" s="65">
        <f>'[2]Laporan Mingguan'!O1489</f>
        <v>30</v>
      </c>
      <c r="G1483" s="63"/>
      <c r="H1483" s="63"/>
      <c r="I1483" s="63"/>
      <c r="J1483" s="63"/>
      <c r="K1483" s="63"/>
      <c r="L1483" s="63"/>
      <c r="M1483" s="63"/>
      <c r="N1483" s="63"/>
      <c r="O1483" s="65">
        <f t="shared" si="188"/>
        <v>30</v>
      </c>
      <c r="P1483" s="65">
        <v>30</v>
      </c>
      <c r="Q1483" s="65">
        <v>79100</v>
      </c>
      <c r="R1483" s="65">
        <f t="shared" si="184"/>
        <v>2373000</v>
      </c>
    </row>
    <row r="1484" spans="1:19" x14ac:dyDescent="0.2">
      <c r="A1484" s="163">
        <v>454</v>
      </c>
      <c r="B1484" s="80" t="s">
        <v>162</v>
      </c>
      <c r="C1484" s="63" t="s">
        <v>343</v>
      </c>
      <c r="D1484" s="63">
        <v>0</v>
      </c>
      <c r="E1484" s="63">
        <v>0</v>
      </c>
      <c r="F1484" s="65">
        <f>'[2]Laporan Mingguan'!O1490</f>
        <v>20</v>
      </c>
      <c r="G1484" s="63"/>
      <c r="H1484" s="63"/>
      <c r="I1484" s="63"/>
      <c r="J1484" s="63"/>
      <c r="K1484" s="63"/>
      <c r="L1484" s="63"/>
      <c r="M1484" s="63"/>
      <c r="N1484" s="63"/>
      <c r="O1484" s="65">
        <f t="shared" si="188"/>
        <v>20</v>
      </c>
      <c r="P1484" s="65">
        <v>20</v>
      </c>
      <c r="Q1484" s="65">
        <v>50000</v>
      </c>
      <c r="R1484" s="65">
        <f t="shared" si="184"/>
        <v>1000000</v>
      </c>
    </row>
    <row r="1485" spans="1:19" x14ac:dyDescent="0.2">
      <c r="A1485" s="163">
        <v>455</v>
      </c>
      <c r="B1485" s="80" t="str">
        <f>'[1]Laporan Mingguan'!B1264</f>
        <v>INSERT MITSUBISHI</v>
      </c>
      <c r="C1485" s="63" t="str">
        <f>'[1]Laporan Mingguan'!C1264</f>
        <v>SPCG53ZNX2525</v>
      </c>
      <c r="D1485" s="63" t="s">
        <v>242</v>
      </c>
      <c r="E1485" s="63">
        <f>'[3]Laporan Mingguan'!E1250</f>
        <v>0</v>
      </c>
      <c r="F1485" s="65">
        <f>'[2]Laporan Mingguan'!O1491</f>
        <v>19</v>
      </c>
      <c r="G1485" s="63"/>
      <c r="H1485" s="63"/>
      <c r="I1485" s="63"/>
      <c r="J1485" s="63"/>
      <c r="K1485" s="63"/>
      <c r="L1485" s="63"/>
      <c r="M1485" s="63"/>
      <c r="N1485" s="63"/>
      <c r="O1485" s="65">
        <f t="shared" si="188"/>
        <v>19</v>
      </c>
      <c r="P1485" s="65">
        <v>19</v>
      </c>
      <c r="Q1485" s="65">
        <v>287500</v>
      </c>
      <c r="R1485" s="65">
        <f t="shared" si="184"/>
        <v>5462500</v>
      </c>
    </row>
    <row r="1486" spans="1:19" x14ac:dyDescent="0.2">
      <c r="A1486" s="163">
        <v>456</v>
      </c>
      <c r="B1486" s="80" t="str">
        <f>'[1]Laporan Mingguan'!B1265</f>
        <v>INSERT MITSUBISHI</v>
      </c>
      <c r="C1486" s="63" t="str">
        <f>'[1]Laporan Mingguan'!C1265</f>
        <v>SPCG53ZHTI05T</v>
      </c>
      <c r="D1486" s="63">
        <f>'[3]Laporan Mingguan'!D1251</f>
        <v>0</v>
      </c>
      <c r="E1486" s="63">
        <f>'[3]Laporan Mingguan'!E1251</f>
        <v>0</v>
      </c>
      <c r="F1486" s="65">
        <f>'[2]Laporan Mingguan'!O1492</f>
        <v>8</v>
      </c>
      <c r="G1486" s="63"/>
      <c r="H1486" s="63"/>
      <c r="I1486" s="63"/>
      <c r="J1486" s="63"/>
      <c r="K1486" s="63"/>
      <c r="L1486" s="63"/>
      <c r="M1486" s="63"/>
      <c r="N1486" s="63"/>
      <c r="O1486" s="65">
        <f t="shared" si="188"/>
        <v>8</v>
      </c>
      <c r="P1486" s="65">
        <v>8</v>
      </c>
      <c r="Q1486" s="65">
        <v>236250</v>
      </c>
      <c r="R1486" s="65">
        <f t="shared" si="184"/>
        <v>1890000</v>
      </c>
    </row>
    <row r="1487" spans="1:19" x14ac:dyDescent="0.2">
      <c r="A1487" s="163">
        <v>457</v>
      </c>
      <c r="B1487" s="80" t="s">
        <v>162</v>
      </c>
      <c r="C1487" s="63" t="s">
        <v>185</v>
      </c>
      <c r="D1487" s="63" t="s">
        <v>297</v>
      </c>
      <c r="E1487" s="63">
        <v>0</v>
      </c>
      <c r="F1487" s="65">
        <f>'[2]Laporan Mingguan'!O1493</f>
        <v>33</v>
      </c>
      <c r="G1487" s="63"/>
      <c r="H1487" s="63"/>
      <c r="I1487" s="63"/>
      <c r="J1487" s="63"/>
      <c r="K1487" s="63"/>
      <c r="L1487" s="63"/>
      <c r="M1487" s="63"/>
      <c r="N1487" s="63"/>
      <c r="O1487" s="65">
        <f t="shared" si="188"/>
        <v>33</v>
      </c>
      <c r="P1487" s="65">
        <v>33</v>
      </c>
      <c r="Q1487" s="65">
        <v>125000</v>
      </c>
      <c r="R1487" s="65">
        <f t="shared" si="184"/>
        <v>4125000</v>
      </c>
    </row>
    <row r="1488" spans="1:19" x14ac:dyDescent="0.2">
      <c r="A1488" s="163">
        <v>458</v>
      </c>
      <c r="B1488" s="80" t="s">
        <v>162</v>
      </c>
      <c r="C1488" s="63" t="s">
        <v>344</v>
      </c>
      <c r="D1488" s="63">
        <v>0</v>
      </c>
      <c r="E1488" s="63">
        <v>0</v>
      </c>
      <c r="F1488" s="65">
        <f>'[2]Laporan Mingguan'!O1494</f>
        <v>0</v>
      </c>
      <c r="G1488" s="63"/>
      <c r="H1488" s="63"/>
      <c r="I1488" s="63"/>
      <c r="J1488" s="63"/>
      <c r="K1488" s="63"/>
      <c r="L1488" s="63"/>
      <c r="M1488" s="63"/>
      <c r="N1488" s="63"/>
      <c r="O1488" s="65">
        <f t="shared" si="188"/>
        <v>0</v>
      </c>
      <c r="P1488" s="65">
        <v>0</v>
      </c>
      <c r="Q1488" s="65">
        <v>82500</v>
      </c>
      <c r="R1488" s="65">
        <f t="shared" si="184"/>
        <v>0</v>
      </c>
    </row>
    <row r="1489" spans="1:18" x14ac:dyDescent="0.2">
      <c r="A1489" s="163">
        <v>459</v>
      </c>
      <c r="B1489" s="80" t="s">
        <v>162</v>
      </c>
      <c r="C1489" s="63" t="s">
        <v>361</v>
      </c>
      <c r="D1489" s="63" t="s">
        <v>297</v>
      </c>
      <c r="E1489" s="63">
        <v>0</v>
      </c>
      <c r="F1489" s="65">
        <f>'[2]Laporan Mingguan'!O1495</f>
        <v>15</v>
      </c>
      <c r="G1489" s="63"/>
      <c r="H1489" s="63"/>
      <c r="I1489" s="63"/>
      <c r="J1489" s="63"/>
      <c r="K1489" s="63"/>
      <c r="L1489" s="63"/>
      <c r="M1489" s="63"/>
      <c r="N1489" s="63"/>
      <c r="O1489" s="65">
        <f t="shared" si="188"/>
        <v>15</v>
      </c>
      <c r="P1489" s="65">
        <v>15</v>
      </c>
      <c r="Q1489" s="65">
        <v>93100</v>
      </c>
      <c r="R1489" s="65">
        <f t="shared" si="184"/>
        <v>1396500</v>
      </c>
    </row>
    <row r="1490" spans="1:18" x14ac:dyDescent="0.2">
      <c r="A1490" s="163">
        <v>460</v>
      </c>
      <c r="B1490" s="80" t="s">
        <v>162</v>
      </c>
      <c r="C1490" s="63" t="s">
        <v>534</v>
      </c>
      <c r="D1490" s="63" t="s">
        <v>242</v>
      </c>
      <c r="E1490" s="63">
        <v>0</v>
      </c>
      <c r="F1490" s="65">
        <f>'[2]Laporan Mingguan'!O1496</f>
        <v>6</v>
      </c>
      <c r="G1490" s="63"/>
      <c r="H1490" s="63"/>
      <c r="I1490" s="63"/>
      <c r="J1490" s="63"/>
      <c r="K1490" s="63">
        <f>10</f>
        <v>10</v>
      </c>
      <c r="L1490" s="63">
        <f>2</f>
        <v>2</v>
      </c>
      <c r="M1490" s="63"/>
      <c r="N1490" s="63"/>
      <c r="O1490" s="65">
        <f t="shared" si="188"/>
        <v>14</v>
      </c>
      <c r="P1490" s="65">
        <v>14</v>
      </c>
      <c r="Q1490" s="65">
        <v>99800</v>
      </c>
      <c r="R1490" s="65">
        <f t="shared" si="184"/>
        <v>1397200</v>
      </c>
    </row>
    <row r="1491" spans="1:18" ht="12" customHeight="1" x14ac:dyDescent="0.2">
      <c r="A1491" s="163">
        <v>461</v>
      </c>
      <c r="B1491" s="80" t="s">
        <v>162</v>
      </c>
      <c r="C1491" s="63" t="s">
        <v>243</v>
      </c>
      <c r="D1491" s="63">
        <v>0</v>
      </c>
      <c r="E1491" s="63">
        <v>0</v>
      </c>
      <c r="F1491" s="65">
        <f>'[2]Laporan Mingguan'!O1497</f>
        <v>30</v>
      </c>
      <c r="G1491" s="63"/>
      <c r="H1491" s="63"/>
      <c r="I1491" s="63"/>
      <c r="J1491" s="63"/>
      <c r="K1491" s="63"/>
      <c r="L1491" s="63"/>
      <c r="M1491" s="63"/>
      <c r="N1491" s="63"/>
      <c r="O1491" s="65">
        <f t="shared" si="188"/>
        <v>30</v>
      </c>
      <c r="P1491" s="65">
        <v>30</v>
      </c>
      <c r="Q1491" s="65">
        <v>65000</v>
      </c>
      <c r="R1491" s="65">
        <f t="shared" si="184"/>
        <v>1950000</v>
      </c>
    </row>
    <row r="1492" spans="1:18" x14ac:dyDescent="0.2">
      <c r="A1492" s="163">
        <v>462</v>
      </c>
      <c r="B1492" s="80" t="s">
        <v>162</v>
      </c>
      <c r="C1492" s="63" t="s">
        <v>345</v>
      </c>
      <c r="D1492" s="63">
        <v>0</v>
      </c>
      <c r="E1492" s="63">
        <v>0</v>
      </c>
      <c r="F1492" s="65">
        <f>'[2]Laporan Mingguan'!O1498</f>
        <v>10</v>
      </c>
      <c r="G1492" s="63"/>
      <c r="H1492" s="63"/>
      <c r="I1492" s="63"/>
      <c r="J1492" s="63"/>
      <c r="K1492" s="63"/>
      <c r="L1492" s="63"/>
      <c r="M1492" s="63"/>
      <c r="N1492" s="63"/>
      <c r="O1492" s="65">
        <f t="shared" si="188"/>
        <v>10</v>
      </c>
      <c r="P1492" s="65">
        <v>10</v>
      </c>
      <c r="Q1492" s="65">
        <v>43000</v>
      </c>
      <c r="R1492" s="65">
        <f t="shared" si="184"/>
        <v>430000</v>
      </c>
    </row>
    <row r="1493" spans="1:18" x14ac:dyDescent="0.2">
      <c r="A1493" s="163">
        <v>463</v>
      </c>
      <c r="B1493" s="80" t="s">
        <v>592</v>
      </c>
      <c r="C1493" s="63" t="s">
        <v>593</v>
      </c>
      <c r="D1493" s="63" t="s">
        <v>591</v>
      </c>
      <c r="E1493" s="63">
        <v>0</v>
      </c>
      <c r="F1493" s="65">
        <f>'[2]Laporan Mingguan'!O1499</f>
        <v>20</v>
      </c>
      <c r="G1493" s="63"/>
      <c r="H1493" s="63"/>
      <c r="I1493" s="63"/>
      <c r="J1493" s="63"/>
      <c r="K1493" s="63"/>
      <c r="L1493" s="63"/>
      <c r="M1493" s="63"/>
      <c r="N1493" s="63"/>
      <c r="O1493" s="65">
        <f t="shared" si="188"/>
        <v>20</v>
      </c>
      <c r="P1493" s="65">
        <v>20</v>
      </c>
      <c r="Q1493" s="65">
        <v>69000</v>
      </c>
      <c r="R1493" s="65">
        <f t="shared" si="184"/>
        <v>1380000</v>
      </c>
    </row>
    <row r="1494" spans="1:18" s="93" customFormat="1" x14ac:dyDescent="0.2">
      <c r="A1494" s="163">
        <v>464</v>
      </c>
      <c r="B1494" s="94" t="s">
        <v>592</v>
      </c>
      <c r="C1494" s="91" t="s">
        <v>601</v>
      </c>
      <c r="D1494" s="91" t="s">
        <v>591</v>
      </c>
      <c r="E1494" s="91">
        <v>0</v>
      </c>
      <c r="F1494" s="92">
        <f>'[2]Laporan Mingguan'!O1500</f>
        <v>10</v>
      </c>
      <c r="G1494" s="91">
        <f>20</f>
        <v>20</v>
      </c>
      <c r="H1494" s="91"/>
      <c r="I1494" s="91"/>
      <c r="J1494" s="91">
        <f>10</f>
        <v>10</v>
      </c>
      <c r="K1494" s="91"/>
      <c r="L1494" s="91"/>
      <c r="M1494" s="91"/>
      <c r="N1494" s="91"/>
      <c r="O1494" s="92">
        <f t="shared" si="188"/>
        <v>20</v>
      </c>
      <c r="P1494" s="92">
        <v>20</v>
      </c>
      <c r="Q1494" s="92">
        <v>122000</v>
      </c>
      <c r="R1494" s="92">
        <f t="shared" si="184"/>
        <v>2440000</v>
      </c>
    </row>
    <row r="1495" spans="1:18" x14ac:dyDescent="0.2">
      <c r="A1495" s="163">
        <v>465</v>
      </c>
      <c r="B1495" s="80" t="s">
        <v>592</v>
      </c>
      <c r="C1495" s="88" t="s">
        <v>1095</v>
      </c>
      <c r="D1495" s="63" t="s">
        <v>591</v>
      </c>
      <c r="E1495" s="63">
        <v>0</v>
      </c>
      <c r="F1495" s="65">
        <f>'[2]Laporan Mingguan'!O1501</f>
        <v>20</v>
      </c>
      <c r="G1495" s="63"/>
      <c r="H1495" s="63"/>
      <c r="I1495" s="63"/>
      <c r="J1495" s="63"/>
      <c r="K1495" s="63"/>
      <c r="L1495" s="63"/>
      <c r="M1495" s="63"/>
      <c r="N1495" s="63"/>
      <c r="O1495" s="65">
        <f t="shared" si="188"/>
        <v>20</v>
      </c>
      <c r="P1495" s="65">
        <v>20</v>
      </c>
      <c r="Q1495" s="65">
        <v>124000</v>
      </c>
      <c r="R1495" s="65">
        <f t="shared" si="184"/>
        <v>2480000</v>
      </c>
    </row>
    <row r="1496" spans="1:18" x14ac:dyDescent="0.2">
      <c r="A1496" s="163">
        <v>466</v>
      </c>
      <c r="B1496" s="80" t="s">
        <v>592</v>
      </c>
      <c r="C1496" s="63" t="s">
        <v>895</v>
      </c>
      <c r="D1496" s="63" t="s">
        <v>591</v>
      </c>
      <c r="E1496" s="63">
        <v>0</v>
      </c>
      <c r="F1496" s="65">
        <f>'[2]Laporan Mingguan'!O1502</f>
        <v>190</v>
      </c>
      <c r="G1496" s="63"/>
      <c r="H1496" s="63"/>
      <c r="I1496" s="63"/>
      <c r="J1496" s="63"/>
      <c r="K1496" s="63"/>
      <c r="L1496" s="63"/>
      <c r="M1496" s="63"/>
      <c r="N1496" s="63"/>
      <c r="O1496" s="65">
        <f t="shared" si="188"/>
        <v>190</v>
      </c>
      <c r="P1496" s="65">
        <v>190</v>
      </c>
      <c r="Q1496" s="65">
        <v>113000</v>
      </c>
      <c r="R1496" s="65">
        <f t="shared" si="184"/>
        <v>21470000</v>
      </c>
    </row>
    <row r="1497" spans="1:18" x14ac:dyDescent="0.2">
      <c r="A1497" s="163">
        <v>467</v>
      </c>
      <c r="B1497" s="80" t="s">
        <v>592</v>
      </c>
      <c r="C1497" s="63" t="s">
        <v>971</v>
      </c>
      <c r="D1497" s="63" t="s">
        <v>591</v>
      </c>
      <c r="E1497" s="63">
        <v>0</v>
      </c>
      <c r="F1497" s="65">
        <f>'[2]Laporan Mingguan'!O1503</f>
        <v>0</v>
      </c>
      <c r="G1497" s="63"/>
      <c r="H1497" s="63"/>
      <c r="I1497" s="63"/>
      <c r="J1497" s="63"/>
      <c r="K1497" s="63"/>
      <c r="L1497" s="63"/>
      <c r="M1497" s="63"/>
      <c r="N1497" s="63"/>
      <c r="O1497" s="65">
        <f t="shared" ref="O1497:O1499" si="189">(F1497+G1497+I1497+K1497+M1497)-(H1497+J1497+L1497+N1497)</f>
        <v>0</v>
      </c>
      <c r="P1497" s="65">
        <v>0</v>
      </c>
      <c r="Q1497" s="65">
        <v>583000</v>
      </c>
      <c r="R1497" s="65">
        <f t="shared" si="184"/>
        <v>0</v>
      </c>
    </row>
    <row r="1498" spans="1:18" x14ac:dyDescent="0.2">
      <c r="A1498" s="163">
        <v>468</v>
      </c>
      <c r="B1498" s="80" t="s">
        <v>592</v>
      </c>
      <c r="C1498" s="63" t="s">
        <v>972</v>
      </c>
      <c r="D1498" s="63" t="s">
        <v>591</v>
      </c>
      <c r="E1498" s="63">
        <v>0</v>
      </c>
      <c r="F1498" s="65">
        <f>'[2]Laporan Mingguan'!O1504</f>
        <v>0</v>
      </c>
      <c r="G1498" s="63"/>
      <c r="H1498" s="63"/>
      <c r="I1498" s="63"/>
      <c r="J1498" s="63"/>
      <c r="K1498" s="63"/>
      <c r="L1498" s="63"/>
      <c r="M1498" s="63"/>
      <c r="N1498" s="63"/>
      <c r="O1498" s="65">
        <f t="shared" ref="O1498" si="190">(F1498+G1498+I1498+K1498+M1498)-(H1498+J1498+L1498+N1498)</f>
        <v>0</v>
      </c>
      <c r="P1498" s="65">
        <v>0</v>
      </c>
      <c r="Q1498" s="65">
        <v>600000</v>
      </c>
      <c r="R1498" s="65">
        <f t="shared" ref="R1498" si="191">Q1498*O1498</f>
        <v>0</v>
      </c>
    </row>
    <row r="1499" spans="1:18" x14ac:dyDescent="0.2">
      <c r="A1499" s="163">
        <v>469</v>
      </c>
      <c r="B1499" s="80" t="s">
        <v>592</v>
      </c>
      <c r="C1499" s="63" t="s">
        <v>1062</v>
      </c>
      <c r="D1499" s="63" t="s">
        <v>591</v>
      </c>
      <c r="E1499" s="63">
        <v>0</v>
      </c>
      <c r="F1499" s="65">
        <f>'[2]Laporan Mingguan'!O1505</f>
        <v>2</v>
      </c>
      <c r="G1499" s="63"/>
      <c r="H1499" s="63"/>
      <c r="I1499" s="63"/>
      <c r="J1499" s="63"/>
      <c r="K1499" s="63"/>
      <c r="L1499" s="63"/>
      <c r="M1499" s="63"/>
      <c r="N1499" s="63"/>
      <c r="O1499" s="65">
        <f t="shared" si="189"/>
        <v>2</v>
      </c>
      <c r="P1499" s="65">
        <v>2</v>
      </c>
      <c r="Q1499" s="65">
        <v>566000</v>
      </c>
      <c r="R1499" s="65">
        <f t="shared" si="184"/>
        <v>1132000</v>
      </c>
    </row>
    <row r="1500" spans="1:18" x14ac:dyDescent="0.2">
      <c r="A1500" s="163">
        <v>470</v>
      </c>
      <c r="B1500" s="80" t="s">
        <v>592</v>
      </c>
      <c r="C1500" s="63" t="s">
        <v>896</v>
      </c>
      <c r="D1500" s="63" t="s">
        <v>591</v>
      </c>
      <c r="E1500" s="63">
        <v>0</v>
      </c>
      <c r="F1500" s="65">
        <f>'[2]Laporan Mingguan'!O1506</f>
        <v>2</v>
      </c>
      <c r="G1500" s="63"/>
      <c r="H1500" s="63"/>
      <c r="I1500" s="63"/>
      <c r="J1500" s="63"/>
      <c r="K1500" s="63"/>
      <c r="L1500" s="63"/>
      <c r="M1500" s="63"/>
      <c r="N1500" s="63"/>
      <c r="O1500" s="65">
        <f t="shared" ref="O1500" si="192">(F1500+G1500+I1500+K1500+M1500)-(H1500+J1500+L1500+N1500)</f>
        <v>2</v>
      </c>
      <c r="P1500" s="65">
        <v>2</v>
      </c>
      <c r="Q1500" s="65">
        <v>581000</v>
      </c>
      <c r="R1500" s="65">
        <f t="shared" ref="R1500" si="193">Q1500*O1500</f>
        <v>1162000</v>
      </c>
    </row>
    <row r="1501" spans="1:18" x14ac:dyDescent="0.2">
      <c r="A1501" s="163">
        <v>471</v>
      </c>
      <c r="B1501" s="80" t="s">
        <v>346</v>
      </c>
      <c r="C1501" s="63" t="s">
        <v>347</v>
      </c>
      <c r="D1501" s="63">
        <v>0</v>
      </c>
      <c r="E1501" s="63">
        <v>0</v>
      </c>
      <c r="F1501" s="65">
        <f>'[2]Laporan Mingguan'!O1507</f>
        <v>37</v>
      </c>
      <c r="G1501" s="63"/>
      <c r="H1501" s="63"/>
      <c r="I1501" s="63"/>
      <c r="J1501" s="63"/>
      <c r="K1501" s="63"/>
      <c r="L1501" s="63"/>
      <c r="M1501" s="63"/>
      <c r="N1501" s="63"/>
      <c r="O1501" s="65">
        <f t="shared" si="188"/>
        <v>37</v>
      </c>
      <c r="P1501" s="65">
        <v>37</v>
      </c>
      <c r="Q1501" s="65">
        <v>0</v>
      </c>
      <c r="R1501" s="65">
        <f t="shared" si="184"/>
        <v>0</v>
      </c>
    </row>
    <row r="1502" spans="1:18" x14ac:dyDescent="0.2">
      <c r="A1502" s="163">
        <v>472</v>
      </c>
      <c r="B1502" s="80" t="s">
        <v>346</v>
      </c>
      <c r="C1502" s="63" t="s">
        <v>348</v>
      </c>
      <c r="D1502" s="63">
        <v>0</v>
      </c>
      <c r="E1502" s="63">
        <v>0</v>
      </c>
      <c r="F1502" s="65">
        <f>'[2]Laporan Mingguan'!O1508</f>
        <v>60</v>
      </c>
      <c r="G1502" s="63"/>
      <c r="H1502" s="63"/>
      <c r="I1502" s="63"/>
      <c r="J1502" s="63"/>
      <c r="K1502" s="63"/>
      <c r="L1502" s="63"/>
      <c r="M1502" s="63"/>
      <c r="N1502" s="63"/>
      <c r="O1502" s="65">
        <f t="shared" si="188"/>
        <v>60</v>
      </c>
      <c r="P1502" s="65">
        <v>60</v>
      </c>
      <c r="Q1502" s="65">
        <v>0</v>
      </c>
      <c r="R1502" s="65">
        <f t="shared" si="184"/>
        <v>0</v>
      </c>
    </row>
    <row r="1503" spans="1:18" x14ac:dyDescent="0.2">
      <c r="A1503" s="163">
        <v>473</v>
      </c>
      <c r="B1503" s="80" t="s">
        <v>346</v>
      </c>
      <c r="C1503" s="63" t="s">
        <v>535</v>
      </c>
      <c r="D1503" s="63">
        <v>0</v>
      </c>
      <c r="E1503" s="63">
        <v>0</v>
      </c>
      <c r="F1503" s="65">
        <f>'[2]Laporan Mingguan'!O1509</f>
        <v>10</v>
      </c>
      <c r="G1503" s="63"/>
      <c r="H1503" s="63"/>
      <c r="I1503" s="63"/>
      <c r="J1503" s="63"/>
      <c r="K1503" s="63"/>
      <c r="L1503" s="63"/>
      <c r="M1503" s="63"/>
      <c r="N1503" s="63"/>
      <c r="O1503" s="65">
        <f t="shared" si="188"/>
        <v>10</v>
      </c>
      <c r="P1503" s="65">
        <v>10</v>
      </c>
      <c r="Q1503" s="65">
        <v>210000</v>
      </c>
      <c r="R1503" s="65">
        <f t="shared" si="184"/>
        <v>2100000</v>
      </c>
    </row>
    <row r="1504" spans="1:18" x14ac:dyDescent="0.2">
      <c r="A1504" s="163">
        <v>474</v>
      </c>
      <c r="B1504" s="80" t="str">
        <f>'[1]Laporan Mingguan'!B1280</f>
        <v>Insert Sandvick</v>
      </c>
      <c r="C1504" s="63" t="str">
        <f>'[1]Laporan Mingguan'!C1280</f>
        <v>880-0403 05H-C-GR</v>
      </c>
      <c r="D1504" s="63">
        <f>'[3]Laporan Mingguan'!D1266</f>
        <v>0</v>
      </c>
      <c r="E1504" s="63">
        <f>'[3]Laporan Mingguan'!E1266</f>
        <v>0</v>
      </c>
      <c r="F1504" s="65">
        <f>'[2]Laporan Mingguan'!O1510</f>
        <v>8</v>
      </c>
      <c r="G1504" s="63"/>
      <c r="H1504" s="63"/>
      <c r="I1504" s="63"/>
      <c r="J1504" s="63"/>
      <c r="K1504" s="63"/>
      <c r="L1504" s="63"/>
      <c r="M1504" s="63"/>
      <c r="N1504" s="63"/>
      <c r="O1504" s="65">
        <f t="shared" si="188"/>
        <v>8</v>
      </c>
      <c r="P1504" s="65">
        <v>8</v>
      </c>
      <c r="Q1504" s="65">
        <v>0</v>
      </c>
      <c r="R1504" s="65">
        <f t="shared" si="184"/>
        <v>0</v>
      </c>
    </row>
    <row r="1505" spans="1:18" x14ac:dyDescent="0.2">
      <c r="A1505" s="163">
        <v>475</v>
      </c>
      <c r="B1505" s="80" t="str">
        <f>'[1]Laporan Mingguan'!B1281</f>
        <v>Insert Sandvick</v>
      </c>
      <c r="C1505" s="63" t="str">
        <f>'[1]Laporan Mingguan'!C1281</f>
        <v>880-0403 05H-C-LM</v>
      </c>
      <c r="D1505" s="63">
        <f>'[3]Laporan Mingguan'!D1267</f>
        <v>0</v>
      </c>
      <c r="E1505" s="63">
        <f>'[3]Laporan Mingguan'!E1267</f>
        <v>0</v>
      </c>
      <c r="F1505" s="65">
        <f>'[2]Laporan Mingguan'!O1511</f>
        <v>7</v>
      </c>
      <c r="G1505" s="63"/>
      <c r="H1505" s="63"/>
      <c r="I1505" s="63"/>
      <c r="J1505" s="63"/>
      <c r="K1505" s="63"/>
      <c r="L1505" s="63"/>
      <c r="M1505" s="63"/>
      <c r="N1505" s="63"/>
      <c r="O1505" s="65">
        <f t="shared" si="188"/>
        <v>7</v>
      </c>
      <c r="P1505" s="65">
        <v>7</v>
      </c>
      <c r="Q1505" s="65">
        <v>97000</v>
      </c>
      <c r="R1505" s="65">
        <f t="shared" si="184"/>
        <v>679000</v>
      </c>
    </row>
    <row r="1506" spans="1:18" x14ac:dyDescent="0.2">
      <c r="A1506" s="163">
        <v>476</v>
      </c>
      <c r="B1506" s="80" t="str">
        <f>'[1]Laporan Mingguan'!B1282</f>
        <v>Insert Sandvick</v>
      </c>
      <c r="C1506" s="63" t="str">
        <f>'[1]Laporan Mingguan'!C1282</f>
        <v>880-0403 W07H-P-GR</v>
      </c>
      <c r="D1506" s="63">
        <f>'[3]Laporan Mingguan'!D1268</f>
        <v>0</v>
      </c>
      <c r="E1506" s="63">
        <f>'[3]Laporan Mingguan'!E1268</f>
        <v>0</v>
      </c>
      <c r="F1506" s="65">
        <f>'[2]Laporan Mingguan'!O1512</f>
        <v>6</v>
      </c>
      <c r="G1506" s="63"/>
      <c r="H1506" s="63"/>
      <c r="I1506" s="63"/>
      <c r="J1506" s="63"/>
      <c r="K1506" s="63"/>
      <c r="L1506" s="63"/>
      <c r="M1506" s="63"/>
      <c r="N1506" s="63"/>
      <c r="O1506" s="65">
        <f t="shared" si="188"/>
        <v>6</v>
      </c>
      <c r="P1506" s="65">
        <v>6</v>
      </c>
      <c r="Q1506" s="65">
        <v>0</v>
      </c>
      <c r="R1506" s="65">
        <f t="shared" si="184"/>
        <v>0</v>
      </c>
    </row>
    <row r="1507" spans="1:18" x14ac:dyDescent="0.2">
      <c r="A1507" s="163">
        <v>477</v>
      </c>
      <c r="B1507" s="80" t="str">
        <f>'[1]Laporan Mingguan'!B1283</f>
        <v>Insert Sandvick</v>
      </c>
      <c r="C1507" s="63" t="str">
        <f>'[1]Laporan Mingguan'!C1283</f>
        <v>880-0403 W07H-P-LM</v>
      </c>
      <c r="D1507" s="63">
        <f>'[3]Laporan Mingguan'!D1269</f>
        <v>0</v>
      </c>
      <c r="E1507" s="63">
        <f>'[3]Laporan Mingguan'!E1269</f>
        <v>0</v>
      </c>
      <c r="F1507" s="65">
        <f>'[2]Laporan Mingguan'!O1513</f>
        <v>2</v>
      </c>
      <c r="G1507" s="63"/>
      <c r="H1507" s="63"/>
      <c r="I1507" s="63"/>
      <c r="J1507" s="63"/>
      <c r="K1507" s="63"/>
      <c r="L1507" s="63"/>
      <c r="M1507" s="63"/>
      <c r="N1507" s="63"/>
      <c r="O1507" s="65">
        <f t="shared" si="188"/>
        <v>2</v>
      </c>
      <c r="P1507" s="65">
        <v>2</v>
      </c>
      <c r="Q1507" s="65">
        <v>0</v>
      </c>
      <c r="R1507" s="65">
        <f t="shared" si="184"/>
        <v>0</v>
      </c>
    </row>
    <row r="1508" spans="1:18" x14ac:dyDescent="0.2">
      <c r="A1508" s="163">
        <v>478</v>
      </c>
      <c r="B1508" s="80" t="str">
        <f>'[1]Laporan Mingguan'!B1284</f>
        <v>INSERT SANDVICK</v>
      </c>
      <c r="C1508" s="63" t="str">
        <f>'[1]Laporan Mingguan'!C1284</f>
        <v>CNMG 120408-PM</v>
      </c>
      <c r="D1508" s="63">
        <f>'[3]Laporan Mingguan'!D1270</f>
        <v>0</v>
      </c>
      <c r="E1508" s="63">
        <f>'[3]Laporan Mingguan'!E1270</f>
        <v>0</v>
      </c>
      <c r="F1508" s="65">
        <f>'[2]Laporan Mingguan'!O1514</f>
        <v>3</v>
      </c>
      <c r="G1508" s="63"/>
      <c r="H1508" s="63"/>
      <c r="I1508" s="63"/>
      <c r="J1508" s="63"/>
      <c r="K1508" s="63"/>
      <c r="L1508" s="63"/>
      <c r="M1508" s="63"/>
      <c r="N1508" s="63"/>
      <c r="O1508" s="65">
        <f t="shared" si="188"/>
        <v>3</v>
      </c>
      <c r="P1508" s="65">
        <v>3</v>
      </c>
      <c r="Q1508" s="65">
        <v>35000</v>
      </c>
      <c r="R1508" s="65">
        <f t="shared" ref="R1508:R1576" si="194">Q1508*O1508</f>
        <v>105000</v>
      </c>
    </row>
    <row r="1509" spans="1:18" x14ac:dyDescent="0.2">
      <c r="A1509" s="163">
        <v>479</v>
      </c>
      <c r="B1509" s="80" t="str">
        <f>'[1]Laporan Mingguan'!B1287</f>
        <v>INSERT SANDVICK</v>
      </c>
      <c r="C1509" s="63" t="str">
        <f>'[1]Laporan Mingguan'!C1287</f>
        <v>880-0503W05H-P-GM4344</v>
      </c>
      <c r="D1509" s="63">
        <f>'[3]Laporan Mingguan'!D1273</f>
        <v>0</v>
      </c>
      <c r="E1509" s="63">
        <f>'[3]Laporan Mingguan'!E1273</f>
        <v>0</v>
      </c>
      <c r="F1509" s="65">
        <f>'[2]Laporan Mingguan'!O1515</f>
        <v>7</v>
      </c>
      <c r="G1509" s="63"/>
      <c r="H1509" s="63"/>
      <c r="I1509" s="63"/>
      <c r="J1509" s="63"/>
      <c r="K1509" s="63"/>
      <c r="L1509" s="63"/>
      <c r="M1509" s="63"/>
      <c r="N1509" s="63"/>
      <c r="O1509" s="65">
        <f t="shared" si="188"/>
        <v>7</v>
      </c>
      <c r="P1509" s="65">
        <v>7</v>
      </c>
      <c r="Q1509" s="65">
        <v>154330</v>
      </c>
      <c r="R1509" s="65">
        <f t="shared" si="194"/>
        <v>1080310</v>
      </c>
    </row>
    <row r="1510" spans="1:18" x14ac:dyDescent="0.2">
      <c r="A1510" s="163">
        <v>480</v>
      </c>
      <c r="B1510" s="80" t="str">
        <f>'[1]Laporan Mingguan'!B1288</f>
        <v>INSERT SANDVICK</v>
      </c>
      <c r="C1510" s="63" t="str">
        <f>'[1]Laporan Mingguan'!C1288</f>
        <v>880-050305H-C-GM1044</v>
      </c>
      <c r="D1510" s="63">
        <f>'[3]Laporan Mingguan'!D1274</f>
        <v>0</v>
      </c>
      <c r="E1510" s="63">
        <f>'[3]Laporan Mingguan'!E1274</f>
        <v>0</v>
      </c>
      <c r="F1510" s="65">
        <f>'[2]Laporan Mingguan'!O1516</f>
        <v>13</v>
      </c>
      <c r="G1510" s="63"/>
      <c r="H1510" s="63"/>
      <c r="I1510" s="63"/>
      <c r="J1510" s="63"/>
      <c r="K1510" s="63"/>
      <c r="L1510" s="63"/>
      <c r="M1510" s="63"/>
      <c r="N1510" s="63"/>
      <c r="O1510" s="65">
        <f t="shared" si="188"/>
        <v>13</v>
      </c>
      <c r="P1510" s="65">
        <v>13</v>
      </c>
      <c r="Q1510" s="65">
        <v>218370</v>
      </c>
      <c r="R1510" s="65">
        <f t="shared" si="194"/>
        <v>2838810</v>
      </c>
    </row>
    <row r="1511" spans="1:18" x14ac:dyDescent="0.2">
      <c r="A1511" s="163">
        <v>481</v>
      </c>
      <c r="B1511" s="80" t="s">
        <v>226</v>
      </c>
      <c r="C1511" s="63" t="s">
        <v>536</v>
      </c>
      <c r="D1511" s="63" t="s">
        <v>122</v>
      </c>
      <c r="E1511" s="63">
        <v>0</v>
      </c>
      <c r="F1511" s="65">
        <f>'[2]Laporan Mingguan'!O1517</f>
        <v>10</v>
      </c>
      <c r="G1511" s="63"/>
      <c r="H1511" s="63"/>
      <c r="I1511" s="63"/>
      <c r="J1511" s="63"/>
      <c r="K1511" s="63"/>
      <c r="L1511" s="63"/>
      <c r="M1511" s="63"/>
      <c r="N1511" s="63"/>
      <c r="O1511" s="65">
        <f t="shared" si="188"/>
        <v>10</v>
      </c>
      <c r="P1511" s="65">
        <v>10</v>
      </c>
      <c r="Q1511" s="65">
        <v>238000</v>
      </c>
      <c r="R1511" s="65">
        <f t="shared" si="194"/>
        <v>2380000</v>
      </c>
    </row>
    <row r="1512" spans="1:18" x14ac:dyDescent="0.2">
      <c r="A1512" s="163">
        <v>482</v>
      </c>
      <c r="B1512" s="80" t="s">
        <v>226</v>
      </c>
      <c r="C1512" s="63" t="s">
        <v>244</v>
      </c>
      <c r="D1512" s="63">
        <v>0</v>
      </c>
      <c r="E1512" s="63">
        <v>0</v>
      </c>
      <c r="F1512" s="65">
        <f>'[2]Laporan Mingguan'!O1518</f>
        <v>10</v>
      </c>
      <c r="G1512" s="63"/>
      <c r="H1512" s="63"/>
      <c r="I1512" s="63"/>
      <c r="J1512" s="63"/>
      <c r="K1512" s="63"/>
      <c r="L1512" s="63"/>
      <c r="M1512" s="63"/>
      <c r="N1512" s="63"/>
      <c r="O1512" s="65">
        <f t="shared" si="188"/>
        <v>10</v>
      </c>
      <c r="P1512" s="65">
        <v>10</v>
      </c>
      <c r="Q1512" s="65">
        <v>165000</v>
      </c>
      <c r="R1512" s="65">
        <f t="shared" si="194"/>
        <v>1650000</v>
      </c>
    </row>
    <row r="1513" spans="1:18" x14ac:dyDescent="0.2">
      <c r="A1513" s="163">
        <v>483</v>
      </c>
      <c r="B1513" s="80" t="s">
        <v>226</v>
      </c>
      <c r="C1513" s="63" t="s">
        <v>245</v>
      </c>
      <c r="D1513" s="63">
        <v>0</v>
      </c>
      <c r="E1513" s="63">
        <v>0</v>
      </c>
      <c r="F1513" s="65">
        <f>'[2]Laporan Mingguan'!O1519</f>
        <v>30</v>
      </c>
      <c r="G1513" s="63"/>
      <c r="H1513" s="63"/>
      <c r="I1513" s="63"/>
      <c r="J1513" s="63"/>
      <c r="K1513" s="63"/>
      <c r="L1513" s="63"/>
      <c r="M1513" s="63"/>
      <c r="N1513" s="63"/>
      <c r="O1513" s="65">
        <f t="shared" si="188"/>
        <v>30</v>
      </c>
      <c r="P1513" s="65">
        <v>30</v>
      </c>
      <c r="Q1513" s="65">
        <v>167000</v>
      </c>
      <c r="R1513" s="65">
        <f t="shared" si="194"/>
        <v>5010000</v>
      </c>
    </row>
    <row r="1514" spans="1:18" x14ac:dyDescent="0.2">
      <c r="A1514" s="163">
        <v>484</v>
      </c>
      <c r="B1514" s="80" t="s">
        <v>226</v>
      </c>
      <c r="C1514" s="63" t="s">
        <v>537</v>
      </c>
      <c r="D1514" s="63" t="s">
        <v>122</v>
      </c>
      <c r="E1514" s="63">
        <v>0</v>
      </c>
      <c r="F1514" s="65">
        <f>'[2]Laporan Mingguan'!O1520</f>
        <v>7</v>
      </c>
      <c r="G1514" s="63"/>
      <c r="H1514" s="63"/>
      <c r="I1514" s="63"/>
      <c r="J1514" s="63"/>
      <c r="K1514" s="63"/>
      <c r="L1514" s="63"/>
      <c r="M1514" s="63"/>
      <c r="N1514" s="63"/>
      <c r="O1514" s="65">
        <f t="shared" si="188"/>
        <v>7</v>
      </c>
      <c r="P1514" s="65">
        <v>7</v>
      </c>
      <c r="Q1514" s="65">
        <v>121000</v>
      </c>
      <c r="R1514" s="65">
        <f t="shared" si="194"/>
        <v>847000</v>
      </c>
    </row>
    <row r="1515" spans="1:18" s="93" customFormat="1" x14ac:dyDescent="0.2">
      <c r="A1515" s="163">
        <v>485</v>
      </c>
      <c r="B1515" s="94" t="s">
        <v>226</v>
      </c>
      <c r="C1515" s="91" t="s">
        <v>395</v>
      </c>
      <c r="D1515" s="91" t="s">
        <v>122</v>
      </c>
      <c r="E1515" s="91">
        <v>0</v>
      </c>
      <c r="F1515" s="92">
        <f>'[2]Laporan Mingguan'!O1521</f>
        <v>10</v>
      </c>
      <c r="G1515" s="91"/>
      <c r="H1515" s="91"/>
      <c r="I1515" s="91"/>
      <c r="J1515" s="91"/>
      <c r="K1515" s="91">
        <f>30</f>
        <v>30</v>
      </c>
      <c r="L1515" s="91"/>
      <c r="M1515" s="91"/>
      <c r="N1515" s="91"/>
      <c r="O1515" s="92">
        <f t="shared" si="188"/>
        <v>40</v>
      </c>
      <c r="P1515" s="92">
        <v>40</v>
      </c>
      <c r="Q1515" s="92">
        <v>134000</v>
      </c>
      <c r="R1515" s="92">
        <f t="shared" si="194"/>
        <v>5360000</v>
      </c>
    </row>
    <row r="1516" spans="1:18" x14ac:dyDescent="0.2">
      <c r="A1516" s="163">
        <v>486</v>
      </c>
      <c r="B1516" s="80" t="str">
        <f>'[1]Laporan Mingguan'!B1297</f>
        <v>Insert Turning Tungaloy</v>
      </c>
      <c r="C1516" s="63" t="str">
        <f>'[1]Laporan Mingguan'!C1297</f>
        <v xml:space="preserve">SDKR42ZSR-MJT3130 </v>
      </c>
      <c r="D1516" s="63" t="s">
        <v>122</v>
      </c>
      <c r="E1516" s="63">
        <f>'[3]Laporan Mingguan'!E1283</f>
        <v>0</v>
      </c>
      <c r="F1516" s="65">
        <f>'[2]Laporan Mingguan'!O1522</f>
        <v>13</v>
      </c>
      <c r="G1516" s="63"/>
      <c r="H1516" s="63"/>
      <c r="I1516" s="63"/>
      <c r="J1516" s="63"/>
      <c r="K1516" s="63"/>
      <c r="L1516" s="63"/>
      <c r="M1516" s="63"/>
      <c r="N1516" s="63"/>
      <c r="O1516" s="65">
        <f t="shared" si="188"/>
        <v>13</v>
      </c>
      <c r="P1516" s="65">
        <v>13</v>
      </c>
      <c r="Q1516" s="65">
        <v>88200</v>
      </c>
      <c r="R1516" s="65">
        <f t="shared" si="194"/>
        <v>1146600</v>
      </c>
    </row>
    <row r="1517" spans="1:18" x14ac:dyDescent="0.2">
      <c r="A1517" s="163">
        <v>487</v>
      </c>
      <c r="B1517" s="80" t="s">
        <v>246</v>
      </c>
      <c r="C1517" s="63" t="s">
        <v>247</v>
      </c>
      <c r="D1517" s="63" t="s">
        <v>137</v>
      </c>
      <c r="E1517" s="63">
        <v>0</v>
      </c>
      <c r="F1517" s="65">
        <f>'[2]Laporan Mingguan'!O1523</f>
        <v>7</v>
      </c>
      <c r="G1517" s="63"/>
      <c r="H1517" s="63"/>
      <c r="I1517" s="63"/>
      <c r="J1517" s="63"/>
      <c r="K1517" s="63"/>
      <c r="L1517" s="63"/>
      <c r="M1517" s="63"/>
      <c r="N1517" s="63"/>
      <c r="O1517" s="65">
        <f t="shared" si="188"/>
        <v>7</v>
      </c>
      <c r="P1517" s="65">
        <v>7</v>
      </c>
      <c r="Q1517" s="65">
        <v>87100</v>
      </c>
      <c r="R1517" s="65">
        <f t="shared" si="194"/>
        <v>609700</v>
      </c>
    </row>
    <row r="1518" spans="1:18" x14ac:dyDescent="0.2">
      <c r="A1518" s="163">
        <v>488</v>
      </c>
      <c r="B1518" s="80" t="str">
        <f>'[1]Laporan Mingguan'!B1303</f>
        <v>INSERT ZCC-CT</v>
      </c>
      <c r="C1518" s="63" t="str">
        <f>'[1]Laporan Mingguan'!C1303</f>
        <v>SPKN 1203EDTR-YBC301</v>
      </c>
      <c r="D1518" s="63">
        <f>'[3]Laporan Mingguan'!D1289</f>
        <v>0</v>
      </c>
      <c r="E1518" s="63">
        <f>'[3]Laporan Mingguan'!E1289</f>
        <v>0</v>
      </c>
      <c r="F1518" s="65">
        <f>'[2]Laporan Mingguan'!O1524</f>
        <v>4</v>
      </c>
      <c r="G1518" s="63"/>
      <c r="H1518" s="63"/>
      <c r="I1518" s="63"/>
      <c r="J1518" s="63"/>
      <c r="K1518" s="63"/>
      <c r="L1518" s="63"/>
      <c r="M1518" s="63"/>
      <c r="N1518" s="63"/>
      <c r="O1518" s="65">
        <f t="shared" si="188"/>
        <v>4</v>
      </c>
      <c r="P1518" s="65">
        <v>4</v>
      </c>
      <c r="Q1518" s="65">
        <v>17500</v>
      </c>
      <c r="R1518" s="65">
        <f t="shared" si="194"/>
        <v>70000</v>
      </c>
    </row>
    <row r="1519" spans="1:18" x14ac:dyDescent="0.2">
      <c r="A1519" s="163">
        <v>489</v>
      </c>
      <c r="B1519" s="80" t="s">
        <v>907</v>
      </c>
      <c r="C1519" s="63" t="s">
        <v>908</v>
      </c>
      <c r="D1519" s="63" t="s">
        <v>140</v>
      </c>
      <c r="E1519" s="63">
        <v>0</v>
      </c>
      <c r="F1519" s="65">
        <f>'[2]Laporan Mingguan'!O1525</f>
        <v>0</v>
      </c>
      <c r="G1519" s="63"/>
      <c r="H1519" s="63"/>
      <c r="I1519" s="63"/>
      <c r="J1519" s="63"/>
      <c r="K1519" s="63"/>
      <c r="L1519" s="63"/>
      <c r="M1519" s="63"/>
      <c r="N1519" s="63"/>
      <c r="O1519" s="65">
        <f t="shared" si="188"/>
        <v>0</v>
      </c>
      <c r="P1519" s="65">
        <v>0</v>
      </c>
      <c r="Q1519" s="65">
        <v>279000</v>
      </c>
      <c r="R1519" s="65">
        <f t="shared" si="194"/>
        <v>0</v>
      </c>
    </row>
    <row r="1520" spans="1:18" x14ac:dyDescent="0.2">
      <c r="A1520" s="163">
        <v>490</v>
      </c>
      <c r="B1520" s="80" t="s">
        <v>418</v>
      </c>
      <c r="C1520" s="63" t="s">
        <v>799</v>
      </c>
      <c r="D1520" s="63" t="s">
        <v>403</v>
      </c>
      <c r="E1520" s="63">
        <v>0</v>
      </c>
      <c r="F1520" s="65">
        <f>'[2]Laporan Mingguan'!O1526</f>
        <v>1</v>
      </c>
      <c r="G1520" s="63"/>
      <c r="H1520" s="63"/>
      <c r="I1520" s="63"/>
      <c r="J1520" s="63"/>
      <c r="K1520" s="63"/>
      <c r="L1520" s="63"/>
      <c r="M1520" s="63"/>
      <c r="N1520" s="63"/>
      <c r="O1520" s="65">
        <f t="shared" ref="O1520:O1589" si="195">(F1520+G1520+I1520+K1520+M1520)-(H1520+J1520+L1520+N1520)</f>
        <v>1</v>
      </c>
      <c r="P1520" s="65">
        <v>1</v>
      </c>
      <c r="Q1520" s="65">
        <v>5445000</v>
      </c>
      <c r="R1520" s="65">
        <f t="shared" si="194"/>
        <v>5445000</v>
      </c>
    </row>
    <row r="1521" spans="1:18" x14ac:dyDescent="0.2">
      <c r="A1521" s="163">
        <v>491</v>
      </c>
      <c r="B1521" s="80" t="s">
        <v>418</v>
      </c>
      <c r="C1521" s="63" t="s">
        <v>800</v>
      </c>
      <c r="D1521" s="63" t="s">
        <v>403</v>
      </c>
      <c r="E1521" s="63">
        <v>0</v>
      </c>
      <c r="F1521" s="65">
        <f>'[2]Laporan Mingguan'!O1527</f>
        <v>0</v>
      </c>
      <c r="G1521" s="63"/>
      <c r="H1521" s="63"/>
      <c r="I1521" s="63"/>
      <c r="J1521" s="63"/>
      <c r="K1521" s="63"/>
      <c r="L1521" s="63"/>
      <c r="M1521" s="63"/>
      <c r="N1521" s="63"/>
      <c r="O1521" s="65">
        <f>(F1521+G1521+I1521+K1521+M1521)-(H1521+J1521+L1521+N1521)</f>
        <v>0</v>
      </c>
      <c r="P1521" s="65">
        <v>0</v>
      </c>
      <c r="Q1521" s="65">
        <v>6595000</v>
      </c>
      <c r="R1521" s="65">
        <f t="shared" si="194"/>
        <v>0</v>
      </c>
    </row>
    <row r="1522" spans="1:18" x14ac:dyDescent="0.2">
      <c r="A1522" s="163">
        <v>492</v>
      </c>
      <c r="B1522" s="80" t="str">
        <f>'[1]Laporan Mingguan'!B1316</f>
        <v>Mata Deburring</v>
      </c>
      <c r="C1522" s="63">
        <f>'[1]Laporan Mingguan'!C1316</f>
        <v>0</v>
      </c>
      <c r="D1522" s="63" t="s">
        <v>342</v>
      </c>
      <c r="E1522" s="63">
        <f>'[3]Laporan Mingguan'!E1302</f>
        <v>0</v>
      </c>
      <c r="F1522" s="65">
        <f>'[2]Laporan Mingguan'!O1528</f>
        <v>12</v>
      </c>
      <c r="G1522" s="63"/>
      <c r="H1522" s="63"/>
      <c r="I1522" s="63"/>
      <c r="J1522" s="63"/>
      <c r="K1522" s="63"/>
      <c r="L1522" s="63"/>
      <c r="M1522" s="63"/>
      <c r="N1522" s="63">
        <f>1</f>
        <v>1</v>
      </c>
      <c r="O1522" s="65">
        <f t="shared" si="195"/>
        <v>11</v>
      </c>
      <c r="P1522" s="65">
        <v>11</v>
      </c>
      <c r="Q1522" s="65">
        <v>35000</v>
      </c>
      <c r="R1522" s="65">
        <f t="shared" si="194"/>
        <v>385000</v>
      </c>
    </row>
    <row r="1523" spans="1:18" x14ac:dyDescent="0.2">
      <c r="A1523" s="163">
        <v>493</v>
      </c>
      <c r="B1523" s="80" t="s">
        <v>1179</v>
      </c>
      <c r="C1523" s="63" t="s">
        <v>1180</v>
      </c>
      <c r="D1523" s="63" t="s">
        <v>591</v>
      </c>
      <c r="E1523" s="63">
        <v>0</v>
      </c>
      <c r="F1523" s="65">
        <f>'[2]Laporan Mingguan'!O1529</f>
        <v>0</v>
      </c>
      <c r="G1523" s="63"/>
      <c r="H1523" s="63"/>
      <c r="I1523" s="63"/>
      <c r="J1523" s="63"/>
      <c r="K1523" s="63"/>
      <c r="L1523" s="63"/>
      <c r="M1523" s="63"/>
      <c r="N1523" s="63"/>
      <c r="O1523" s="65">
        <f>(F1523+G1523+I1523+K1523+M1523)-(H1523+J1523+L1523+N1523)</f>
        <v>0</v>
      </c>
      <c r="P1523" s="65">
        <v>0</v>
      </c>
      <c r="Q1523" s="65">
        <v>3745000</v>
      </c>
      <c r="R1523" s="65">
        <f t="shared" si="194"/>
        <v>0</v>
      </c>
    </row>
    <row r="1524" spans="1:18" x14ac:dyDescent="0.2">
      <c r="A1524" s="163">
        <v>494</v>
      </c>
      <c r="B1524" s="80" t="s">
        <v>1179</v>
      </c>
      <c r="C1524" s="63" t="s">
        <v>1181</v>
      </c>
      <c r="D1524" s="63" t="s">
        <v>591</v>
      </c>
      <c r="E1524" s="63">
        <v>0</v>
      </c>
      <c r="F1524" s="65">
        <f>'[2]Laporan Mingguan'!O1530</f>
        <v>0</v>
      </c>
      <c r="G1524" s="63"/>
      <c r="H1524" s="63"/>
      <c r="I1524" s="63"/>
      <c r="J1524" s="63"/>
      <c r="K1524" s="63"/>
      <c r="L1524" s="63"/>
      <c r="M1524" s="63"/>
      <c r="N1524" s="63"/>
      <c r="O1524" s="65">
        <f>(F1524+G1524+I1524+K1524+M1524)-(H1524+J1524+L1524+N1524)</f>
        <v>0</v>
      </c>
      <c r="P1524" s="65">
        <v>0</v>
      </c>
      <c r="Q1524" s="65">
        <v>1124000</v>
      </c>
      <c r="R1524" s="65">
        <f t="shared" ref="R1524" si="196">Q1524*O1524</f>
        <v>0</v>
      </c>
    </row>
    <row r="1525" spans="1:18" x14ac:dyDescent="0.2">
      <c r="A1525" s="163">
        <v>495</v>
      </c>
      <c r="B1525" s="80" t="s">
        <v>1179</v>
      </c>
      <c r="C1525" s="63" t="s">
        <v>1182</v>
      </c>
      <c r="D1525" s="63" t="s">
        <v>591</v>
      </c>
      <c r="E1525" s="63">
        <v>0</v>
      </c>
      <c r="F1525" s="65">
        <f>'[2]Laporan Mingguan'!O1531</f>
        <v>0</v>
      </c>
      <c r="G1525" s="63"/>
      <c r="H1525" s="63"/>
      <c r="I1525" s="63"/>
      <c r="J1525" s="63"/>
      <c r="K1525" s="63"/>
      <c r="L1525" s="63"/>
      <c r="M1525" s="63"/>
      <c r="N1525" s="63"/>
      <c r="O1525" s="65">
        <f>(F1525+G1525+I1525+K1525+M1525)-(H1525+J1525+L1525+N1525)</f>
        <v>0</v>
      </c>
      <c r="P1525" s="65">
        <v>0</v>
      </c>
      <c r="Q1525" s="65">
        <v>562000</v>
      </c>
      <c r="R1525" s="65">
        <f t="shared" ref="R1525" si="197">Q1525*O1525</f>
        <v>0</v>
      </c>
    </row>
    <row r="1526" spans="1:18" x14ac:dyDescent="0.2">
      <c r="A1526" s="163">
        <v>496</v>
      </c>
      <c r="B1526" s="80" t="s">
        <v>375</v>
      </c>
      <c r="C1526" s="63" t="s">
        <v>376</v>
      </c>
      <c r="D1526" s="63" t="s">
        <v>140</v>
      </c>
      <c r="E1526" s="63">
        <v>0</v>
      </c>
      <c r="F1526" s="65">
        <f>'[2]Laporan Mingguan'!O1532</f>
        <v>4</v>
      </c>
      <c r="G1526" s="63"/>
      <c r="H1526" s="63"/>
      <c r="I1526" s="63"/>
      <c r="J1526" s="63"/>
      <c r="K1526" s="63"/>
      <c r="L1526" s="63"/>
      <c r="M1526" s="63"/>
      <c r="N1526" s="63"/>
      <c r="O1526" s="65">
        <f t="shared" si="195"/>
        <v>4</v>
      </c>
      <c r="P1526" s="65">
        <v>4</v>
      </c>
      <c r="Q1526" s="65">
        <v>135000</v>
      </c>
      <c r="R1526" s="65">
        <f t="shared" si="194"/>
        <v>540000</v>
      </c>
    </row>
    <row r="1527" spans="1:18" x14ac:dyDescent="0.2">
      <c r="A1527" s="163">
        <v>497</v>
      </c>
      <c r="B1527" s="80" t="s">
        <v>825</v>
      </c>
      <c r="C1527" s="63" t="s">
        <v>831</v>
      </c>
      <c r="D1527" s="63" t="s">
        <v>591</v>
      </c>
      <c r="E1527" s="63">
        <v>0</v>
      </c>
      <c r="F1527" s="65">
        <f>'[2]Laporan Mingguan'!O1533</f>
        <v>0</v>
      </c>
      <c r="G1527" s="63"/>
      <c r="H1527" s="63"/>
      <c r="I1527" s="63"/>
      <c r="J1527" s="63"/>
      <c r="K1527" s="63"/>
      <c r="L1527" s="63"/>
      <c r="M1527" s="63"/>
      <c r="N1527" s="63"/>
      <c r="O1527" s="65">
        <f t="shared" ref="O1527" si="198">(F1527+G1527+I1527+K1527+M1527)-(H1527+J1527+L1527+N1527)</f>
        <v>0</v>
      </c>
      <c r="P1527" s="65">
        <v>0</v>
      </c>
      <c r="Q1527" s="65">
        <v>1706000</v>
      </c>
      <c r="R1527" s="65">
        <f t="shared" ref="R1527" si="199">Q1527*O1527</f>
        <v>0</v>
      </c>
    </row>
    <row r="1528" spans="1:18" x14ac:dyDescent="0.2">
      <c r="A1528" s="163">
        <v>498</v>
      </c>
      <c r="B1528" s="80" t="str">
        <f>'[1]Laporan Mingguan'!B1319</f>
        <v>Obeng TIP07F</v>
      </c>
      <c r="C1528" s="63">
        <f>'[1]Laporan Mingguan'!C1319</f>
        <v>0</v>
      </c>
      <c r="D1528" s="63">
        <f>'[3]Laporan Mingguan'!D1305</f>
        <v>0</v>
      </c>
      <c r="E1528" s="63">
        <f>'[3]Laporan Mingguan'!E1305</f>
        <v>0</v>
      </c>
      <c r="F1528" s="65">
        <f>'[2]Laporan Mingguan'!O1534</f>
        <v>2</v>
      </c>
      <c r="G1528" s="63"/>
      <c r="H1528" s="63"/>
      <c r="I1528" s="63"/>
      <c r="J1528" s="63"/>
      <c r="K1528" s="63"/>
      <c r="L1528" s="63"/>
      <c r="M1528" s="63"/>
      <c r="N1528" s="63"/>
      <c r="O1528" s="65">
        <f>(F1528+G1528+I1528+K1528+M1528)-(H1528+J1528+L1528+N1528)</f>
        <v>2</v>
      </c>
      <c r="P1528" s="65">
        <v>2</v>
      </c>
      <c r="Q1528" s="65">
        <f>5857400-4099400</f>
        <v>1758000</v>
      </c>
      <c r="R1528" s="65">
        <f t="shared" si="194"/>
        <v>3516000</v>
      </c>
    </row>
    <row r="1529" spans="1:18" x14ac:dyDescent="0.2">
      <c r="A1529" s="163">
        <v>499</v>
      </c>
      <c r="B1529" s="80" t="s">
        <v>267</v>
      </c>
      <c r="C1529" s="63">
        <v>10137034</v>
      </c>
      <c r="D1529" s="63" t="s">
        <v>122</v>
      </c>
      <c r="E1529" s="63">
        <v>0</v>
      </c>
      <c r="F1529" s="65">
        <f>'[2]Laporan Mingguan'!O1535</f>
        <v>1</v>
      </c>
      <c r="G1529" s="63"/>
      <c r="H1529" s="63"/>
      <c r="I1529" s="63"/>
      <c r="J1529" s="63"/>
      <c r="K1529" s="63"/>
      <c r="L1529" s="63"/>
      <c r="M1529" s="63"/>
      <c r="N1529" s="63"/>
      <c r="O1529" s="65">
        <f>(F1529+G1529+I1529+K1529+M1529)-(H1529+J1529+L1529+N1529)</f>
        <v>1</v>
      </c>
      <c r="P1529" s="65">
        <v>1</v>
      </c>
      <c r="Q1529" s="65">
        <v>259250</v>
      </c>
      <c r="R1529" s="65">
        <f t="shared" si="194"/>
        <v>259250</v>
      </c>
    </row>
    <row r="1530" spans="1:18" x14ac:dyDescent="0.2">
      <c r="A1530" s="163">
        <v>500</v>
      </c>
      <c r="B1530" s="80" t="str">
        <f>'[1]Laporan Mingguan'!B1320</f>
        <v>Pahat Bohler</v>
      </c>
      <c r="C1530" s="63" t="str">
        <f>'[1]Laporan Mingguan'!C1320</f>
        <v>HSS 1/2 x 6" Bohler</v>
      </c>
      <c r="D1530" s="63" t="s">
        <v>403</v>
      </c>
      <c r="E1530" s="63">
        <f>'[3]Laporan Mingguan'!E1306</f>
        <v>0</v>
      </c>
      <c r="F1530" s="65">
        <f>'[2]Laporan Mingguan'!O1536</f>
        <v>1</v>
      </c>
      <c r="G1530" s="63"/>
      <c r="H1530" s="63"/>
      <c r="I1530" s="63"/>
      <c r="J1530" s="63"/>
      <c r="K1530" s="63"/>
      <c r="L1530" s="63"/>
      <c r="M1530" s="63"/>
      <c r="N1530" s="63"/>
      <c r="O1530" s="65">
        <f t="shared" si="195"/>
        <v>1</v>
      </c>
      <c r="P1530" s="65">
        <v>1</v>
      </c>
      <c r="Q1530" s="65">
        <v>135000</v>
      </c>
      <c r="R1530" s="65">
        <f t="shared" si="194"/>
        <v>135000</v>
      </c>
    </row>
    <row r="1531" spans="1:18" x14ac:dyDescent="0.2">
      <c r="A1531" s="163">
        <v>501</v>
      </c>
      <c r="B1531" s="80" t="str">
        <f>'[1]Laporan Mingguan'!B1321</f>
        <v>Pahat Bohler</v>
      </c>
      <c r="C1531" s="63" t="str">
        <f>'[1]Laporan Mingguan'!C1321</f>
        <v>HSS 5/8 x 6" Bohler</v>
      </c>
      <c r="D1531" s="63">
        <f>'[3]Laporan Mingguan'!D1307</f>
        <v>0</v>
      </c>
      <c r="E1531" s="63">
        <f>'[3]Laporan Mingguan'!E1307</f>
        <v>0</v>
      </c>
      <c r="F1531" s="65">
        <f>'[2]Laporan Mingguan'!O1537</f>
        <v>1</v>
      </c>
      <c r="G1531" s="63"/>
      <c r="H1531" s="63"/>
      <c r="I1531" s="63"/>
      <c r="J1531" s="63"/>
      <c r="K1531" s="63"/>
      <c r="L1531" s="63"/>
      <c r="M1531" s="63"/>
      <c r="N1531" s="63"/>
      <c r="O1531" s="65">
        <f t="shared" si="195"/>
        <v>1</v>
      </c>
      <c r="P1531" s="65">
        <v>1</v>
      </c>
      <c r="Q1531" s="65">
        <v>140000</v>
      </c>
      <c r="R1531" s="65">
        <f t="shared" si="194"/>
        <v>140000</v>
      </c>
    </row>
    <row r="1532" spans="1:18" x14ac:dyDescent="0.2">
      <c r="A1532" s="163">
        <v>502</v>
      </c>
      <c r="B1532" s="80" t="str">
        <f>'[1]Laporan Mingguan'!B1322</f>
        <v>Pahat Widia Kanan</v>
      </c>
      <c r="C1532" s="63">
        <f>'[1]Laporan Mingguan'!C1322</f>
        <v>0</v>
      </c>
      <c r="D1532" s="63">
        <f>'[3]Laporan Mingguan'!D1308</f>
        <v>0</v>
      </c>
      <c r="E1532" s="63">
        <f>'[3]Laporan Mingguan'!E1308</f>
        <v>0</v>
      </c>
      <c r="F1532" s="65">
        <f>'[2]Laporan Mingguan'!O1538</f>
        <v>4</v>
      </c>
      <c r="G1532" s="63"/>
      <c r="H1532" s="63"/>
      <c r="I1532" s="63"/>
      <c r="J1532" s="63"/>
      <c r="K1532" s="63"/>
      <c r="L1532" s="63"/>
      <c r="M1532" s="63"/>
      <c r="N1532" s="63"/>
      <c r="O1532" s="65">
        <f t="shared" si="195"/>
        <v>4</v>
      </c>
      <c r="P1532" s="65">
        <v>4</v>
      </c>
      <c r="Q1532" s="65">
        <v>70000</v>
      </c>
      <c r="R1532" s="65">
        <f t="shared" si="194"/>
        <v>280000</v>
      </c>
    </row>
    <row r="1533" spans="1:18" x14ac:dyDescent="0.2">
      <c r="A1533" s="163">
        <v>503</v>
      </c>
      <c r="B1533" s="80" t="str">
        <f>'[1]Laporan Mingguan'!B1323</f>
        <v>Pahat Widia Kiri</v>
      </c>
      <c r="C1533" s="63">
        <f>'[1]Laporan Mingguan'!C1323</f>
        <v>0</v>
      </c>
      <c r="D1533" s="63">
        <f>'[3]Laporan Mingguan'!D1309</f>
        <v>0</v>
      </c>
      <c r="E1533" s="63">
        <f>'[3]Laporan Mingguan'!E1309</f>
        <v>0</v>
      </c>
      <c r="F1533" s="65">
        <f>'[2]Laporan Mingguan'!O1539</f>
        <v>2</v>
      </c>
      <c r="G1533" s="63"/>
      <c r="H1533" s="63"/>
      <c r="I1533" s="63"/>
      <c r="J1533" s="63"/>
      <c r="K1533" s="63"/>
      <c r="L1533" s="63"/>
      <c r="M1533" s="63"/>
      <c r="N1533" s="63"/>
      <c r="O1533" s="65">
        <f t="shared" si="195"/>
        <v>2</v>
      </c>
      <c r="P1533" s="65">
        <v>2</v>
      </c>
      <c r="Q1533" s="65">
        <v>70000</v>
      </c>
      <c r="R1533" s="65">
        <f t="shared" si="194"/>
        <v>140000</v>
      </c>
    </row>
    <row r="1534" spans="1:18" x14ac:dyDescent="0.2">
      <c r="A1534" s="163">
        <v>504</v>
      </c>
      <c r="B1534" s="80" t="s">
        <v>827</v>
      </c>
      <c r="C1534" s="63" t="s">
        <v>828</v>
      </c>
      <c r="D1534" s="63" t="s">
        <v>591</v>
      </c>
      <c r="E1534" s="63">
        <v>0</v>
      </c>
      <c r="F1534" s="65">
        <f>'[2]Laporan Mingguan'!O1540</f>
        <v>0</v>
      </c>
      <c r="G1534" s="63"/>
      <c r="H1534" s="63"/>
      <c r="I1534" s="63"/>
      <c r="J1534" s="63"/>
      <c r="K1534" s="63"/>
      <c r="L1534" s="63"/>
      <c r="M1534" s="63"/>
      <c r="N1534" s="63"/>
      <c r="O1534" s="65">
        <f t="shared" si="195"/>
        <v>0</v>
      </c>
      <c r="P1534" s="65">
        <v>0</v>
      </c>
      <c r="Q1534" s="65">
        <v>1128000</v>
      </c>
      <c r="R1534" s="65">
        <f t="shared" si="194"/>
        <v>0</v>
      </c>
    </row>
    <row r="1535" spans="1:18" x14ac:dyDescent="0.2">
      <c r="A1535" s="163">
        <v>505</v>
      </c>
      <c r="B1535" s="80" t="s">
        <v>830</v>
      </c>
      <c r="C1535" s="63" t="str">
        <f>'[1]Laporan Mingguan'!C1324</f>
        <v>-</v>
      </c>
      <c r="D1535" s="63">
        <f>'[3]Laporan Mingguan'!D1310</f>
        <v>0</v>
      </c>
      <c r="E1535" s="63">
        <f>'[3]Laporan Mingguan'!E1310</f>
        <v>0</v>
      </c>
      <c r="F1535" s="65">
        <f>'[2]Laporan Mingguan'!O1541</f>
        <v>19</v>
      </c>
      <c r="G1535" s="63"/>
      <c r="H1535" s="63"/>
      <c r="I1535" s="63"/>
      <c r="J1535" s="63"/>
      <c r="K1535" s="63"/>
      <c r="L1535" s="63"/>
      <c r="M1535" s="63"/>
      <c r="N1535" s="63"/>
      <c r="O1535" s="65">
        <f t="shared" si="195"/>
        <v>19</v>
      </c>
      <c r="P1535" s="65">
        <v>19</v>
      </c>
      <c r="Q1535" s="65">
        <v>0</v>
      </c>
      <c r="R1535" s="65">
        <f t="shared" si="194"/>
        <v>0</v>
      </c>
    </row>
    <row r="1536" spans="1:18" x14ac:dyDescent="0.2">
      <c r="A1536" s="163">
        <v>506</v>
      </c>
      <c r="B1536" s="80" t="s">
        <v>968</v>
      </c>
      <c r="C1536" s="63" t="s">
        <v>807</v>
      </c>
      <c r="D1536" s="63" t="s">
        <v>967</v>
      </c>
      <c r="E1536" s="63">
        <v>0</v>
      </c>
      <c r="F1536" s="65">
        <f>'[2]Laporan Mingguan'!O1542</f>
        <v>0</v>
      </c>
      <c r="G1536" s="63"/>
      <c r="H1536" s="63"/>
      <c r="I1536" s="63"/>
      <c r="J1536" s="63"/>
      <c r="K1536" s="63"/>
      <c r="L1536" s="63"/>
      <c r="M1536" s="63"/>
      <c r="N1536" s="63"/>
      <c r="O1536" s="65">
        <f t="shared" si="195"/>
        <v>0</v>
      </c>
      <c r="P1536" s="65">
        <v>0</v>
      </c>
      <c r="Q1536" s="65">
        <v>275000</v>
      </c>
      <c r="R1536" s="65">
        <v>250000</v>
      </c>
    </row>
    <row r="1537" spans="1:19" x14ac:dyDescent="0.2">
      <c r="A1537" s="163">
        <v>507</v>
      </c>
      <c r="B1537" s="80" t="s">
        <v>897</v>
      </c>
      <c r="C1537" s="63" t="s">
        <v>900</v>
      </c>
      <c r="D1537" s="63" t="s">
        <v>591</v>
      </c>
      <c r="E1537" s="63">
        <v>0</v>
      </c>
      <c r="F1537" s="65">
        <f>'[2]Laporan Mingguan'!O1543</f>
        <v>0</v>
      </c>
      <c r="G1537" s="63"/>
      <c r="H1537" s="63"/>
      <c r="I1537" s="63"/>
      <c r="J1537" s="63"/>
      <c r="K1537" s="63"/>
      <c r="L1537" s="63"/>
      <c r="M1537" s="63"/>
      <c r="N1537" s="63"/>
      <c r="O1537" s="65">
        <f t="shared" si="195"/>
        <v>0</v>
      </c>
      <c r="P1537" s="65">
        <v>0</v>
      </c>
      <c r="Q1537" s="65">
        <v>0</v>
      </c>
      <c r="R1537" s="65">
        <f t="shared" si="194"/>
        <v>0</v>
      </c>
      <c r="S1537" s="57" t="s">
        <v>619</v>
      </c>
    </row>
    <row r="1538" spans="1:19" x14ac:dyDescent="0.2">
      <c r="A1538" s="163">
        <v>508</v>
      </c>
      <c r="B1538" s="80" t="s">
        <v>897</v>
      </c>
      <c r="C1538" s="63" t="s">
        <v>898</v>
      </c>
      <c r="D1538" s="63" t="s">
        <v>591</v>
      </c>
      <c r="E1538" s="63">
        <v>0</v>
      </c>
      <c r="F1538" s="65">
        <f>'[2]Laporan Mingguan'!O1544</f>
        <v>0</v>
      </c>
      <c r="G1538" s="63"/>
      <c r="H1538" s="63"/>
      <c r="I1538" s="63"/>
      <c r="J1538" s="63"/>
      <c r="K1538" s="63"/>
      <c r="L1538" s="63"/>
      <c r="M1538" s="63"/>
      <c r="N1538" s="63"/>
      <c r="O1538" s="65">
        <f t="shared" si="195"/>
        <v>0</v>
      </c>
      <c r="P1538" s="65">
        <v>0</v>
      </c>
      <c r="Q1538" s="65">
        <v>0</v>
      </c>
      <c r="R1538" s="65">
        <f t="shared" si="194"/>
        <v>0</v>
      </c>
      <c r="S1538" s="57" t="s">
        <v>619</v>
      </c>
    </row>
    <row r="1539" spans="1:19" x14ac:dyDescent="0.2">
      <c r="A1539" s="163">
        <v>509</v>
      </c>
      <c r="B1539" s="80" t="s">
        <v>446</v>
      </c>
      <c r="C1539" s="63" t="s">
        <v>808</v>
      </c>
      <c r="D1539" s="63" t="s">
        <v>403</v>
      </c>
      <c r="E1539" s="63">
        <v>0</v>
      </c>
      <c r="F1539" s="65">
        <f>'[2]Laporan Mingguan'!O1545</f>
        <v>5</v>
      </c>
      <c r="G1539" s="63"/>
      <c r="H1539" s="63"/>
      <c r="I1539" s="63"/>
      <c r="J1539" s="63"/>
      <c r="K1539" s="63"/>
      <c r="L1539" s="63"/>
      <c r="M1539" s="63"/>
      <c r="N1539" s="63"/>
      <c r="O1539" s="65">
        <f t="shared" si="195"/>
        <v>5</v>
      </c>
      <c r="P1539" s="65">
        <v>5</v>
      </c>
      <c r="Q1539" s="65">
        <v>180000</v>
      </c>
      <c r="R1539" s="65">
        <f t="shared" si="194"/>
        <v>900000</v>
      </c>
    </row>
    <row r="1540" spans="1:19" x14ac:dyDescent="0.2">
      <c r="A1540" s="163">
        <v>510</v>
      </c>
      <c r="B1540" s="80" t="s">
        <v>248</v>
      </c>
      <c r="C1540" s="63" t="s">
        <v>538</v>
      </c>
      <c r="D1540" s="63">
        <v>0</v>
      </c>
      <c r="E1540" s="63">
        <v>0</v>
      </c>
      <c r="F1540" s="65">
        <f>'[2]Laporan Mingguan'!O1546</f>
        <v>1</v>
      </c>
      <c r="G1540" s="63"/>
      <c r="H1540" s="63"/>
      <c r="I1540" s="63"/>
      <c r="J1540" s="63"/>
      <c r="K1540" s="63"/>
      <c r="L1540" s="63"/>
      <c r="M1540" s="63"/>
      <c r="N1540" s="63"/>
      <c r="O1540" s="65">
        <f t="shared" si="195"/>
        <v>1</v>
      </c>
      <c r="P1540" s="65">
        <v>1</v>
      </c>
      <c r="Q1540" s="65">
        <v>375000</v>
      </c>
      <c r="R1540" s="65">
        <f t="shared" si="194"/>
        <v>375000</v>
      </c>
    </row>
    <row r="1541" spans="1:19" x14ac:dyDescent="0.2">
      <c r="A1541" s="163">
        <v>511</v>
      </c>
      <c r="B1541" s="80" t="s">
        <v>446</v>
      </c>
      <c r="C1541" s="63" t="s">
        <v>809</v>
      </c>
      <c r="D1541" s="63" t="s">
        <v>403</v>
      </c>
      <c r="E1541" s="63">
        <v>0</v>
      </c>
      <c r="F1541" s="65">
        <f>'[2]Laporan Mingguan'!O1547</f>
        <v>1</v>
      </c>
      <c r="G1541" s="63"/>
      <c r="H1541" s="63"/>
      <c r="I1541" s="63"/>
      <c r="J1541" s="63"/>
      <c r="K1541" s="63"/>
      <c r="L1541" s="63"/>
      <c r="M1541" s="63"/>
      <c r="N1541" s="63"/>
      <c r="O1541" s="65">
        <f t="shared" si="195"/>
        <v>1</v>
      </c>
      <c r="P1541" s="65">
        <v>1</v>
      </c>
      <c r="Q1541" s="65">
        <v>361400</v>
      </c>
      <c r="R1541" s="65">
        <f t="shared" si="194"/>
        <v>361400</v>
      </c>
    </row>
    <row r="1542" spans="1:19" x14ac:dyDescent="0.2">
      <c r="A1542" s="163">
        <v>512</v>
      </c>
      <c r="B1542" s="80" t="s">
        <v>249</v>
      </c>
      <c r="C1542" s="63" t="s">
        <v>810</v>
      </c>
      <c r="D1542" s="63">
        <v>0</v>
      </c>
      <c r="E1542" s="63">
        <v>0</v>
      </c>
      <c r="F1542" s="65">
        <f>'[2]Laporan Mingguan'!O1548</f>
        <v>0</v>
      </c>
      <c r="G1542" s="63"/>
      <c r="H1542" s="63"/>
      <c r="I1542" s="63"/>
      <c r="J1542" s="63"/>
      <c r="K1542" s="63"/>
      <c r="L1542" s="63"/>
      <c r="M1542" s="63"/>
      <c r="N1542" s="63"/>
      <c r="O1542" s="65">
        <f t="shared" si="195"/>
        <v>0</v>
      </c>
      <c r="P1542" s="65">
        <v>0</v>
      </c>
      <c r="Q1542" s="65">
        <v>200000</v>
      </c>
      <c r="R1542" s="65">
        <f t="shared" si="194"/>
        <v>0</v>
      </c>
    </row>
    <row r="1543" spans="1:19" x14ac:dyDescent="0.2">
      <c r="A1543" s="163">
        <v>513</v>
      </c>
      <c r="B1543" s="80" t="s">
        <v>250</v>
      </c>
      <c r="C1543" s="63" t="s">
        <v>672</v>
      </c>
      <c r="D1543" s="63">
        <v>0</v>
      </c>
      <c r="E1543" s="63">
        <v>0</v>
      </c>
      <c r="F1543" s="65">
        <f>'[2]Laporan Mingguan'!O1549</f>
        <v>2</v>
      </c>
      <c r="G1543" s="63"/>
      <c r="H1543" s="63"/>
      <c r="I1543" s="63"/>
      <c r="J1543" s="63"/>
      <c r="K1543" s="63"/>
      <c r="L1543" s="63"/>
      <c r="M1543" s="63"/>
      <c r="N1543" s="63"/>
      <c r="O1543" s="65">
        <f t="shared" si="195"/>
        <v>2</v>
      </c>
      <c r="P1543" s="65">
        <v>2</v>
      </c>
      <c r="Q1543" s="65">
        <v>200000</v>
      </c>
      <c r="R1543" s="65">
        <f t="shared" si="194"/>
        <v>400000</v>
      </c>
    </row>
    <row r="1544" spans="1:19" x14ac:dyDescent="0.2">
      <c r="A1544" s="163">
        <v>514</v>
      </c>
      <c r="B1544" s="80" t="s">
        <v>251</v>
      </c>
      <c r="C1544" s="63" t="s">
        <v>672</v>
      </c>
      <c r="D1544" s="63">
        <v>0</v>
      </c>
      <c r="E1544" s="63">
        <v>0</v>
      </c>
      <c r="F1544" s="65">
        <f>'[2]Laporan Mingguan'!O1550</f>
        <v>1</v>
      </c>
      <c r="G1544" s="63"/>
      <c r="H1544" s="63"/>
      <c r="I1544" s="63"/>
      <c r="J1544" s="63"/>
      <c r="K1544" s="63"/>
      <c r="L1544" s="63"/>
      <c r="M1544" s="63"/>
      <c r="N1544" s="63"/>
      <c r="O1544" s="65">
        <f t="shared" si="195"/>
        <v>1</v>
      </c>
      <c r="P1544" s="65">
        <v>1</v>
      </c>
      <c r="Q1544" s="65">
        <v>200000</v>
      </c>
      <c r="R1544" s="65">
        <f t="shared" si="194"/>
        <v>200000</v>
      </c>
    </row>
    <row r="1545" spans="1:19" x14ac:dyDescent="0.2">
      <c r="A1545" s="163">
        <v>515</v>
      </c>
      <c r="B1545" s="80" t="s">
        <v>52</v>
      </c>
      <c r="C1545" s="63" t="s">
        <v>659</v>
      </c>
      <c r="D1545" s="63">
        <v>0</v>
      </c>
      <c r="E1545" s="63">
        <v>0</v>
      </c>
      <c r="F1545" s="65">
        <f>'[2]Laporan Mingguan'!O1551</f>
        <v>1</v>
      </c>
      <c r="G1545" s="63"/>
      <c r="H1545" s="63"/>
      <c r="I1545" s="63"/>
      <c r="J1545" s="63"/>
      <c r="K1545" s="63"/>
      <c r="L1545" s="63"/>
      <c r="M1545" s="63"/>
      <c r="N1545" s="63"/>
      <c r="O1545" s="65">
        <f t="shared" si="195"/>
        <v>1</v>
      </c>
      <c r="P1545" s="65">
        <v>1</v>
      </c>
      <c r="Q1545" s="65">
        <v>257218.50000000003</v>
      </c>
      <c r="R1545" s="65">
        <f t="shared" si="194"/>
        <v>257218.50000000003</v>
      </c>
    </row>
    <row r="1546" spans="1:19" x14ac:dyDescent="0.2">
      <c r="A1546" s="163">
        <v>516</v>
      </c>
      <c r="B1546" s="80" t="s">
        <v>52</v>
      </c>
      <c r="C1546" s="63" t="s">
        <v>678</v>
      </c>
      <c r="D1546" s="63">
        <v>0</v>
      </c>
      <c r="E1546" s="63">
        <v>0</v>
      </c>
      <c r="F1546" s="65">
        <f>'[2]Laporan Mingguan'!O1552</f>
        <v>1</v>
      </c>
      <c r="G1546" s="63"/>
      <c r="H1546" s="63"/>
      <c r="I1546" s="63"/>
      <c r="J1546" s="63"/>
      <c r="K1546" s="63"/>
      <c r="L1546" s="63"/>
      <c r="M1546" s="63"/>
      <c r="N1546" s="63"/>
      <c r="O1546" s="65">
        <f t="shared" si="195"/>
        <v>1</v>
      </c>
      <c r="P1546" s="65">
        <v>1</v>
      </c>
      <c r="Q1546" s="65">
        <v>200000</v>
      </c>
      <c r="R1546" s="65">
        <f t="shared" si="194"/>
        <v>200000</v>
      </c>
    </row>
    <row r="1547" spans="1:19" x14ac:dyDescent="0.2">
      <c r="A1547" s="163">
        <v>517</v>
      </c>
      <c r="B1547" s="80" t="s">
        <v>52</v>
      </c>
      <c r="C1547" s="63" t="s">
        <v>436</v>
      </c>
      <c r="D1547" s="63" t="s">
        <v>403</v>
      </c>
      <c r="E1547" s="63">
        <v>0</v>
      </c>
      <c r="F1547" s="65">
        <f>'[2]Laporan Mingguan'!O1553</f>
        <v>2</v>
      </c>
      <c r="G1547" s="63"/>
      <c r="H1547" s="63"/>
      <c r="I1547" s="63"/>
      <c r="J1547" s="63"/>
      <c r="K1547" s="63"/>
      <c r="L1547" s="63"/>
      <c r="M1547" s="63"/>
      <c r="N1547" s="63"/>
      <c r="O1547" s="65">
        <f t="shared" si="195"/>
        <v>2</v>
      </c>
      <c r="P1547" s="65">
        <v>2</v>
      </c>
      <c r="Q1547" s="65">
        <v>475000</v>
      </c>
      <c r="R1547" s="65">
        <f t="shared" si="194"/>
        <v>950000</v>
      </c>
    </row>
    <row r="1548" spans="1:19" x14ac:dyDescent="0.2">
      <c r="A1548" s="163">
        <v>518</v>
      </c>
      <c r="B1548" s="80" t="s">
        <v>52</v>
      </c>
      <c r="C1548" s="63" t="s">
        <v>53</v>
      </c>
      <c r="D1548" s="63">
        <v>0</v>
      </c>
      <c r="E1548" s="63">
        <v>0</v>
      </c>
      <c r="F1548" s="65">
        <f>'[2]Laporan Mingguan'!O1554</f>
        <v>1</v>
      </c>
      <c r="G1548" s="63"/>
      <c r="H1548" s="63"/>
      <c r="I1548" s="63"/>
      <c r="J1548" s="63"/>
      <c r="K1548" s="63"/>
      <c r="L1548" s="63"/>
      <c r="M1548" s="63"/>
      <c r="N1548" s="63"/>
      <c r="O1548" s="65">
        <f t="shared" si="195"/>
        <v>1</v>
      </c>
      <c r="P1548" s="65">
        <v>1</v>
      </c>
      <c r="Q1548" s="65">
        <v>0</v>
      </c>
      <c r="R1548" s="65">
        <f t="shared" si="194"/>
        <v>0</v>
      </c>
    </row>
    <row r="1549" spans="1:19" x14ac:dyDescent="0.2">
      <c r="A1549" s="163">
        <v>519</v>
      </c>
      <c r="B1549" s="80" t="str">
        <f>'[1]Laporan Mingguan'!B1347</f>
        <v>Reamer Mesin Izar</v>
      </c>
      <c r="C1549" s="63" t="str">
        <f>'[1]Laporan Mingguan'!C1347</f>
        <v>Ø2.5 x 14 x 57, HSSE5%CO DIN212D ref. 2060</v>
      </c>
      <c r="D1549" s="63">
        <f>'[3]Laporan Mingguan'!D1333</f>
        <v>0</v>
      </c>
      <c r="E1549" s="63">
        <f>'[3]Laporan Mingguan'!E1333</f>
        <v>0</v>
      </c>
      <c r="F1549" s="65">
        <f>'[2]Laporan Mingguan'!O1555</f>
        <v>1</v>
      </c>
      <c r="G1549" s="63"/>
      <c r="H1549" s="63"/>
      <c r="I1549" s="63"/>
      <c r="J1549" s="63"/>
      <c r="K1549" s="63"/>
      <c r="L1549" s="63"/>
      <c r="M1549" s="63"/>
      <c r="N1549" s="63"/>
      <c r="O1549" s="65">
        <f t="shared" si="195"/>
        <v>1</v>
      </c>
      <c r="P1549" s="65">
        <v>1</v>
      </c>
      <c r="Q1549" s="65">
        <v>100000</v>
      </c>
      <c r="R1549" s="65">
        <f t="shared" si="194"/>
        <v>100000</v>
      </c>
    </row>
    <row r="1550" spans="1:19" x14ac:dyDescent="0.2">
      <c r="A1550" s="163">
        <v>520</v>
      </c>
      <c r="B1550" s="80" t="str">
        <f>'[1]Laporan Mingguan'!B1352</f>
        <v>Reamer Mesin IZAR</v>
      </c>
      <c r="C1550" s="63" t="str">
        <f>'[1]Laporan Mingguan'!C1352</f>
        <v>Ø17 x 54 x 175 HSSE5%CO DIN212D ref. 2060</v>
      </c>
      <c r="D1550" s="63">
        <f>'[3]Laporan Mingguan'!D1338</f>
        <v>0</v>
      </c>
      <c r="E1550" s="63">
        <f>'[3]Laporan Mingguan'!E1338</f>
        <v>0</v>
      </c>
      <c r="F1550" s="65">
        <f>'[2]Laporan Mingguan'!O1556</f>
        <v>2</v>
      </c>
      <c r="G1550" s="63"/>
      <c r="H1550" s="63"/>
      <c r="I1550" s="63"/>
      <c r="J1550" s="63"/>
      <c r="K1550" s="63"/>
      <c r="L1550" s="63"/>
      <c r="M1550" s="63"/>
      <c r="N1550" s="63"/>
      <c r="O1550" s="65">
        <f t="shared" si="195"/>
        <v>2</v>
      </c>
      <c r="P1550" s="65">
        <v>2</v>
      </c>
      <c r="Q1550" s="65">
        <v>150000</v>
      </c>
      <c r="R1550" s="65">
        <f t="shared" si="194"/>
        <v>300000</v>
      </c>
    </row>
    <row r="1551" spans="1:19" x14ac:dyDescent="0.2">
      <c r="A1551" s="163">
        <v>521</v>
      </c>
      <c r="B1551" s="80" t="str">
        <f>'[1]Laporan Mingguan'!B1353</f>
        <v>Reamer Mesin IZAR</v>
      </c>
      <c r="C1551" s="63" t="str">
        <f>'[1]Laporan Mingguan'!C1353</f>
        <v>Ø18 x 56 x 182 HSSE5%CO DIN212D ref. 2060</v>
      </c>
      <c r="D1551" s="63">
        <f>'[3]Laporan Mingguan'!D1339</f>
        <v>0</v>
      </c>
      <c r="E1551" s="63">
        <f>'[3]Laporan Mingguan'!E1339</f>
        <v>0</v>
      </c>
      <c r="F1551" s="65">
        <f>'[2]Laporan Mingguan'!O1557</f>
        <v>2</v>
      </c>
      <c r="G1551" s="63"/>
      <c r="H1551" s="63"/>
      <c r="I1551" s="63"/>
      <c r="J1551" s="63"/>
      <c r="K1551" s="63"/>
      <c r="L1551" s="63"/>
      <c r="M1551" s="63"/>
      <c r="N1551" s="63"/>
      <c r="O1551" s="65">
        <f t="shared" si="195"/>
        <v>2</v>
      </c>
      <c r="P1551" s="65">
        <v>2</v>
      </c>
      <c r="Q1551" s="65">
        <v>150000</v>
      </c>
      <c r="R1551" s="65">
        <f t="shared" si="194"/>
        <v>300000</v>
      </c>
    </row>
    <row r="1552" spans="1:19" x14ac:dyDescent="0.2">
      <c r="A1552" s="163">
        <v>522</v>
      </c>
      <c r="B1552" s="80" t="s">
        <v>539</v>
      </c>
      <c r="C1552" s="63" t="s">
        <v>816</v>
      </c>
      <c r="D1552" s="63">
        <v>0</v>
      </c>
      <c r="E1552" s="63">
        <v>0</v>
      </c>
      <c r="F1552" s="65">
        <f>'[2]Laporan Mingguan'!O1558</f>
        <v>3</v>
      </c>
      <c r="G1552" s="63"/>
      <c r="H1552" s="63"/>
      <c r="I1552" s="63"/>
      <c r="J1552" s="63"/>
      <c r="K1552" s="63"/>
      <c r="L1552" s="63"/>
      <c r="M1552" s="63"/>
      <c r="N1552" s="63"/>
      <c r="O1552" s="65">
        <f t="shared" si="195"/>
        <v>3</v>
      </c>
      <c r="P1552" s="65">
        <v>3</v>
      </c>
      <c r="Q1552" s="65">
        <v>0</v>
      </c>
      <c r="R1552" s="65">
        <f t="shared" si="194"/>
        <v>0</v>
      </c>
    </row>
    <row r="1553" spans="1:18" x14ac:dyDescent="0.2">
      <c r="A1553" s="163">
        <v>523</v>
      </c>
      <c r="B1553" s="80" t="s">
        <v>540</v>
      </c>
      <c r="C1553" s="63" t="s">
        <v>817</v>
      </c>
      <c r="D1553" s="63" t="s">
        <v>449</v>
      </c>
      <c r="E1553" s="63">
        <v>0</v>
      </c>
      <c r="F1553" s="65">
        <f>'[2]Laporan Mingguan'!O1559</f>
        <v>4</v>
      </c>
      <c r="G1553" s="63"/>
      <c r="H1553" s="63"/>
      <c r="I1553" s="63"/>
      <c r="J1553" s="63"/>
      <c r="K1553" s="63"/>
      <c r="L1553" s="63"/>
      <c r="M1553" s="63"/>
      <c r="N1553" s="63"/>
      <c r="O1553" s="65">
        <f t="shared" si="195"/>
        <v>4</v>
      </c>
      <c r="P1553" s="65">
        <v>4</v>
      </c>
      <c r="Q1553" s="65">
        <v>205000</v>
      </c>
      <c r="R1553" s="65">
        <f t="shared" si="194"/>
        <v>820000</v>
      </c>
    </row>
    <row r="1554" spans="1:18" s="93" customFormat="1" x14ac:dyDescent="0.2">
      <c r="A1554" s="163">
        <v>524</v>
      </c>
      <c r="B1554" s="94" t="s">
        <v>539</v>
      </c>
      <c r="C1554" s="91" t="s">
        <v>1212</v>
      </c>
      <c r="D1554" s="91" t="s">
        <v>295</v>
      </c>
      <c r="E1554" s="91">
        <v>0</v>
      </c>
      <c r="F1554" s="92">
        <f>'[2]Laporan Mingguan'!O1560</f>
        <v>1</v>
      </c>
      <c r="G1554" s="91">
        <f>2</f>
        <v>2</v>
      </c>
      <c r="H1554" s="91"/>
      <c r="I1554" s="91"/>
      <c r="J1554" s="91"/>
      <c r="K1554" s="91"/>
      <c r="L1554" s="91"/>
      <c r="M1554" s="91"/>
      <c r="N1554" s="91"/>
      <c r="O1554" s="92">
        <f t="shared" si="195"/>
        <v>3</v>
      </c>
      <c r="P1554" s="92">
        <v>3</v>
      </c>
      <c r="Q1554" s="92">
        <v>117000</v>
      </c>
      <c r="R1554" s="92">
        <f t="shared" si="194"/>
        <v>351000</v>
      </c>
    </row>
    <row r="1555" spans="1:18" s="93" customFormat="1" x14ac:dyDescent="0.2">
      <c r="A1555" s="163">
        <v>525</v>
      </c>
      <c r="B1555" s="94" t="s">
        <v>539</v>
      </c>
      <c r="C1555" s="91" t="s">
        <v>1079</v>
      </c>
      <c r="D1555" s="91" t="s">
        <v>295</v>
      </c>
      <c r="E1555" s="91">
        <v>0</v>
      </c>
      <c r="F1555" s="92">
        <f>'[2]Laporan Mingguan'!O1561</f>
        <v>1</v>
      </c>
      <c r="G1555" s="91">
        <f>3</f>
        <v>3</v>
      </c>
      <c r="H1555" s="91"/>
      <c r="I1555" s="91"/>
      <c r="J1555" s="91"/>
      <c r="K1555" s="91"/>
      <c r="L1555" s="91"/>
      <c r="M1555" s="91"/>
      <c r="N1555" s="91"/>
      <c r="O1555" s="92">
        <f t="shared" si="195"/>
        <v>4</v>
      </c>
      <c r="P1555" s="92">
        <v>4</v>
      </c>
      <c r="Q1555" s="92">
        <v>150000</v>
      </c>
      <c r="R1555" s="92">
        <f t="shared" si="194"/>
        <v>600000</v>
      </c>
    </row>
    <row r="1556" spans="1:18" x14ac:dyDescent="0.2">
      <c r="A1556" s="163">
        <v>526</v>
      </c>
      <c r="B1556" s="80" t="s">
        <v>252</v>
      </c>
      <c r="C1556" s="63" t="s">
        <v>849</v>
      </c>
      <c r="D1556" s="63">
        <v>0</v>
      </c>
      <c r="E1556" s="63">
        <v>0</v>
      </c>
      <c r="F1556" s="65">
        <f>'[2]Laporan Mingguan'!O1562</f>
        <v>4</v>
      </c>
      <c r="G1556" s="63"/>
      <c r="H1556" s="63"/>
      <c r="I1556" s="63"/>
      <c r="J1556" s="63"/>
      <c r="K1556" s="63"/>
      <c r="L1556" s="63"/>
      <c r="M1556" s="63"/>
      <c r="N1556" s="63"/>
      <c r="O1556" s="65">
        <f t="shared" si="195"/>
        <v>4</v>
      </c>
      <c r="P1556" s="65">
        <v>4</v>
      </c>
      <c r="Q1556" s="65">
        <v>143400</v>
      </c>
      <c r="R1556" s="65">
        <f t="shared" si="194"/>
        <v>573600</v>
      </c>
    </row>
    <row r="1557" spans="1:18" x14ac:dyDescent="0.2">
      <c r="A1557" s="163">
        <v>527</v>
      </c>
      <c r="B1557" s="80" t="s">
        <v>252</v>
      </c>
      <c r="C1557" s="63" t="s">
        <v>818</v>
      </c>
      <c r="D1557" s="63">
        <v>0</v>
      </c>
      <c r="E1557" s="63">
        <v>0</v>
      </c>
      <c r="F1557" s="65">
        <f>'[2]Laporan Mingguan'!O1563</f>
        <v>4</v>
      </c>
      <c r="G1557" s="63"/>
      <c r="H1557" s="63"/>
      <c r="I1557" s="63"/>
      <c r="J1557" s="63"/>
      <c r="K1557" s="63"/>
      <c r="L1557" s="63"/>
      <c r="M1557" s="63"/>
      <c r="N1557" s="63">
        <f>1</f>
        <v>1</v>
      </c>
      <c r="O1557" s="65">
        <f t="shared" si="195"/>
        <v>3</v>
      </c>
      <c r="P1557" s="65">
        <v>3</v>
      </c>
      <c r="Q1557" s="65">
        <v>132000</v>
      </c>
      <c r="R1557" s="65">
        <f t="shared" si="194"/>
        <v>396000</v>
      </c>
    </row>
    <row r="1558" spans="1:18" x14ac:dyDescent="0.2">
      <c r="A1558" s="163">
        <v>528</v>
      </c>
      <c r="B1558" s="80" t="s">
        <v>287</v>
      </c>
      <c r="C1558" s="63" t="s">
        <v>819</v>
      </c>
      <c r="D1558" s="63" t="s">
        <v>222</v>
      </c>
      <c r="E1558" s="63">
        <v>0</v>
      </c>
      <c r="F1558" s="65">
        <f>'[2]Laporan Mingguan'!O1564</f>
        <v>3</v>
      </c>
      <c r="G1558" s="63"/>
      <c r="H1558" s="63"/>
      <c r="I1558" s="63"/>
      <c r="J1558" s="63"/>
      <c r="K1558" s="63"/>
      <c r="L1558" s="63"/>
      <c r="M1558" s="63"/>
      <c r="N1558" s="63"/>
      <c r="O1558" s="65">
        <f t="shared" si="195"/>
        <v>3</v>
      </c>
      <c r="P1558" s="65">
        <v>3</v>
      </c>
      <c r="Q1558" s="65">
        <v>200000</v>
      </c>
      <c r="R1558" s="65">
        <f t="shared" si="194"/>
        <v>600000</v>
      </c>
    </row>
    <row r="1559" spans="1:18" x14ac:dyDescent="0.2">
      <c r="A1559" s="163">
        <v>529</v>
      </c>
      <c r="B1559" s="80" t="s">
        <v>440</v>
      </c>
      <c r="C1559" s="63" t="s">
        <v>820</v>
      </c>
      <c r="D1559" s="63" t="s">
        <v>222</v>
      </c>
      <c r="E1559" s="63">
        <v>0</v>
      </c>
      <c r="F1559" s="65">
        <f>'[2]Laporan Mingguan'!O1565</f>
        <v>3</v>
      </c>
      <c r="G1559" s="63"/>
      <c r="H1559" s="63">
        <f>1</f>
        <v>1</v>
      </c>
      <c r="I1559" s="63"/>
      <c r="J1559" s="63">
        <f>1</f>
        <v>1</v>
      </c>
      <c r="K1559" s="63"/>
      <c r="L1559" s="63"/>
      <c r="M1559" s="63"/>
      <c r="N1559" s="63">
        <f>1</f>
        <v>1</v>
      </c>
      <c r="O1559" s="65">
        <f t="shared" si="195"/>
        <v>0</v>
      </c>
      <c r="P1559" s="65">
        <v>0</v>
      </c>
      <c r="Q1559" s="65">
        <v>140000</v>
      </c>
      <c r="R1559" s="65">
        <f t="shared" si="194"/>
        <v>0</v>
      </c>
    </row>
    <row r="1560" spans="1:18" x14ac:dyDescent="0.2">
      <c r="A1560" s="163">
        <v>530</v>
      </c>
      <c r="B1560" s="80" t="s">
        <v>287</v>
      </c>
      <c r="C1560" s="63" t="s">
        <v>821</v>
      </c>
      <c r="D1560" s="63" t="s">
        <v>222</v>
      </c>
      <c r="E1560" s="63">
        <v>0</v>
      </c>
      <c r="F1560" s="65">
        <f>'[2]Laporan Mingguan'!O1566</f>
        <v>4</v>
      </c>
      <c r="G1560" s="63"/>
      <c r="H1560" s="63"/>
      <c r="I1560" s="63"/>
      <c r="J1560" s="63"/>
      <c r="K1560" s="63"/>
      <c r="L1560" s="63"/>
      <c r="M1560" s="63"/>
      <c r="N1560" s="63"/>
      <c r="O1560" s="65">
        <f t="shared" si="195"/>
        <v>4</v>
      </c>
      <c r="P1560" s="65">
        <v>4</v>
      </c>
      <c r="Q1560" s="65">
        <v>230000</v>
      </c>
      <c r="R1560" s="65">
        <f t="shared" si="194"/>
        <v>920000</v>
      </c>
    </row>
    <row r="1561" spans="1:18" x14ac:dyDescent="0.2">
      <c r="A1561" s="163">
        <v>531</v>
      </c>
      <c r="B1561" s="80" t="s">
        <v>1071</v>
      </c>
      <c r="C1561" s="63" t="s">
        <v>1072</v>
      </c>
      <c r="D1561" s="63" t="s">
        <v>295</v>
      </c>
      <c r="E1561" s="63">
        <v>0</v>
      </c>
      <c r="F1561" s="65">
        <f>'[2]Laporan Mingguan'!O1567</f>
        <v>0</v>
      </c>
      <c r="G1561" s="63"/>
      <c r="H1561" s="63"/>
      <c r="I1561" s="63"/>
      <c r="J1561" s="63"/>
      <c r="K1561" s="63"/>
      <c r="L1561" s="63"/>
      <c r="M1561" s="63"/>
      <c r="N1561" s="63"/>
      <c r="O1561" s="65">
        <f t="shared" si="195"/>
        <v>0</v>
      </c>
      <c r="P1561" s="65">
        <v>0</v>
      </c>
      <c r="Q1561" s="65">
        <v>4710000</v>
      </c>
      <c r="R1561" s="65">
        <f t="shared" si="194"/>
        <v>0</v>
      </c>
    </row>
    <row r="1562" spans="1:18" x14ac:dyDescent="0.2">
      <c r="A1562" s="163">
        <v>532</v>
      </c>
      <c r="B1562" s="80" t="s">
        <v>603</v>
      </c>
      <c r="C1562" s="63" t="s">
        <v>604</v>
      </c>
      <c r="D1562" s="63" t="s">
        <v>295</v>
      </c>
      <c r="E1562" s="63">
        <v>0</v>
      </c>
      <c r="F1562" s="65">
        <f>'[2]Laporan Mingguan'!O1568</f>
        <v>0</v>
      </c>
      <c r="G1562" s="63"/>
      <c r="H1562" s="63"/>
      <c r="I1562" s="63"/>
      <c r="J1562" s="63"/>
      <c r="K1562" s="63"/>
      <c r="L1562" s="63"/>
      <c r="M1562" s="63"/>
      <c r="N1562" s="63"/>
      <c r="O1562" s="65">
        <f t="shared" si="195"/>
        <v>0</v>
      </c>
      <c r="P1562" s="65">
        <v>0</v>
      </c>
      <c r="Q1562" s="65">
        <v>2380000</v>
      </c>
      <c r="R1562" s="65">
        <f t="shared" si="194"/>
        <v>0</v>
      </c>
    </row>
    <row r="1563" spans="1:18" x14ac:dyDescent="0.2">
      <c r="A1563" s="163">
        <v>533</v>
      </c>
      <c r="B1563" s="80" t="s">
        <v>603</v>
      </c>
      <c r="C1563" s="63" t="s">
        <v>605</v>
      </c>
      <c r="D1563" s="63" t="s">
        <v>295</v>
      </c>
      <c r="E1563" s="63">
        <v>0</v>
      </c>
      <c r="F1563" s="65">
        <f>'[2]Laporan Mingguan'!O1569</f>
        <v>0</v>
      </c>
      <c r="G1563" s="63"/>
      <c r="H1563" s="63"/>
      <c r="I1563" s="63"/>
      <c r="J1563" s="63"/>
      <c r="K1563" s="63"/>
      <c r="L1563" s="63"/>
      <c r="M1563" s="63"/>
      <c r="N1563" s="63"/>
      <c r="O1563" s="65">
        <f t="shared" ref="O1563" si="200">(F1563+G1563+I1563+K1563+M1563)-(H1563+J1563+L1563+N1563)</f>
        <v>0</v>
      </c>
      <c r="P1563" s="65">
        <v>0</v>
      </c>
      <c r="Q1563" s="65">
        <v>2380000</v>
      </c>
      <c r="R1563" s="65">
        <f t="shared" ref="R1563" si="201">Q1563*O1563</f>
        <v>0</v>
      </c>
    </row>
    <row r="1564" spans="1:18" x14ac:dyDescent="0.2">
      <c r="A1564" s="163">
        <v>534</v>
      </c>
      <c r="B1564" s="80" t="s">
        <v>603</v>
      </c>
      <c r="C1564" s="63" t="s">
        <v>606</v>
      </c>
      <c r="D1564" s="63" t="s">
        <v>295</v>
      </c>
      <c r="E1564" s="63">
        <v>0</v>
      </c>
      <c r="F1564" s="65">
        <f>'[2]Laporan Mingguan'!O1570</f>
        <v>0</v>
      </c>
      <c r="G1564" s="63"/>
      <c r="H1564" s="63"/>
      <c r="I1564" s="63"/>
      <c r="J1564" s="63"/>
      <c r="K1564" s="63"/>
      <c r="L1564" s="63"/>
      <c r="M1564" s="63"/>
      <c r="N1564" s="63"/>
      <c r="O1564" s="65">
        <f t="shared" ref="O1564" si="202">(F1564+G1564+I1564+K1564+M1564)-(H1564+J1564+L1564+N1564)</f>
        <v>0</v>
      </c>
      <c r="P1564" s="65">
        <v>0</v>
      </c>
      <c r="Q1564" s="65">
        <v>2380000</v>
      </c>
      <c r="R1564" s="65">
        <f t="shared" ref="R1564" si="203">Q1564*O1564</f>
        <v>0</v>
      </c>
    </row>
    <row r="1565" spans="1:18" x14ac:dyDescent="0.2">
      <c r="A1565" s="163">
        <v>535</v>
      </c>
      <c r="B1565" s="80" t="s">
        <v>603</v>
      </c>
      <c r="C1565" s="63" t="s">
        <v>607</v>
      </c>
      <c r="D1565" s="63" t="s">
        <v>295</v>
      </c>
      <c r="E1565" s="63">
        <v>0</v>
      </c>
      <c r="F1565" s="65">
        <f>'[2]Laporan Mingguan'!O1571</f>
        <v>0</v>
      </c>
      <c r="G1565" s="63"/>
      <c r="H1565" s="63"/>
      <c r="I1565" s="63"/>
      <c r="J1565" s="63"/>
      <c r="K1565" s="63"/>
      <c r="L1565" s="63"/>
      <c r="M1565" s="63"/>
      <c r="N1565" s="63"/>
      <c r="O1565" s="65">
        <f t="shared" ref="O1565" si="204">(F1565+G1565+I1565+K1565+M1565)-(H1565+J1565+L1565+N1565)</f>
        <v>0</v>
      </c>
      <c r="P1565" s="65">
        <v>0</v>
      </c>
      <c r="Q1565" s="65">
        <v>2380000</v>
      </c>
      <c r="R1565" s="65">
        <f t="shared" ref="R1565" si="205">Q1565*O1565</f>
        <v>0</v>
      </c>
    </row>
    <row r="1566" spans="1:18" x14ac:dyDescent="0.2">
      <c r="A1566" s="163">
        <v>536</v>
      </c>
      <c r="B1566" s="80" t="s">
        <v>603</v>
      </c>
      <c r="C1566" s="63" t="s">
        <v>608</v>
      </c>
      <c r="D1566" s="63" t="s">
        <v>295</v>
      </c>
      <c r="E1566" s="63">
        <v>0</v>
      </c>
      <c r="F1566" s="65">
        <f>'[2]Laporan Mingguan'!O1572</f>
        <v>0</v>
      </c>
      <c r="G1566" s="63"/>
      <c r="H1566" s="63"/>
      <c r="I1566" s="63"/>
      <c r="J1566" s="63"/>
      <c r="K1566" s="63"/>
      <c r="L1566" s="63"/>
      <c r="M1566" s="63"/>
      <c r="N1566" s="63"/>
      <c r="O1566" s="65">
        <f t="shared" ref="O1566" si="206">(F1566+G1566+I1566+K1566+M1566)-(H1566+J1566+L1566+N1566)</f>
        <v>0</v>
      </c>
      <c r="P1566" s="65">
        <v>0</v>
      </c>
      <c r="Q1566" s="65">
        <v>2380000</v>
      </c>
      <c r="R1566" s="65">
        <f t="shared" ref="R1566" si="207">Q1566*O1566</f>
        <v>0</v>
      </c>
    </row>
    <row r="1567" spans="1:18" x14ac:dyDescent="0.2">
      <c r="A1567" s="163">
        <v>537</v>
      </c>
      <c r="B1567" s="80" t="s">
        <v>423</v>
      </c>
      <c r="C1567" s="63" t="s">
        <v>335</v>
      </c>
      <c r="D1567" s="63" t="s">
        <v>403</v>
      </c>
      <c r="E1567" s="63">
        <v>0</v>
      </c>
      <c r="F1567" s="65">
        <f>'[2]Laporan Mingguan'!O1573</f>
        <v>5</v>
      </c>
      <c r="G1567" s="63"/>
      <c r="H1567" s="63">
        <f>1</f>
        <v>1</v>
      </c>
      <c r="I1567" s="63"/>
      <c r="J1567" s="63"/>
      <c r="K1567" s="63"/>
      <c r="L1567" s="63"/>
      <c r="M1567" s="63"/>
      <c r="N1567" s="63"/>
      <c r="O1567" s="65">
        <f t="shared" si="195"/>
        <v>4</v>
      </c>
      <c r="P1567" s="65">
        <v>4</v>
      </c>
      <c r="Q1567" s="65">
        <v>110000</v>
      </c>
      <c r="R1567" s="65">
        <v>183000</v>
      </c>
    </row>
    <row r="1568" spans="1:18" x14ac:dyDescent="0.2">
      <c r="A1568" s="163">
        <v>538</v>
      </c>
      <c r="B1568" s="80" t="s">
        <v>153</v>
      </c>
      <c r="C1568" s="63" t="s">
        <v>541</v>
      </c>
      <c r="D1568" s="63">
        <v>0</v>
      </c>
      <c r="E1568" s="63">
        <v>0</v>
      </c>
      <c r="F1568" s="65">
        <f>'[2]Laporan Mingguan'!O1574</f>
        <v>5</v>
      </c>
      <c r="G1568" s="63"/>
      <c r="H1568" s="63"/>
      <c r="I1568" s="63"/>
      <c r="J1568" s="63"/>
      <c r="K1568" s="63"/>
      <c r="L1568" s="63"/>
      <c r="M1568" s="63"/>
      <c r="N1568" s="63"/>
      <c r="O1568" s="65">
        <f t="shared" si="195"/>
        <v>5</v>
      </c>
      <c r="P1568" s="65">
        <v>5</v>
      </c>
      <c r="Q1568" s="65">
        <v>255900</v>
      </c>
      <c r="R1568" s="65">
        <f t="shared" si="194"/>
        <v>1279500</v>
      </c>
    </row>
    <row r="1569" spans="1:18" x14ac:dyDescent="0.2">
      <c r="A1569" s="163">
        <v>539</v>
      </c>
      <c r="B1569" s="80" t="s">
        <v>153</v>
      </c>
      <c r="C1569" s="63" t="s">
        <v>542</v>
      </c>
      <c r="D1569" s="63">
        <v>0</v>
      </c>
      <c r="E1569" s="63">
        <v>0</v>
      </c>
      <c r="F1569" s="65">
        <f>'[2]Laporan Mingguan'!O1575</f>
        <v>2</v>
      </c>
      <c r="G1569" s="63"/>
      <c r="H1569" s="63"/>
      <c r="I1569" s="63"/>
      <c r="J1569" s="63"/>
      <c r="K1569" s="63"/>
      <c r="L1569" s="63">
        <f>1</f>
        <v>1</v>
      </c>
      <c r="M1569" s="63"/>
      <c r="N1569" s="63"/>
      <c r="O1569" s="65">
        <f t="shared" si="195"/>
        <v>1</v>
      </c>
      <c r="P1569" s="65">
        <v>1</v>
      </c>
      <c r="Q1569" s="65">
        <v>207277</v>
      </c>
      <c r="R1569" s="65">
        <f t="shared" si="194"/>
        <v>207277</v>
      </c>
    </row>
    <row r="1570" spans="1:18" x14ac:dyDescent="0.2">
      <c r="A1570" s="163">
        <v>540</v>
      </c>
      <c r="B1570" s="80" t="s">
        <v>253</v>
      </c>
      <c r="C1570" s="63" t="s">
        <v>504</v>
      </c>
      <c r="D1570" s="63" t="s">
        <v>403</v>
      </c>
      <c r="E1570" s="63"/>
      <c r="F1570" s="65">
        <f>'[2]Laporan Mingguan'!O1576</f>
        <v>0</v>
      </c>
      <c r="G1570" s="63"/>
      <c r="H1570" s="63"/>
      <c r="I1570" s="63"/>
      <c r="J1570" s="63"/>
      <c r="K1570" s="63"/>
      <c r="L1570" s="63"/>
      <c r="M1570" s="63"/>
      <c r="N1570" s="63"/>
      <c r="O1570" s="65">
        <f t="shared" si="195"/>
        <v>0</v>
      </c>
      <c r="P1570" s="65">
        <v>0</v>
      </c>
      <c r="Q1570" s="65">
        <v>517000</v>
      </c>
      <c r="R1570" s="65">
        <f t="shared" si="194"/>
        <v>0</v>
      </c>
    </row>
    <row r="1571" spans="1:18" x14ac:dyDescent="0.2">
      <c r="A1571" s="163">
        <v>541</v>
      </c>
      <c r="B1571" s="80" t="s">
        <v>543</v>
      </c>
      <c r="C1571" s="63" t="s">
        <v>390</v>
      </c>
      <c r="D1571" s="63" t="s">
        <v>403</v>
      </c>
      <c r="E1571" s="63">
        <v>0</v>
      </c>
      <c r="F1571" s="65">
        <f>'[2]Laporan Mingguan'!O1577</f>
        <v>5</v>
      </c>
      <c r="G1571" s="63"/>
      <c r="H1571" s="63"/>
      <c r="I1571" s="63"/>
      <c r="J1571" s="63"/>
      <c r="K1571" s="63"/>
      <c r="L1571" s="63"/>
      <c r="M1571" s="63"/>
      <c r="N1571" s="63"/>
      <c r="O1571" s="65">
        <f t="shared" si="195"/>
        <v>5</v>
      </c>
      <c r="P1571" s="65">
        <v>5</v>
      </c>
      <c r="Q1571" s="65">
        <v>218500</v>
      </c>
      <c r="R1571" s="65">
        <f t="shared" si="194"/>
        <v>1092500</v>
      </c>
    </row>
    <row r="1572" spans="1:18" x14ac:dyDescent="0.2">
      <c r="A1572" s="163">
        <v>542</v>
      </c>
      <c r="B1572" s="80" t="s">
        <v>389</v>
      </c>
      <c r="C1572" s="63" t="s">
        <v>544</v>
      </c>
      <c r="D1572" s="63">
        <v>0</v>
      </c>
      <c r="E1572" s="63">
        <v>0</v>
      </c>
      <c r="F1572" s="65">
        <f>'[2]Laporan Mingguan'!O1578</f>
        <v>2</v>
      </c>
      <c r="G1572" s="63"/>
      <c r="H1572" s="63"/>
      <c r="I1572" s="63"/>
      <c r="J1572" s="63"/>
      <c r="K1572" s="63"/>
      <c r="L1572" s="63"/>
      <c r="M1572" s="63"/>
      <c r="N1572" s="63"/>
      <c r="O1572" s="65">
        <f t="shared" si="195"/>
        <v>2</v>
      </c>
      <c r="P1572" s="65">
        <v>2</v>
      </c>
      <c r="Q1572" s="65">
        <v>158760</v>
      </c>
      <c r="R1572" s="65">
        <f t="shared" si="194"/>
        <v>317520</v>
      </c>
    </row>
    <row r="1573" spans="1:18" x14ac:dyDescent="0.2">
      <c r="A1573" s="163">
        <v>543</v>
      </c>
      <c r="B1573" s="80" t="s">
        <v>545</v>
      </c>
      <c r="C1573" s="63" t="s">
        <v>505</v>
      </c>
      <c r="D1573" s="63">
        <v>0</v>
      </c>
      <c r="E1573" s="63">
        <v>0</v>
      </c>
      <c r="F1573" s="65">
        <f>'[2]Laporan Mingguan'!O1579</f>
        <v>2</v>
      </c>
      <c r="G1573" s="63"/>
      <c r="H1573" s="63"/>
      <c r="I1573" s="63"/>
      <c r="J1573" s="63"/>
      <c r="K1573" s="63"/>
      <c r="L1573" s="63"/>
      <c r="M1573" s="63"/>
      <c r="N1573" s="63"/>
      <c r="O1573" s="65">
        <f t="shared" si="195"/>
        <v>2</v>
      </c>
      <c r="P1573" s="65">
        <v>2</v>
      </c>
      <c r="Q1573" s="65">
        <v>420000</v>
      </c>
      <c r="R1573" s="65">
        <f t="shared" si="194"/>
        <v>840000</v>
      </c>
    </row>
    <row r="1574" spans="1:18" x14ac:dyDescent="0.2">
      <c r="A1574" s="163">
        <v>544</v>
      </c>
      <c r="B1574" s="80" t="s">
        <v>546</v>
      </c>
      <c r="C1574" s="63" t="s">
        <v>547</v>
      </c>
      <c r="D1574" s="63">
        <v>0</v>
      </c>
      <c r="E1574" s="63">
        <v>0</v>
      </c>
      <c r="F1574" s="65">
        <f>'[2]Laporan Mingguan'!O1580</f>
        <v>0</v>
      </c>
      <c r="G1574" s="63"/>
      <c r="H1574" s="63"/>
      <c r="I1574" s="63"/>
      <c r="J1574" s="63"/>
      <c r="K1574" s="63"/>
      <c r="L1574" s="63"/>
      <c r="M1574" s="63"/>
      <c r="N1574" s="63"/>
      <c r="O1574" s="65">
        <f t="shared" si="195"/>
        <v>0</v>
      </c>
      <c r="P1574" s="65">
        <v>0</v>
      </c>
      <c r="Q1574" s="65">
        <v>350000</v>
      </c>
      <c r="R1574" s="65">
        <f t="shared" si="194"/>
        <v>0</v>
      </c>
    </row>
    <row r="1575" spans="1:18" x14ac:dyDescent="0.2">
      <c r="A1575" s="163">
        <v>545</v>
      </c>
      <c r="B1575" s="80" t="s">
        <v>422</v>
      </c>
      <c r="C1575" s="63" t="s">
        <v>260</v>
      </c>
      <c r="D1575" s="63" t="s">
        <v>439</v>
      </c>
      <c r="E1575" s="63">
        <v>0</v>
      </c>
      <c r="F1575" s="65">
        <f>'[2]Laporan Mingguan'!O1581</f>
        <v>4</v>
      </c>
      <c r="G1575" s="63"/>
      <c r="H1575" s="63">
        <f>1</f>
        <v>1</v>
      </c>
      <c r="I1575" s="63"/>
      <c r="J1575" s="63"/>
      <c r="K1575" s="63"/>
      <c r="L1575" s="63">
        <f>1</f>
        <v>1</v>
      </c>
      <c r="M1575" s="63"/>
      <c r="N1575" s="63">
        <f>1</f>
        <v>1</v>
      </c>
      <c r="O1575" s="65">
        <f t="shared" si="195"/>
        <v>1</v>
      </c>
      <c r="P1575" s="65">
        <v>1</v>
      </c>
      <c r="Q1575" s="65">
        <v>120000</v>
      </c>
      <c r="R1575" s="65">
        <f t="shared" ref="R1575:R1589" si="208">Q1575*O1575</f>
        <v>120000</v>
      </c>
    </row>
    <row r="1576" spans="1:18" x14ac:dyDescent="0.2">
      <c r="A1576" s="163">
        <v>546</v>
      </c>
      <c r="B1576" s="80" t="s">
        <v>1116</v>
      </c>
      <c r="C1576" s="63" t="s">
        <v>1117</v>
      </c>
      <c r="D1576" s="63" t="s">
        <v>591</v>
      </c>
      <c r="E1576" s="63">
        <v>0</v>
      </c>
      <c r="F1576" s="65">
        <f>'[2]Laporan Mingguan'!O1582</f>
        <v>1</v>
      </c>
      <c r="G1576" s="63"/>
      <c r="H1576" s="63"/>
      <c r="I1576" s="63"/>
      <c r="J1576" s="63"/>
      <c r="K1576" s="63"/>
      <c r="L1576" s="63"/>
      <c r="M1576" s="63"/>
      <c r="N1576" s="63"/>
      <c r="O1576" s="65">
        <f t="shared" si="195"/>
        <v>1</v>
      </c>
      <c r="P1576" s="65">
        <v>1</v>
      </c>
      <c r="Q1576" s="65">
        <v>87000</v>
      </c>
      <c r="R1576" s="65">
        <f t="shared" si="194"/>
        <v>87000</v>
      </c>
    </row>
    <row r="1577" spans="1:18" x14ac:dyDescent="0.2">
      <c r="A1577" s="163">
        <v>547</v>
      </c>
      <c r="B1577" s="80" t="s">
        <v>1116</v>
      </c>
      <c r="C1577" s="63" t="s">
        <v>1118</v>
      </c>
      <c r="D1577" s="63" t="s">
        <v>591</v>
      </c>
      <c r="E1577" s="63">
        <v>0</v>
      </c>
      <c r="F1577" s="65">
        <f>'[2]Laporan Mingguan'!O1583</f>
        <v>1</v>
      </c>
      <c r="G1577" s="63"/>
      <c r="H1577" s="63"/>
      <c r="I1577" s="63"/>
      <c r="J1577" s="63"/>
      <c r="K1577" s="63"/>
      <c r="L1577" s="63"/>
      <c r="M1577" s="63"/>
      <c r="N1577" s="63"/>
      <c r="O1577" s="65">
        <f t="shared" ref="O1577" si="209">(F1577+G1577+I1577+K1577+M1577)-(H1577+J1577+L1577+N1577)</f>
        <v>1</v>
      </c>
      <c r="P1577" s="65">
        <v>1</v>
      </c>
      <c r="Q1577" s="65">
        <v>90000</v>
      </c>
      <c r="R1577" s="65">
        <f t="shared" ref="R1577" si="210">Q1577*O1577</f>
        <v>90000</v>
      </c>
    </row>
    <row r="1578" spans="1:18" x14ac:dyDescent="0.2">
      <c r="A1578" s="163">
        <v>548</v>
      </c>
      <c r="B1578" s="80" t="s">
        <v>867</v>
      </c>
      <c r="C1578" s="63" t="s">
        <v>397</v>
      </c>
      <c r="D1578" s="63" t="s">
        <v>223</v>
      </c>
      <c r="E1578" s="63">
        <v>0</v>
      </c>
      <c r="F1578" s="65">
        <f>'[2]Laporan Mingguan'!O1584</f>
        <v>6</v>
      </c>
      <c r="G1578" s="63"/>
      <c r="H1578" s="63">
        <f>2</f>
        <v>2</v>
      </c>
      <c r="I1578" s="63"/>
      <c r="J1578" s="63"/>
      <c r="K1578" s="63"/>
      <c r="L1578" s="63"/>
      <c r="M1578" s="63"/>
      <c r="N1578" s="63"/>
      <c r="O1578" s="65">
        <f t="shared" si="195"/>
        <v>4</v>
      </c>
      <c r="P1578" s="65">
        <v>4</v>
      </c>
      <c r="Q1578" s="65">
        <v>102000</v>
      </c>
      <c r="R1578" s="65">
        <f t="shared" si="208"/>
        <v>408000</v>
      </c>
    </row>
    <row r="1579" spans="1:18" x14ac:dyDescent="0.2">
      <c r="A1579" s="163">
        <v>549</v>
      </c>
      <c r="B1579" s="80" t="s">
        <v>423</v>
      </c>
      <c r="C1579" s="63" t="s">
        <v>288</v>
      </c>
      <c r="D1579" s="63" t="s">
        <v>439</v>
      </c>
      <c r="E1579" s="63">
        <v>0</v>
      </c>
      <c r="F1579" s="65">
        <f>'[2]Laporan Mingguan'!O1585</f>
        <v>5</v>
      </c>
      <c r="G1579" s="63"/>
      <c r="H1579" s="63"/>
      <c r="I1579" s="63"/>
      <c r="J1579" s="63"/>
      <c r="K1579" s="63"/>
      <c r="L1579" s="63"/>
      <c r="M1579" s="63"/>
      <c r="N1579" s="63"/>
      <c r="O1579" s="65">
        <f t="shared" si="195"/>
        <v>5</v>
      </c>
      <c r="P1579" s="65">
        <v>5</v>
      </c>
      <c r="Q1579" s="65">
        <v>172000</v>
      </c>
      <c r="R1579" s="65">
        <f t="shared" si="208"/>
        <v>860000</v>
      </c>
    </row>
    <row r="1580" spans="1:18" ht="12" customHeight="1" x14ac:dyDescent="0.2">
      <c r="A1580" s="163">
        <v>550</v>
      </c>
      <c r="B1580" s="80" t="s">
        <v>548</v>
      </c>
      <c r="C1580" s="63" t="s">
        <v>399</v>
      </c>
      <c r="D1580" s="63" t="s">
        <v>403</v>
      </c>
      <c r="E1580" s="63">
        <v>0</v>
      </c>
      <c r="F1580" s="65">
        <f>'[2]Laporan Mingguan'!O1586</f>
        <v>6</v>
      </c>
      <c r="G1580" s="63"/>
      <c r="H1580" s="63"/>
      <c r="I1580" s="63"/>
      <c r="J1580" s="63">
        <f>1</f>
        <v>1</v>
      </c>
      <c r="K1580" s="63"/>
      <c r="L1580" s="63">
        <f>1</f>
        <v>1</v>
      </c>
      <c r="M1580" s="63"/>
      <c r="N1580" s="63"/>
      <c r="O1580" s="65">
        <f t="shared" si="195"/>
        <v>4</v>
      </c>
      <c r="P1580" s="65">
        <v>4</v>
      </c>
      <c r="Q1580" s="65">
        <v>101000</v>
      </c>
      <c r="R1580" s="65">
        <f t="shared" si="208"/>
        <v>404000</v>
      </c>
    </row>
    <row r="1581" spans="1:18" x14ac:dyDescent="0.2">
      <c r="A1581" s="163">
        <v>551</v>
      </c>
      <c r="B1581" s="80" t="s">
        <v>423</v>
      </c>
      <c r="C1581" s="63" t="s">
        <v>549</v>
      </c>
      <c r="D1581" s="63">
        <v>0</v>
      </c>
      <c r="E1581" s="63">
        <v>0</v>
      </c>
      <c r="F1581" s="65">
        <f>'[2]Laporan Mingguan'!O1587</f>
        <v>2</v>
      </c>
      <c r="G1581" s="63"/>
      <c r="H1581" s="63"/>
      <c r="I1581" s="63"/>
      <c r="J1581" s="63"/>
      <c r="K1581" s="63"/>
      <c r="L1581" s="63"/>
      <c r="M1581" s="63"/>
      <c r="N1581" s="63"/>
      <c r="O1581" s="65">
        <f t="shared" si="195"/>
        <v>2</v>
      </c>
      <c r="P1581" s="65">
        <v>2</v>
      </c>
      <c r="Q1581" s="65">
        <v>219000</v>
      </c>
      <c r="R1581" s="65">
        <f t="shared" si="208"/>
        <v>438000</v>
      </c>
    </row>
    <row r="1582" spans="1:18" x14ac:dyDescent="0.2">
      <c r="A1582" s="163">
        <v>552</v>
      </c>
      <c r="B1582" s="80" t="s">
        <v>424</v>
      </c>
      <c r="C1582" s="63" t="s">
        <v>415</v>
      </c>
      <c r="D1582" s="63" t="s">
        <v>296</v>
      </c>
      <c r="E1582" s="63">
        <v>0</v>
      </c>
      <c r="F1582" s="65">
        <f>'[2]Laporan Mingguan'!O1588</f>
        <v>1</v>
      </c>
      <c r="G1582" s="63"/>
      <c r="H1582" s="63"/>
      <c r="I1582" s="63"/>
      <c r="J1582" s="63"/>
      <c r="K1582" s="63"/>
      <c r="L1582" s="63"/>
      <c r="M1582" s="63"/>
      <c r="N1582" s="63"/>
      <c r="O1582" s="65">
        <f t="shared" si="195"/>
        <v>1</v>
      </c>
      <c r="P1582" s="65">
        <v>1</v>
      </c>
      <c r="Q1582" s="65">
        <v>310000</v>
      </c>
      <c r="R1582" s="65">
        <f t="shared" si="208"/>
        <v>310000</v>
      </c>
    </row>
    <row r="1583" spans="1:18" x14ac:dyDescent="0.2">
      <c r="A1583" s="163">
        <v>553</v>
      </c>
      <c r="B1583" s="80" t="s">
        <v>423</v>
      </c>
      <c r="C1583" s="63" t="s">
        <v>382</v>
      </c>
      <c r="D1583" s="63" t="s">
        <v>207</v>
      </c>
      <c r="E1583" s="63">
        <v>0</v>
      </c>
      <c r="F1583" s="65">
        <f>'[2]Laporan Mingguan'!O1589</f>
        <v>1</v>
      </c>
      <c r="G1583" s="63"/>
      <c r="H1583" s="63"/>
      <c r="I1583" s="63"/>
      <c r="J1583" s="63"/>
      <c r="K1583" s="63"/>
      <c r="L1583" s="63"/>
      <c r="M1583" s="63"/>
      <c r="N1583" s="63"/>
      <c r="O1583" s="65">
        <f t="shared" si="195"/>
        <v>1</v>
      </c>
      <c r="P1583" s="65">
        <v>1</v>
      </c>
      <c r="Q1583" s="65">
        <v>318000</v>
      </c>
      <c r="R1583" s="65">
        <f t="shared" si="208"/>
        <v>318000</v>
      </c>
    </row>
    <row r="1584" spans="1:18" x14ac:dyDescent="0.2">
      <c r="A1584" s="163">
        <v>554</v>
      </c>
      <c r="B1584" s="80" t="s">
        <v>548</v>
      </c>
      <c r="C1584" s="63" t="s">
        <v>554</v>
      </c>
      <c r="D1584" s="63" t="s">
        <v>403</v>
      </c>
      <c r="E1584" s="63">
        <v>0</v>
      </c>
      <c r="F1584" s="65">
        <f>'[2]Laporan Mingguan'!O1590</f>
        <v>0</v>
      </c>
      <c r="G1584" s="63"/>
      <c r="H1584" s="63"/>
      <c r="I1584" s="63"/>
      <c r="J1584" s="63"/>
      <c r="K1584" s="63"/>
      <c r="L1584" s="63"/>
      <c r="M1584" s="63"/>
      <c r="N1584" s="63"/>
      <c r="O1584" s="65">
        <f t="shared" si="195"/>
        <v>0</v>
      </c>
      <c r="P1584" s="65">
        <v>0</v>
      </c>
      <c r="Q1584" s="65">
        <v>338000</v>
      </c>
      <c r="R1584" s="65">
        <f t="shared" si="208"/>
        <v>0</v>
      </c>
    </row>
    <row r="1585" spans="1:18" x14ac:dyDescent="0.2">
      <c r="A1585" s="163">
        <v>555</v>
      </c>
      <c r="B1585" s="80" t="s">
        <v>548</v>
      </c>
      <c r="C1585" s="63" t="s">
        <v>555</v>
      </c>
      <c r="D1585" s="63" t="s">
        <v>403</v>
      </c>
      <c r="E1585" s="63">
        <v>0</v>
      </c>
      <c r="F1585" s="65">
        <f>'[2]Laporan Mingguan'!O1591</f>
        <v>1</v>
      </c>
      <c r="G1585" s="63"/>
      <c r="H1585" s="63"/>
      <c r="I1585" s="63"/>
      <c r="J1585" s="63"/>
      <c r="K1585" s="63"/>
      <c r="L1585" s="63"/>
      <c r="M1585" s="63"/>
      <c r="N1585" s="63"/>
      <c r="O1585" s="65">
        <f>(F1585+G1585+I1585+K1585+M1585)-(H1585+J1585+L1585+N1585)</f>
        <v>1</v>
      </c>
      <c r="P1585" s="65">
        <v>1</v>
      </c>
      <c r="Q1585" s="65">
        <v>553000</v>
      </c>
      <c r="R1585" s="65">
        <f>Q1585*O1585</f>
        <v>553000</v>
      </c>
    </row>
    <row r="1586" spans="1:18" x14ac:dyDescent="0.2">
      <c r="A1586" s="163">
        <v>556</v>
      </c>
      <c r="B1586" s="80" t="s">
        <v>550</v>
      </c>
      <c r="C1586" s="63" t="s">
        <v>551</v>
      </c>
      <c r="D1586" s="63" t="s">
        <v>122</v>
      </c>
      <c r="E1586" s="63">
        <v>0</v>
      </c>
      <c r="F1586" s="65">
        <f>'[2]Laporan Mingguan'!O1592</f>
        <v>0</v>
      </c>
      <c r="G1586" s="63"/>
      <c r="H1586" s="63"/>
      <c r="I1586" s="63"/>
      <c r="J1586" s="63"/>
      <c r="K1586" s="63">
        <f>1</f>
        <v>1</v>
      </c>
      <c r="L1586" s="63"/>
      <c r="M1586" s="63"/>
      <c r="N1586" s="63">
        <f>1</f>
        <v>1</v>
      </c>
      <c r="O1586" s="65">
        <f>(F1586+G1586+I1586+K1586+M1586)-(H1586+J1586+L1586+N1586)</f>
        <v>0</v>
      </c>
      <c r="P1586" s="65">
        <v>0</v>
      </c>
      <c r="Q1586" s="65">
        <v>1332000</v>
      </c>
      <c r="R1586" s="65">
        <f t="shared" si="208"/>
        <v>0</v>
      </c>
    </row>
    <row r="1587" spans="1:18" x14ac:dyDescent="0.2">
      <c r="A1587" s="163">
        <v>557</v>
      </c>
      <c r="B1587" s="80" t="s">
        <v>552</v>
      </c>
      <c r="C1587" s="63" t="s">
        <v>553</v>
      </c>
      <c r="D1587" s="63" t="s">
        <v>122</v>
      </c>
      <c r="E1587" s="63">
        <v>0</v>
      </c>
      <c r="F1587" s="65">
        <f>'[2]Laporan Mingguan'!O1593</f>
        <v>1</v>
      </c>
      <c r="G1587" s="63"/>
      <c r="H1587" s="63"/>
      <c r="I1587" s="63"/>
      <c r="J1587" s="63"/>
      <c r="K1587" s="63"/>
      <c r="L1587" s="63"/>
      <c r="M1587" s="63"/>
      <c r="N1587" s="63"/>
      <c r="O1587" s="65">
        <f t="shared" si="195"/>
        <v>1</v>
      </c>
      <c r="P1587" s="65">
        <v>1</v>
      </c>
      <c r="Q1587" s="65">
        <v>2106000</v>
      </c>
      <c r="R1587" s="65">
        <f t="shared" si="208"/>
        <v>2106000</v>
      </c>
    </row>
    <row r="1588" spans="1:18" x14ac:dyDescent="0.2">
      <c r="A1588" s="163">
        <v>558</v>
      </c>
      <c r="B1588" s="80" t="s">
        <v>888</v>
      </c>
      <c r="C1588" s="63" t="s">
        <v>822</v>
      </c>
      <c r="D1588" s="63">
        <v>0</v>
      </c>
      <c r="E1588" s="63">
        <v>0</v>
      </c>
      <c r="F1588" s="65">
        <f>'[2]Laporan Mingguan'!O1594</f>
        <v>1</v>
      </c>
      <c r="G1588" s="63"/>
      <c r="H1588" s="63"/>
      <c r="I1588" s="63"/>
      <c r="J1588" s="63"/>
      <c r="K1588" s="63"/>
      <c r="L1588" s="63"/>
      <c r="M1588" s="63"/>
      <c r="N1588" s="63"/>
      <c r="O1588" s="65">
        <f>(F1588+G1588+I1588+K1588+M1588)-(H1588+J1588+L1588+N1588)</f>
        <v>1</v>
      </c>
      <c r="P1588" s="65">
        <v>1</v>
      </c>
      <c r="Q1588" s="65">
        <v>0</v>
      </c>
      <c r="R1588" s="65">
        <f t="shared" si="208"/>
        <v>0</v>
      </c>
    </row>
    <row r="1589" spans="1:18" x14ac:dyDescent="0.2">
      <c r="A1589" s="163">
        <v>559</v>
      </c>
      <c r="B1589" s="80" t="s">
        <v>646</v>
      </c>
      <c r="C1589" s="63" t="s">
        <v>647</v>
      </c>
      <c r="D1589" s="63" t="s">
        <v>648</v>
      </c>
      <c r="E1589" s="63">
        <v>0</v>
      </c>
      <c r="F1589" s="65">
        <f>'[2]Laporan Mingguan'!O1595</f>
        <v>0</v>
      </c>
      <c r="G1589" s="63"/>
      <c r="H1589" s="63"/>
      <c r="I1589" s="63"/>
      <c r="J1589" s="63"/>
      <c r="K1589" s="63"/>
      <c r="L1589" s="63"/>
      <c r="M1589" s="63"/>
      <c r="N1589" s="63"/>
      <c r="O1589" s="65">
        <f t="shared" si="195"/>
        <v>0</v>
      </c>
      <c r="P1589" s="65">
        <v>0</v>
      </c>
      <c r="Q1589" s="65">
        <v>7000000</v>
      </c>
      <c r="R1589" s="65">
        <f t="shared" si="208"/>
        <v>0</v>
      </c>
    </row>
    <row r="1590" spans="1:18" x14ac:dyDescent="0.2">
      <c r="A1590" s="63"/>
      <c r="B1590" s="63"/>
      <c r="C1590" s="63"/>
      <c r="D1590" s="63"/>
      <c r="E1590" s="63"/>
      <c r="F1590" s="65">
        <v>0</v>
      </c>
      <c r="G1590" s="65"/>
      <c r="H1590" s="65"/>
      <c r="I1590" s="65"/>
      <c r="J1590" s="65"/>
      <c r="K1590" s="65"/>
      <c r="L1590" s="65"/>
      <c r="M1590" s="65"/>
      <c r="N1590" s="65"/>
      <c r="O1590" s="65"/>
      <c r="P1590" s="65"/>
      <c r="Q1590" s="65"/>
      <c r="R1590" s="65"/>
    </row>
    <row r="1591" spans="1:18" x14ac:dyDescent="0.2">
      <c r="Q1591" s="72" t="s">
        <v>21</v>
      </c>
      <c r="R1591" s="72">
        <f>SUM(R1031:R1590)</f>
        <v>604091097.43999994</v>
      </c>
    </row>
    <row r="1592" spans="1:18" x14ac:dyDescent="0.2">
      <c r="A1592" s="56" t="s">
        <v>20</v>
      </c>
    </row>
    <row r="1594" spans="1:18" s="62" customFormat="1" ht="25.5" x14ac:dyDescent="0.25">
      <c r="A1594" s="59" t="s">
        <v>2</v>
      </c>
      <c r="B1594" s="59" t="s">
        <v>3</v>
      </c>
      <c r="C1594" s="59" t="s">
        <v>4</v>
      </c>
      <c r="D1594" s="59" t="s">
        <v>5</v>
      </c>
      <c r="E1594" s="59" t="s">
        <v>6</v>
      </c>
      <c r="F1594" s="60" t="s">
        <v>1196</v>
      </c>
      <c r="G1594" s="107" t="s">
        <v>7</v>
      </c>
      <c r="H1594" s="108"/>
      <c r="I1594" s="107" t="s">
        <v>8</v>
      </c>
      <c r="J1594" s="108"/>
      <c r="K1594" s="107" t="s">
        <v>9</v>
      </c>
      <c r="L1594" s="108"/>
      <c r="M1594" s="107" t="s">
        <v>10</v>
      </c>
      <c r="N1594" s="108"/>
      <c r="O1594" s="60" t="s">
        <v>1210</v>
      </c>
      <c r="P1594" s="61" t="s">
        <v>11</v>
      </c>
      <c r="Q1594" s="61" t="s">
        <v>12</v>
      </c>
      <c r="R1594" s="61" t="s">
        <v>13</v>
      </c>
    </row>
    <row r="1595" spans="1:18" x14ac:dyDescent="0.2">
      <c r="A1595" s="63"/>
      <c r="B1595" s="63"/>
      <c r="C1595" s="63"/>
      <c r="D1595" s="63"/>
      <c r="E1595" s="63"/>
      <c r="F1595" s="63"/>
      <c r="G1595" s="63" t="s">
        <v>14</v>
      </c>
      <c r="H1595" s="63" t="s">
        <v>15</v>
      </c>
      <c r="I1595" s="63" t="s">
        <v>14</v>
      </c>
      <c r="J1595" s="63" t="s">
        <v>15</v>
      </c>
      <c r="K1595" s="63" t="s">
        <v>14</v>
      </c>
      <c r="L1595" s="63" t="s">
        <v>15</v>
      </c>
      <c r="M1595" s="63" t="s">
        <v>14</v>
      </c>
      <c r="N1595" s="63" t="s">
        <v>15</v>
      </c>
      <c r="O1595" s="65"/>
      <c r="P1595" s="65"/>
      <c r="Q1595" s="65"/>
      <c r="R1595" s="65"/>
    </row>
    <row r="1596" spans="1:18" x14ac:dyDescent="0.2">
      <c r="A1596" s="163">
        <v>1</v>
      </c>
      <c r="B1596" s="63" t="str">
        <f>'[1]Laporan Mingguan'!B1408</f>
        <v>Assy Bolt</v>
      </c>
      <c r="C1596" s="63" t="str">
        <f>'[1]Laporan Mingguan'!C1408</f>
        <v>st37</v>
      </c>
      <c r="D1596" s="63" t="str">
        <f>'[1]Laporan Mingguan'!D1408</f>
        <v>AICC</v>
      </c>
      <c r="E1596" s="63">
        <f>'[1]Laporan Mingguan'!E1408</f>
        <v>0</v>
      </c>
      <c r="F1596" s="65">
        <f>'[2]Laporan Mingguan'!O1602</f>
        <v>0</v>
      </c>
      <c r="G1596" s="63"/>
      <c r="H1596" s="63"/>
      <c r="I1596" s="63"/>
      <c r="J1596" s="63"/>
      <c r="K1596" s="63"/>
      <c r="L1596" s="63"/>
      <c r="M1596" s="63"/>
      <c r="N1596" s="63"/>
      <c r="O1596" s="65">
        <f>(F1596+G1596+I1596+K1596+M1596)-(H1596+J1596+L1596+N1596)</f>
        <v>0</v>
      </c>
      <c r="P1596" s="65">
        <v>0</v>
      </c>
      <c r="Q1596" s="65">
        <v>29500</v>
      </c>
      <c r="R1596" s="65">
        <f>Q1596*O1596</f>
        <v>0</v>
      </c>
    </row>
    <row r="1597" spans="1:18" x14ac:dyDescent="0.2">
      <c r="A1597" s="163">
        <v>2</v>
      </c>
      <c r="B1597" s="63" t="str">
        <f>'[1]Laporan Mingguan'!B1409</f>
        <v>Bandul alumunium</v>
      </c>
      <c r="C1597" s="63">
        <f>'[1]Laporan Mingguan'!C1409</f>
        <v>0</v>
      </c>
      <c r="D1597" s="63">
        <f>'[1]Laporan Mingguan'!D1409</f>
        <v>0</v>
      </c>
      <c r="E1597" s="63">
        <f>'[1]Laporan Mingguan'!E1409</f>
        <v>0</v>
      </c>
      <c r="F1597" s="65">
        <f>'[2]Laporan Mingguan'!O1603</f>
        <v>0</v>
      </c>
      <c r="G1597" s="63"/>
      <c r="H1597" s="63"/>
      <c r="I1597" s="63"/>
      <c r="J1597" s="63"/>
      <c r="K1597" s="63"/>
      <c r="L1597" s="63"/>
      <c r="M1597" s="63"/>
      <c r="N1597" s="63"/>
      <c r="O1597" s="65">
        <f>(F1597+G1597+I1597+K1597+M1597)-(H1597+J1597+L1597+N1597)</f>
        <v>0</v>
      </c>
      <c r="P1597" s="65">
        <v>0</v>
      </c>
      <c r="Q1597" s="65">
        <v>0</v>
      </c>
      <c r="R1597" s="65">
        <f>Q1597*O1597</f>
        <v>0</v>
      </c>
    </row>
    <row r="1598" spans="1:18" x14ac:dyDescent="0.2">
      <c r="A1598" s="163">
        <v>3</v>
      </c>
      <c r="B1598" s="63" t="str">
        <f>'[1]Laporan Mingguan'!B1410</f>
        <v>Blade Mitra 301 / YSM 301 / SP-7</v>
      </c>
      <c r="C1598" s="63" t="str">
        <f>'[1]Laporan Mingguan'!C1410</f>
        <v>Nihart</v>
      </c>
      <c r="D1598" s="63" t="str">
        <f>'[1]Laporan Mingguan'!D1410</f>
        <v>Mitra</v>
      </c>
      <c r="E1598" s="63">
        <f>'[1]Laporan Mingguan'!E1410</f>
        <v>0.7</v>
      </c>
      <c r="F1598" s="65">
        <f>'[2]Laporan Mingguan'!O1604</f>
        <v>0</v>
      </c>
      <c r="G1598" s="63"/>
      <c r="H1598" s="63"/>
      <c r="I1598" s="63"/>
      <c r="J1598" s="63"/>
      <c r="K1598" s="63"/>
      <c r="L1598" s="63"/>
      <c r="M1598" s="63"/>
      <c r="N1598" s="63"/>
      <c r="O1598" s="65">
        <f t="shared" ref="O1598:O1626" si="211">(F1598+G1598+I1598+K1598+M1598)-(H1598+J1598+L1598+N1598)</f>
        <v>0</v>
      </c>
      <c r="P1598" s="65">
        <v>0</v>
      </c>
      <c r="Q1598" s="65">
        <v>77000</v>
      </c>
      <c r="R1598" s="65">
        <f t="shared" ref="R1598:R1605" si="212">P1598*Q1598</f>
        <v>0</v>
      </c>
    </row>
    <row r="1599" spans="1:18" x14ac:dyDescent="0.2">
      <c r="A1599" s="163">
        <v>4</v>
      </c>
      <c r="B1599" s="63" t="str">
        <f>'[1]Laporan Mingguan'!B1411</f>
        <v>Blade TB 4</v>
      </c>
      <c r="C1599" s="63" t="str">
        <f>'[1]Laporan Mingguan'!C1411</f>
        <v>Nihart</v>
      </c>
      <c r="D1599" s="63" t="str">
        <f>'[1]Laporan Mingguan'!D1411</f>
        <v>Yamaha</v>
      </c>
      <c r="E1599" s="63">
        <f>'[1]Laporan Mingguan'!E1411</f>
        <v>0.5</v>
      </c>
      <c r="F1599" s="65">
        <f>'[2]Laporan Mingguan'!O1605</f>
        <v>0</v>
      </c>
      <c r="G1599" s="63"/>
      <c r="H1599" s="63"/>
      <c r="I1599" s="63"/>
      <c r="J1599" s="63"/>
      <c r="K1599" s="63"/>
      <c r="L1599" s="63"/>
      <c r="M1599" s="63"/>
      <c r="N1599" s="63"/>
      <c r="O1599" s="65">
        <f t="shared" si="211"/>
        <v>0</v>
      </c>
      <c r="P1599" s="65">
        <v>0</v>
      </c>
      <c r="Q1599" s="65">
        <v>67500</v>
      </c>
      <c r="R1599" s="65">
        <f t="shared" si="212"/>
        <v>0</v>
      </c>
    </row>
    <row r="1600" spans="1:18" x14ac:dyDescent="0.2">
      <c r="A1600" s="163">
        <v>5</v>
      </c>
      <c r="B1600" s="63" t="str">
        <f>'[1]Laporan Mingguan'!B1412</f>
        <v>Blade WA 2075 C</v>
      </c>
      <c r="C1600" s="63" t="str">
        <f>'[1]Laporan Mingguan'!C1412</f>
        <v>Nihart</v>
      </c>
      <c r="D1600" s="63" t="str">
        <f>'[1]Laporan Mingguan'!D1412</f>
        <v>Asama</v>
      </c>
      <c r="E1600" s="63">
        <f>'[1]Laporan Mingguan'!E1412</f>
        <v>0.7</v>
      </c>
      <c r="F1600" s="65">
        <f>'[2]Laporan Mingguan'!O1606</f>
        <v>0</v>
      </c>
      <c r="G1600" s="63"/>
      <c r="H1600" s="63"/>
      <c r="I1600" s="63"/>
      <c r="J1600" s="63"/>
      <c r="K1600" s="63"/>
      <c r="L1600" s="63"/>
      <c r="M1600" s="63"/>
      <c r="N1600" s="63"/>
      <c r="O1600" s="65">
        <f t="shared" si="211"/>
        <v>0</v>
      </c>
      <c r="P1600" s="65">
        <v>0</v>
      </c>
      <c r="Q1600" s="65">
        <v>38400</v>
      </c>
      <c r="R1600" s="65">
        <f t="shared" si="212"/>
        <v>0</v>
      </c>
    </row>
    <row r="1601" spans="1:18" x14ac:dyDescent="0.2">
      <c r="A1601" s="163">
        <v>6</v>
      </c>
      <c r="B1601" s="63" t="str">
        <f>'[1]Laporan Mingguan'!B1413</f>
        <v>Bosh Liner WA 1037</v>
      </c>
      <c r="C1601" s="63" t="str">
        <f>'[1]Laporan Mingguan'!C1413</f>
        <v>Nihart</v>
      </c>
      <c r="D1601" s="63" t="str">
        <f>'[1]Laporan Mingguan'!D1413</f>
        <v>Asama</v>
      </c>
      <c r="E1601" s="63">
        <f>'[1]Laporan Mingguan'!E1413</f>
        <v>0</v>
      </c>
      <c r="F1601" s="65">
        <f>'[2]Laporan Mingguan'!O1607</f>
        <v>0</v>
      </c>
      <c r="G1601" s="63"/>
      <c r="H1601" s="63"/>
      <c r="I1601" s="63"/>
      <c r="J1601" s="63"/>
      <c r="K1601" s="63"/>
      <c r="L1601" s="63"/>
      <c r="M1601" s="63"/>
      <c r="N1601" s="63"/>
      <c r="O1601" s="65">
        <f t="shared" si="211"/>
        <v>0</v>
      </c>
      <c r="P1601" s="65">
        <v>0</v>
      </c>
      <c r="Q1601" s="65">
        <v>55000</v>
      </c>
      <c r="R1601" s="65">
        <f t="shared" si="212"/>
        <v>0</v>
      </c>
    </row>
    <row r="1602" spans="1:18" x14ac:dyDescent="0.2">
      <c r="A1602" s="163">
        <v>7</v>
      </c>
      <c r="B1602" s="63" t="str">
        <f>'[1]Laporan Mingguan'!B1414</f>
        <v>Chisel Filter Hole</v>
      </c>
      <c r="C1602" s="63">
        <f>'[1]Laporan Mingguan'!C1414</f>
        <v>0</v>
      </c>
      <c r="D1602" s="63" t="str">
        <f>'[1]Laporan Mingguan'!D1414</f>
        <v>AICC</v>
      </c>
      <c r="E1602" s="63">
        <f>'[1]Laporan Mingguan'!E1414</f>
        <v>0</v>
      </c>
      <c r="F1602" s="65">
        <f>'[2]Laporan Mingguan'!O1608</f>
        <v>0</v>
      </c>
      <c r="G1602" s="63"/>
      <c r="H1602" s="63"/>
      <c r="I1602" s="63"/>
      <c r="J1602" s="63"/>
      <c r="K1602" s="63"/>
      <c r="L1602" s="63"/>
      <c r="M1602" s="63"/>
      <c r="N1602" s="63"/>
      <c r="O1602" s="65">
        <f t="shared" si="211"/>
        <v>0</v>
      </c>
      <c r="P1602" s="65">
        <v>0</v>
      </c>
      <c r="Q1602" s="65">
        <v>280000</v>
      </c>
      <c r="R1602" s="65">
        <f t="shared" si="212"/>
        <v>0</v>
      </c>
    </row>
    <row r="1603" spans="1:18" x14ac:dyDescent="0.2">
      <c r="A1603" s="163">
        <v>8</v>
      </c>
      <c r="B1603" s="63" t="str">
        <f>'[1]Laporan Mingguan'!B1415</f>
        <v>Chuck Joint Collet</v>
      </c>
      <c r="C1603" s="63">
        <f>'[1]Laporan Mingguan'!C1415</f>
        <v>0</v>
      </c>
      <c r="D1603" s="63" t="str">
        <f>'[1]Laporan Mingguan'!D1415</f>
        <v>AICC</v>
      </c>
      <c r="E1603" s="63">
        <f>'[1]Laporan Mingguan'!E1415</f>
        <v>0</v>
      </c>
      <c r="F1603" s="65">
        <f>'[2]Laporan Mingguan'!O1609</f>
        <v>0</v>
      </c>
      <c r="G1603" s="63"/>
      <c r="H1603" s="63"/>
      <c r="I1603" s="63"/>
      <c r="J1603" s="63"/>
      <c r="K1603" s="63"/>
      <c r="L1603" s="63"/>
      <c r="M1603" s="63"/>
      <c r="N1603" s="63"/>
      <c r="O1603" s="65">
        <f t="shared" si="211"/>
        <v>0</v>
      </c>
      <c r="P1603" s="65">
        <v>0</v>
      </c>
      <c r="Q1603" s="65">
        <v>130000</v>
      </c>
      <c r="R1603" s="65">
        <f t="shared" si="212"/>
        <v>0</v>
      </c>
    </row>
    <row r="1604" spans="1:18" x14ac:dyDescent="0.2">
      <c r="A1604" s="163">
        <v>9</v>
      </c>
      <c r="B1604" s="63" t="str">
        <f>'[1]Laporan Mingguan'!B1416</f>
        <v>Control Cage 1661 F</v>
      </c>
      <c r="C1604" s="63" t="str">
        <f>'[1]Laporan Mingguan'!C1416</f>
        <v>Nihart</v>
      </c>
      <c r="D1604" s="63" t="str">
        <f>'[1]Laporan Mingguan'!D1416</f>
        <v>Asama</v>
      </c>
      <c r="E1604" s="63">
        <f>'[1]Laporan Mingguan'!E1416</f>
        <v>0</v>
      </c>
      <c r="F1604" s="65">
        <f>'[2]Laporan Mingguan'!O1610</f>
        <v>0</v>
      </c>
      <c r="G1604" s="63"/>
      <c r="H1604" s="63"/>
      <c r="I1604" s="63"/>
      <c r="J1604" s="63"/>
      <c r="K1604" s="63"/>
      <c r="L1604" s="63"/>
      <c r="M1604" s="63"/>
      <c r="N1604" s="63"/>
      <c r="O1604" s="65">
        <f t="shared" si="211"/>
        <v>0</v>
      </c>
      <c r="P1604" s="65">
        <v>0</v>
      </c>
      <c r="Q1604" s="65">
        <v>180000</v>
      </c>
      <c r="R1604" s="65">
        <f t="shared" si="212"/>
        <v>0</v>
      </c>
    </row>
    <row r="1605" spans="1:18" x14ac:dyDescent="0.2">
      <c r="A1605" s="163">
        <v>10</v>
      </c>
      <c r="B1605" s="63" t="str">
        <f>'[1]Laporan Mingguan'!B1417</f>
        <v>Distributor WA 0738 - 1802 C</v>
      </c>
      <c r="C1605" s="63" t="str">
        <f>'[1]Laporan Mingguan'!C1417</f>
        <v>Nihart</v>
      </c>
      <c r="D1605" s="63" t="str">
        <f>'[1]Laporan Mingguan'!D1417</f>
        <v>Asama</v>
      </c>
      <c r="E1605" s="63">
        <f>'[1]Laporan Mingguan'!E1417</f>
        <v>1.8</v>
      </c>
      <c r="F1605" s="65">
        <f>'[2]Laporan Mingguan'!O1611</f>
        <v>0</v>
      </c>
      <c r="G1605" s="63"/>
      <c r="H1605" s="63"/>
      <c r="I1605" s="63"/>
      <c r="J1605" s="63"/>
      <c r="K1605" s="63"/>
      <c r="L1605" s="63"/>
      <c r="M1605" s="63"/>
      <c r="N1605" s="63"/>
      <c r="O1605" s="65">
        <f t="shared" si="211"/>
        <v>0</v>
      </c>
      <c r="P1605" s="65">
        <v>0</v>
      </c>
      <c r="Q1605" s="65">
        <v>145000</v>
      </c>
      <c r="R1605" s="65">
        <f t="shared" si="212"/>
        <v>0</v>
      </c>
    </row>
    <row r="1606" spans="1:18" x14ac:dyDescent="0.2">
      <c r="A1606" s="163">
        <v>11</v>
      </c>
      <c r="B1606" s="63" t="str">
        <f>'[1]Laporan Mingguan'!B1418</f>
        <v xml:space="preserve">End Liner / liner bawah WA 2023 D </v>
      </c>
      <c r="C1606" s="63" t="str">
        <f>'[1]Laporan Mingguan'!C1418</f>
        <v>Nihart</v>
      </c>
      <c r="D1606" s="63" t="str">
        <f>'[1]Laporan Mingguan'!D1418</f>
        <v>Asama</v>
      </c>
      <c r="E1606" s="63">
        <f>'[1]Laporan Mingguan'!E1418</f>
        <v>8.1999999999999993</v>
      </c>
      <c r="F1606" s="65">
        <f>'[2]Laporan Mingguan'!O1612</f>
        <v>0</v>
      </c>
      <c r="G1606" s="63"/>
      <c r="H1606" s="63"/>
      <c r="I1606" s="63"/>
      <c r="J1606" s="63"/>
      <c r="K1606" s="63"/>
      <c r="L1606" s="63"/>
      <c r="M1606" s="63"/>
      <c r="N1606" s="63"/>
      <c r="O1606" s="65">
        <f t="shared" si="211"/>
        <v>0</v>
      </c>
      <c r="P1606" s="65">
        <v>0</v>
      </c>
      <c r="Q1606" s="65">
        <v>300000</v>
      </c>
      <c r="R1606" s="65">
        <f>Q1606*O1606</f>
        <v>0</v>
      </c>
    </row>
    <row r="1607" spans="1:18" x14ac:dyDescent="0.2">
      <c r="A1607" s="163">
        <v>12</v>
      </c>
      <c r="B1607" s="63" t="str">
        <f>'[1]Laporan Mingguan'!B1419</f>
        <v>Extention hand gerinda</v>
      </c>
      <c r="C1607" s="63" t="str">
        <f>'[1]Laporan Mingguan'!C1419</f>
        <v>S 45 C</v>
      </c>
      <c r="D1607" s="63" t="str">
        <f>'[1]Laporan Mingguan'!D1419</f>
        <v>AICC</v>
      </c>
      <c r="E1607" s="63">
        <f>'[1]Laporan Mingguan'!E1419</f>
        <v>0</v>
      </c>
      <c r="F1607" s="65">
        <f>'[2]Laporan Mingguan'!O1613</f>
        <v>0</v>
      </c>
      <c r="G1607" s="63"/>
      <c r="H1607" s="63"/>
      <c r="I1607" s="63"/>
      <c r="J1607" s="63"/>
      <c r="K1607" s="63"/>
      <c r="L1607" s="63"/>
      <c r="M1607" s="63"/>
      <c r="N1607" s="63"/>
      <c r="O1607" s="65">
        <f t="shared" si="211"/>
        <v>0</v>
      </c>
      <c r="P1607" s="65">
        <v>0</v>
      </c>
      <c r="Q1607" s="65">
        <v>225000</v>
      </c>
      <c r="R1607" s="65">
        <f>Q1607*O1607</f>
        <v>0</v>
      </c>
    </row>
    <row r="1608" spans="1:18" x14ac:dyDescent="0.2">
      <c r="A1608" s="163">
        <v>13</v>
      </c>
      <c r="B1608" s="63" t="str">
        <f>'[1]Laporan Mingguan'!B1420</f>
        <v>Extention hanger Shoot Blast</v>
      </c>
      <c r="C1608" s="63" t="str">
        <f>'[1]Laporan Mingguan'!C1420</f>
        <v>FCD</v>
      </c>
      <c r="D1608" s="63" t="str">
        <f>'[1]Laporan Mingguan'!D1420</f>
        <v>AICC</v>
      </c>
      <c r="E1608" s="63">
        <f>'[1]Laporan Mingguan'!E1420</f>
        <v>0</v>
      </c>
      <c r="F1608" s="65">
        <f>'[2]Laporan Mingguan'!O1614</f>
        <v>0</v>
      </c>
      <c r="G1608" s="63"/>
      <c r="H1608" s="63"/>
      <c r="I1608" s="63"/>
      <c r="J1608" s="63"/>
      <c r="K1608" s="63"/>
      <c r="L1608" s="63"/>
      <c r="M1608" s="63"/>
      <c r="N1608" s="63"/>
      <c r="O1608" s="65">
        <f t="shared" si="211"/>
        <v>0</v>
      </c>
      <c r="P1608" s="65">
        <v>0</v>
      </c>
      <c r="Q1608" s="65">
        <v>510000</v>
      </c>
      <c r="R1608" s="65">
        <f t="shared" ref="R1608:R1626" si="213">Q1608*O1608</f>
        <v>0</v>
      </c>
    </row>
    <row r="1609" spans="1:18" x14ac:dyDescent="0.2">
      <c r="A1609" s="163">
        <v>14</v>
      </c>
      <c r="B1609" s="63" t="str">
        <f>'[1]Laporan Mingguan'!B1421</f>
        <v>Flange</v>
      </c>
      <c r="C1609" s="63">
        <f>'[1]Laporan Mingguan'!C1421</f>
        <v>0</v>
      </c>
      <c r="D1609" s="63" t="str">
        <f>'[1]Laporan Mingguan'!D1421</f>
        <v>Autotech</v>
      </c>
      <c r="E1609" s="63">
        <f>'[1]Laporan Mingguan'!E1421</f>
        <v>0</v>
      </c>
      <c r="F1609" s="65">
        <f>'[2]Laporan Mingguan'!O1615</f>
        <v>0</v>
      </c>
      <c r="G1609" s="63"/>
      <c r="H1609" s="63"/>
      <c r="I1609" s="63"/>
      <c r="J1609" s="63"/>
      <c r="K1609" s="63"/>
      <c r="L1609" s="63"/>
      <c r="M1609" s="63"/>
      <c r="N1609" s="63"/>
      <c r="O1609" s="65">
        <f t="shared" si="211"/>
        <v>0</v>
      </c>
      <c r="P1609" s="65">
        <v>0</v>
      </c>
      <c r="Q1609" s="65">
        <v>0</v>
      </c>
      <c r="R1609" s="65">
        <f t="shared" si="213"/>
        <v>0</v>
      </c>
    </row>
    <row r="1610" spans="1:18" x14ac:dyDescent="0.2">
      <c r="A1610" s="163">
        <v>15</v>
      </c>
      <c r="B1610" s="63" t="str">
        <f>'[1]Laporan Mingguan'!B1422</f>
        <v>Flange Fan Blasting left</v>
      </c>
      <c r="C1610" s="63">
        <f>'[1]Laporan Mingguan'!C1422</f>
        <v>0</v>
      </c>
      <c r="D1610" s="63" t="str">
        <f>'[1]Laporan Mingguan'!D1422</f>
        <v>Autotech</v>
      </c>
      <c r="E1610" s="63">
        <f>'[1]Laporan Mingguan'!E1422</f>
        <v>0</v>
      </c>
      <c r="F1610" s="65">
        <f>'[2]Laporan Mingguan'!O1616</f>
        <v>0</v>
      </c>
      <c r="G1610" s="63"/>
      <c r="H1610" s="63"/>
      <c r="I1610" s="63"/>
      <c r="J1610" s="63"/>
      <c r="K1610" s="63"/>
      <c r="L1610" s="63"/>
      <c r="M1610" s="63"/>
      <c r="N1610" s="63"/>
      <c r="O1610" s="65">
        <f t="shared" si="211"/>
        <v>0</v>
      </c>
      <c r="P1610" s="65">
        <v>0</v>
      </c>
      <c r="Q1610" s="65">
        <v>0</v>
      </c>
      <c r="R1610" s="65">
        <f t="shared" si="213"/>
        <v>0</v>
      </c>
    </row>
    <row r="1611" spans="1:18" x14ac:dyDescent="0.2">
      <c r="A1611" s="163">
        <v>16</v>
      </c>
      <c r="B1611" s="63" t="str">
        <f>'[1]Laporan Mingguan'!B1423</f>
        <v>Flange Fan Blasting Right</v>
      </c>
      <c r="C1611" s="63">
        <f>'[1]Laporan Mingguan'!C1423</f>
        <v>0</v>
      </c>
      <c r="D1611" s="63" t="str">
        <f>'[1]Laporan Mingguan'!D1423</f>
        <v>Autotech</v>
      </c>
      <c r="E1611" s="63">
        <f>'[1]Laporan Mingguan'!E1423</f>
        <v>0</v>
      </c>
      <c r="F1611" s="65">
        <f>'[2]Laporan Mingguan'!O1617</f>
        <v>0</v>
      </c>
      <c r="G1611" s="63"/>
      <c r="H1611" s="63"/>
      <c r="I1611" s="63"/>
      <c r="J1611" s="63"/>
      <c r="K1611" s="63"/>
      <c r="L1611" s="63"/>
      <c r="M1611" s="63"/>
      <c r="N1611" s="63"/>
      <c r="O1611" s="65">
        <f t="shared" si="211"/>
        <v>0</v>
      </c>
      <c r="P1611" s="65">
        <v>0</v>
      </c>
      <c r="Q1611" s="65">
        <v>0</v>
      </c>
      <c r="R1611" s="65">
        <f t="shared" si="213"/>
        <v>0</v>
      </c>
    </row>
    <row r="1612" spans="1:18" x14ac:dyDescent="0.2">
      <c r="A1612" s="163">
        <v>17</v>
      </c>
      <c r="B1612" s="63" t="str">
        <f>'[1]Laporan Mingguan'!B1424</f>
        <v>Hanger Shoot Blast C/ Block</v>
      </c>
      <c r="C1612" s="63" t="str">
        <f>'[1]Laporan Mingguan'!C1424</f>
        <v>Nihart</v>
      </c>
      <c r="D1612" s="63" t="str">
        <f>'[1]Laporan Mingguan'!D1424</f>
        <v>AICC</v>
      </c>
      <c r="E1612" s="63">
        <f>'[1]Laporan Mingguan'!E1424</f>
        <v>0</v>
      </c>
      <c r="F1612" s="65">
        <f>'[2]Laporan Mingguan'!O1618</f>
        <v>0</v>
      </c>
      <c r="G1612" s="63"/>
      <c r="H1612" s="63"/>
      <c r="I1612" s="63"/>
      <c r="J1612" s="63"/>
      <c r="K1612" s="63"/>
      <c r="L1612" s="63"/>
      <c r="M1612" s="63"/>
      <c r="N1612" s="63"/>
      <c r="O1612" s="65">
        <f t="shared" si="211"/>
        <v>0</v>
      </c>
      <c r="P1612" s="65">
        <v>0</v>
      </c>
      <c r="Q1612" s="65">
        <v>106000</v>
      </c>
      <c r="R1612" s="65">
        <f t="shared" si="213"/>
        <v>0</v>
      </c>
    </row>
    <row r="1613" spans="1:18" x14ac:dyDescent="0.2">
      <c r="A1613" s="163">
        <v>18</v>
      </c>
      <c r="B1613" s="63" t="str">
        <f>'[1]Laporan Mingguan'!B1425</f>
        <v>Hanger Shoot Blast C/ Head</v>
      </c>
      <c r="C1613" s="63" t="str">
        <f>'[1]Laporan Mingguan'!C1425</f>
        <v>Nihart</v>
      </c>
      <c r="D1613" s="63" t="str">
        <f>'[1]Laporan Mingguan'!D1425</f>
        <v>AICC</v>
      </c>
      <c r="E1613" s="63">
        <f>'[1]Laporan Mingguan'!E1425</f>
        <v>0</v>
      </c>
      <c r="F1613" s="65">
        <f>'[2]Laporan Mingguan'!O1619</f>
        <v>0</v>
      </c>
      <c r="G1613" s="63"/>
      <c r="H1613" s="63"/>
      <c r="I1613" s="63"/>
      <c r="J1613" s="63"/>
      <c r="K1613" s="63"/>
      <c r="L1613" s="63"/>
      <c r="M1613" s="63"/>
      <c r="N1613" s="63"/>
      <c r="O1613" s="65">
        <f t="shared" si="211"/>
        <v>0</v>
      </c>
      <c r="P1613" s="65">
        <v>0</v>
      </c>
      <c r="Q1613" s="65">
        <v>51150</v>
      </c>
      <c r="R1613" s="65">
        <f t="shared" si="213"/>
        <v>0</v>
      </c>
    </row>
    <row r="1614" spans="1:18" x14ac:dyDescent="0.2">
      <c r="A1614" s="163">
        <v>19</v>
      </c>
      <c r="B1614" s="63" t="str">
        <f>'[1]Laporan Mingguan'!B1426</f>
        <v>Housing Bearing</v>
      </c>
      <c r="C1614" s="63" t="str">
        <f>'[1]Laporan Mingguan'!C1426</f>
        <v>Nihart</v>
      </c>
      <c r="D1614" s="63" t="str">
        <f>'[1]Laporan Mingguan'!D1426</f>
        <v>Asama</v>
      </c>
      <c r="E1614" s="63">
        <f>'[1]Laporan Mingguan'!E1426</f>
        <v>36.200000000000003</v>
      </c>
      <c r="F1614" s="65">
        <f>'[2]Laporan Mingguan'!O1620</f>
        <v>0</v>
      </c>
      <c r="G1614" s="63"/>
      <c r="H1614" s="63"/>
      <c r="I1614" s="63"/>
      <c r="J1614" s="63"/>
      <c r="K1614" s="63"/>
      <c r="L1614" s="63"/>
      <c r="M1614" s="63"/>
      <c r="N1614" s="63"/>
      <c r="O1614" s="65">
        <f t="shared" si="211"/>
        <v>0</v>
      </c>
      <c r="P1614" s="65">
        <v>0</v>
      </c>
      <c r="Q1614" s="65">
        <v>0</v>
      </c>
      <c r="R1614" s="65">
        <f t="shared" si="213"/>
        <v>0</v>
      </c>
    </row>
    <row r="1615" spans="1:18" x14ac:dyDescent="0.2">
      <c r="A1615" s="163">
        <v>20</v>
      </c>
      <c r="B1615" s="63" t="str">
        <f>'[1]Laporan Mingguan'!B1427</f>
        <v>Infortation Pipe WA 0738 - 1030</v>
      </c>
      <c r="C1615" s="63" t="str">
        <f>'[1]Laporan Mingguan'!C1427</f>
        <v>Nihart</v>
      </c>
      <c r="D1615" s="63" t="str">
        <f>'[1]Laporan Mingguan'!D1427</f>
        <v>Asama</v>
      </c>
      <c r="E1615" s="63">
        <f>'[1]Laporan Mingguan'!E1427</f>
        <v>4.5</v>
      </c>
      <c r="F1615" s="65">
        <f>'[2]Laporan Mingguan'!O1621</f>
        <v>0</v>
      </c>
      <c r="G1615" s="63"/>
      <c r="H1615" s="63"/>
      <c r="I1615" s="63"/>
      <c r="J1615" s="63"/>
      <c r="K1615" s="63"/>
      <c r="L1615" s="63"/>
      <c r="M1615" s="63"/>
      <c r="N1615" s="63"/>
      <c r="O1615" s="65">
        <f t="shared" si="211"/>
        <v>0</v>
      </c>
      <c r="P1615" s="65">
        <v>0</v>
      </c>
      <c r="Q1615" s="65">
        <v>185000</v>
      </c>
      <c r="R1615" s="65">
        <f t="shared" si="213"/>
        <v>0</v>
      </c>
    </row>
    <row r="1616" spans="1:18" x14ac:dyDescent="0.2">
      <c r="A1616" s="163">
        <v>21</v>
      </c>
      <c r="B1616" s="63" t="str">
        <f>'[1]Laporan Mingguan'!B1428</f>
        <v>kunci lavier</v>
      </c>
      <c r="C1616" s="63">
        <f>'[1]Laporan Mingguan'!C1428</f>
        <v>0</v>
      </c>
      <c r="D1616" s="63">
        <f>'[1]Laporan Mingguan'!D1428</f>
        <v>0</v>
      </c>
      <c r="E1616" s="63">
        <f>'[1]Laporan Mingguan'!E1428</f>
        <v>0</v>
      </c>
      <c r="F1616" s="65">
        <f>'[2]Laporan Mingguan'!O1622</f>
        <v>0</v>
      </c>
      <c r="G1616" s="63"/>
      <c r="H1616" s="63"/>
      <c r="I1616" s="63"/>
      <c r="J1616" s="63"/>
      <c r="K1616" s="63"/>
      <c r="L1616" s="63"/>
      <c r="M1616" s="63"/>
      <c r="N1616" s="63"/>
      <c r="O1616" s="65">
        <f t="shared" si="211"/>
        <v>0</v>
      </c>
      <c r="P1616" s="65">
        <v>0</v>
      </c>
      <c r="Q1616" s="65">
        <v>0</v>
      </c>
      <c r="R1616" s="65">
        <f t="shared" si="213"/>
        <v>0</v>
      </c>
    </row>
    <row r="1617" spans="1:18" x14ac:dyDescent="0.2">
      <c r="A1617" s="163">
        <v>22</v>
      </c>
      <c r="B1617" s="63" t="str">
        <f>'[1]Laporan Mingguan'!B1429</f>
        <v>Lingkar Liner  S0738 - 1024A</v>
      </c>
      <c r="C1617" s="63" t="str">
        <f>'[1]Laporan Mingguan'!C1429</f>
        <v>Nihart</v>
      </c>
      <c r="D1617" s="63" t="str">
        <f>'[1]Laporan Mingguan'!D1429</f>
        <v>Asama</v>
      </c>
      <c r="E1617" s="63">
        <f>'[1]Laporan Mingguan'!E1429</f>
        <v>2.2000000000000002</v>
      </c>
      <c r="F1617" s="65">
        <f>'[2]Laporan Mingguan'!O1623</f>
        <v>0</v>
      </c>
      <c r="G1617" s="63"/>
      <c r="H1617" s="63"/>
      <c r="I1617" s="63"/>
      <c r="J1617" s="63"/>
      <c r="K1617" s="63"/>
      <c r="L1617" s="63"/>
      <c r="M1617" s="63"/>
      <c r="N1617" s="63"/>
      <c r="O1617" s="65">
        <f t="shared" si="211"/>
        <v>0</v>
      </c>
      <c r="P1617" s="65">
        <v>0</v>
      </c>
      <c r="Q1617" s="65">
        <v>284287.5</v>
      </c>
      <c r="R1617" s="65">
        <f t="shared" si="213"/>
        <v>0</v>
      </c>
    </row>
    <row r="1618" spans="1:18" x14ac:dyDescent="0.2">
      <c r="A1618" s="163">
        <v>23</v>
      </c>
      <c r="B1618" s="63" t="str">
        <f>'[1]Laporan Mingguan'!B1430</f>
        <v xml:space="preserve">LOCK RING JIC </v>
      </c>
      <c r="C1618" s="63">
        <f>'[1]Laporan Mingguan'!C1430</f>
        <v>0</v>
      </c>
      <c r="D1618" s="63" t="str">
        <f>'[1]Laporan Mingguan'!D1430</f>
        <v xml:space="preserve">JIC </v>
      </c>
      <c r="E1618" s="63">
        <f>'[1]Laporan Mingguan'!E1430</f>
        <v>0</v>
      </c>
      <c r="F1618" s="65">
        <f>'[2]Laporan Mingguan'!O1624</f>
        <v>85</v>
      </c>
      <c r="G1618" s="63"/>
      <c r="H1618" s="63"/>
      <c r="I1618" s="63"/>
      <c r="J1618" s="63"/>
      <c r="K1618" s="63"/>
      <c r="L1618" s="63"/>
      <c r="M1618" s="63"/>
      <c r="N1618" s="63"/>
      <c r="O1618" s="65">
        <f t="shared" si="211"/>
        <v>85</v>
      </c>
      <c r="P1618" s="65">
        <v>85</v>
      </c>
      <c r="Q1618" s="65">
        <v>25000</v>
      </c>
      <c r="R1618" s="65">
        <f t="shared" si="213"/>
        <v>2125000</v>
      </c>
    </row>
    <row r="1619" spans="1:18" x14ac:dyDescent="0.2">
      <c r="A1619" s="163">
        <v>24</v>
      </c>
      <c r="B1619" s="63" t="str">
        <f>'[1]Laporan Mingguan'!B1431</f>
        <v>Ring Bulat</v>
      </c>
      <c r="C1619" s="63">
        <f>'[1]Laporan Mingguan'!C1431</f>
        <v>0</v>
      </c>
      <c r="D1619" s="63">
        <f>'[1]Laporan Mingguan'!D1431</f>
        <v>0</v>
      </c>
      <c r="E1619" s="63">
        <f>'[1]Laporan Mingguan'!E1431</f>
        <v>0</v>
      </c>
      <c r="F1619" s="65">
        <f>'[2]Laporan Mingguan'!O1625</f>
        <v>0</v>
      </c>
      <c r="G1619" s="63"/>
      <c r="H1619" s="63"/>
      <c r="I1619" s="63"/>
      <c r="J1619" s="63"/>
      <c r="K1619" s="63"/>
      <c r="L1619" s="63"/>
      <c r="M1619" s="63"/>
      <c r="N1619" s="63"/>
      <c r="O1619" s="65">
        <f t="shared" si="211"/>
        <v>0</v>
      </c>
      <c r="P1619" s="65">
        <v>0</v>
      </c>
      <c r="Q1619" s="65">
        <v>1870</v>
      </c>
      <c r="R1619" s="65">
        <f t="shared" si="213"/>
        <v>0</v>
      </c>
    </row>
    <row r="1620" spans="1:18" x14ac:dyDescent="0.2">
      <c r="A1620" s="163">
        <v>25</v>
      </c>
      <c r="B1620" s="63" t="str">
        <f>'[1]Laporan Mingguan'!B1432</f>
        <v>Sepatu Vibrator</v>
      </c>
      <c r="C1620" s="63">
        <f>'[1]Laporan Mingguan'!C1432</f>
        <v>0</v>
      </c>
      <c r="D1620" s="63" t="str">
        <f>'[1]Laporan Mingguan'!D1432</f>
        <v>AICC</v>
      </c>
      <c r="E1620" s="63">
        <f>'[1]Laporan Mingguan'!E1432</f>
        <v>0</v>
      </c>
      <c r="F1620" s="65">
        <f>'[2]Laporan Mingguan'!O1626</f>
        <v>0</v>
      </c>
      <c r="G1620" s="63"/>
      <c r="H1620" s="63"/>
      <c r="I1620" s="63"/>
      <c r="J1620" s="63"/>
      <c r="K1620" s="63"/>
      <c r="L1620" s="63"/>
      <c r="M1620" s="63"/>
      <c r="N1620" s="63"/>
      <c r="O1620" s="65">
        <f t="shared" si="211"/>
        <v>0</v>
      </c>
      <c r="P1620" s="65">
        <v>0</v>
      </c>
      <c r="Q1620" s="65">
        <v>150000</v>
      </c>
      <c r="R1620" s="65">
        <f t="shared" si="213"/>
        <v>0</v>
      </c>
    </row>
    <row r="1621" spans="1:18" x14ac:dyDescent="0.2">
      <c r="A1621" s="163">
        <v>26</v>
      </c>
      <c r="B1621" s="63" t="str">
        <f>'[1]Laporan Mingguan'!B1433</f>
        <v>Side Aus Plate BK 001-1-0151</v>
      </c>
      <c r="C1621" s="63" t="str">
        <f>'[1]Laporan Mingguan'!C1433</f>
        <v>Nihart</v>
      </c>
      <c r="D1621" s="63" t="str">
        <f>'[1]Laporan Mingguan'!D1433</f>
        <v>Asama</v>
      </c>
      <c r="E1621" s="63">
        <f>'[1]Laporan Mingguan'!E1433</f>
        <v>7.7</v>
      </c>
      <c r="F1621" s="65">
        <f>'[2]Laporan Mingguan'!O1627</f>
        <v>0</v>
      </c>
      <c r="G1621" s="63"/>
      <c r="H1621" s="63"/>
      <c r="I1621" s="63"/>
      <c r="J1621" s="63"/>
      <c r="K1621" s="63"/>
      <c r="L1621" s="63"/>
      <c r="M1621" s="63"/>
      <c r="N1621" s="63"/>
      <c r="O1621" s="65">
        <f t="shared" si="211"/>
        <v>0</v>
      </c>
      <c r="P1621" s="65">
        <v>0</v>
      </c>
      <c r="Q1621" s="65">
        <v>548700</v>
      </c>
      <c r="R1621" s="65">
        <f t="shared" si="213"/>
        <v>0</v>
      </c>
    </row>
    <row r="1622" spans="1:18" x14ac:dyDescent="0.2">
      <c r="A1622" s="163">
        <v>27</v>
      </c>
      <c r="B1622" s="63" t="str">
        <f>'[1]Laporan Mingguan'!B1434</f>
        <v>SUPPORT PIN</v>
      </c>
      <c r="C1622" s="63">
        <f>'[1]Laporan Mingguan'!C1434</f>
        <v>0</v>
      </c>
      <c r="D1622" s="63" t="str">
        <f>'[1]Laporan Mingguan'!D1434</f>
        <v xml:space="preserve">JIC </v>
      </c>
      <c r="E1622" s="63">
        <f>'[1]Laporan Mingguan'!E1434</f>
        <v>0</v>
      </c>
      <c r="F1622" s="65">
        <f>'[2]Laporan Mingguan'!O1628</f>
        <v>0</v>
      </c>
      <c r="G1622" s="63"/>
      <c r="H1622" s="63"/>
      <c r="I1622" s="63"/>
      <c r="J1622" s="63"/>
      <c r="K1622" s="63"/>
      <c r="L1622" s="63"/>
      <c r="M1622" s="63"/>
      <c r="N1622" s="63"/>
      <c r="O1622" s="65">
        <f t="shared" si="211"/>
        <v>0</v>
      </c>
      <c r="P1622" s="65">
        <v>0</v>
      </c>
      <c r="Q1622" s="65">
        <v>30000</v>
      </c>
      <c r="R1622" s="65">
        <f t="shared" si="213"/>
        <v>0</v>
      </c>
    </row>
    <row r="1623" spans="1:18" x14ac:dyDescent="0.2">
      <c r="A1623" s="163">
        <v>28</v>
      </c>
      <c r="B1623" s="63" t="str">
        <f>'[1]Laporan Mingguan'!B1435</f>
        <v>Top Liner S 0738 - 1024</v>
      </c>
      <c r="C1623" s="63" t="str">
        <f>'[1]Laporan Mingguan'!C1435</f>
        <v>Nihart</v>
      </c>
      <c r="D1623" s="63" t="str">
        <f>'[1]Laporan Mingguan'!D1435</f>
        <v>Asama</v>
      </c>
      <c r="E1623" s="63">
        <f>'[1]Laporan Mingguan'!E1435</f>
        <v>0</v>
      </c>
      <c r="F1623" s="65">
        <f>'[2]Laporan Mingguan'!O1629</f>
        <v>0</v>
      </c>
      <c r="G1623" s="63"/>
      <c r="H1623" s="63"/>
      <c r="I1623" s="63"/>
      <c r="J1623" s="63"/>
      <c r="K1623" s="63"/>
      <c r="L1623" s="63"/>
      <c r="M1623" s="63"/>
      <c r="N1623" s="63"/>
      <c r="O1623" s="65">
        <f t="shared" si="211"/>
        <v>0</v>
      </c>
      <c r="P1623" s="65">
        <v>0</v>
      </c>
      <c r="Q1623" s="65">
        <v>498500</v>
      </c>
      <c r="R1623" s="65">
        <f t="shared" si="213"/>
        <v>0</v>
      </c>
    </row>
    <row r="1624" spans="1:18" x14ac:dyDescent="0.2">
      <c r="A1624" s="163">
        <v>29</v>
      </c>
      <c r="B1624" s="63" t="str">
        <f>'[1]Laporan Mingguan'!B1436</f>
        <v>Top Liner WA 2024 A</v>
      </c>
      <c r="C1624" s="63" t="str">
        <f>'[1]Laporan Mingguan'!C1436</f>
        <v>Nihart</v>
      </c>
      <c r="D1624" s="63" t="str">
        <f>'[1]Laporan Mingguan'!D1436</f>
        <v>Asama</v>
      </c>
      <c r="E1624" s="63">
        <f>'[1]Laporan Mingguan'!E1436</f>
        <v>3.3</v>
      </c>
      <c r="F1624" s="65">
        <f>'[2]Laporan Mingguan'!O1630</f>
        <v>0</v>
      </c>
      <c r="G1624" s="63"/>
      <c r="H1624" s="63"/>
      <c r="I1624" s="63"/>
      <c r="J1624" s="63"/>
      <c r="K1624" s="63"/>
      <c r="L1624" s="63"/>
      <c r="M1624" s="63"/>
      <c r="N1624" s="63"/>
      <c r="O1624" s="65">
        <f t="shared" si="211"/>
        <v>0</v>
      </c>
      <c r="P1624" s="65">
        <v>0</v>
      </c>
      <c r="Q1624" s="65">
        <v>614125</v>
      </c>
      <c r="R1624" s="65">
        <f t="shared" si="213"/>
        <v>0</v>
      </c>
    </row>
    <row r="1625" spans="1:18" x14ac:dyDescent="0.2">
      <c r="A1625" s="163">
        <v>30</v>
      </c>
      <c r="B1625" s="63" t="str">
        <f>'[1]Laporan Mingguan'!B1437</f>
        <v>WA 0081 B</v>
      </c>
      <c r="C1625" s="63">
        <f>'[1]Laporan Mingguan'!C1437</f>
        <v>0</v>
      </c>
      <c r="D1625" s="63">
        <f>'[1]Laporan Mingguan'!D1437</f>
        <v>0</v>
      </c>
      <c r="E1625" s="63">
        <f>'[1]Laporan Mingguan'!E1437</f>
        <v>0</v>
      </c>
      <c r="F1625" s="65">
        <f>'[2]Laporan Mingguan'!O1631</f>
        <v>0</v>
      </c>
      <c r="G1625" s="63"/>
      <c r="H1625" s="63"/>
      <c r="I1625" s="63"/>
      <c r="J1625" s="63"/>
      <c r="K1625" s="63"/>
      <c r="L1625" s="63"/>
      <c r="M1625" s="63"/>
      <c r="N1625" s="63"/>
      <c r="O1625" s="65">
        <f t="shared" si="211"/>
        <v>0</v>
      </c>
      <c r="P1625" s="65">
        <v>0</v>
      </c>
      <c r="Q1625" s="65">
        <v>0</v>
      </c>
      <c r="R1625" s="65">
        <f t="shared" si="213"/>
        <v>0</v>
      </c>
    </row>
    <row r="1626" spans="1:18" x14ac:dyDescent="0.2">
      <c r="A1626" s="163">
        <v>31</v>
      </c>
      <c r="B1626" s="63" t="str">
        <f>'[1]Laporan Mingguan'!B1438</f>
        <v>WA 0083 B</v>
      </c>
      <c r="C1626" s="63">
        <f>'[1]Laporan Mingguan'!C1438</f>
        <v>0</v>
      </c>
      <c r="D1626" s="63">
        <f>'[1]Laporan Mingguan'!D1438</f>
        <v>0</v>
      </c>
      <c r="E1626" s="63">
        <f>'[1]Laporan Mingguan'!E1438</f>
        <v>0</v>
      </c>
      <c r="F1626" s="65">
        <f>'[2]Laporan Mingguan'!O1632</f>
        <v>0</v>
      </c>
      <c r="G1626" s="63"/>
      <c r="H1626" s="63"/>
      <c r="I1626" s="63"/>
      <c r="J1626" s="63"/>
      <c r="K1626" s="63"/>
      <c r="L1626" s="63"/>
      <c r="M1626" s="63"/>
      <c r="N1626" s="63"/>
      <c r="O1626" s="65">
        <f t="shared" si="211"/>
        <v>0</v>
      </c>
      <c r="P1626" s="65">
        <v>0</v>
      </c>
      <c r="Q1626" s="65">
        <v>0</v>
      </c>
      <c r="R1626" s="65">
        <f t="shared" si="213"/>
        <v>0</v>
      </c>
    </row>
    <row r="1628" spans="1:18" x14ac:dyDescent="0.2">
      <c r="Q1628" s="72" t="s">
        <v>21</v>
      </c>
      <c r="R1628" s="72">
        <f>SUM(R1595:R1626)</f>
        <v>2125000</v>
      </c>
    </row>
    <row r="1629" spans="1:18" x14ac:dyDescent="0.2">
      <c r="A1629" s="56" t="s">
        <v>19</v>
      </c>
    </row>
    <row r="1630" spans="1:18" x14ac:dyDescent="0.2">
      <c r="A1630" s="56"/>
    </row>
    <row r="1631" spans="1:18" s="62" customFormat="1" ht="25.5" x14ac:dyDescent="0.25">
      <c r="A1631" s="59" t="s">
        <v>2</v>
      </c>
      <c r="B1631" s="59" t="s">
        <v>3</v>
      </c>
      <c r="C1631" s="59" t="s">
        <v>4</v>
      </c>
      <c r="D1631" s="59" t="s">
        <v>5</v>
      </c>
      <c r="E1631" s="59" t="s">
        <v>6</v>
      </c>
      <c r="F1631" s="60" t="s">
        <v>1196</v>
      </c>
      <c r="G1631" s="107" t="s">
        <v>7</v>
      </c>
      <c r="H1631" s="108"/>
      <c r="I1631" s="107" t="s">
        <v>8</v>
      </c>
      <c r="J1631" s="108"/>
      <c r="K1631" s="107" t="s">
        <v>9</v>
      </c>
      <c r="L1631" s="108"/>
      <c r="M1631" s="107" t="s">
        <v>10</v>
      </c>
      <c r="N1631" s="108"/>
      <c r="O1631" s="60" t="s">
        <v>1210</v>
      </c>
      <c r="P1631" s="61" t="s">
        <v>11</v>
      </c>
      <c r="Q1631" s="61" t="s">
        <v>12</v>
      </c>
      <c r="R1631" s="61" t="s">
        <v>13</v>
      </c>
    </row>
    <row r="1632" spans="1:18" x14ac:dyDescent="0.2">
      <c r="A1632" s="63"/>
      <c r="B1632" s="63"/>
      <c r="C1632" s="63"/>
      <c r="D1632" s="63"/>
      <c r="E1632" s="63"/>
      <c r="F1632" s="63"/>
      <c r="G1632" s="63" t="s">
        <v>14</v>
      </c>
      <c r="H1632" s="63" t="s">
        <v>15</v>
      </c>
      <c r="I1632" s="63" t="s">
        <v>14</v>
      </c>
      <c r="J1632" s="63" t="s">
        <v>15</v>
      </c>
      <c r="K1632" s="63" t="s">
        <v>14</v>
      </c>
      <c r="L1632" s="63" t="s">
        <v>15</v>
      </c>
      <c r="M1632" s="63" t="s">
        <v>14</v>
      </c>
      <c r="N1632" s="63" t="s">
        <v>15</v>
      </c>
      <c r="O1632" s="65"/>
      <c r="P1632" s="65"/>
      <c r="Q1632" s="65"/>
      <c r="R1632" s="65"/>
    </row>
    <row r="1633" spans="1:18" x14ac:dyDescent="0.2">
      <c r="A1633" s="163">
        <v>1</v>
      </c>
      <c r="B1633" s="63" t="str">
        <f>'[1]Laporan Mingguan'!B1445</f>
        <v xml:space="preserve">Adjustable pin </v>
      </c>
      <c r="C1633" s="63">
        <f>'[1]Laporan Mingguan'!C1445</f>
        <v>0</v>
      </c>
      <c r="D1633" s="63">
        <f>'[1]Laporan Mingguan'!D1445</f>
        <v>0</v>
      </c>
      <c r="E1633" s="63">
        <f>'[1]Laporan Mingguan'!E1445</f>
        <v>0</v>
      </c>
      <c r="F1633" s="65">
        <f>'[2]Laporan Mingguan'!O1639</f>
        <v>7</v>
      </c>
      <c r="G1633" s="63"/>
      <c r="H1633" s="63"/>
      <c r="I1633" s="63"/>
      <c r="J1633" s="63"/>
      <c r="K1633" s="63"/>
      <c r="L1633" s="63"/>
      <c r="M1633" s="63"/>
      <c r="N1633" s="63"/>
      <c r="O1633" s="65">
        <f t="shared" ref="O1633:O1661" si="214">(F1633+G1633+I1633+K1633+M1633)-(H1633+J1633+L1633+N1633)</f>
        <v>7</v>
      </c>
      <c r="P1633" s="65">
        <v>7</v>
      </c>
      <c r="Q1633" s="65">
        <v>200000</v>
      </c>
      <c r="R1633" s="65">
        <f>Q1633*O1633</f>
        <v>1400000</v>
      </c>
    </row>
    <row r="1634" spans="1:18" x14ac:dyDescent="0.2">
      <c r="A1634" s="163">
        <v>2</v>
      </c>
      <c r="B1634" s="63" t="str">
        <f>'[1]Laporan Mingguan'!B1446</f>
        <v>As Roda Daisa</v>
      </c>
      <c r="C1634" s="63">
        <f>'[1]Laporan Mingguan'!C1446</f>
        <v>0</v>
      </c>
      <c r="D1634" s="63" t="str">
        <f>'[1]Laporan Mingguan'!D1446</f>
        <v>Asama</v>
      </c>
      <c r="E1634" s="63">
        <f>'[1]Laporan Mingguan'!E1446</f>
        <v>0</v>
      </c>
      <c r="F1634" s="65">
        <f>'[2]Laporan Mingguan'!O1640</f>
        <v>4</v>
      </c>
      <c r="G1634" s="63"/>
      <c r="H1634" s="63"/>
      <c r="I1634" s="63"/>
      <c r="J1634" s="63"/>
      <c r="K1634" s="63"/>
      <c r="L1634" s="63"/>
      <c r="M1634" s="63"/>
      <c r="N1634" s="63"/>
      <c r="O1634" s="65">
        <f>(F1634+G1634+I1634+K1634+M1634)-(H1634+J1634+L1634+N1634)</f>
        <v>4</v>
      </c>
      <c r="P1634" s="65">
        <v>4</v>
      </c>
      <c r="Q1634" s="65">
        <v>175000</v>
      </c>
      <c r="R1634" s="65">
        <f t="shared" ref="R1634:R1681" si="215">Q1634*O1634</f>
        <v>700000</v>
      </c>
    </row>
    <row r="1635" spans="1:18" x14ac:dyDescent="0.2">
      <c r="A1635" s="163">
        <v>3</v>
      </c>
      <c r="B1635" s="63" t="str">
        <f>'[1]Laporan Mingguan'!B1447</f>
        <v>BEARING 30202</v>
      </c>
      <c r="C1635" s="63">
        <f>'[1]Laporan Mingguan'!C1447</f>
        <v>0</v>
      </c>
      <c r="D1635" s="63" t="str">
        <f>'[1]Laporan Mingguan'!D1447</f>
        <v>NTN</v>
      </c>
      <c r="E1635" s="63">
        <f>'[1]Laporan Mingguan'!E1447</f>
        <v>0</v>
      </c>
      <c r="F1635" s="65">
        <f>'[2]Laporan Mingguan'!O1641</f>
        <v>15</v>
      </c>
      <c r="G1635" s="63"/>
      <c r="H1635" s="63"/>
      <c r="I1635" s="63"/>
      <c r="J1635" s="63"/>
      <c r="K1635" s="63"/>
      <c r="L1635" s="63"/>
      <c r="M1635" s="63"/>
      <c r="N1635" s="63"/>
      <c r="O1635" s="65">
        <f t="shared" si="214"/>
        <v>15</v>
      </c>
      <c r="P1635" s="65">
        <v>15</v>
      </c>
      <c r="Q1635" s="65">
        <v>60000</v>
      </c>
      <c r="R1635" s="65">
        <f t="shared" si="215"/>
        <v>900000</v>
      </c>
    </row>
    <row r="1636" spans="1:18" x14ac:dyDescent="0.2">
      <c r="A1636" s="163">
        <v>4</v>
      </c>
      <c r="B1636" s="63" t="str">
        <f>'[1]Laporan Mingguan'!B1448</f>
        <v>BLOW NOZLE 1 1/2"</v>
      </c>
      <c r="C1636" s="63">
        <f>'[1]Laporan Mingguan'!C1448</f>
        <v>0</v>
      </c>
      <c r="D1636" s="63">
        <f>'[1]Laporan Mingguan'!D1448</f>
        <v>0</v>
      </c>
      <c r="E1636" s="63" t="str">
        <f>'[1]Laporan Mingguan'!E1448</f>
        <v>SET</v>
      </c>
      <c r="F1636" s="65">
        <f>'[2]Laporan Mingguan'!O1642</f>
        <v>8</v>
      </c>
      <c r="G1636" s="63"/>
      <c r="H1636" s="63"/>
      <c r="I1636" s="63"/>
      <c r="J1636" s="63"/>
      <c r="K1636" s="63"/>
      <c r="L1636" s="63"/>
      <c r="M1636" s="63"/>
      <c r="N1636" s="63"/>
      <c r="O1636" s="65">
        <f t="shared" si="214"/>
        <v>8</v>
      </c>
      <c r="P1636" s="65">
        <v>8</v>
      </c>
      <c r="Q1636" s="65">
        <v>400000</v>
      </c>
      <c r="R1636" s="65">
        <f t="shared" si="215"/>
        <v>3200000</v>
      </c>
    </row>
    <row r="1637" spans="1:18" x14ac:dyDescent="0.2">
      <c r="A1637" s="163">
        <v>5</v>
      </c>
      <c r="B1637" s="63" t="str">
        <f>'[1]Laporan Mingguan'!B1449</f>
        <v>BLOW NOZLE 1"</v>
      </c>
      <c r="C1637" s="63">
        <f>'[1]Laporan Mingguan'!C1449</f>
        <v>0</v>
      </c>
      <c r="D1637" s="63">
        <f>'[1]Laporan Mingguan'!D1449</f>
        <v>0</v>
      </c>
      <c r="E1637" s="63">
        <f>'[1]Laporan Mingguan'!E1449</f>
        <v>0</v>
      </c>
      <c r="F1637" s="65">
        <f>'[2]Laporan Mingguan'!O1643</f>
        <v>10</v>
      </c>
      <c r="G1637" s="63"/>
      <c r="H1637" s="63"/>
      <c r="I1637" s="63"/>
      <c r="J1637" s="63"/>
      <c r="K1637" s="63"/>
      <c r="L1637" s="63"/>
      <c r="M1637" s="63"/>
      <c r="N1637" s="63"/>
      <c r="O1637" s="65">
        <f t="shared" si="214"/>
        <v>10</v>
      </c>
      <c r="P1637" s="65">
        <v>10</v>
      </c>
      <c r="Q1637" s="65">
        <v>210000</v>
      </c>
      <c r="R1637" s="65">
        <f t="shared" si="215"/>
        <v>2100000</v>
      </c>
    </row>
    <row r="1638" spans="1:18" x14ac:dyDescent="0.2">
      <c r="A1638" s="163">
        <v>6</v>
      </c>
      <c r="B1638" s="63" t="str">
        <f>'[1]Laporan Mingguan'!B1450</f>
        <v>BLOW NOZLE 2"</v>
      </c>
      <c r="C1638" s="63">
        <f>'[1]Laporan Mingguan'!C1450</f>
        <v>0</v>
      </c>
      <c r="D1638" s="63">
        <f>'[1]Laporan Mingguan'!D1450</f>
        <v>0</v>
      </c>
      <c r="E1638" s="63" t="str">
        <f>'[1]Laporan Mingguan'!E1450</f>
        <v>SET</v>
      </c>
      <c r="F1638" s="65">
        <f>'[2]Laporan Mingguan'!O1644</f>
        <v>14</v>
      </c>
      <c r="G1638" s="63"/>
      <c r="H1638" s="63"/>
      <c r="I1638" s="63"/>
      <c r="J1638" s="63"/>
      <c r="K1638" s="63"/>
      <c r="L1638" s="63"/>
      <c r="M1638" s="63"/>
      <c r="N1638" s="63"/>
      <c r="O1638" s="65">
        <f t="shared" si="214"/>
        <v>14</v>
      </c>
      <c r="P1638" s="65">
        <v>14</v>
      </c>
      <c r="Q1638" s="65">
        <v>430000</v>
      </c>
      <c r="R1638" s="65">
        <f t="shared" si="215"/>
        <v>6020000</v>
      </c>
    </row>
    <row r="1639" spans="1:18" x14ac:dyDescent="0.2">
      <c r="A1639" s="163">
        <v>7</v>
      </c>
      <c r="B1639" s="63" t="str">
        <f>'[1]Laporan Mingguan'!B1451</f>
        <v xml:space="preserve">Burner Tip Pendek </v>
      </c>
      <c r="C1639" s="63">
        <f>'[1]Laporan Mingguan'!C1451</f>
        <v>0</v>
      </c>
      <c r="D1639" s="63" t="str">
        <f>'[1]Laporan Mingguan'!D1451</f>
        <v>AICC</v>
      </c>
      <c r="E1639" s="63">
        <f>'[1]Laporan Mingguan'!E1451</f>
        <v>0</v>
      </c>
      <c r="F1639" s="65">
        <f>'[2]Laporan Mingguan'!O1645</f>
        <v>167</v>
      </c>
      <c r="G1639" s="63"/>
      <c r="H1639" s="63"/>
      <c r="I1639" s="63"/>
      <c r="J1639" s="63"/>
      <c r="K1639" s="63"/>
      <c r="L1639" s="63"/>
      <c r="M1639" s="63"/>
      <c r="N1639" s="63"/>
      <c r="O1639" s="65">
        <f>(F1639+G1639+I1639+K1639+M1639)-(H1639+J1639+L1639+N1639)</f>
        <v>167</v>
      </c>
      <c r="P1639" s="65">
        <v>167</v>
      </c>
      <c r="Q1639" s="65">
        <v>70000</v>
      </c>
      <c r="R1639" s="65">
        <f t="shared" si="215"/>
        <v>11690000</v>
      </c>
    </row>
    <row r="1640" spans="1:18" x14ac:dyDescent="0.2">
      <c r="A1640" s="163">
        <v>8</v>
      </c>
      <c r="B1640" s="63" t="str">
        <f>'[1]Laporan Mingguan'!B1452</f>
        <v>Burner Tip 10</v>
      </c>
      <c r="C1640" s="63">
        <f>'[1]Laporan Mingguan'!C1452</f>
        <v>0</v>
      </c>
      <c r="D1640" s="63" t="str">
        <f>'[1]Laporan Mingguan'!D1452</f>
        <v>Asama</v>
      </c>
      <c r="E1640" s="63">
        <f>'[1]Laporan Mingguan'!E1452</f>
        <v>0</v>
      </c>
      <c r="F1640" s="65">
        <f>'[2]Laporan Mingguan'!O1646</f>
        <v>6</v>
      </c>
      <c r="G1640" s="63"/>
      <c r="H1640" s="63"/>
      <c r="I1640" s="63"/>
      <c r="J1640" s="63"/>
      <c r="K1640" s="63"/>
      <c r="L1640" s="63"/>
      <c r="M1640" s="63"/>
      <c r="N1640" s="63"/>
      <c r="O1640" s="65">
        <f>(F1640+G1640+I1640+K1640+M1640)-(H1640+J1640+L1640+N1640)</f>
        <v>6</v>
      </c>
      <c r="P1640" s="65">
        <v>6</v>
      </c>
      <c r="Q1640" s="65">
        <v>85000</v>
      </c>
      <c r="R1640" s="65">
        <f t="shared" si="215"/>
        <v>510000</v>
      </c>
    </row>
    <row r="1641" spans="1:18" x14ac:dyDescent="0.2">
      <c r="A1641" s="163">
        <v>9</v>
      </c>
      <c r="B1641" s="63" t="s">
        <v>308</v>
      </c>
      <c r="C1641" s="63">
        <v>0</v>
      </c>
      <c r="D1641" s="63">
        <v>0</v>
      </c>
      <c r="E1641" s="63">
        <v>0</v>
      </c>
      <c r="F1641" s="65">
        <f>'[2]Laporan Mingguan'!O1647</f>
        <v>0</v>
      </c>
      <c r="G1641" s="63"/>
      <c r="H1641" s="63"/>
      <c r="I1641" s="63"/>
      <c r="J1641" s="63"/>
      <c r="K1641" s="63"/>
      <c r="L1641" s="63"/>
      <c r="M1641" s="63"/>
      <c r="N1641" s="63"/>
      <c r="O1641" s="65">
        <f>(F1641+G1641+I1641+K1641+M1641)-(H1641+J1641+L1641+N1641)</f>
        <v>0</v>
      </c>
      <c r="P1641" s="65">
        <v>0</v>
      </c>
      <c r="Q1641" s="65">
        <v>62500</v>
      </c>
      <c r="R1641" s="65">
        <f t="shared" si="215"/>
        <v>0</v>
      </c>
    </row>
    <row r="1642" spans="1:18" x14ac:dyDescent="0.2">
      <c r="A1642" s="163">
        <v>10</v>
      </c>
      <c r="B1642" s="63" t="str">
        <f>'[1]Laporan Mingguan'!B1453</f>
        <v>Burner Tip 20</v>
      </c>
      <c r="C1642" s="63">
        <f>'[1]Laporan Mingguan'!C1453</f>
        <v>0</v>
      </c>
      <c r="D1642" s="63" t="str">
        <f>'[1]Laporan Mingguan'!D1453</f>
        <v>Asama</v>
      </c>
      <c r="E1642" s="63">
        <f>'[1]Laporan Mingguan'!E1453</f>
        <v>0</v>
      </c>
      <c r="F1642" s="65">
        <f>'[2]Laporan Mingguan'!O1648</f>
        <v>4</v>
      </c>
      <c r="G1642" s="63"/>
      <c r="H1642" s="63"/>
      <c r="I1642" s="63"/>
      <c r="J1642" s="63"/>
      <c r="K1642" s="63"/>
      <c r="L1642" s="63"/>
      <c r="M1642" s="63"/>
      <c r="N1642" s="63"/>
      <c r="O1642" s="65">
        <f t="shared" si="214"/>
        <v>4</v>
      </c>
      <c r="P1642" s="65">
        <v>4</v>
      </c>
      <c r="Q1642" s="65">
        <v>78600</v>
      </c>
      <c r="R1642" s="65">
        <f t="shared" si="215"/>
        <v>314400</v>
      </c>
    </row>
    <row r="1643" spans="1:18" x14ac:dyDescent="0.2">
      <c r="A1643" s="163">
        <v>11</v>
      </c>
      <c r="B1643" s="63" t="s">
        <v>307</v>
      </c>
      <c r="C1643" s="63">
        <v>0</v>
      </c>
      <c r="D1643" s="63">
        <v>0</v>
      </c>
      <c r="E1643" s="63">
        <v>0</v>
      </c>
      <c r="F1643" s="65">
        <f>'[2]Laporan Mingguan'!O1649</f>
        <v>35</v>
      </c>
      <c r="G1643" s="63"/>
      <c r="H1643" s="63"/>
      <c r="I1643" s="63"/>
      <c r="J1643" s="63"/>
      <c r="K1643" s="63"/>
      <c r="L1643" s="63"/>
      <c r="M1643" s="63"/>
      <c r="N1643" s="63"/>
      <c r="O1643" s="65">
        <f>(F1643+G1643+I1643+K1643+M1643)-(H1643+J1643+L1643+N1643)</f>
        <v>35</v>
      </c>
      <c r="P1643" s="65">
        <v>35</v>
      </c>
      <c r="Q1643" s="65">
        <v>75000</v>
      </c>
      <c r="R1643" s="65">
        <f t="shared" si="215"/>
        <v>2625000</v>
      </c>
    </row>
    <row r="1644" spans="1:18" x14ac:dyDescent="0.2">
      <c r="A1644" s="163">
        <v>12</v>
      </c>
      <c r="B1644" s="63" t="str">
        <f>'[1]Laporan Mingguan'!B1454</f>
        <v>Burner Tip 40</v>
      </c>
      <c r="C1644" s="63">
        <f>'[1]Laporan Mingguan'!C1454</f>
        <v>0</v>
      </c>
      <c r="D1644" s="63" t="str">
        <f>'[1]Laporan Mingguan'!D1454</f>
        <v>Asama</v>
      </c>
      <c r="E1644" s="63">
        <f>'[1]Laporan Mingguan'!E1454</f>
        <v>0</v>
      </c>
      <c r="F1644" s="65">
        <f>'[2]Laporan Mingguan'!O1650</f>
        <v>45</v>
      </c>
      <c r="G1644" s="63"/>
      <c r="H1644" s="63"/>
      <c r="I1644" s="63"/>
      <c r="J1644" s="63"/>
      <c r="K1644" s="63"/>
      <c r="L1644" s="63"/>
      <c r="M1644" s="63"/>
      <c r="N1644" s="63"/>
      <c r="O1644" s="65">
        <f t="shared" si="214"/>
        <v>45</v>
      </c>
      <c r="P1644" s="65">
        <v>45</v>
      </c>
      <c r="Q1644" s="65">
        <v>85700</v>
      </c>
      <c r="R1644" s="65">
        <f t="shared" si="215"/>
        <v>3856500</v>
      </c>
    </row>
    <row r="1645" spans="1:18" x14ac:dyDescent="0.2">
      <c r="A1645" s="163">
        <v>13</v>
      </c>
      <c r="B1645" s="63" t="str">
        <f>'[1]Laporan Mingguan'!B1455</f>
        <v>Bush Dia. 28 x 16,3</v>
      </c>
      <c r="C1645" s="63">
        <f>'[1]Laporan Mingguan'!C1455</f>
        <v>0</v>
      </c>
      <c r="D1645" s="63" t="str">
        <f>'[1]Laporan Mingguan'!D1455</f>
        <v>JIC</v>
      </c>
      <c r="E1645" s="63">
        <f>'[1]Laporan Mingguan'!E1455</f>
        <v>0</v>
      </c>
      <c r="F1645" s="65">
        <f>'[2]Laporan Mingguan'!O1651</f>
        <v>6</v>
      </c>
      <c r="G1645" s="63"/>
      <c r="H1645" s="63"/>
      <c r="I1645" s="63"/>
      <c r="J1645" s="63"/>
      <c r="K1645" s="63"/>
      <c r="L1645" s="63"/>
      <c r="M1645" s="63"/>
      <c r="N1645" s="63"/>
      <c r="O1645" s="65">
        <f t="shared" si="214"/>
        <v>6</v>
      </c>
      <c r="P1645" s="65">
        <v>6</v>
      </c>
      <c r="Q1645" s="65">
        <v>75000</v>
      </c>
      <c r="R1645" s="65">
        <f t="shared" si="215"/>
        <v>450000</v>
      </c>
    </row>
    <row r="1646" spans="1:18" x14ac:dyDescent="0.2">
      <c r="A1646" s="163">
        <v>14</v>
      </c>
      <c r="B1646" s="63" t="str">
        <f>'[1]Laporan Mingguan'!B1456</f>
        <v>Bush A</v>
      </c>
      <c r="C1646" s="63">
        <f>'[1]Laporan Mingguan'!C1456</f>
        <v>0</v>
      </c>
      <c r="D1646" s="63" t="str">
        <f>'[1]Laporan Mingguan'!D1456</f>
        <v>AICC</v>
      </c>
      <c r="E1646" s="63">
        <f>'[1]Laporan Mingguan'!E1456</f>
        <v>0</v>
      </c>
      <c r="F1646" s="65">
        <f>'[2]Laporan Mingguan'!O1652</f>
        <v>24</v>
      </c>
      <c r="G1646" s="63"/>
      <c r="H1646" s="63"/>
      <c r="I1646" s="63"/>
      <c r="J1646" s="63"/>
      <c r="K1646" s="63"/>
      <c r="L1646" s="63"/>
      <c r="M1646" s="63"/>
      <c r="N1646" s="63"/>
      <c r="O1646" s="65">
        <f>(F1646+G1646+I1646+K1646+M1646)-(H1646+J1646+L1646+N1646)</f>
        <v>24</v>
      </c>
      <c r="P1646" s="65">
        <v>24</v>
      </c>
      <c r="Q1646" s="65">
        <v>220000</v>
      </c>
      <c r="R1646" s="65">
        <f t="shared" si="215"/>
        <v>5280000</v>
      </c>
    </row>
    <row r="1647" spans="1:18" x14ac:dyDescent="0.2">
      <c r="A1647" s="163">
        <v>15</v>
      </c>
      <c r="B1647" s="63" t="str">
        <f>'[1]Laporan Mingguan'!B1457</f>
        <v>Bush A</v>
      </c>
      <c r="C1647" s="63">
        <f>'[1]Laporan Mingguan'!C1457</f>
        <v>0</v>
      </c>
      <c r="D1647" s="63" t="str">
        <f>'[1]Laporan Mingguan'!D1457</f>
        <v>Asama</v>
      </c>
      <c r="E1647" s="63">
        <f>'[1]Laporan Mingguan'!E1457</f>
        <v>0</v>
      </c>
      <c r="F1647" s="65">
        <f>'[2]Laporan Mingguan'!O1653</f>
        <v>4</v>
      </c>
      <c r="G1647" s="63"/>
      <c r="H1647" s="63"/>
      <c r="I1647" s="63"/>
      <c r="J1647" s="63"/>
      <c r="K1647" s="63"/>
      <c r="L1647" s="63"/>
      <c r="M1647" s="63"/>
      <c r="N1647" s="63"/>
      <c r="O1647" s="65">
        <f>(F1647+G1647+I1647+K1647+M1647)-(H1647+J1647+L1647+N1647)</f>
        <v>4</v>
      </c>
      <c r="P1647" s="65">
        <v>4</v>
      </c>
      <c r="Q1647" s="65">
        <v>210000</v>
      </c>
      <c r="R1647" s="65">
        <f t="shared" si="215"/>
        <v>840000</v>
      </c>
    </row>
    <row r="1648" spans="1:18" x14ac:dyDescent="0.2">
      <c r="A1648" s="163">
        <v>16</v>
      </c>
      <c r="B1648" s="63" t="str">
        <f>'[1]Laporan Mingguan'!B1458</f>
        <v>Bush B</v>
      </c>
      <c r="C1648" s="63">
        <f>'[1]Laporan Mingguan'!C1458</f>
        <v>0</v>
      </c>
      <c r="D1648" s="63" t="str">
        <f>'[1]Laporan Mingguan'!D1458</f>
        <v>AICC</v>
      </c>
      <c r="E1648" s="63">
        <f>'[1]Laporan Mingguan'!E1458</f>
        <v>0</v>
      </c>
      <c r="F1648" s="65">
        <f>'[2]Laporan Mingguan'!O1654</f>
        <v>15</v>
      </c>
      <c r="G1648" s="63"/>
      <c r="H1648" s="63"/>
      <c r="I1648" s="63"/>
      <c r="J1648" s="63"/>
      <c r="K1648" s="63"/>
      <c r="L1648" s="63"/>
      <c r="M1648" s="63"/>
      <c r="N1648" s="63"/>
      <c r="O1648" s="65">
        <f>(F1648+G1648+I1648+K1648+M1648)-(H1648+J1648+L1648+N1648)</f>
        <v>15</v>
      </c>
      <c r="P1648" s="65">
        <v>15</v>
      </c>
      <c r="Q1648" s="65">
        <v>220000</v>
      </c>
      <c r="R1648" s="65">
        <f t="shared" si="215"/>
        <v>3300000</v>
      </c>
    </row>
    <row r="1649" spans="1:18" x14ac:dyDescent="0.2">
      <c r="A1649" s="163">
        <v>17</v>
      </c>
      <c r="B1649" s="63" t="str">
        <f>'[1]Laporan Mingguan'!B1459</f>
        <v>Bush B</v>
      </c>
      <c r="C1649" s="63">
        <f>'[1]Laporan Mingguan'!C1459</f>
        <v>0</v>
      </c>
      <c r="D1649" s="63" t="str">
        <f>'[1]Laporan Mingguan'!D1459</f>
        <v>Asama</v>
      </c>
      <c r="E1649" s="63">
        <f>'[1]Laporan Mingguan'!E1459</f>
        <v>0</v>
      </c>
      <c r="F1649" s="65">
        <f>'[2]Laporan Mingguan'!O1655</f>
        <v>8</v>
      </c>
      <c r="G1649" s="63"/>
      <c r="H1649" s="63"/>
      <c r="I1649" s="63"/>
      <c r="J1649" s="63"/>
      <c r="K1649" s="63"/>
      <c r="L1649" s="63"/>
      <c r="M1649" s="63"/>
      <c r="N1649" s="63"/>
      <c r="O1649" s="65">
        <f>(F1649+G1649+I1649+K1649+M1649)-(H1649+J1649+L1649+N1649)</f>
        <v>8</v>
      </c>
      <c r="P1649" s="65">
        <v>8</v>
      </c>
      <c r="Q1649" s="65">
        <v>210000</v>
      </c>
      <c r="R1649" s="65">
        <f t="shared" si="215"/>
        <v>1680000</v>
      </c>
    </row>
    <row r="1650" spans="1:18" x14ac:dyDescent="0.2">
      <c r="A1650" s="163">
        <v>18</v>
      </c>
      <c r="B1650" s="63" t="str">
        <f>'[1]Laporan Mingguan'!B1460</f>
        <v>Bush Plug</v>
      </c>
      <c r="C1650" s="63">
        <f>'[1]Laporan Mingguan'!C1460</f>
        <v>0</v>
      </c>
      <c r="D1650" s="63" t="str">
        <f>'[1]Laporan Mingguan'!D1460</f>
        <v>AICC</v>
      </c>
      <c r="E1650" s="63">
        <f>'[1]Laporan Mingguan'!E1460</f>
        <v>0</v>
      </c>
      <c r="F1650" s="65">
        <f>'[2]Laporan Mingguan'!O1656</f>
        <v>4</v>
      </c>
      <c r="G1650" s="63"/>
      <c r="H1650" s="63"/>
      <c r="I1650" s="63"/>
      <c r="J1650" s="63"/>
      <c r="K1650" s="63"/>
      <c r="L1650" s="63"/>
      <c r="M1650" s="63"/>
      <c r="N1650" s="63"/>
      <c r="O1650" s="65">
        <f>(F1650+G1650+I1650+K1650+M1650)-(H1650+J1650+L1650+N1650)</f>
        <v>4</v>
      </c>
      <c r="P1650" s="65">
        <v>4</v>
      </c>
      <c r="Q1650" s="65">
        <v>120000</v>
      </c>
      <c r="R1650" s="65">
        <f t="shared" si="215"/>
        <v>480000</v>
      </c>
    </row>
    <row r="1651" spans="1:18" x14ac:dyDescent="0.2">
      <c r="A1651" s="163">
        <v>19</v>
      </c>
      <c r="B1651" s="63" t="str">
        <f>'[1]Laporan Mingguan'!B1461</f>
        <v>BUSH FOR BASE PLATE</v>
      </c>
      <c r="C1651" s="63">
        <f>'[1]Laporan Mingguan'!C1461</f>
        <v>0</v>
      </c>
      <c r="D1651" s="63" t="str">
        <f>'[1]Laporan Mingguan'!D1461</f>
        <v>ATI</v>
      </c>
      <c r="E1651" s="63" t="str">
        <f>'[1]Laporan Mingguan'!E1461</f>
        <v>SET</v>
      </c>
      <c r="F1651" s="65">
        <f>'[2]Laporan Mingguan'!O1657</f>
        <v>0</v>
      </c>
      <c r="G1651" s="63"/>
      <c r="H1651" s="63"/>
      <c r="I1651" s="63"/>
      <c r="J1651" s="63"/>
      <c r="K1651" s="63"/>
      <c r="L1651" s="63"/>
      <c r="M1651" s="63"/>
      <c r="N1651" s="63"/>
      <c r="O1651" s="65">
        <f t="shared" si="214"/>
        <v>0</v>
      </c>
      <c r="P1651" s="65">
        <v>0</v>
      </c>
      <c r="Q1651" s="65"/>
      <c r="R1651" s="65">
        <f t="shared" si="215"/>
        <v>0</v>
      </c>
    </row>
    <row r="1652" spans="1:18" x14ac:dyDescent="0.2">
      <c r="A1652" s="163">
        <v>20</v>
      </c>
      <c r="B1652" s="63" t="str">
        <f>'[1]Laporan Mingguan'!B1462</f>
        <v>Bush Daisa</v>
      </c>
      <c r="C1652" s="63">
        <f>'[1]Laporan Mingguan'!C1462</f>
        <v>0</v>
      </c>
      <c r="D1652" s="63" t="str">
        <f>'[1]Laporan Mingguan'!D1462</f>
        <v>Asama</v>
      </c>
      <c r="E1652" s="63">
        <f>'[1]Laporan Mingguan'!E1462</f>
        <v>0</v>
      </c>
      <c r="F1652" s="65">
        <f>'[2]Laporan Mingguan'!O1658</f>
        <v>8</v>
      </c>
      <c r="G1652" s="63"/>
      <c r="H1652" s="63"/>
      <c r="I1652" s="63"/>
      <c r="J1652" s="63"/>
      <c r="K1652" s="63"/>
      <c r="L1652" s="63"/>
      <c r="M1652" s="63"/>
      <c r="N1652" s="63"/>
      <c r="O1652" s="65">
        <f>(F1652+G1652+I1652+K1652+M1652)-(H1652+J1652+L1652+N1652)</f>
        <v>8</v>
      </c>
      <c r="P1652" s="65">
        <v>8</v>
      </c>
      <c r="Q1652" s="65">
        <v>25000</v>
      </c>
      <c r="R1652" s="65">
        <f t="shared" si="215"/>
        <v>200000</v>
      </c>
    </row>
    <row r="1653" spans="1:18" x14ac:dyDescent="0.2">
      <c r="A1653" s="163">
        <v>21</v>
      </c>
      <c r="B1653" s="63" t="str">
        <f>'[1]Laporan Mingguan'!B1463</f>
        <v>Chisel For Remove Sand</v>
      </c>
      <c r="C1653" s="63">
        <f>'[1]Laporan Mingguan'!C1463</f>
        <v>0</v>
      </c>
      <c r="D1653" s="63" t="str">
        <f>'[1]Laporan Mingguan'!D1463</f>
        <v>AICC</v>
      </c>
      <c r="E1653" s="63">
        <f>'[1]Laporan Mingguan'!E1463</f>
        <v>0</v>
      </c>
      <c r="F1653" s="65">
        <f>'[2]Laporan Mingguan'!O1659</f>
        <v>3</v>
      </c>
      <c r="G1653" s="63"/>
      <c r="H1653" s="63"/>
      <c r="I1653" s="63"/>
      <c r="J1653" s="63"/>
      <c r="K1653" s="63"/>
      <c r="L1653" s="63"/>
      <c r="M1653" s="63"/>
      <c r="N1653" s="63"/>
      <c r="O1653" s="65">
        <f t="shared" si="214"/>
        <v>3</v>
      </c>
      <c r="P1653" s="65">
        <v>3</v>
      </c>
      <c r="Q1653" s="65">
        <v>160000</v>
      </c>
      <c r="R1653" s="65">
        <f t="shared" si="215"/>
        <v>480000</v>
      </c>
    </row>
    <row r="1654" spans="1:18" x14ac:dyDescent="0.2">
      <c r="A1654" s="163">
        <v>22</v>
      </c>
      <c r="B1654" s="63" t="str">
        <f>'[1]Laporan Mingguan'!B1464</f>
        <v>Chisel Oil Drain Hole</v>
      </c>
      <c r="C1654" s="63">
        <f>'[1]Laporan Mingguan'!C1464</f>
        <v>0</v>
      </c>
      <c r="D1654" s="63" t="str">
        <f>'[1]Laporan Mingguan'!D1464</f>
        <v>AICC</v>
      </c>
      <c r="E1654" s="63">
        <f>'[1]Laporan Mingguan'!E1464</f>
        <v>0</v>
      </c>
      <c r="F1654" s="65">
        <f>'[2]Laporan Mingguan'!O1660</f>
        <v>1</v>
      </c>
      <c r="G1654" s="63"/>
      <c r="H1654" s="63"/>
      <c r="I1654" s="63"/>
      <c r="J1654" s="63"/>
      <c r="K1654" s="63"/>
      <c r="L1654" s="63"/>
      <c r="M1654" s="63"/>
      <c r="N1654" s="63"/>
      <c r="O1654" s="65">
        <f t="shared" si="214"/>
        <v>1</v>
      </c>
      <c r="P1654" s="65">
        <v>1</v>
      </c>
      <c r="Q1654" s="65">
        <v>340000</v>
      </c>
      <c r="R1654" s="65">
        <f t="shared" si="215"/>
        <v>340000</v>
      </c>
    </row>
    <row r="1655" spans="1:18" x14ac:dyDescent="0.2">
      <c r="A1655" s="163">
        <v>23</v>
      </c>
      <c r="B1655" s="63" t="str">
        <f>'[1]Laporan Mingguan'!B1465</f>
        <v>Collet ICC</v>
      </c>
      <c r="C1655" s="63">
        <f>'[1]Laporan Mingguan'!C1465</f>
        <v>0</v>
      </c>
      <c r="D1655" s="63">
        <f>'[1]Laporan Mingguan'!D1465</f>
        <v>0</v>
      </c>
      <c r="E1655" s="63">
        <f>'[1]Laporan Mingguan'!E1465</f>
        <v>0</v>
      </c>
      <c r="F1655" s="65">
        <f>'[2]Laporan Mingguan'!O1661</f>
        <v>116</v>
      </c>
      <c r="G1655" s="63"/>
      <c r="H1655" s="63"/>
      <c r="I1655" s="63"/>
      <c r="J1655" s="63"/>
      <c r="K1655" s="63"/>
      <c r="L1655" s="63"/>
      <c r="M1655" s="63"/>
      <c r="N1655" s="63"/>
      <c r="O1655" s="65">
        <f>(F1655+G1655+I1655+K1655+M1655)-(H1655+J1655+L1655+N1655)</f>
        <v>116</v>
      </c>
      <c r="P1655" s="65">
        <v>116</v>
      </c>
      <c r="Q1655" s="65"/>
      <c r="R1655" s="65">
        <f t="shared" si="215"/>
        <v>0</v>
      </c>
    </row>
    <row r="1656" spans="1:18" x14ac:dyDescent="0.2">
      <c r="A1656" s="163">
        <v>24</v>
      </c>
      <c r="B1656" s="63" t="str">
        <f>'[1]Laporan Mingguan'!B1466</f>
        <v>Double Naple 3/8</v>
      </c>
      <c r="C1656" s="63">
        <f>'[1]Laporan Mingguan'!C1466</f>
        <v>0</v>
      </c>
      <c r="D1656" s="63" t="s">
        <v>416</v>
      </c>
      <c r="E1656" s="63">
        <f>'[1]Laporan Mingguan'!E1466</f>
        <v>0</v>
      </c>
      <c r="F1656" s="65">
        <f>'[2]Laporan Mingguan'!O1662</f>
        <v>0</v>
      </c>
      <c r="G1656" s="63"/>
      <c r="H1656" s="63"/>
      <c r="I1656" s="63"/>
      <c r="J1656" s="63"/>
      <c r="K1656" s="63"/>
      <c r="L1656" s="63"/>
      <c r="M1656" s="63"/>
      <c r="N1656" s="63"/>
      <c r="O1656" s="65">
        <f>(F1656+G1656+I1656+K1656+M1656)-(H1656+J1656+L1656+N1656)</f>
        <v>0</v>
      </c>
      <c r="P1656" s="65">
        <v>0</v>
      </c>
      <c r="Q1656" s="65">
        <v>10000</v>
      </c>
      <c r="R1656" s="65">
        <f t="shared" si="215"/>
        <v>0</v>
      </c>
    </row>
    <row r="1657" spans="1:18" x14ac:dyDescent="0.2">
      <c r="A1657" s="163">
        <v>25</v>
      </c>
      <c r="B1657" s="63" t="str">
        <f>'[1]Laporan Mingguan'!B1467</f>
        <v>Handle 96/128</v>
      </c>
      <c r="C1657" s="63">
        <f>'[1]Laporan Mingguan'!C1467</f>
        <v>0</v>
      </c>
      <c r="D1657" s="63">
        <f>'[1]Laporan Mingguan'!D1467</f>
        <v>0</v>
      </c>
      <c r="E1657" s="63">
        <f>'[1]Laporan Mingguan'!E1467</f>
        <v>0</v>
      </c>
      <c r="F1657" s="65">
        <f>'[2]Laporan Mingguan'!O1663</f>
        <v>1</v>
      </c>
      <c r="G1657" s="63"/>
      <c r="H1657" s="63"/>
      <c r="I1657" s="63"/>
      <c r="J1657" s="63"/>
      <c r="K1657" s="63"/>
      <c r="L1657" s="63"/>
      <c r="M1657" s="63"/>
      <c r="N1657" s="63"/>
      <c r="O1657" s="65">
        <f>(F1657+G1657+I1657+K1657+M1657)-(H1657+J1657+L1657+N1657)</f>
        <v>1</v>
      </c>
      <c r="P1657" s="65">
        <v>1</v>
      </c>
      <c r="Q1657" s="65"/>
      <c r="R1657" s="65">
        <f t="shared" si="215"/>
        <v>0</v>
      </c>
    </row>
    <row r="1658" spans="1:18" x14ac:dyDescent="0.2">
      <c r="A1658" s="163">
        <v>26</v>
      </c>
      <c r="B1658" s="63" t="str">
        <f>'[1]Laporan Mingguan'!B1468</f>
        <v>HANGER 2 (perahu)</v>
      </c>
      <c r="C1658" s="63">
        <f>'[1]Laporan Mingguan'!C1468</f>
        <v>0</v>
      </c>
      <c r="D1658" s="63" t="s">
        <v>400</v>
      </c>
      <c r="E1658" s="63">
        <f>'[1]Laporan Mingguan'!E1468</f>
        <v>0</v>
      </c>
      <c r="F1658" s="65">
        <f>'[2]Laporan Mingguan'!O1664</f>
        <v>0</v>
      </c>
      <c r="G1658" s="63"/>
      <c r="H1658" s="63"/>
      <c r="I1658" s="63"/>
      <c r="J1658" s="63"/>
      <c r="K1658" s="63"/>
      <c r="L1658" s="63"/>
      <c r="M1658" s="63"/>
      <c r="N1658" s="63"/>
      <c r="O1658" s="65">
        <f t="shared" si="214"/>
        <v>0</v>
      </c>
      <c r="P1658" s="65">
        <v>0</v>
      </c>
      <c r="Q1658" s="65">
        <v>150000</v>
      </c>
      <c r="R1658" s="65">
        <f t="shared" si="215"/>
        <v>0</v>
      </c>
    </row>
    <row r="1659" spans="1:18" s="93" customFormat="1" x14ac:dyDescent="0.2">
      <c r="A1659" s="163">
        <v>27</v>
      </c>
      <c r="B1659" s="91" t="str">
        <f>'[1]Laporan Mingguan'!B1469</f>
        <v>Jaket Alumunium Ø10</v>
      </c>
      <c r="C1659" s="91" t="str">
        <f>'[1]Laporan Mingguan'!C1469</f>
        <v>Alumunium</v>
      </c>
      <c r="D1659" s="91" t="str">
        <f>'[1]Laporan Mingguan'!D1469</f>
        <v xml:space="preserve">BUMM </v>
      </c>
      <c r="E1659" s="91">
        <f>'[1]Laporan Mingguan'!E1469</f>
        <v>0</v>
      </c>
      <c r="F1659" s="92">
        <f>'[2]Laporan Mingguan'!O1665</f>
        <v>10</v>
      </c>
      <c r="G1659" s="91">
        <f>10</f>
        <v>10</v>
      </c>
      <c r="H1659" s="91"/>
      <c r="I1659" s="91"/>
      <c r="J1659" s="91">
        <f>10</f>
        <v>10</v>
      </c>
      <c r="K1659" s="91"/>
      <c r="L1659" s="91"/>
      <c r="M1659" s="91"/>
      <c r="N1659" s="91"/>
      <c r="O1659" s="92">
        <f t="shared" si="214"/>
        <v>10</v>
      </c>
      <c r="P1659" s="92">
        <v>10</v>
      </c>
      <c r="Q1659" s="92">
        <v>3412500</v>
      </c>
      <c r="R1659" s="92">
        <f t="shared" si="215"/>
        <v>34125000</v>
      </c>
    </row>
    <row r="1660" spans="1:18" x14ac:dyDescent="0.2">
      <c r="A1660" s="163">
        <v>28</v>
      </c>
      <c r="B1660" s="63" t="str">
        <f>'[1]Laporan Mingguan'!B1470</f>
        <v>Jaket Alumunium Ø14</v>
      </c>
      <c r="C1660" s="63" t="str">
        <f>'[1]Laporan Mingguan'!C1470</f>
        <v>Alumunium</v>
      </c>
      <c r="D1660" s="63" t="str">
        <f>'[1]Laporan Mingguan'!D1470</f>
        <v>Asama</v>
      </c>
      <c r="E1660" s="63">
        <f>'[1]Laporan Mingguan'!E1470</f>
        <v>0</v>
      </c>
      <c r="F1660" s="65">
        <f>'[2]Laporan Mingguan'!O1666</f>
        <v>0</v>
      </c>
      <c r="G1660" s="63"/>
      <c r="H1660" s="63"/>
      <c r="I1660" s="63"/>
      <c r="J1660" s="63"/>
      <c r="K1660" s="63"/>
      <c r="L1660" s="63"/>
      <c r="M1660" s="63"/>
      <c r="N1660" s="63"/>
      <c r="O1660" s="65">
        <f t="shared" si="214"/>
        <v>0</v>
      </c>
      <c r="P1660" s="65">
        <v>0</v>
      </c>
      <c r="Q1660" s="65">
        <v>2300000</v>
      </c>
      <c r="R1660" s="65">
        <f t="shared" si="215"/>
        <v>0</v>
      </c>
    </row>
    <row r="1661" spans="1:18" x14ac:dyDescent="0.2">
      <c r="A1661" s="163">
        <v>29</v>
      </c>
      <c r="B1661" s="63" t="str">
        <f>'[1]Laporan Mingguan'!B1471</f>
        <v>Karet Pinggir</v>
      </c>
      <c r="C1661" s="63">
        <f>'[1]Laporan Mingguan'!C1471</f>
        <v>0</v>
      </c>
      <c r="D1661" s="63" t="str">
        <f>'[1]Laporan Mingguan'!D1471</f>
        <v>JIC</v>
      </c>
      <c r="E1661" s="63">
        <f>'[1]Laporan Mingguan'!E1471</f>
        <v>0</v>
      </c>
      <c r="F1661" s="65">
        <f>'[2]Laporan Mingguan'!O1667</f>
        <v>31</v>
      </c>
      <c r="G1661" s="63"/>
      <c r="H1661" s="63"/>
      <c r="I1661" s="63"/>
      <c r="J1661" s="63"/>
      <c r="K1661" s="63"/>
      <c r="L1661" s="63"/>
      <c r="M1661" s="63"/>
      <c r="N1661" s="63"/>
      <c r="O1661" s="65">
        <f t="shared" si="214"/>
        <v>31</v>
      </c>
      <c r="P1661" s="65">
        <v>31</v>
      </c>
      <c r="Q1661" s="65">
        <v>35000</v>
      </c>
      <c r="R1661" s="65">
        <f t="shared" si="215"/>
        <v>1085000</v>
      </c>
    </row>
    <row r="1662" spans="1:18" x14ac:dyDescent="0.2">
      <c r="A1662" s="163">
        <v>30</v>
      </c>
      <c r="B1662" s="63" t="str">
        <f>'[1]Laporan Mingguan'!B1472</f>
        <v>Karet Pinggir BSI</v>
      </c>
      <c r="C1662" s="63">
        <f>'[1]Laporan Mingguan'!C1472</f>
        <v>0</v>
      </c>
      <c r="D1662" s="63" t="str">
        <f>'[1]Laporan Mingguan'!D1472</f>
        <v>BSI</v>
      </c>
      <c r="E1662" s="63">
        <f>'[1]Laporan Mingguan'!E1472</f>
        <v>0</v>
      </c>
      <c r="F1662" s="65">
        <f>'[2]Laporan Mingguan'!O1668</f>
        <v>46</v>
      </c>
      <c r="G1662" s="63"/>
      <c r="H1662" s="63"/>
      <c r="I1662" s="63"/>
      <c r="J1662" s="63"/>
      <c r="K1662" s="63"/>
      <c r="L1662" s="63"/>
      <c r="M1662" s="63"/>
      <c r="N1662" s="63"/>
      <c r="O1662" s="65">
        <f t="shared" ref="O1662:O1681" si="216">(F1662+G1662+I1662+K1662+M1662)-(H1662+J1662+L1662+N1662)</f>
        <v>46</v>
      </c>
      <c r="P1662" s="65">
        <v>46</v>
      </c>
      <c r="Q1662" s="65">
        <v>35000</v>
      </c>
      <c r="R1662" s="65">
        <f t="shared" si="215"/>
        <v>1610000</v>
      </c>
    </row>
    <row r="1663" spans="1:18" x14ac:dyDescent="0.2">
      <c r="A1663" s="163">
        <v>31</v>
      </c>
      <c r="B1663" s="63" t="str">
        <f>'[1]Laporan Mingguan'!B1473</f>
        <v>Knie 1/2" PVC</v>
      </c>
      <c r="C1663" s="63">
        <f>'[1]Laporan Mingguan'!C1473</f>
        <v>0</v>
      </c>
      <c r="D1663" s="63">
        <f>'[1]Laporan Mingguan'!D1473</f>
        <v>0</v>
      </c>
      <c r="E1663" s="63">
        <f>'[1]Laporan Mingguan'!E1473</f>
        <v>0</v>
      </c>
      <c r="F1663" s="65">
        <f>'[2]Laporan Mingguan'!O1669</f>
        <v>2</v>
      </c>
      <c r="G1663" s="63"/>
      <c r="H1663" s="63"/>
      <c r="I1663" s="63"/>
      <c r="J1663" s="63"/>
      <c r="K1663" s="63"/>
      <c r="L1663" s="63"/>
      <c r="M1663" s="63"/>
      <c r="N1663" s="63"/>
      <c r="O1663" s="65">
        <f t="shared" ref="O1663:O1680" si="217">(F1663+G1663+I1663+K1663+M1663)-(H1663+J1663+L1663+N1663)</f>
        <v>2</v>
      </c>
      <c r="P1663" s="65">
        <v>2</v>
      </c>
      <c r="Q1663" s="65">
        <v>7500</v>
      </c>
      <c r="R1663" s="65">
        <f t="shared" si="215"/>
        <v>15000</v>
      </c>
    </row>
    <row r="1664" spans="1:18" x14ac:dyDescent="0.2">
      <c r="A1664" s="163">
        <v>32</v>
      </c>
      <c r="B1664" s="63" t="str">
        <f>'[1]Laporan Mingguan'!B1474</f>
        <v xml:space="preserve">Knie 1/2" </v>
      </c>
      <c r="C1664" s="63">
        <f>'[1]Laporan Mingguan'!C1474</f>
        <v>0</v>
      </c>
      <c r="D1664" s="63">
        <f>'[1]Laporan Mingguan'!D1474</f>
        <v>0</v>
      </c>
      <c r="E1664" s="63">
        <f>'[1]Laporan Mingguan'!E1474</f>
        <v>0</v>
      </c>
      <c r="F1664" s="65">
        <f>'[2]Laporan Mingguan'!O1670</f>
        <v>0</v>
      </c>
      <c r="G1664" s="63"/>
      <c r="H1664" s="63"/>
      <c r="I1664" s="63"/>
      <c r="J1664" s="63"/>
      <c r="K1664" s="63"/>
      <c r="L1664" s="63"/>
      <c r="M1664" s="63"/>
      <c r="N1664" s="63"/>
      <c r="O1664" s="65">
        <f t="shared" si="216"/>
        <v>0</v>
      </c>
      <c r="P1664" s="65">
        <v>0</v>
      </c>
      <c r="Q1664" s="65">
        <v>7000</v>
      </c>
      <c r="R1664" s="65">
        <f t="shared" si="215"/>
        <v>0</v>
      </c>
    </row>
    <row r="1665" spans="1:18" x14ac:dyDescent="0.2">
      <c r="A1665" s="163">
        <v>33</v>
      </c>
      <c r="B1665" s="63" t="str">
        <f>'[1]Laporan Mingguan'!B1475</f>
        <v>Knie 3/4" PVC</v>
      </c>
      <c r="C1665" s="63">
        <f>'[1]Laporan Mingguan'!C1475</f>
        <v>0</v>
      </c>
      <c r="D1665" s="63">
        <f>'[1]Laporan Mingguan'!D1475</f>
        <v>0</v>
      </c>
      <c r="E1665" s="63">
        <f>'[1]Laporan Mingguan'!E1475</f>
        <v>0</v>
      </c>
      <c r="F1665" s="65">
        <f>'[2]Laporan Mingguan'!O1671</f>
        <v>2</v>
      </c>
      <c r="G1665" s="63"/>
      <c r="H1665" s="63"/>
      <c r="I1665" s="63"/>
      <c r="J1665" s="63"/>
      <c r="K1665" s="63"/>
      <c r="L1665" s="63"/>
      <c r="M1665" s="63"/>
      <c r="N1665" s="63"/>
      <c r="O1665" s="65">
        <f t="shared" si="217"/>
        <v>2</v>
      </c>
      <c r="P1665" s="65">
        <v>2</v>
      </c>
      <c r="Q1665" s="65">
        <v>10500</v>
      </c>
      <c r="R1665" s="65">
        <f t="shared" si="215"/>
        <v>21000</v>
      </c>
    </row>
    <row r="1666" spans="1:18" x14ac:dyDescent="0.2">
      <c r="A1666" s="163">
        <v>34</v>
      </c>
      <c r="B1666" s="63" t="str">
        <f>'[1]Laporan Mingguan'!B1476</f>
        <v>Knie 3/8"</v>
      </c>
      <c r="C1666" s="63">
        <f>'[1]Laporan Mingguan'!C1476</f>
        <v>0</v>
      </c>
      <c r="D1666" s="63" t="str">
        <f>'[1]Laporan Mingguan'!D1476</f>
        <v>HIT</v>
      </c>
      <c r="E1666" s="63">
        <f>'[1]Laporan Mingguan'!E1476</f>
        <v>0</v>
      </c>
      <c r="F1666" s="65">
        <f>'[2]Laporan Mingguan'!O1672</f>
        <v>0</v>
      </c>
      <c r="G1666" s="63"/>
      <c r="H1666" s="63"/>
      <c r="I1666" s="63"/>
      <c r="J1666" s="63"/>
      <c r="K1666" s="63"/>
      <c r="L1666" s="63"/>
      <c r="M1666" s="63"/>
      <c r="N1666" s="63"/>
      <c r="O1666" s="65">
        <f t="shared" si="216"/>
        <v>0</v>
      </c>
      <c r="P1666" s="65">
        <v>0</v>
      </c>
      <c r="Q1666" s="65">
        <v>13000</v>
      </c>
      <c r="R1666" s="65">
        <f t="shared" si="215"/>
        <v>0</v>
      </c>
    </row>
    <row r="1667" spans="1:18" x14ac:dyDescent="0.2">
      <c r="A1667" s="163">
        <v>35</v>
      </c>
      <c r="B1667" s="63" t="str">
        <f>'[1]Laporan Mingguan'!B1477</f>
        <v>Name Plate</v>
      </c>
      <c r="C1667" s="63">
        <f>'[1]Laporan Mingguan'!C1477</f>
        <v>0</v>
      </c>
      <c r="D1667" s="63" t="str">
        <f>'[1]Laporan Mingguan'!D1477</f>
        <v>HIT</v>
      </c>
      <c r="E1667" s="63">
        <f>'[1]Laporan Mingguan'!E1477</f>
        <v>0</v>
      </c>
      <c r="F1667" s="65">
        <f>'[2]Laporan Mingguan'!O1673</f>
        <v>10</v>
      </c>
      <c r="G1667" s="63"/>
      <c r="H1667" s="63"/>
      <c r="I1667" s="63"/>
      <c r="J1667" s="63"/>
      <c r="K1667" s="63"/>
      <c r="L1667" s="63"/>
      <c r="M1667" s="63"/>
      <c r="N1667" s="63"/>
      <c r="O1667" s="65">
        <f t="shared" si="217"/>
        <v>10</v>
      </c>
      <c r="P1667" s="65">
        <v>10</v>
      </c>
      <c r="Q1667" s="65">
        <v>40000</v>
      </c>
      <c r="R1667" s="65">
        <f t="shared" si="215"/>
        <v>400000</v>
      </c>
    </row>
    <row r="1668" spans="1:18" x14ac:dyDescent="0.2">
      <c r="A1668" s="163">
        <v>36</v>
      </c>
      <c r="B1668" s="63" t="str">
        <f>'[1]Laporan Mingguan'!B1478</f>
        <v>Naple Grease</v>
      </c>
      <c r="C1668" s="63">
        <f>'[1]Laporan Mingguan'!C1478</f>
        <v>0</v>
      </c>
      <c r="D1668" s="63">
        <f>'[1]Laporan Mingguan'!D1478</f>
        <v>0</v>
      </c>
      <c r="E1668" s="63">
        <f>'[1]Laporan Mingguan'!E1478</f>
        <v>0</v>
      </c>
      <c r="F1668" s="65">
        <f>'[2]Laporan Mingguan'!O1674</f>
        <v>0</v>
      </c>
      <c r="G1668" s="63"/>
      <c r="H1668" s="63"/>
      <c r="I1668" s="63"/>
      <c r="J1668" s="63"/>
      <c r="K1668" s="63"/>
      <c r="L1668" s="63"/>
      <c r="M1668" s="63"/>
      <c r="N1668" s="63"/>
      <c r="O1668" s="65">
        <f t="shared" si="216"/>
        <v>0</v>
      </c>
      <c r="P1668" s="65">
        <v>0</v>
      </c>
      <c r="Q1668" s="65">
        <v>40000</v>
      </c>
      <c r="R1668" s="65">
        <f t="shared" si="215"/>
        <v>0</v>
      </c>
    </row>
    <row r="1669" spans="1:18" x14ac:dyDescent="0.2">
      <c r="A1669" s="163">
        <v>37</v>
      </c>
      <c r="B1669" s="63" t="str">
        <f>'[1]Laporan Mingguan'!B1479</f>
        <v>Pillow Block</v>
      </c>
      <c r="C1669" s="63">
        <v>0</v>
      </c>
      <c r="D1669" s="63">
        <v>0</v>
      </c>
      <c r="E1669" s="63">
        <v>0</v>
      </c>
      <c r="F1669" s="65">
        <f>'[2]Laporan Mingguan'!O1675</f>
        <v>8</v>
      </c>
      <c r="G1669" s="63"/>
      <c r="H1669" s="63"/>
      <c r="I1669" s="63"/>
      <c r="J1669" s="63"/>
      <c r="K1669" s="63"/>
      <c r="L1669" s="63"/>
      <c r="M1669" s="63"/>
      <c r="N1669" s="63"/>
      <c r="O1669" s="65">
        <f t="shared" si="217"/>
        <v>8</v>
      </c>
      <c r="P1669" s="65">
        <v>8</v>
      </c>
      <c r="Q1669" s="65">
        <v>90000</v>
      </c>
      <c r="R1669" s="65">
        <f t="shared" si="215"/>
        <v>720000</v>
      </c>
    </row>
    <row r="1670" spans="1:18" x14ac:dyDescent="0.2">
      <c r="A1670" s="163">
        <v>38</v>
      </c>
      <c r="B1670" s="63" t="str">
        <f>'[1]Laporan Mingguan'!B1480</f>
        <v>Pin Daisa</v>
      </c>
      <c r="C1670" s="63">
        <f>'[1]Laporan Mingguan'!C1480</f>
        <v>0</v>
      </c>
      <c r="D1670" s="63" t="str">
        <f>'[1]Laporan Mingguan'!D1480</f>
        <v>Asama</v>
      </c>
      <c r="E1670" s="63">
        <f>'[1]Laporan Mingguan'!E1480</f>
        <v>0</v>
      </c>
      <c r="F1670" s="65">
        <f>'[2]Laporan Mingguan'!O1676</f>
        <v>8</v>
      </c>
      <c r="G1670" s="63"/>
      <c r="H1670" s="63"/>
      <c r="I1670" s="63"/>
      <c r="J1670" s="63"/>
      <c r="K1670" s="63"/>
      <c r="L1670" s="63"/>
      <c r="M1670" s="63"/>
      <c r="N1670" s="63"/>
      <c r="O1670" s="65">
        <f t="shared" si="216"/>
        <v>8</v>
      </c>
      <c r="P1670" s="65">
        <v>8</v>
      </c>
      <c r="Q1670" s="65">
        <v>100000</v>
      </c>
      <c r="R1670" s="65">
        <f t="shared" si="215"/>
        <v>800000</v>
      </c>
    </row>
    <row r="1671" spans="1:18" x14ac:dyDescent="0.2">
      <c r="A1671" s="163">
        <v>39</v>
      </c>
      <c r="B1671" s="63" t="str">
        <f>'[1]Laporan Mingguan'!B1481</f>
        <v>Plat Daisa CUI</v>
      </c>
      <c r="C1671" s="63">
        <f>'[1]Laporan Mingguan'!C1481</f>
        <v>0</v>
      </c>
      <c r="D1671" s="63" t="str">
        <f>'[1]Laporan Mingguan'!D1481</f>
        <v>Asama</v>
      </c>
      <c r="E1671" s="63">
        <f>'[1]Laporan Mingguan'!E1481</f>
        <v>0</v>
      </c>
      <c r="F1671" s="65">
        <f>'[2]Laporan Mingguan'!O1677</f>
        <v>2</v>
      </c>
      <c r="G1671" s="63"/>
      <c r="H1671" s="63"/>
      <c r="I1671" s="63"/>
      <c r="J1671" s="63"/>
      <c r="K1671" s="63"/>
      <c r="L1671" s="63"/>
      <c r="M1671" s="63"/>
      <c r="N1671" s="63"/>
      <c r="O1671" s="65">
        <f t="shared" si="216"/>
        <v>2</v>
      </c>
      <c r="P1671" s="65">
        <v>2</v>
      </c>
      <c r="Q1671" s="65">
        <v>2100000</v>
      </c>
      <c r="R1671" s="65">
        <f t="shared" si="215"/>
        <v>4200000</v>
      </c>
    </row>
    <row r="1672" spans="1:18" x14ac:dyDescent="0.2">
      <c r="A1672" s="163">
        <v>40</v>
      </c>
      <c r="B1672" s="63" t="str">
        <f>'[1]Laporan Mingguan'!B1482</f>
        <v>Plat Daisa CUI (NG)</v>
      </c>
      <c r="C1672" s="63">
        <f>'[1]Laporan Mingguan'!C1482</f>
        <v>0</v>
      </c>
      <c r="D1672" s="63" t="str">
        <f>'[1]Laporan Mingguan'!D1482</f>
        <v>Asama</v>
      </c>
      <c r="E1672" s="63">
        <f>'[1]Laporan Mingguan'!E1482</f>
        <v>0</v>
      </c>
      <c r="F1672" s="65">
        <f>'[2]Laporan Mingguan'!O1678</f>
        <v>2</v>
      </c>
      <c r="G1672" s="63"/>
      <c r="H1672" s="63"/>
      <c r="I1672" s="63"/>
      <c r="J1672" s="63"/>
      <c r="K1672" s="63"/>
      <c r="L1672" s="63"/>
      <c r="M1672" s="63"/>
      <c r="N1672" s="63"/>
      <c r="O1672" s="65">
        <f>(F1672+G1672+I1672+K1672+M1672)-(H1672+J1672+L1672+N1672)</f>
        <v>2</v>
      </c>
      <c r="P1672" s="65">
        <v>2</v>
      </c>
      <c r="Q1672" s="65">
        <v>2100000</v>
      </c>
      <c r="R1672" s="65">
        <f t="shared" si="215"/>
        <v>4200000</v>
      </c>
    </row>
    <row r="1673" spans="1:18" x14ac:dyDescent="0.2">
      <c r="A1673" s="163">
        <v>41</v>
      </c>
      <c r="B1673" s="63" t="str">
        <f>'[1]Laporan Mingguan'!B1483</f>
        <v>Plat Daisa HK PATI</v>
      </c>
      <c r="C1673" s="63">
        <f>'[1]Laporan Mingguan'!C1483</f>
        <v>0</v>
      </c>
      <c r="D1673" s="63" t="str">
        <f>'[1]Laporan Mingguan'!D1483</f>
        <v>Asama</v>
      </c>
      <c r="E1673" s="63">
        <f>'[1]Laporan Mingguan'!E1483</f>
        <v>0</v>
      </c>
      <c r="F1673" s="65">
        <f>'[2]Laporan Mingguan'!O1679</f>
        <v>0</v>
      </c>
      <c r="G1673" s="63"/>
      <c r="H1673" s="63"/>
      <c r="I1673" s="63"/>
      <c r="J1673" s="63"/>
      <c r="K1673" s="63"/>
      <c r="L1673" s="63"/>
      <c r="M1673" s="63"/>
      <c r="N1673" s="63"/>
      <c r="O1673" s="65">
        <f t="shared" si="217"/>
        <v>0</v>
      </c>
      <c r="P1673" s="65">
        <v>0</v>
      </c>
      <c r="Q1673" s="65">
        <v>3825000</v>
      </c>
      <c r="R1673" s="65">
        <f t="shared" si="215"/>
        <v>0</v>
      </c>
    </row>
    <row r="1674" spans="1:18" x14ac:dyDescent="0.2">
      <c r="A1674" s="163">
        <v>42</v>
      </c>
      <c r="B1674" s="63" t="str">
        <f>'[1]Laporan Mingguan'!B1484</f>
        <v>plate Vibrator</v>
      </c>
      <c r="C1674" s="63">
        <f>'[1]Laporan Mingguan'!C1484</f>
        <v>0</v>
      </c>
      <c r="D1674" s="63" t="str">
        <f>'[1]Laporan Mingguan'!D1484</f>
        <v>AICC</v>
      </c>
      <c r="E1674" s="63">
        <f>'[1]Laporan Mingguan'!E1484</f>
        <v>0</v>
      </c>
      <c r="F1674" s="65">
        <f>'[2]Laporan Mingguan'!O1680</f>
        <v>0</v>
      </c>
      <c r="G1674" s="63"/>
      <c r="H1674" s="63"/>
      <c r="I1674" s="63"/>
      <c r="J1674" s="63"/>
      <c r="K1674" s="63"/>
      <c r="L1674" s="63"/>
      <c r="M1674" s="63"/>
      <c r="N1674" s="63"/>
      <c r="O1674" s="65">
        <f t="shared" si="216"/>
        <v>0</v>
      </c>
      <c r="P1674" s="65">
        <v>0</v>
      </c>
      <c r="Q1674" s="65">
        <v>38400</v>
      </c>
      <c r="R1674" s="65">
        <f t="shared" si="215"/>
        <v>0</v>
      </c>
    </row>
    <row r="1675" spans="1:18" x14ac:dyDescent="0.2">
      <c r="A1675" s="163">
        <v>43</v>
      </c>
      <c r="B1675" s="63" t="str">
        <f>'[1]Laporan Mingguan'!B1485</f>
        <v>Ring Bulan Sabit</v>
      </c>
      <c r="C1675" s="63">
        <f>'[1]Laporan Mingguan'!C1485</f>
        <v>0</v>
      </c>
      <c r="D1675" s="63">
        <f>'[1]Laporan Mingguan'!D1485</f>
        <v>0</v>
      </c>
      <c r="E1675" s="63">
        <f>'[1]Laporan Mingguan'!E1485</f>
        <v>0</v>
      </c>
      <c r="F1675" s="65">
        <f>'[2]Laporan Mingguan'!O1681</f>
        <v>528</v>
      </c>
      <c r="G1675" s="63"/>
      <c r="H1675" s="63"/>
      <c r="I1675" s="63"/>
      <c r="J1675" s="63"/>
      <c r="K1675" s="63"/>
      <c r="L1675" s="63"/>
      <c r="M1675" s="63"/>
      <c r="N1675" s="63"/>
      <c r="O1675" s="65">
        <f t="shared" si="217"/>
        <v>528</v>
      </c>
      <c r="P1675" s="65">
        <v>528</v>
      </c>
      <c r="Q1675" s="65">
        <v>1920</v>
      </c>
      <c r="R1675" s="65">
        <f t="shared" si="215"/>
        <v>1013760</v>
      </c>
    </row>
    <row r="1676" spans="1:18" x14ac:dyDescent="0.2">
      <c r="A1676" s="163">
        <v>44</v>
      </c>
      <c r="B1676" s="63" t="str">
        <f>'[1]Laporan Mingguan'!B1486</f>
        <v xml:space="preserve">Roda Daisa </v>
      </c>
      <c r="C1676" s="63">
        <f>'[1]Laporan Mingguan'!C1486</f>
        <v>0</v>
      </c>
      <c r="D1676" s="63" t="str">
        <f>'[1]Laporan Mingguan'!D1486</f>
        <v>Asama</v>
      </c>
      <c r="E1676" s="63">
        <f>'[1]Laporan Mingguan'!E1486</f>
        <v>0</v>
      </c>
      <c r="F1676" s="65">
        <f>'[2]Laporan Mingguan'!O1682</f>
        <v>8</v>
      </c>
      <c r="G1676" s="63"/>
      <c r="H1676" s="63"/>
      <c r="I1676" s="63"/>
      <c r="J1676" s="63"/>
      <c r="K1676" s="63"/>
      <c r="L1676" s="63"/>
      <c r="M1676" s="63"/>
      <c r="N1676" s="63"/>
      <c r="O1676" s="65">
        <f t="shared" si="216"/>
        <v>8</v>
      </c>
      <c r="P1676" s="65">
        <v>8</v>
      </c>
      <c r="Q1676" s="65">
        <v>145000</v>
      </c>
      <c r="R1676" s="65">
        <f t="shared" si="215"/>
        <v>1160000</v>
      </c>
    </row>
    <row r="1677" spans="1:18" x14ac:dyDescent="0.2">
      <c r="A1677" s="163">
        <v>45</v>
      </c>
      <c r="B1677" s="63" t="str">
        <f>'[1]Laporan Mingguan'!B1487</f>
        <v>Round locate bush</v>
      </c>
      <c r="C1677" s="63">
        <f>'[1]Laporan Mingguan'!C1487</f>
        <v>0</v>
      </c>
      <c r="D1677" s="63">
        <f>'[1]Laporan Mingguan'!D1487</f>
        <v>0</v>
      </c>
      <c r="E1677" s="63">
        <f>'[1]Laporan Mingguan'!E1487</f>
        <v>0</v>
      </c>
      <c r="F1677" s="65">
        <f>'[2]Laporan Mingguan'!O1683</f>
        <v>15</v>
      </c>
      <c r="G1677" s="63"/>
      <c r="H1677" s="63"/>
      <c r="I1677" s="63"/>
      <c r="J1677" s="63"/>
      <c r="K1677" s="63"/>
      <c r="L1677" s="63"/>
      <c r="M1677" s="63"/>
      <c r="N1677" s="63"/>
      <c r="O1677" s="65">
        <f t="shared" si="217"/>
        <v>15</v>
      </c>
      <c r="P1677" s="65">
        <v>15</v>
      </c>
      <c r="Q1677" s="65">
        <v>145000</v>
      </c>
      <c r="R1677" s="65">
        <f t="shared" si="215"/>
        <v>2175000</v>
      </c>
    </row>
    <row r="1678" spans="1:18" x14ac:dyDescent="0.2">
      <c r="A1678" s="163">
        <v>46</v>
      </c>
      <c r="B1678" s="63" t="str">
        <f>'[1]Laporan Mingguan'!B1488</f>
        <v xml:space="preserve">Round locate pin </v>
      </c>
      <c r="C1678" s="63">
        <f>'[1]Laporan Mingguan'!C1488</f>
        <v>0</v>
      </c>
      <c r="D1678" s="63">
        <f>'[1]Laporan Mingguan'!D1488</f>
        <v>0</v>
      </c>
      <c r="E1678" s="63">
        <f>'[1]Laporan Mingguan'!E1488</f>
        <v>0</v>
      </c>
      <c r="F1678" s="65">
        <f>'[2]Laporan Mingguan'!O1684</f>
        <v>7</v>
      </c>
      <c r="G1678" s="63"/>
      <c r="H1678" s="63"/>
      <c r="I1678" s="63"/>
      <c r="J1678" s="63"/>
      <c r="K1678" s="63"/>
      <c r="L1678" s="63"/>
      <c r="M1678" s="63"/>
      <c r="N1678" s="63"/>
      <c r="O1678" s="65">
        <f t="shared" si="216"/>
        <v>7</v>
      </c>
      <c r="P1678" s="65">
        <v>7</v>
      </c>
      <c r="Q1678" s="65">
        <v>165000</v>
      </c>
      <c r="R1678" s="65">
        <f t="shared" si="215"/>
        <v>1155000</v>
      </c>
    </row>
    <row r="1679" spans="1:18" x14ac:dyDescent="0.2">
      <c r="A1679" s="163">
        <v>47</v>
      </c>
      <c r="B1679" s="63" t="s">
        <v>255</v>
      </c>
      <c r="C1679" s="63">
        <v>0</v>
      </c>
      <c r="D1679" s="63" t="s">
        <v>261</v>
      </c>
      <c r="E1679" s="63">
        <v>0</v>
      </c>
      <c r="F1679" s="65">
        <f>'[2]Laporan Mingguan'!O1685</f>
        <v>3</v>
      </c>
      <c r="G1679" s="63"/>
      <c r="H1679" s="63"/>
      <c r="I1679" s="63"/>
      <c r="J1679" s="63"/>
      <c r="K1679" s="63"/>
      <c r="L1679" s="63"/>
      <c r="M1679" s="63"/>
      <c r="N1679" s="63"/>
      <c r="O1679" s="65">
        <f t="shared" si="217"/>
        <v>3</v>
      </c>
      <c r="P1679" s="65">
        <v>3</v>
      </c>
      <c r="Q1679" s="65">
        <v>568</v>
      </c>
      <c r="R1679" s="65">
        <f t="shared" si="215"/>
        <v>1704</v>
      </c>
    </row>
    <row r="1680" spans="1:18" x14ac:dyDescent="0.2">
      <c r="A1680" s="163">
        <v>48</v>
      </c>
      <c r="B1680" s="63" t="str">
        <f>'[1]Laporan Mingguan'!B1489</f>
        <v>Sliding Block</v>
      </c>
      <c r="C1680" s="63">
        <f>'[1]Laporan Mingguan'!C1489</f>
        <v>0</v>
      </c>
      <c r="D1680" s="63" t="str">
        <f>'[1]Laporan Mingguan'!D1489</f>
        <v>AICC</v>
      </c>
      <c r="E1680" s="63">
        <f>'[1]Laporan Mingguan'!E1489</f>
        <v>0</v>
      </c>
      <c r="F1680" s="65">
        <f>'[2]Laporan Mingguan'!O1686</f>
        <v>16</v>
      </c>
      <c r="G1680" s="63"/>
      <c r="H1680" s="63"/>
      <c r="I1680" s="63"/>
      <c r="J1680" s="63"/>
      <c r="K1680" s="63"/>
      <c r="L1680" s="63"/>
      <c r="M1680" s="63"/>
      <c r="N1680" s="63"/>
      <c r="O1680" s="65">
        <f t="shared" si="217"/>
        <v>16</v>
      </c>
      <c r="P1680" s="65">
        <v>16</v>
      </c>
      <c r="Q1680" s="65">
        <v>200000</v>
      </c>
      <c r="R1680" s="65">
        <f t="shared" si="215"/>
        <v>3200000</v>
      </c>
    </row>
    <row r="1681" spans="1:18" x14ac:dyDescent="0.2">
      <c r="A1681" s="163">
        <v>49</v>
      </c>
      <c r="B1681" s="63" t="str">
        <f>'[1]Laporan Mingguan'!B1490</f>
        <v>Sliding Block</v>
      </c>
      <c r="C1681" s="63">
        <f>'[1]Laporan Mingguan'!C1490</f>
        <v>0</v>
      </c>
      <c r="D1681" s="63">
        <f>'[1]Laporan Mingguan'!D1490</f>
        <v>0</v>
      </c>
      <c r="E1681" s="63">
        <f>'[1]Laporan Mingguan'!E1490</f>
        <v>0</v>
      </c>
      <c r="F1681" s="65">
        <f>'[2]Laporan Mingguan'!O1687</f>
        <v>8</v>
      </c>
      <c r="G1681" s="63"/>
      <c r="H1681" s="63"/>
      <c r="I1681" s="63"/>
      <c r="J1681" s="63"/>
      <c r="K1681" s="63"/>
      <c r="L1681" s="63"/>
      <c r="M1681" s="63"/>
      <c r="N1681" s="63"/>
      <c r="O1681" s="65">
        <f t="shared" si="216"/>
        <v>8</v>
      </c>
      <c r="P1681" s="65">
        <v>8</v>
      </c>
      <c r="Q1681" s="65">
        <v>290000</v>
      </c>
      <c r="R1681" s="65">
        <f t="shared" si="215"/>
        <v>2320000</v>
      </c>
    </row>
    <row r="1682" spans="1:18" x14ac:dyDescent="0.2">
      <c r="F1682" s="58"/>
    </row>
    <row r="1683" spans="1:18" x14ac:dyDescent="0.2">
      <c r="Q1683" s="72" t="s">
        <v>22</v>
      </c>
      <c r="R1683" s="72">
        <f>SUM(R1633:R1681)</f>
        <v>104567364</v>
      </c>
    </row>
    <row r="1684" spans="1:18" x14ac:dyDescent="0.2">
      <c r="Q1684" s="72"/>
      <c r="R1684" s="72"/>
    </row>
    <row r="1685" spans="1:18" x14ac:dyDescent="0.2">
      <c r="A1685" s="56" t="s">
        <v>24</v>
      </c>
      <c r="Q1685" s="72"/>
      <c r="R1685" s="72"/>
    </row>
    <row r="1686" spans="1:18" s="62" customFormat="1" ht="25.5" x14ac:dyDescent="0.25">
      <c r="A1686" s="59" t="s">
        <v>2</v>
      </c>
      <c r="B1686" s="59" t="s">
        <v>3</v>
      </c>
      <c r="C1686" s="59" t="s">
        <v>4</v>
      </c>
      <c r="D1686" s="59" t="s">
        <v>5</v>
      </c>
      <c r="E1686" s="59" t="s">
        <v>6</v>
      </c>
      <c r="F1686" s="60" t="s">
        <v>1196</v>
      </c>
      <c r="G1686" s="107" t="s">
        <v>7</v>
      </c>
      <c r="H1686" s="108"/>
      <c r="I1686" s="107" t="s">
        <v>8</v>
      </c>
      <c r="J1686" s="108"/>
      <c r="K1686" s="107" t="s">
        <v>9</v>
      </c>
      <c r="L1686" s="108"/>
      <c r="M1686" s="107" t="s">
        <v>10</v>
      </c>
      <c r="N1686" s="108"/>
      <c r="O1686" s="60" t="s">
        <v>1210</v>
      </c>
      <c r="P1686" s="61" t="s">
        <v>11</v>
      </c>
      <c r="Q1686" s="61" t="s">
        <v>12</v>
      </c>
      <c r="R1686" s="61" t="s">
        <v>13</v>
      </c>
    </row>
    <row r="1687" spans="1:18" x14ac:dyDescent="0.2">
      <c r="A1687" s="63"/>
      <c r="B1687" s="63"/>
      <c r="C1687" s="63"/>
      <c r="D1687" s="63"/>
      <c r="E1687" s="63"/>
      <c r="F1687" s="63"/>
      <c r="G1687" s="63" t="s">
        <v>14</v>
      </c>
      <c r="H1687" s="63" t="s">
        <v>15</v>
      </c>
      <c r="I1687" s="63" t="s">
        <v>14</v>
      </c>
      <c r="J1687" s="63" t="s">
        <v>15</v>
      </c>
      <c r="K1687" s="63" t="s">
        <v>14</v>
      </c>
      <c r="L1687" s="63" t="s">
        <v>15</v>
      </c>
      <c r="M1687" s="63" t="s">
        <v>14</v>
      </c>
      <c r="N1687" s="63" t="s">
        <v>15</v>
      </c>
      <c r="O1687" s="65"/>
      <c r="P1687" s="65"/>
      <c r="Q1687" s="65"/>
      <c r="R1687" s="65"/>
    </row>
    <row r="1688" spans="1:18" x14ac:dyDescent="0.2">
      <c r="A1688" s="163">
        <v>1</v>
      </c>
      <c r="B1688" s="63" t="str">
        <f>'[1]Laporan Mingguan'!B1497</f>
        <v>Base Plate # 30</v>
      </c>
      <c r="C1688" s="63">
        <f>'[1]Laporan Mingguan'!C1497</f>
        <v>0</v>
      </c>
      <c r="D1688" s="63" t="str">
        <f>'[1]Laporan Mingguan'!D1497</f>
        <v>ASAMA</v>
      </c>
      <c r="E1688" s="63">
        <f>'[1]Laporan Mingguan'!E1497</f>
        <v>0</v>
      </c>
      <c r="F1688" s="65">
        <f>'[2]Laporan Mingguan'!O1694</f>
        <v>0</v>
      </c>
      <c r="G1688" s="63"/>
      <c r="H1688" s="63"/>
      <c r="I1688" s="63"/>
      <c r="J1688" s="63"/>
      <c r="K1688" s="63"/>
      <c r="L1688" s="63"/>
      <c r="M1688" s="63"/>
      <c r="N1688" s="63"/>
      <c r="O1688" s="65">
        <f>(F1688+G1688+I1688+K1688+M1688)-(H1688+J1688+L1688+N1688)</f>
        <v>0</v>
      </c>
      <c r="P1688" s="65"/>
      <c r="Q1688" s="65">
        <v>4803000</v>
      </c>
      <c r="R1688" s="65">
        <f>Q1688*O1688</f>
        <v>0</v>
      </c>
    </row>
    <row r="1689" spans="1:18" x14ac:dyDescent="0.2">
      <c r="A1689" s="163">
        <v>2</v>
      </c>
      <c r="B1689" s="63" t="str">
        <f>'[1]Laporan Mingguan'!B1498</f>
        <v>Base Plate # 40</v>
      </c>
      <c r="C1689" s="63">
        <f>'[1]Laporan Mingguan'!C1498</f>
        <v>0</v>
      </c>
      <c r="D1689" s="63" t="str">
        <f>'[1]Laporan Mingguan'!D1498</f>
        <v>ASAMA</v>
      </c>
      <c r="E1689" s="63">
        <f>'[1]Laporan Mingguan'!E1498</f>
        <v>0</v>
      </c>
      <c r="F1689" s="65">
        <f>'[2]Laporan Mingguan'!O1695</f>
        <v>3</v>
      </c>
      <c r="G1689" s="63"/>
      <c r="H1689" s="63"/>
      <c r="I1689" s="63"/>
      <c r="J1689" s="63"/>
      <c r="K1689" s="63"/>
      <c r="L1689" s="63"/>
      <c r="M1689" s="63"/>
      <c r="N1689" s="63"/>
      <c r="O1689" s="65">
        <f>(F1689+G1689+I1689+K1689+M1689)-(H1689+J1689+L1689+N1689)</f>
        <v>3</v>
      </c>
      <c r="P1689" s="65">
        <v>3</v>
      </c>
      <c r="Q1689" s="65">
        <v>13500000</v>
      </c>
      <c r="R1689" s="65">
        <f>Q1689*O1689</f>
        <v>40500000</v>
      </c>
    </row>
    <row r="1690" spans="1:18" x14ac:dyDescent="0.2">
      <c r="A1690" s="163">
        <v>3</v>
      </c>
      <c r="B1690" s="63" t="str">
        <f>'[1]Laporan Mingguan'!B1499</f>
        <v>Base Plate JIC</v>
      </c>
      <c r="C1690" s="63">
        <f>'[1]Laporan Mingguan'!C1499</f>
        <v>0</v>
      </c>
      <c r="D1690" s="63" t="str">
        <f>'[1]Laporan Mingguan'!D1499</f>
        <v>JIC</v>
      </c>
      <c r="E1690" s="63">
        <f>'[1]Laporan Mingguan'!E1499</f>
        <v>0</v>
      </c>
      <c r="F1690" s="65">
        <f>'[2]Laporan Mingguan'!O1696</f>
        <v>0</v>
      </c>
      <c r="G1690" s="63"/>
      <c r="H1690" s="63"/>
      <c r="I1690" s="63"/>
      <c r="J1690" s="63"/>
      <c r="K1690" s="63"/>
      <c r="L1690" s="63"/>
      <c r="M1690" s="63"/>
      <c r="N1690" s="63"/>
      <c r="O1690" s="65">
        <f>(F1690+G1690+I1690+K1690+M1690)-(H1690+J1690+L1690+N1690)</f>
        <v>0</v>
      </c>
      <c r="P1690" s="65">
        <v>0</v>
      </c>
      <c r="Q1690" s="65">
        <v>1675000</v>
      </c>
      <c r="R1690" s="65">
        <f>Q1690*O1690</f>
        <v>0</v>
      </c>
    </row>
    <row r="1691" spans="1:18" x14ac:dyDescent="0.2">
      <c r="A1691" s="163">
        <v>4</v>
      </c>
      <c r="B1691" s="63" t="str">
        <f>'[1]Laporan Mingguan'!B1500</f>
        <v>Sekat Cooling Plastik 3x450x460</v>
      </c>
      <c r="C1691" s="63">
        <f>'[1]Laporan Mingguan'!C1500</f>
        <v>0</v>
      </c>
      <c r="D1691" s="63">
        <f>'[1]Laporan Mingguan'!D1500</f>
        <v>0</v>
      </c>
      <c r="E1691" s="63">
        <f>'[1]Laporan Mingguan'!E1500</f>
        <v>0</v>
      </c>
      <c r="F1691" s="65">
        <f>'[2]Laporan Mingguan'!O1697</f>
        <v>2</v>
      </c>
      <c r="G1691" s="63"/>
      <c r="H1691" s="63"/>
      <c r="I1691" s="63"/>
      <c r="J1691" s="63"/>
      <c r="K1691" s="63"/>
      <c r="L1691" s="63"/>
      <c r="M1691" s="63"/>
      <c r="N1691" s="63"/>
      <c r="O1691" s="65">
        <f>(F1691+G1691+I1691+K1691+M1691)-(H1691+J1691+L1691+N1691)</f>
        <v>2</v>
      </c>
      <c r="P1691" s="65">
        <v>2</v>
      </c>
      <c r="Q1691" s="65">
        <v>20000</v>
      </c>
      <c r="R1691" s="65">
        <f>Q1691*O1691</f>
        <v>40000</v>
      </c>
    </row>
    <row r="1692" spans="1:18" x14ac:dyDescent="0.2">
      <c r="F1692" s="65"/>
      <c r="Q1692" s="72" t="s">
        <v>22</v>
      </c>
      <c r="R1692" s="72">
        <f>SUM(R1688:R1691)</f>
        <v>40540000</v>
      </c>
    </row>
    <row r="1693" spans="1:18" x14ac:dyDescent="0.2">
      <c r="F1693" s="58"/>
      <c r="Q1693" s="72"/>
      <c r="R1693" s="72"/>
    </row>
    <row r="1695" spans="1:18" x14ac:dyDescent="0.2">
      <c r="A1695" s="56" t="s">
        <v>18</v>
      </c>
    </row>
    <row r="1696" spans="1:18" s="62" customFormat="1" ht="25.5" x14ac:dyDescent="0.25">
      <c r="A1696" s="59" t="s">
        <v>2</v>
      </c>
      <c r="B1696" s="59" t="s">
        <v>3</v>
      </c>
      <c r="C1696" s="59" t="s">
        <v>4</v>
      </c>
      <c r="D1696" s="59" t="s">
        <v>5</v>
      </c>
      <c r="E1696" s="59" t="s">
        <v>6</v>
      </c>
      <c r="F1696" s="60" t="s">
        <v>1196</v>
      </c>
      <c r="G1696" s="107" t="s">
        <v>7</v>
      </c>
      <c r="H1696" s="108"/>
      <c r="I1696" s="107" t="s">
        <v>8</v>
      </c>
      <c r="J1696" s="108"/>
      <c r="K1696" s="107" t="s">
        <v>9</v>
      </c>
      <c r="L1696" s="108"/>
      <c r="M1696" s="107" t="s">
        <v>10</v>
      </c>
      <c r="N1696" s="108"/>
      <c r="O1696" s="60" t="s">
        <v>1210</v>
      </c>
      <c r="P1696" s="61" t="s">
        <v>11</v>
      </c>
      <c r="Q1696" s="61" t="s">
        <v>12</v>
      </c>
      <c r="R1696" s="61" t="s">
        <v>13</v>
      </c>
    </row>
    <row r="1697" spans="1:18" x14ac:dyDescent="0.2">
      <c r="A1697" s="63"/>
      <c r="B1697" s="63"/>
      <c r="C1697" s="63"/>
      <c r="D1697" s="63"/>
      <c r="E1697" s="63"/>
      <c r="F1697" s="63"/>
      <c r="G1697" s="63" t="s">
        <v>14</v>
      </c>
      <c r="H1697" s="63" t="s">
        <v>15</v>
      </c>
      <c r="I1697" s="63" t="s">
        <v>14</v>
      </c>
      <c r="J1697" s="63" t="s">
        <v>15</v>
      </c>
      <c r="K1697" s="63" t="s">
        <v>14</v>
      </c>
      <c r="L1697" s="63" t="s">
        <v>15</v>
      </c>
      <c r="M1697" s="63" t="s">
        <v>14</v>
      </c>
      <c r="N1697" s="63" t="s">
        <v>15</v>
      </c>
      <c r="O1697" s="65"/>
      <c r="P1697" s="65"/>
      <c r="Q1697" s="65"/>
      <c r="R1697" s="65"/>
    </row>
    <row r="1698" spans="1:18" x14ac:dyDescent="0.2">
      <c r="A1698" s="63">
        <v>1</v>
      </c>
      <c r="B1698" s="63" t="str">
        <f>'[1]Laporan Mingguan'!B1507</f>
        <v>Shank Release Tool, ATC</v>
      </c>
      <c r="C1698" s="63">
        <f>'[1]Laporan Mingguan'!C1507</f>
        <v>0</v>
      </c>
      <c r="D1698" s="63">
        <f>'[1]Laporan Mingguan'!D1507</f>
        <v>0</v>
      </c>
      <c r="E1698" s="63">
        <f>'[1]Laporan Mingguan'!E1507</f>
        <v>0</v>
      </c>
      <c r="F1698" s="65">
        <f>'[2]Laporan Mingguan'!O1704</f>
        <v>1</v>
      </c>
      <c r="G1698" s="63"/>
      <c r="H1698" s="63"/>
      <c r="I1698" s="63"/>
      <c r="J1698" s="63"/>
      <c r="K1698" s="63"/>
      <c r="L1698" s="63"/>
      <c r="M1698" s="63"/>
      <c r="N1698" s="63"/>
      <c r="O1698" s="65">
        <f>(F1698+G1698+I1698+K1698+M1698)-(H1698+J1698+L1698+N1698)</f>
        <v>1</v>
      </c>
      <c r="P1698" s="65">
        <v>1</v>
      </c>
      <c r="Q1698" s="65">
        <v>0</v>
      </c>
      <c r="R1698" s="65">
        <f>Q1698*O1698</f>
        <v>0</v>
      </c>
    </row>
    <row r="1699" spans="1:18" x14ac:dyDescent="0.2">
      <c r="A1699" s="63">
        <v>2</v>
      </c>
      <c r="B1699" s="63" t="str">
        <f>'[1]Laporan Mingguan'!B1508</f>
        <v>Lic-Japan FBJ (Bearing) P205 UC205-16</v>
      </c>
      <c r="C1699" s="63">
        <f>'[1]Laporan Mingguan'!C1508</f>
        <v>0</v>
      </c>
      <c r="D1699" s="63">
        <f>'[1]Laporan Mingguan'!D1508</f>
        <v>0</v>
      </c>
      <c r="E1699" s="63">
        <f>'[1]Laporan Mingguan'!E1508</f>
        <v>0</v>
      </c>
      <c r="F1699" s="65">
        <f>'[2]Laporan Mingguan'!O1705</f>
        <v>3</v>
      </c>
      <c r="G1699" s="63"/>
      <c r="H1699" s="63"/>
      <c r="I1699" s="63"/>
      <c r="J1699" s="63"/>
      <c r="K1699" s="63"/>
      <c r="L1699" s="63"/>
      <c r="M1699" s="63"/>
      <c r="N1699" s="63"/>
      <c r="O1699" s="65">
        <f t="shared" ref="O1699:O1707" si="218">(F1699+G1699+I1699+K1699+M1699)-(H1699+J1699+L1699+N1699)</f>
        <v>3</v>
      </c>
      <c r="P1699" s="65">
        <v>3</v>
      </c>
      <c r="Q1699" s="65">
        <v>95000</v>
      </c>
      <c r="R1699" s="65">
        <f t="shared" ref="R1699:R1707" si="219">Q1699*O1699</f>
        <v>285000</v>
      </c>
    </row>
    <row r="1700" spans="1:18" x14ac:dyDescent="0.2">
      <c r="A1700" s="63">
        <v>3</v>
      </c>
      <c r="B1700" s="63" t="str">
        <f>'[1]Laporan Mingguan'!B1509</f>
        <v>Kaca 3x 10 x 50</v>
      </c>
      <c r="C1700" s="63">
        <f>'[1]Laporan Mingguan'!C1509</f>
        <v>0</v>
      </c>
      <c r="D1700" s="63" t="str">
        <f>'[1]Laporan Mingguan'!D1509</f>
        <v/>
      </c>
      <c r="E1700" s="63">
        <f>'[1]Laporan Mingguan'!E1509</f>
        <v>0</v>
      </c>
      <c r="F1700" s="65">
        <f>'[2]Laporan Mingguan'!O1706</f>
        <v>0</v>
      </c>
      <c r="G1700" s="63"/>
      <c r="H1700" s="63"/>
      <c r="I1700" s="63"/>
      <c r="J1700" s="63"/>
      <c r="K1700" s="63"/>
      <c r="L1700" s="63"/>
      <c r="M1700" s="63"/>
      <c r="N1700" s="63"/>
      <c r="O1700" s="65">
        <f>(F1700+G1700+I1700+K1700+M1700)-(H1700+J1700+L1700+N1700)</f>
        <v>0</v>
      </c>
      <c r="P1700" s="65">
        <v>0</v>
      </c>
      <c r="Q1700" s="65">
        <v>0</v>
      </c>
      <c r="R1700" s="65">
        <f t="shared" si="219"/>
        <v>0</v>
      </c>
    </row>
    <row r="1701" spans="1:18" x14ac:dyDescent="0.2">
      <c r="A1701" s="63">
        <v>4</v>
      </c>
      <c r="B1701" s="63" t="str">
        <f>'[1]Laporan Mingguan'!B1510</f>
        <v>Kunci Cak AW ER 32</v>
      </c>
      <c r="C1701" s="63">
        <f>'[1]Laporan Mingguan'!C1510</f>
        <v>0</v>
      </c>
      <c r="D1701" s="63">
        <f>'[1]Laporan Mingguan'!D1510</f>
        <v>0</v>
      </c>
      <c r="E1701" s="63">
        <f>'[1]Laporan Mingguan'!E1510</f>
        <v>0</v>
      </c>
      <c r="F1701" s="65">
        <f>'[2]Laporan Mingguan'!O1707</f>
        <v>0</v>
      </c>
      <c r="G1701" s="63"/>
      <c r="H1701" s="63"/>
      <c r="I1701" s="63"/>
      <c r="J1701" s="63"/>
      <c r="K1701" s="63"/>
      <c r="L1701" s="63"/>
      <c r="M1701" s="63"/>
      <c r="N1701" s="63"/>
      <c r="O1701" s="65">
        <f t="shared" si="218"/>
        <v>0</v>
      </c>
      <c r="P1701" s="65">
        <v>0</v>
      </c>
      <c r="Q1701" s="65">
        <v>0</v>
      </c>
      <c r="R1701" s="65">
        <f t="shared" si="219"/>
        <v>0</v>
      </c>
    </row>
    <row r="1702" spans="1:18" x14ac:dyDescent="0.2">
      <c r="A1702" s="63">
        <v>5</v>
      </c>
      <c r="B1702" s="63" t="str">
        <f>'[1]Laporan Mingguan'!B1511</f>
        <v>Kunci Pipa</v>
      </c>
      <c r="C1702" s="63">
        <f>'[1]Laporan Mingguan'!C1511</f>
        <v>0</v>
      </c>
      <c r="D1702" s="63">
        <f>'[1]Laporan Mingguan'!D1511</f>
        <v>0</v>
      </c>
      <c r="E1702" s="63">
        <f>'[1]Laporan Mingguan'!E1511</f>
        <v>0</v>
      </c>
      <c r="F1702" s="65">
        <f>'[2]Laporan Mingguan'!O1708</f>
        <v>0</v>
      </c>
      <c r="G1702" s="63"/>
      <c r="H1702" s="63"/>
      <c r="I1702" s="63"/>
      <c r="J1702" s="63"/>
      <c r="K1702" s="63"/>
      <c r="L1702" s="63"/>
      <c r="M1702" s="63"/>
      <c r="N1702" s="63"/>
      <c r="O1702" s="65">
        <f t="shared" si="218"/>
        <v>0</v>
      </c>
      <c r="P1702" s="65">
        <v>0</v>
      </c>
      <c r="Q1702" s="65">
        <v>0</v>
      </c>
      <c r="R1702" s="65">
        <f t="shared" si="219"/>
        <v>0</v>
      </c>
    </row>
    <row r="1703" spans="1:18" x14ac:dyDescent="0.2">
      <c r="A1703" s="63">
        <v>6</v>
      </c>
      <c r="B1703" s="63" t="str">
        <f>'[1]Laporan Mingguan'!B1512</f>
        <v>Gunting Plat</v>
      </c>
      <c r="C1703" s="63">
        <f>'[1]Laporan Mingguan'!C1512</f>
        <v>0</v>
      </c>
      <c r="D1703" s="63">
        <f>'[1]Laporan Mingguan'!D1512</f>
        <v>0</v>
      </c>
      <c r="E1703" s="63">
        <f>'[1]Laporan Mingguan'!E1512</f>
        <v>0</v>
      </c>
      <c r="F1703" s="65">
        <f>'[2]Laporan Mingguan'!O1709</f>
        <v>0</v>
      </c>
      <c r="G1703" s="63"/>
      <c r="H1703" s="63"/>
      <c r="I1703" s="63"/>
      <c r="J1703" s="63"/>
      <c r="K1703" s="63"/>
      <c r="L1703" s="63"/>
      <c r="M1703" s="63"/>
      <c r="N1703" s="63"/>
      <c r="O1703" s="65">
        <f t="shared" si="218"/>
        <v>0</v>
      </c>
      <c r="P1703" s="65">
        <v>0</v>
      </c>
      <c r="Q1703" s="65">
        <v>0</v>
      </c>
      <c r="R1703" s="65">
        <f t="shared" si="219"/>
        <v>0</v>
      </c>
    </row>
    <row r="1704" spans="1:18" x14ac:dyDescent="0.2">
      <c r="A1704" s="63">
        <v>7</v>
      </c>
      <c r="B1704" s="63" t="str">
        <f>'[1]Laporan Mingguan'!B1513</f>
        <v>Ketokan Angka 0-9</v>
      </c>
      <c r="C1704" s="63">
        <f>'[1]Laporan Mingguan'!C1513</f>
        <v>0</v>
      </c>
      <c r="D1704" s="63">
        <f>'[1]Laporan Mingguan'!D1513</f>
        <v>0</v>
      </c>
      <c r="E1704" s="63">
        <f>'[1]Laporan Mingguan'!E1513</f>
        <v>0</v>
      </c>
      <c r="F1704" s="65">
        <f>'[2]Laporan Mingguan'!O1710</f>
        <v>1</v>
      </c>
      <c r="G1704" s="63"/>
      <c r="H1704" s="63"/>
      <c r="I1704" s="63"/>
      <c r="J1704" s="63"/>
      <c r="K1704" s="63"/>
      <c r="L1704" s="63"/>
      <c r="M1704" s="63"/>
      <c r="N1704" s="63"/>
      <c r="O1704" s="65">
        <f t="shared" si="218"/>
        <v>1</v>
      </c>
      <c r="P1704" s="65">
        <v>1</v>
      </c>
      <c r="Q1704" s="65">
        <v>0</v>
      </c>
      <c r="R1704" s="65">
        <f t="shared" si="219"/>
        <v>0</v>
      </c>
    </row>
    <row r="1705" spans="1:18" x14ac:dyDescent="0.2">
      <c r="A1705" s="63">
        <v>8</v>
      </c>
      <c r="B1705" s="63" t="str">
        <f>'[1]Laporan Mingguan'!B1514</f>
        <v>Pompa Stempet</v>
      </c>
      <c r="C1705" s="63">
        <f>'[1]Laporan Mingguan'!C1514</f>
        <v>0</v>
      </c>
      <c r="D1705" s="63">
        <f>'[1]Laporan Mingguan'!D1514</f>
        <v>0</v>
      </c>
      <c r="E1705" s="63">
        <f>'[1]Laporan Mingguan'!E1514</f>
        <v>0</v>
      </c>
      <c r="F1705" s="65">
        <f>'[2]Laporan Mingguan'!O1711</f>
        <v>0</v>
      </c>
      <c r="G1705" s="63"/>
      <c r="H1705" s="63"/>
      <c r="I1705" s="63"/>
      <c r="J1705" s="63"/>
      <c r="K1705" s="63"/>
      <c r="L1705" s="63"/>
      <c r="M1705" s="63"/>
      <c r="N1705" s="63"/>
      <c r="O1705" s="65">
        <f t="shared" si="218"/>
        <v>0</v>
      </c>
      <c r="P1705" s="65">
        <v>0</v>
      </c>
      <c r="Q1705" s="65">
        <v>0</v>
      </c>
      <c r="R1705" s="65">
        <f t="shared" si="219"/>
        <v>0</v>
      </c>
    </row>
    <row r="1706" spans="1:18" x14ac:dyDescent="0.2">
      <c r="A1706" s="63">
        <v>9</v>
      </c>
      <c r="B1706" s="63" t="str">
        <f>'[1]Laporan Mingguan'!B1515</f>
        <v>stang ripet</v>
      </c>
      <c r="C1706" s="63">
        <f>'[1]Laporan Mingguan'!C1515</f>
        <v>0</v>
      </c>
      <c r="D1706" s="63">
        <f>'[1]Laporan Mingguan'!D1515</f>
        <v>0</v>
      </c>
      <c r="E1706" s="63">
        <f>'[1]Laporan Mingguan'!E1515</f>
        <v>0</v>
      </c>
      <c r="F1706" s="65">
        <f>'[2]Laporan Mingguan'!O1712</f>
        <v>0</v>
      </c>
      <c r="G1706" s="63"/>
      <c r="H1706" s="63"/>
      <c r="I1706" s="63"/>
      <c r="J1706" s="63"/>
      <c r="K1706" s="63"/>
      <c r="L1706" s="63"/>
      <c r="M1706" s="63"/>
      <c r="N1706" s="63"/>
      <c r="O1706" s="65">
        <f t="shared" si="218"/>
        <v>0</v>
      </c>
      <c r="P1706" s="65">
        <v>0</v>
      </c>
      <c r="Q1706" s="65">
        <v>30000</v>
      </c>
      <c r="R1706" s="65">
        <f t="shared" si="219"/>
        <v>0</v>
      </c>
    </row>
    <row r="1707" spans="1:18" x14ac:dyDescent="0.2">
      <c r="A1707" s="63">
        <v>10</v>
      </c>
      <c r="B1707" s="63" t="str">
        <f>'[1]Laporan Mingguan'!B1516</f>
        <v>ALAT PACKING</v>
      </c>
      <c r="C1707" s="63">
        <f>'[1]Laporan Mingguan'!C1516</f>
        <v>0</v>
      </c>
      <c r="D1707" s="63">
        <f>'[1]Laporan Mingguan'!D1516</f>
        <v>0</v>
      </c>
      <c r="E1707" s="63">
        <f>'[1]Laporan Mingguan'!E1516</f>
        <v>0</v>
      </c>
      <c r="F1707" s="65">
        <f>'[2]Laporan Mingguan'!O1713</f>
        <v>0</v>
      </c>
      <c r="G1707" s="63"/>
      <c r="H1707" s="63"/>
      <c r="I1707" s="63"/>
      <c r="J1707" s="63"/>
      <c r="K1707" s="63"/>
      <c r="L1707" s="63"/>
      <c r="M1707" s="63"/>
      <c r="N1707" s="63"/>
      <c r="O1707" s="65">
        <f t="shared" si="218"/>
        <v>0</v>
      </c>
      <c r="P1707" s="89">
        <v>0</v>
      </c>
      <c r="Q1707" s="65">
        <v>30000</v>
      </c>
      <c r="R1707" s="65">
        <f t="shared" si="219"/>
        <v>0</v>
      </c>
    </row>
    <row r="1708" spans="1:18" x14ac:dyDescent="0.2">
      <c r="F1708" s="58"/>
      <c r="O1708" s="65"/>
      <c r="Q1708" s="72" t="s">
        <v>21</v>
      </c>
      <c r="R1708" s="72">
        <f>SUM(R1698:R1707)</f>
        <v>285000</v>
      </c>
    </row>
    <row r="1711" spans="1:18" ht="13.5" x14ac:dyDescent="0.25">
      <c r="O1711" s="90" t="s">
        <v>23</v>
      </c>
      <c r="P1711" s="90"/>
      <c r="Q1711" s="90" t="s">
        <v>22</v>
      </c>
      <c r="R1711" s="90">
        <f>R1708+R1692+R1683+R1591+R1628+R1026+R479+R366</f>
        <v>843654650.76999998</v>
      </c>
    </row>
  </sheetData>
  <sortState xmlns:xlrd2="http://schemas.microsoft.com/office/spreadsheetml/2017/richdata2" ref="A1202:R1224">
    <sortCondition ref="B1202:B1224"/>
  </sortState>
  <mergeCells count="34">
    <mergeCell ref="G370:H370"/>
    <mergeCell ref="I370:J370"/>
    <mergeCell ref="K370:L370"/>
    <mergeCell ref="M370:N370"/>
    <mergeCell ref="M4:N4"/>
    <mergeCell ref="G1696:H1696"/>
    <mergeCell ref="I1696:J1696"/>
    <mergeCell ref="K1696:L1696"/>
    <mergeCell ref="M1696:N1696"/>
    <mergeCell ref="G1686:H1686"/>
    <mergeCell ref="I1686:J1686"/>
    <mergeCell ref="K1686:L1686"/>
    <mergeCell ref="M1686:N1686"/>
    <mergeCell ref="A1:C1"/>
    <mergeCell ref="A2:C2"/>
    <mergeCell ref="G4:H4"/>
    <mergeCell ref="I4:J4"/>
    <mergeCell ref="K4:L4"/>
    <mergeCell ref="K482:L482"/>
    <mergeCell ref="M482:N482"/>
    <mergeCell ref="G1029:H1029"/>
    <mergeCell ref="I1029:J1029"/>
    <mergeCell ref="K1029:L1029"/>
    <mergeCell ref="M1029:N1029"/>
    <mergeCell ref="G482:H482"/>
    <mergeCell ref="I482:J482"/>
    <mergeCell ref="G1594:H1594"/>
    <mergeCell ref="I1594:J1594"/>
    <mergeCell ref="K1594:L1594"/>
    <mergeCell ref="M1594:N1594"/>
    <mergeCell ref="G1631:H1631"/>
    <mergeCell ref="I1631:J1631"/>
    <mergeCell ref="K1631:L1631"/>
    <mergeCell ref="M1631:N1631"/>
  </mergeCells>
  <pageMargins left="0.7" right="0.7" top="0.75" bottom="0.75" header="0.3" footer="0.3"/>
  <pageSetup paperSize="9" orientation="portrait" horizontalDpi="120" verticalDpi="7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703"/>
  <sheetViews>
    <sheetView zoomScaleNormal="100" workbookViewId="0">
      <pane ySplit="5" topLeftCell="A1596" activePane="bottomLeft" state="frozen"/>
      <selection pane="bottomLeft" activeCell="A1581" sqref="A1581:L1582"/>
    </sheetView>
  </sheetViews>
  <sheetFormatPr defaultColWidth="9" defaultRowHeight="12.75" x14ac:dyDescent="0.2"/>
  <cols>
    <col min="1" max="1" width="5" style="1" customWidth="1"/>
    <col min="2" max="2" width="20.7109375" style="1" customWidth="1"/>
    <col min="3" max="3" width="26.140625" style="1" customWidth="1"/>
    <col min="4" max="6" width="9" style="1" customWidth="1"/>
    <col min="7" max="8" width="7.140625" style="1" customWidth="1"/>
    <col min="9" max="9" width="10" style="1" customWidth="1"/>
    <col min="10" max="10" width="7.5703125" style="1" customWidth="1"/>
    <col min="11" max="11" width="12.42578125" style="2" bestFit="1" customWidth="1"/>
    <col min="12" max="12" width="13.5703125" style="2" bestFit="1" customWidth="1"/>
    <col min="13" max="13" width="9" style="1"/>
    <col min="14" max="14" width="12.140625" style="1" bestFit="1" customWidth="1"/>
    <col min="15" max="16384" width="9" style="1"/>
  </cols>
  <sheetData>
    <row r="1" spans="1:12" x14ac:dyDescent="0.2">
      <c r="A1" s="110" t="s">
        <v>0</v>
      </c>
      <c r="B1" s="110"/>
      <c r="C1" s="110"/>
    </row>
    <row r="2" spans="1:12" x14ac:dyDescent="0.2">
      <c r="A2" s="110" t="s">
        <v>1</v>
      </c>
      <c r="B2" s="110"/>
      <c r="C2" s="110"/>
    </row>
    <row r="3" spans="1:12" ht="13.5" thickBot="1" x14ac:dyDescent="0.25"/>
    <row r="4" spans="1:12" ht="15" customHeight="1" x14ac:dyDescent="0.2">
      <c r="A4" s="113" t="s">
        <v>2</v>
      </c>
      <c r="B4" s="115" t="s">
        <v>3</v>
      </c>
      <c r="C4" s="115" t="s">
        <v>4</v>
      </c>
      <c r="D4" s="117" t="s">
        <v>5</v>
      </c>
      <c r="E4" s="119" t="s">
        <v>6</v>
      </c>
      <c r="F4" s="111" t="str">
        <f>'Laporan Mingguan'!F4</f>
        <v>Sisa Januari</v>
      </c>
      <c r="G4" s="122" t="s">
        <v>14</v>
      </c>
      <c r="H4" s="124" t="s">
        <v>15</v>
      </c>
      <c r="I4" s="111" t="str">
        <f>'Laporan Mingguan'!O4</f>
        <v>Sisa Februari</v>
      </c>
      <c r="J4" s="126" t="s">
        <v>11</v>
      </c>
      <c r="K4" s="127" t="s">
        <v>12</v>
      </c>
      <c r="L4" s="111" t="s">
        <v>13</v>
      </c>
    </row>
    <row r="5" spans="1:12" ht="13.5" thickBot="1" x14ac:dyDescent="0.25">
      <c r="A5" s="114"/>
      <c r="B5" s="116"/>
      <c r="C5" s="116"/>
      <c r="D5" s="118"/>
      <c r="E5" s="120"/>
      <c r="F5" s="112"/>
      <c r="G5" s="123"/>
      <c r="H5" s="125"/>
      <c r="I5" s="121"/>
      <c r="J5" s="121"/>
      <c r="K5" s="128"/>
      <c r="L5" s="112"/>
    </row>
    <row r="6" spans="1:12" s="41" customFormat="1" x14ac:dyDescent="0.2">
      <c r="A6" s="10"/>
      <c r="B6" s="8"/>
      <c r="C6" s="8"/>
      <c r="D6" s="9"/>
      <c r="E6" s="11"/>
      <c r="F6" s="12"/>
      <c r="G6" s="13"/>
      <c r="H6" s="14"/>
      <c r="I6" s="12"/>
      <c r="J6" s="12"/>
      <c r="K6" s="15"/>
      <c r="L6" s="16"/>
    </row>
    <row r="7" spans="1:12" s="41" customFormat="1" x14ac:dyDescent="0.2">
      <c r="A7" s="43">
        <v>1</v>
      </c>
      <c r="B7" s="43" t="str">
        <f>'Laporan Mingguan'!$B7</f>
        <v>M 3 X 10/12</v>
      </c>
      <c r="C7" s="43" t="str">
        <f>'Laporan Mingguan'!C7</f>
        <v>LPK</v>
      </c>
      <c r="D7" s="43" t="str">
        <f>'Laporan Mingguan'!D7</f>
        <v>Sampurna Teknik</v>
      </c>
      <c r="E7" s="43">
        <f>'Laporan Mingguan'!E7</f>
        <v>0</v>
      </c>
      <c r="F7" s="44">
        <f>'Laporan Mingguan'!F7</f>
        <v>13</v>
      </c>
      <c r="G7" s="43">
        <f>'Laporan Mingguan'!G7+'Laporan Mingguan'!I7+'Laporan Mingguan'!K7+'Laporan Mingguan'!M7</f>
        <v>20</v>
      </c>
      <c r="H7" s="43">
        <f>'Laporan Mingguan'!H7+'Laporan Mingguan'!J7+'Laporan Mingguan'!L7+'Laporan Mingguan'!N7</f>
        <v>20</v>
      </c>
      <c r="I7" s="44">
        <f>'Laporan Mingguan'!O7</f>
        <v>13</v>
      </c>
      <c r="J7" s="44">
        <f>'Laporan Mingguan'!P7</f>
        <v>13</v>
      </c>
      <c r="K7" s="44">
        <f>'Laporan Mingguan'!Q7</f>
        <v>500</v>
      </c>
      <c r="L7" s="44">
        <f>'Laporan Mingguan'!R7</f>
        <v>6500</v>
      </c>
    </row>
    <row r="8" spans="1:12" s="41" customFormat="1" x14ac:dyDescent="0.2">
      <c r="A8" s="43">
        <v>2</v>
      </c>
      <c r="B8" s="43" t="str">
        <f>'Laporan Mingguan'!$B8</f>
        <v xml:space="preserve">M 3 X 15 </v>
      </c>
      <c r="C8" s="43" t="str">
        <f>'Laporan Mingguan'!C8</f>
        <v>LPK</v>
      </c>
      <c r="D8" s="43" t="str">
        <f>'Laporan Mingguan'!D8</f>
        <v>Sampurna Teknik</v>
      </c>
      <c r="E8" s="43">
        <f>'Laporan Mingguan'!E8</f>
        <v>0</v>
      </c>
      <c r="F8" s="44">
        <f>'Laporan Mingguan'!F8</f>
        <v>13</v>
      </c>
      <c r="G8" s="43">
        <f>'Laporan Mingguan'!G8+'Laporan Mingguan'!I8+'Laporan Mingguan'!K8+'Laporan Mingguan'!M8</f>
        <v>0</v>
      </c>
      <c r="H8" s="43">
        <f>'Laporan Mingguan'!H8+'Laporan Mingguan'!J8+'Laporan Mingguan'!L8+'Laporan Mingguan'!N8</f>
        <v>0</v>
      </c>
      <c r="I8" s="44">
        <f>'Laporan Mingguan'!O8</f>
        <v>13</v>
      </c>
      <c r="J8" s="44">
        <f>'Laporan Mingguan'!P8</f>
        <v>13</v>
      </c>
      <c r="K8" s="44">
        <f>'Laporan Mingguan'!Q8</f>
        <v>1000</v>
      </c>
      <c r="L8" s="44">
        <f>'Laporan Mingguan'!R8</f>
        <v>13000</v>
      </c>
    </row>
    <row r="9" spans="1:12" s="41" customFormat="1" x14ac:dyDescent="0.2">
      <c r="A9" s="43">
        <v>3</v>
      </c>
      <c r="B9" s="43" t="str">
        <f>'Laporan Mingguan'!$B9</f>
        <v>M 3 X 20</v>
      </c>
      <c r="C9" s="43" t="str">
        <f>'Laporan Mingguan'!C9</f>
        <v>LPK</v>
      </c>
      <c r="D9" s="43" t="str">
        <f>'Laporan Mingguan'!D9</f>
        <v>Sampurna Teknik</v>
      </c>
      <c r="E9" s="43">
        <f>'Laporan Mingguan'!E9</f>
        <v>0</v>
      </c>
      <c r="F9" s="44">
        <f>'Laporan Mingguan'!F9</f>
        <v>65</v>
      </c>
      <c r="G9" s="43">
        <f>'Laporan Mingguan'!G9+'Laporan Mingguan'!I9+'Laporan Mingguan'!K9+'Laporan Mingguan'!M9</f>
        <v>0</v>
      </c>
      <c r="H9" s="43">
        <f>'Laporan Mingguan'!H9+'Laporan Mingguan'!J9+'Laporan Mingguan'!L9+'Laporan Mingguan'!N9</f>
        <v>0</v>
      </c>
      <c r="I9" s="44">
        <f>'Laporan Mingguan'!O9</f>
        <v>65</v>
      </c>
      <c r="J9" s="44">
        <f>'Laporan Mingguan'!P9</f>
        <v>65</v>
      </c>
      <c r="K9" s="44">
        <f>'Laporan Mingguan'!Q9</f>
        <v>430</v>
      </c>
      <c r="L9" s="44">
        <f>'Laporan Mingguan'!R9</f>
        <v>27950</v>
      </c>
    </row>
    <row r="10" spans="1:12" s="41" customFormat="1" x14ac:dyDescent="0.2">
      <c r="A10" s="43">
        <v>4</v>
      </c>
      <c r="B10" s="43" t="str">
        <f>'Laporan Mingguan'!$B10</f>
        <v>M 3 X 25</v>
      </c>
      <c r="C10" s="43" t="str">
        <f>'Laporan Mingguan'!C10</f>
        <v>LPK</v>
      </c>
      <c r="D10" s="43">
        <f>'Laporan Mingguan'!D10</f>
        <v>0</v>
      </c>
      <c r="E10" s="43">
        <f>'Laporan Mingguan'!E10</f>
        <v>0</v>
      </c>
      <c r="F10" s="44">
        <f>'Laporan Mingguan'!F10</f>
        <v>29</v>
      </c>
      <c r="G10" s="43">
        <f>'Laporan Mingguan'!G10+'Laporan Mingguan'!I10+'Laporan Mingguan'!K10+'Laporan Mingguan'!M10</f>
        <v>0</v>
      </c>
      <c r="H10" s="43">
        <f>'Laporan Mingguan'!H10+'Laporan Mingguan'!J10+'Laporan Mingguan'!L10+'Laporan Mingguan'!N10</f>
        <v>0</v>
      </c>
      <c r="I10" s="44">
        <f>'Laporan Mingguan'!O10</f>
        <v>29</v>
      </c>
      <c r="J10" s="44">
        <f>'Laporan Mingguan'!P10</f>
        <v>29</v>
      </c>
      <c r="K10" s="44">
        <f>'Laporan Mingguan'!Q10</f>
        <v>342</v>
      </c>
      <c r="L10" s="44">
        <f>'Laporan Mingguan'!R10</f>
        <v>9918</v>
      </c>
    </row>
    <row r="11" spans="1:12" s="41" customFormat="1" x14ac:dyDescent="0.2">
      <c r="A11" s="43">
        <v>5</v>
      </c>
      <c r="B11" s="43" t="str">
        <f>'Laporan Mingguan'!$B11</f>
        <v>M 3 X 50</v>
      </c>
      <c r="C11" s="43" t="str">
        <f>'Laporan Mingguan'!C11</f>
        <v>LPK</v>
      </c>
      <c r="D11" s="43">
        <f>'Laporan Mingguan'!D11</f>
        <v>0</v>
      </c>
      <c r="E11" s="43">
        <f>'Laporan Mingguan'!E11</f>
        <v>0</v>
      </c>
      <c r="F11" s="44">
        <f>'Laporan Mingguan'!F11</f>
        <v>22</v>
      </c>
      <c r="G11" s="43">
        <f>'Laporan Mingguan'!G11+'Laporan Mingguan'!I11+'Laporan Mingguan'!K11+'Laporan Mingguan'!M11</f>
        <v>0</v>
      </c>
      <c r="H11" s="43">
        <f>'Laporan Mingguan'!H11+'Laporan Mingguan'!J11+'Laporan Mingguan'!L11+'Laporan Mingguan'!N11</f>
        <v>0</v>
      </c>
      <c r="I11" s="44">
        <f>'Laporan Mingguan'!O11</f>
        <v>22</v>
      </c>
      <c r="J11" s="44">
        <f>'Laporan Mingguan'!P11</f>
        <v>22</v>
      </c>
      <c r="K11" s="44">
        <f>'Laporan Mingguan'!Q11</f>
        <v>1500</v>
      </c>
      <c r="L11" s="44">
        <f>'Laporan Mingguan'!R11</f>
        <v>33000</v>
      </c>
    </row>
    <row r="12" spans="1:12" s="41" customFormat="1" x14ac:dyDescent="0.2">
      <c r="A12" s="43">
        <v>6</v>
      </c>
      <c r="B12" s="43" t="str">
        <f>'Laporan Mingguan'!$B12</f>
        <v>M 4 X 10</v>
      </c>
      <c r="C12" s="43" t="str">
        <f>'Laporan Mingguan'!C12</f>
        <v>LPK</v>
      </c>
      <c r="D12" s="43">
        <f>'Laporan Mingguan'!D12</f>
        <v>0</v>
      </c>
      <c r="E12" s="43">
        <f>'Laporan Mingguan'!E12</f>
        <v>0</v>
      </c>
      <c r="F12" s="44">
        <f>'Laporan Mingguan'!F12</f>
        <v>31</v>
      </c>
      <c r="G12" s="43">
        <f>'Laporan Mingguan'!G12+'Laporan Mingguan'!I12+'Laporan Mingguan'!K12+'Laporan Mingguan'!M12</f>
        <v>0</v>
      </c>
      <c r="H12" s="43">
        <f>'Laporan Mingguan'!H12+'Laporan Mingguan'!J12+'Laporan Mingguan'!L12+'Laporan Mingguan'!N12</f>
        <v>0</v>
      </c>
      <c r="I12" s="44">
        <f>'Laporan Mingguan'!O12</f>
        <v>31</v>
      </c>
      <c r="J12" s="44">
        <f>'Laporan Mingguan'!P12</f>
        <v>31</v>
      </c>
      <c r="K12" s="44">
        <f>'Laporan Mingguan'!Q12</f>
        <v>500</v>
      </c>
      <c r="L12" s="44">
        <f>'Laporan Mingguan'!R12</f>
        <v>15500</v>
      </c>
    </row>
    <row r="13" spans="1:12" s="41" customFormat="1" x14ac:dyDescent="0.2">
      <c r="A13" s="43">
        <v>7</v>
      </c>
      <c r="B13" s="43" t="str">
        <f>'Laporan Mingguan'!$B13</f>
        <v>M 4 X 16</v>
      </c>
      <c r="C13" s="43" t="str">
        <f>'Laporan Mingguan'!C13</f>
        <v>LPK</v>
      </c>
      <c r="D13" s="43">
        <f>'Laporan Mingguan'!D13</f>
        <v>0</v>
      </c>
      <c r="E13" s="43">
        <f>'Laporan Mingguan'!E13</f>
        <v>0</v>
      </c>
      <c r="F13" s="44">
        <f>'Laporan Mingguan'!F13</f>
        <v>15</v>
      </c>
      <c r="G13" s="43">
        <f>'Laporan Mingguan'!G13+'Laporan Mingguan'!I13+'Laporan Mingguan'!K13+'Laporan Mingguan'!M13</f>
        <v>0</v>
      </c>
      <c r="H13" s="43">
        <f>'Laporan Mingguan'!H13+'Laporan Mingguan'!J13+'Laporan Mingguan'!L13+'Laporan Mingguan'!N13</f>
        <v>0</v>
      </c>
      <c r="I13" s="44">
        <f>'Laporan Mingguan'!O13</f>
        <v>15</v>
      </c>
      <c r="J13" s="44">
        <f>'Laporan Mingguan'!P13</f>
        <v>15</v>
      </c>
      <c r="K13" s="44">
        <f>'Laporan Mingguan'!Q13</f>
        <v>550</v>
      </c>
      <c r="L13" s="44">
        <f>'Laporan Mingguan'!R13</f>
        <v>8250</v>
      </c>
    </row>
    <row r="14" spans="1:12" s="41" customFormat="1" x14ac:dyDescent="0.2">
      <c r="A14" s="43">
        <v>8</v>
      </c>
      <c r="B14" s="43" t="str">
        <f>'Laporan Mingguan'!$B14</f>
        <v>M 4 X 20</v>
      </c>
      <c r="C14" s="43" t="str">
        <f>'Laporan Mingguan'!C14</f>
        <v>LPK</v>
      </c>
      <c r="D14" s="43">
        <f>'Laporan Mingguan'!D14</f>
        <v>0</v>
      </c>
      <c r="E14" s="43">
        <f>'Laporan Mingguan'!E14</f>
        <v>0</v>
      </c>
      <c r="F14" s="44">
        <f>'Laporan Mingguan'!F14</f>
        <v>21</v>
      </c>
      <c r="G14" s="43">
        <f>'Laporan Mingguan'!G14+'Laporan Mingguan'!I14+'Laporan Mingguan'!K14+'Laporan Mingguan'!M14</f>
        <v>0</v>
      </c>
      <c r="H14" s="43">
        <f>'Laporan Mingguan'!H14+'Laporan Mingguan'!J14+'Laporan Mingguan'!L14+'Laporan Mingguan'!N14</f>
        <v>0</v>
      </c>
      <c r="I14" s="44">
        <f>'Laporan Mingguan'!O14</f>
        <v>21</v>
      </c>
      <c r="J14" s="44">
        <f>'Laporan Mingguan'!P14</f>
        <v>21</v>
      </c>
      <c r="K14" s="44">
        <f>'Laporan Mingguan'!Q14</f>
        <v>1000</v>
      </c>
      <c r="L14" s="44">
        <f>'Laporan Mingguan'!R14</f>
        <v>21000</v>
      </c>
    </row>
    <row r="15" spans="1:12" s="41" customFormat="1" x14ac:dyDescent="0.2">
      <c r="A15" s="43">
        <v>9</v>
      </c>
      <c r="B15" s="43" t="str">
        <f>'Laporan Mingguan'!$B15</f>
        <v>M 4 X 25</v>
      </c>
      <c r="C15" s="43" t="str">
        <f>'Laporan Mingguan'!C15</f>
        <v>LPK</v>
      </c>
      <c r="D15" s="43" t="str">
        <f>'Laporan Mingguan'!D15</f>
        <v>Sampurna Teknik</v>
      </c>
      <c r="E15" s="43">
        <f>'Laporan Mingguan'!E15</f>
        <v>0</v>
      </c>
      <c r="F15" s="44">
        <f>'Laporan Mingguan'!F15</f>
        <v>32</v>
      </c>
      <c r="G15" s="43">
        <f>'Laporan Mingguan'!G15+'Laporan Mingguan'!I15+'Laporan Mingguan'!K15+'Laporan Mingguan'!M15</f>
        <v>0</v>
      </c>
      <c r="H15" s="43">
        <f>'Laporan Mingguan'!H15+'Laporan Mingguan'!J15+'Laporan Mingguan'!L15+'Laporan Mingguan'!N15</f>
        <v>0</v>
      </c>
      <c r="I15" s="44">
        <f>'Laporan Mingguan'!O15</f>
        <v>32</v>
      </c>
      <c r="J15" s="44">
        <f>'Laporan Mingguan'!P15</f>
        <v>32</v>
      </c>
      <c r="K15" s="44">
        <f>'Laporan Mingguan'!Q15</f>
        <v>600</v>
      </c>
      <c r="L15" s="44">
        <f>'Laporan Mingguan'!R15</f>
        <v>19200</v>
      </c>
    </row>
    <row r="16" spans="1:12" s="41" customFormat="1" x14ac:dyDescent="0.2">
      <c r="A16" s="43">
        <v>10</v>
      </c>
      <c r="B16" s="43" t="str">
        <f>'Laporan Mingguan'!$B16</f>
        <v>M 4 X 30</v>
      </c>
      <c r="C16" s="43" t="str">
        <f>'Laporan Mingguan'!C16</f>
        <v>LPK</v>
      </c>
      <c r="D16" s="43">
        <f>'Laporan Mingguan'!D16</f>
        <v>0</v>
      </c>
      <c r="E16" s="43">
        <f>'Laporan Mingguan'!E16</f>
        <v>0</v>
      </c>
      <c r="F16" s="44">
        <f>'Laporan Mingguan'!F16</f>
        <v>52</v>
      </c>
      <c r="G16" s="43">
        <f>'Laporan Mingguan'!G16+'Laporan Mingguan'!I16+'Laporan Mingguan'!K16+'Laporan Mingguan'!M16</f>
        <v>0</v>
      </c>
      <c r="H16" s="43">
        <f>'Laporan Mingguan'!H16+'Laporan Mingguan'!J16+'Laporan Mingguan'!L16+'Laporan Mingguan'!N16</f>
        <v>0</v>
      </c>
      <c r="I16" s="44">
        <f>'Laporan Mingguan'!O16</f>
        <v>52</v>
      </c>
      <c r="J16" s="44">
        <f>'Laporan Mingguan'!P16</f>
        <v>52</v>
      </c>
      <c r="K16" s="44">
        <f>'Laporan Mingguan'!Q16</f>
        <v>473</v>
      </c>
      <c r="L16" s="44">
        <f>'Laporan Mingguan'!R16</f>
        <v>24596</v>
      </c>
    </row>
    <row r="17" spans="1:12" s="41" customFormat="1" x14ac:dyDescent="0.2">
      <c r="A17" s="43">
        <v>11</v>
      </c>
      <c r="B17" s="43" t="str">
        <f>'Laporan Mingguan'!$B17</f>
        <v>M 4 X 35</v>
      </c>
      <c r="C17" s="43" t="str">
        <f>'Laporan Mingguan'!C17</f>
        <v>LPK</v>
      </c>
      <c r="D17" s="43">
        <f>'Laporan Mingguan'!D17</f>
        <v>0</v>
      </c>
      <c r="E17" s="43">
        <f>'Laporan Mingguan'!E17</f>
        <v>0</v>
      </c>
      <c r="F17" s="44">
        <f>'Laporan Mingguan'!F17</f>
        <v>29</v>
      </c>
      <c r="G17" s="43">
        <f>'Laporan Mingguan'!G17+'Laporan Mingguan'!I17+'Laporan Mingguan'!K17+'Laporan Mingguan'!M17</f>
        <v>0</v>
      </c>
      <c r="H17" s="43">
        <f>'Laporan Mingguan'!H17+'Laporan Mingguan'!J17+'Laporan Mingguan'!L17+'Laporan Mingguan'!N17</f>
        <v>0</v>
      </c>
      <c r="I17" s="44">
        <f>'Laporan Mingguan'!O17</f>
        <v>29</v>
      </c>
      <c r="J17" s="44">
        <f>'Laporan Mingguan'!P17</f>
        <v>29</v>
      </c>
      <c r="K17" s="44">
        <f>'Laporan Mingguan'!Q17</f>
        <v>750</v>
      </c>
      <c r="L17" s="44">
        <f>'Laporan Mingguan'!R17</f>
        <v>21750</v>
      </c>
    </row>
    <row r="18" spans="1:12" s="41" customFormat="1" x14ac:dyDescent="0.2">
      <c r="A18" s="43">
        <v>12</v>
      </c>
      <c r="B18" s="43" t="str">
        <f>'Laporan Mingguan'!$B18</f>
        <v>M 4 X 40</v>
      </c>
      <c r="C18" s="43" t="str">
        <f>'Laporan Mingguan'!C18</f>
        <v>LPK</v>
      </c>
      <c r="D18" s="43">
        <f>'Laporan Mingguan'!D18</f>
        <v>0</v>
      </c>
      <c r="E18" s="43">
        <f>'Laporan Mingguan'!E18</f>
        <v>0</v>
      </c>
      <c r="F18" s="44">
        <f>'Laporan Mingguan'!F18</f>
        <v>22</v>
      </c>
      <c r="G18" s="43">
        <f>'Laporan Mingguan'!G18+'Laporan Mingguan'!I18+'Laporan Mingguan'!K18+'Laporan Mingguan'!M18</f>
        <v>0</v>
      </c>
      <c r="H18" s="43">
        <f>'Laporan Mingguan'!H18+'Laporan Mingguan'!J18+'Laporan Mingguan'!L18+'Laporan Mingguan'!N18</f>
        <v>0</v>
      </c>
      <c r="I18" s="44">
        <f>'Laporan Mingguan'!O18</f>
        <v>22</v>
      </c>
      <c r="J18" s="44">
        <f>'Laporan Mingguan'!P18</f>
        <v>22</v>
      </c>
      <c r="K18" s="44">
        <f>'Laporan Mingguan'!Q18</f>
        <v>900</v>
      </c>
      <c r="L18" s="44">
        <f>'Laporan Mingguan'!R18</f>
        <v>19800</v>
      </c>
    </row>
    <row r="19" spans="1:12" s="41" customFormat="1" x14ac:dyDescent="0.2">
      <c r="A19" s="43">
        <v>13</v>
      </c>
      <c r="B19" s="43" t="str">
        <f>'Laporan Mingguan'!$B19</f>
        <v>M 4 X 45</v>
      </c>
      <c r="C19" s="43" t="str">
        <f>'Laporan Mingguan'!C19</f>
        <v>LPK</v>
      </c>
      <c r="D19" s="43">
        <f>'Laporan Mingguan'!D19</f>
        <v>0</v>
      </c>
      <c r="E19" s="43">
        <f>'Laporan Mingguan'!E19</f>
        <v>0</v>
      </c>
      <c r="F19" s="44">
        <f>'Laporan Mingguan'!F19</f>
        <v>31</v>
      </c>
      <c r="G19" s="43">
        <f>'Laporan Mingguan'!G19+'Laporan Mingguan'!I19+'Laporan Mingguan'!K19+'Laporan Mingguan'!M19</f>
        <v>0</v>
      </c>
      <c r="H19" s="43">
        <f>'Laporan Mingguan'!H19+'Laporan Mingguan'!J19+'Laporan Mingguan'!L19+'Laporan Mingguan'!N19</f>
        <v>0</v>
      </c>
      <c r="I19" s="44">
        <f>'Laporan Mingguan'!O19</f>
        <v>31</v>
      </c>
      <c r="J19" s="44">
        <f>'Laporan Mingguan'!P19</f>
        <v>31</v>
      </c>
      <c r="K19" s="44">
        <f>'Laporan Mingguan'!Q19</f>
        <v>900</v>
      </c>
      <c r="L19" s="44">
        <f>'Laporan Mingguan'!R19</f>
        <v>27900</v>
      </c>
    </row>
    <row r="20" spans="1:12" s="41" customFormat="1" x14ac:dyDescent="0.2">
      <c r="A20" s="43">
        <v>14</v>
      </c>
      <c r="B20" s="43" t="str">
        <f>'Laporan Mingguan'!$B20</f>
        <v>M 4 X 50</v>
      </c>
      <c r="C20" s="43" t="str">
        <f>'Laporan Mingguan'!C20</f>
        <v>LPK</v>
      </c>
      <c r="D20" s="43">
        <f>'Laporan Mingguan'!D20</f>
        <v>0</v>
      </c>
      <c r="E20" s="43">
        <f>'Laporan Mingguan'!E20</f>
        <v>0</v>
      </c>
      <c r="F20" s="44">
        <f>'Laporan Mingguan'!F20</f>
        <v>59</v>
      </c>
      <c r="G20" s="43">
        <f>'Laporan Mingguan'!G20+'Laporan Mingguan'!I20+'Laporan Mingguan'!K20+'Laporan Mingguan'!M20</f>
        <v>0</v>
      </c>
      <c r="H20" s="43">
        <f>'Laporan Mingguan'!H20+'Laporan Mingguan'!J20+'Laporan Mingguan'!L20+'Laporan Mingguan'!N20</f>
        <v>20</v>
      </c>
      <c r="I20" s="44">
        <f>'Laporan Mingguan'!O20</f>
        <v>39</v>
      </c>
      <c r="J20" s="44">
        <f>'Laporan Mingguan'!P20</f>
        <v>39</v>
      </c>
      <c r="K20" s="44">
        <f>'Laporan Mingguan'!Q20</f>
        <v>800</v>
      </c>
      <c r="L20" s="44">
        <f>'Laporan Mingguan'!R20</f>
        <v>31200</v>
      </c>
    </row>
    <row r="21" spans="1:12" s="41" customFormat="1" x14ac:dyDescent="0.2">
      <c r="A21" s="43">
        <v>15</v>
      </c>
      <c r="B21" s="43" t="str">
        <f>'Laporan Mingguan'!$B21</f>
        <v>M 5 X 10</v>
      </c>
      <c r="C21" s="43" t="str">
        <f>'Laporan Mingguan'!C21</f>
        <v>LPK</v>
      </c>
      <c r="D21" s="43" t="str">
        <f>'Laporan Mingguan'!D21</f>
        <v>Sampurna Teknik</v>
      </c>
      <c r="E21" s="43">
        <f>'Laporan Mingguan'!E21</f>
        <v>0</v>
      </c>
      <c r="F21" s="44">
        <f>'Laporan Mingguan'!F21</f>
        <v>30</v>
      </c>
      <c r="G21" s="43">
        <f>'Laporan Mingguan'!G21+'Laporan Mingguan'!I21+'Laporan Mingguan'!K21+'Laporan Mingguan'!M21</f>
        <v>0</v>
      </c>
      <c r="H21" s="43">
        <f>'Laporan Mingguan'!H21+'Laporan Mingguan'!J21+'Laporan Mingguan'!L21+'Laporan Mingguan'!N21</f>
        <v>4</v>
      </c>
      <c r="I21" s="44">
        <f>'Laporan Mingguan'!O21</f>
        <v>26</v>
      </c>
      <c r="J21" s="44">
        <f>'Laporan Mingguan'!P21</f>
        <v>26</v>
      </c>
      <c r="K21" s="44">
        <f>'Laporan Mingguan'!Q21</f>
        <v>450</v>
      </c>
      <c r="L21" s="44">
        <f>'Laporan Mingguan'!R21</f>
        <v>11700</v>
      </c>
    </row>
    <row r="22" spans="1:12" s="41" customFormat="1" x14ac:dyDescent="0.2">
      <c r="A22" s="43">
        <v>16</v>
      </c>
      <c r="B22" s="43" t="str">
        <f>'Laporan Mingguan'!$B22</f>
        <v xml:space="preserve">M 5 X 12  </v>
      </c>
      <c r="C22" s="43" t="str">
        <f>'Laporan Mingguan'!C22</f>
        <v>LPK</v>
      </c>
      <c r="D22" s="43" t="str">
        <f>'Laporan Mingguan'!D22</f>
        <v>Sampurna Teknik</v>
      </c>
      <c r="E22" s="43">
        <f>'Laporan Mingguan'!E22</f>
        <v>0</v>
      </c>
      <c r="F22" s="44">
        <f>'Laporan Mingguan'!F22</f>
        <v>14</v>
      </c>
      <c r="G22" s="43">
        <f>'Laporan Mingguan'!G22+'Laporan Mingguan'!I22+'Laporan Mingguan'!K22+'Laporan Mingguan'!M22</f>
        <v>0</v>
      </c>
      <c r="H22" s="43">
        <f>'Laporan Mingguan'!H22+'Laporan Mingguan'!J22+'Laporan Mingguan'!L22+'Laporan Mingguan'!N22</f>
        <v>0</v>
      </c>
      <c r="I22" s="44">
        <f>'Laporan Mingguan'!O22</f>
        <v>14</v>
      </c>
      <c r="J22" s="44">
        <f>'Laporan Mingguan'!P22</f>
        <v>14</v>
      </c>
      <c r="K22" s="44">
        <f>'Laporan Mingguan'!Q22</f>
        <v>500</v>
      </c>
      <c r="L22" s="44">
        <f>'Laporan Mingguan'!R22</f>
        <v>7000</v>
      </c>
    </row>
    <row r="23" spans="1:12" s="41" customFormat="1" x14ac:dyDescent="0.2">
      <c r="A23" s="43">
        <v>17</v>
      </c>
      <c r="B23" s="43" t="str">
        <f>'Laporan Mingguan'!$B23</f>
        <v>M 5 X 16</v>
      </c>
      <c r="C23" s="43" t="str">
        <f>'Laporan Mingguan'!C23</f>
        <v>LPK</v>
      </c>
      <c r="D23" s="43" t="str">
        <f>'Laporan Mingguan'!D23</f>
        <v>Sampurna Teknik</v>
      </c>
      <c r="E23" s="43">
        <f>'Laporan Mingguan'!E23</f>
        <v>0</v>
      </c>
      <c r="F23" s="44">
        <f>'Laporan Mingguan'!F23</f>
        <v>15</v>
      </c>
      <c r="G23" s="43">
        <f>'Laporan Mingguan'!G23+'Laporan Mingguan'!I23+'Laporan Mingguan'!K23+'Laporan Mingguan'!M23</f>
        <v>22</v>
      </c>
      <c r="H23" s="43">
        <f>'Laporan Mingguan'!H23+'Laporan Mingguan'!J23+'Laporan Mingguan'!L23+'Laporan Mingguan'!N23</f>
        <v>12</v>
      </c>
      <c r="I23" s="44">
        <f>'Laporan Mingguan'!O23</f>
        <v>25</v>
      </c>
      <c r="J23" s="44">
        <f>'Laporan Mingguan'!P23</f>
        <v>25</v>
      </c>
      <c r="K23" s="44">
        <f>'Laporan Mingguan'!Q23</f>
        <v>600</v>
      </c>
      <c r="L23" s="44">
        <f>'Laporan Mingguan'!R23</f>
        <v>15000</v>
      </c>
    </row>
    <row r="24" spans="1:12" s="41" customFormat="1" x14ac:dyDescent="0.2">
      <c r="A24" s="43">
        <v>18</v>
      </c>
      <c r="B24" s="43" t="str">
        <f>'Laporan Mingguan'!$B24</f>
        <v>M 5 X 20</v>
      </c>
      <c r="C24" s="43" t="str">
        <f>'Laporan Mingguan'!C24</f>
        <v>LPK</v>
      </c>
      <c r="D24" s="43" t="str">
        <f>'Laporan Mingguan'!D24</f>
        <v>Sampurna Teknik</v>
      </c>
      <c r="E24" s="43">
        <f>'Laporan Mingguan'!E24</f>
        <v>0</v>
      </c>
      <c r="F24" s="44">
        <f>'Laporan Mingguan'!F24</f>
        <v>17</v>
      </c>
      <c r="G24" s="43">
        <f>'Laporan Mingguan'!G24+'Laporan Mingguan'!I24+'Laporan Mingguan'!K24+'Laporan Mingguan'!M24</f>
        <v>0</v>
      </c>
      <c r="H24" s="43">
        <f>'Laporan Mingguan'!H24+'Laporan Mingguan'!J24+'Laporan Mingguan'!L24+'Laporan Mingguan'!N24</f>
        <v>0</v>
      </c>
      <c r="I24" s="44">
        <f>'Laporan Mingguan'!O24</f>
        <v>17</v>
      </c>
      <c r="J24" s="44">
        <f>'Laporan Mingguan'!P24</f>
        <v>17</v>
      </c>
      <c r="K24" s="44">
        <f>'Laporan Mingguan'!Q24</f>
        <v>600</v>
      </c>
      <c r="L24" s="44">
        <f>'Laporan Mingguan'!R24</f>
        <v>10200</v>
      </c>
    </row>
    <row r="25" spans="1:12" s="41" customFormat="1" x14ac:dyDescent="0.2">
      <c r="A25" s="43">
        <v>19</v>
      </c>
      <c r="B25" s="43" t="str">
        <f>'Laporan Mingguan'!$B25</f>
        <v>M 5 X 25</v>
      </c>
      <c r="C25" s="43" t="str">
        <f>'Laporan Mingguan'!C25</f>
        <v>LPK</v>
      </c>
      <c r="D25" s="43" t="str">
        <f>'Laporan Mingguan'!D25</f>
        <v>Sampurna Teknik</v>
      </c>
      <c r="E25" s="43">
        <f>'Laporan Mingguan'!E25</f>
        <v>0</v>
      </c>
      <c r="F25" s="44">
        <f>'Laporan Mingguan'!F25</f>
        <v>18</v>
      </c>
      <c r="G25" s="43">
        <f>'Laporan Mingguan'!G25+'Laporan Mingguan'!I25+'Laporan Mingguan'!K25+'Laporan Mingguan'!M25</f>
        <v>0</v>
      </c>
      <c r="H25" s="43">
        <f>'Laporan Mingguan'!H25+'Laporan Mingguan'!J25+'Laporan Mingguan'!L25+'Laporan Mingguan'!N25</f>
        <v>0</v>
      </c>
      <c r="I25" s="44">
        <f>'Laporan Mingguan'!O25</f>
        <v>18</v>
      </c>
      <c r="J25" s="44">
        <f>'Laporan Mingguan'!P25</f>
        <v>18</v>
      </c>
      <c r="K25" s="44">
        <f>'Laporan Mingguan'!Q25</f>
        <v>700</v>
      </c>
      <c r="L25" s="44">
        <f>'Laporan Mingguan'!R25</f>
        <v>12600</v>
      </c>
    </row>
    <row r="26" spans="1:12" s="41" customFormat="1" x14ac:dyDescent="0.2">
      <c r="A26" s="43">
        <v>20</v>
      </c>
      <c r="B26" s="43" t="str">
        <f>'Laporan Mingguan'!$B26</f>
        <v>M 5 X 30</v>
      </c>
      <c r="C26" s="43" t="str">
        <f>'Laporan Mingguan'!C26</f>
        <v>LPK</v>
      </c>
      <c r="D26" s="43" t="str">
        <f>'Laporan Mingguan'!D26</f>
        <v>Sampurna Teknik</v>
      </c>
      <c r="E26" s="43">
        <f>'Laporan Mingguan'!E26</f>
        <v>0</v>
      </c>
      <c r="F26" s="44">
        <f>'Laporan Mingguan'!F26</f>
        <v>34</v>
      </c>
      <c r="G26" s="43">
        <f>'Laporan Mingguan'!G26+'Laporan Mingguan'!I26+'Laporan Mingguan'!K26+'Laporan Mingguan'!M26</f>
        <v>0</v>
      </c>
      <c r="H26" s="43">
        <f>'Laporan Mingguan'!H26+'Laporan Mingguan'!J26+'Laporan Mingguan'!L26+'Laporan Mingguan'!N26</f>
        <v>0</v>
      </c>
      <c r="I26" s="44">
        <f>'Laporan Mingguan'!O26</f>
        <v>34</v>
      </c>
      <c r="J26" s="44">
        <f>'Laporan Mingguan'!P26</f>
        <v>34</v>
      </c>
      <c r="K26" s="44">
        <f>'Laporan Mingguan'!Q26</f>
        <v>725</v>
      </c>
      <c r="L26" s="44">
        <f>'Laporan Mingguan'!R26</f>
        <v>24650</v>
      </c>
    </row>
    <row r="27" spans="1:12" s="41" customFormat="1" x14ac:dyDescent="0.2">
      <c r="A27" s="43">
        <v>21</v>
      </c>
      <c r="B27" s="43" t="str">
        <f>'Laporan Mingguan'!$B27</f>
        <v>M 5 X 35</v>
      </c>
      <c r="C27" s="43" t="str">
        <f>'Laporan Mingguan'!C27</f>
        <v>LPK</v>
      </c>
      <c r="D27" s="43">
        <f>'Laporan Mingguan'!D27</f>
        <v>0</v>
      </c>
      <c r="E27" s="43">
        <f>'Laporan Mingguan'!E27</f>
        <v>0</v>
      </c>
      <c r="F27" s="44">
        <f>'Laporan Mingguan'!F27</f>
        <v>20</v>
      </c>
      <c r="G27" s="43">
        <f>'Laporan Mingguan'!G27+'Laporan Mingguan'!I27+'Laporan Mingguan'!K27+'Laporan Mingguan'!M27</f>
        <v>0</v>
      </c>
      <c r="H27" s="43">
        <f>'Laporan Mingguan'!H27+'Laporan Mingguan'!J27+'Laporan Mingguan'!L27+'Laporan Mingguan'!N27</f>
        <v>0</v>
      </c>
      <c r="I27" s="44">
        <f>'Laporan Mingguan'!O27</f>
        <v>20</v>
      </c>
      <c r="J27" s="44">
        <f>'Laporan Mingguan'!P27</f>
        <v>20</v>
      </c>
      <c r="K27" s="44">
        <f>'Laporan Mingguan'!Q27</f>
        <v>850</v>
      </c>
      <c r="L27" s="44">
        <f>'Laporan Mingguan'!R27</f>
        <v>17000</v>
      </c>
    </row>
    <row r="28" spans="1:12" s="41" customFormat="1" x14ac:dyDescent="0.2">
      <c r="A28" s="43">
        <v>22</v>
      </c>
      <c r="B28" s="43" t="str">
        <f>'Laporan Mingguan'!$B28</f>
        <v>M 5 X 40</v>
      </c>
      <c r="C28" s="43" t="str">
        <f>'Laporan Mingguan'!C28</f>
        <v>LPK</v>
      </c>
      <c r="D28" s="43">
        <f>'Laporan Mingguan'!D28</f>
        <v>0</v>
      </c>
      <c r="E28" s="43">
        <f>'Laporan Mingguan'!E28</f>
        <v>0</v>
      </c>
      <c r="F28" s="44">
        <f>'Laporan Mingguan'!F28</f>
        <v>37</v>
      </c>
      <c r="G28" s="43">
        <f>'Laporan Mingguan'!G28+'Laporan Mingguan'!I28+'Laporan Mingguan'!K28+'Laporan Mingguan'!M28</f>
        <v>0</v>
      </c>
      <c r="H28" s="43">
        <f>'Laporan Mingguan'!H28+'Laporan Mingguan'!J28+'Laporan Mingguan'!L28+'Laporan Mingguan'!N28</f>
        <v>1</v>
      </c>
      <c r="I28" s="44">
        <f>'Laporan Mingguan'!O28</f>
        <v>36</v>
      </c>
      <c r="J28" s="44">
        <f>'Laporan Mingguan'!P28</f>
        <v>36</v>
      </c>
      <c r="K28" s="44">
        <f>'Laporan Mingguan'!Q28</f>
        <v>1000</v>
      </c>
      <c r="L28" s="44">
        <f>'Laporan Mingguan'!R28</f>
        <v>36000</v>
      </c>
    </row>
    <row r="29" spans="1:12" s="41" customFormat="1" x14ac:dyDescent="0.2">
      <c r="A29" s="43">
        <v>23</v>
      </c>
      <c r="B29" s="43" t="str">
        <f>'Laporan Mingguan'!$B29</f>
        <v>M 5 X 45</v>
      </c>
      <c r="C29" s="43" t="str">
        <f>'Laporan Mingguan'!C29</f>
        <v>LPK</v>
      </c>
      <c r="D29" s="43" t="str">
        <f>'Laporan Mingguan'!D29</f>
        <v>Sampurna Teknik</v>
      </c>
      <c r="E29" s="43">
        <f>'Laporan Mingguan'!E29</f>
        <v>0</v>
      </c>
      <c r="F29" s="44">
        <f>'Laporan Mingguan'!F29</f>
        <v>30</v>
      </c>
      <c r="G29" s="43">
        <f>'Laporan Mingguan'!G29+'Laporan Mingguan'!I29+'Laporan Mingguan'!K29+'Laporan Mingguan'!M29</f>
        <v>0</v>
      </c>
      <c r="H29" s="43">
        <f>'Laporan Mingguan'!H29+'Laporan Mingguan'!J29+'Laporan Mingguan'!L29+'Laporan Mingguan'!N29</f>
        <v>0</v>
      </c>
      <c r="I29" s="44">
        <f>'Laporan Mingguan'!O29</f>
        <v>30</v>
      </c>
      <c r="J29" s="44">
        <f>'Laporan Mingguan'!P29</f>
        <v>30</v>
      </c>
      <c r="K29" s="44">
        <f>'Laporan Mingguan'!Q29</f>
        <v>1050</v>
      </c>
      <c r="L29" s="44">
        <f>'Laporan Mingguan'!R29</f>
        <v>31500</v>
      </c>
    </row>
    <row r="30" spans="1:12" s="41" customFormat="1" x14ac:dyDescent="0.2">
      <c r="A30" s="43">
        <v>24</v>
      </c>
      <c r="B30" s="43" t="str">
        <f>'Laporan Mingguan'!$B30</f>
        <v>M 5 X 50</v>
      </c>
      <c r="C30" s="43" t="str">
        <f>'Laporan Mingguan'!C30</f>
        <v>LPK</v>
      </c>
      <c r="D30" s="43">
        <f>'Laporan Mingguan'!D30</f>
        <v>0</v>
      </c>
      <c r="E30" s="43">
        <f>'Laporan Mingguan'!E30</f>
        <v>0</v>
      </c>
      <c r="F30" s="44">
        <f>'Laporan Mingguan'!F30</f>
        <v>12</v>
      </c>
      <c r="G30" s="43">
        <f>'Laporan Mingguan'!G30+'Laporan Mingguan'!I30+'Laporan Mingguan'!K30+'Laporan Mingguan'!M30</f>
        <v>0</v>
      </c>
      <c r="H30" s="43">
        <f>'Laporan Mingguan'!H30+'Laporan Mingguan'!J30+'Laporan Mingguan'!L30+'Laporan Mingguan'!N30</f>
        <v>0</v>
      </c>
      <c r="I30" s="44">
        <f>'Laporan Mingguan'!O30</f>
        <v>12</v>
      </c>
      <c r="J30" s="44">
        <f>'Laporan Mingguan'!P30</f>
        <v>12</v>
      </c>
      <c r="K30" s="44">
        <f>'Laporan Mingguan'!Q30</f>
        <v>1148</v>
      </c>
      <c r="L30" s="44">
        <f>'Laporan Mingguan'!R30</f>
        <v>13776</v>
      </c>
    </row>
    <row r="31" spans="1:12" s="41" customFormat="1" x14ac:dyDescent="0.2">
      <c r="A31" s="43">
        <v>25</v>
      </c>
      <c r="B31" s="43" t="str">
        <f>'Laporan Mingguan'!$B31</f>
        <v>M 5 X 55</v>
      </c>
      <c r="C31" s="43" t="str">
        <f>'Laporan Mingguan'!C31</f>
        <v>LPK</v>
      </c>
      <c r="D31" s="43">
        <f>'Laporan Mingguan'!D31</f>
        <v>0</v>
      </c>
      <c r="E31" s="43">
        <f>'Laporan Mingguan'!E31</f>
        <v>0</v>
      </c>
      <c r="F31" s="44">
        <f>'Laporan Mingguan'!F31</f>
        <v>37</v>
      </c>
      <c r="G31" s="43">
        <f>'Laporan Mingguan'!G31+'Laporan Mingguan'!I31+'Laporan Mingguan'!K31+'Laporan Mingguan'!M31</f>
        <v>0</v>
      </c>
      <c r="H31" s="43">
        <f>'Laporan Mingguan'!H31+'Laporan Mingguan'!J31+'Laporan Mingguan'!L31+'Laporan Mingguan'!N31</f>
        <v>0</v>
      </c>
      <c r="I31" s="44">
        <f>'Laporan Mingguan'!O31</f>
        <v>37</v>
      </c>
      <c r="J31" s="44">
        <f>'Laporan Mingguan'!P31</f>
        <v>37</v>
      </c>
      <c r="K31" s="44">
        <f>'Laporan Mingguan'!Q31</f>
        <v>936</v>
      </c>
      <c r="L31" s="44">
        <f>'Laporan Mingguan'!R31</f>
        <v>34632</v>
      </c>
    </row>
    <row r="32" spans="1:12" s="41" customFormat="1" x14ac:dyDescent="0.2">
      <c r="A32" s="43">
        <v>26</v>
      </c>
      <c r="B32" s="43" t="str">
        <f>'Laporan Mingguan'!$B32</f>
        <v>M 5 X 60</v>
      </c>
      <c r="C32" s="43" t="str">
        <f>'Laporan Mingguan'!C32</f>
        <v>LPK</v>
      </c>
      <c r="D32" s="43">
        <f>'Laporan Mingguan'!D32</f>
        <v>0</v>
      </c>
      <c r="E32" s="43">
        <f>'Laporan Mingguan'!E32</f>
        <v>0</v>
      </c>
      <c r="F32" s="44">
        <f>'Laporan Mingguan'!F32</f>
        <v>45</v>
      </c>
      <c r="G32" s="43">
        <f>'Laporan Mingguan'!G32+'Laporan Mingguan'!I32+'Laporan Mingguan'!K32+'Laporan Mingguan'!M32</f>
        <v>0</v>
      </c>
      <c r="H32" s="43">
        <f>'Laporan Mingguan'!H32+'Laporan Mingguan'!J32+'Laporan Mingguan'!L32+'Laporan Mingguan'!N32</f>
        <v>0</v>
      </c>
      <c r="I32" s="44">
        <f>'Laporan Mingguan'!O32</f>
        <v>45</v>
      </c>
      <c r="J32" s="44">
        <f>'Laporan Mingguan'!P32</f>
        <v>45</v>
      </c>
      <c r="K32" s="44">
        <f>'Laporan Mingguan'!Q32</f>
        <v>1105</v>
      </c>
      <c r="L32" s="44">
        <f>'Laporan Mingguan'!R32</f>
        <v>49725</v>
      </c>
    </row>
    <row r="33" spans="1:12" s="41" customFormat="1" x14ac:dyDescent="0.2">
      <c r="A33" s="43">
        <v>27</v>
      </c>
      <c r="B33" s="43" t="str">
        <f>'Laporan Mingguan'!$B33</f>
        <v>M 5 X 65</v>
      </c>
      <c r="C33" s="43" t="str">
        <f>'Laporan Mingguan'!C33</f>
        <v>LPK</v>
      </c>
      <c r="D33" s="43">
        <f>'Laporan Mingguan'!D33</f>
        <v>0</v>
      </c>
      <c r="E33" s="43">
        <f>'Laporan Mingguan'!E33</f>
        <v>0</v>
      </c>
      <c r="F33" s="44">
        <f>'Laporan Mingguan'!F33</f>
        <v>94</v>
      </c>
      <c r="G33" s="43">
        <f>'Laporan Mingguan'!G33+'Laporan Mingguan'!I33+'Laporan Mingguan'!K33+'Laporan Mingguan'!M33</f>
        <v>0</v>
      </c>
      <c r="H33" s="43">
        <f>'Laporan Mingguan'!H33+'Laporan Mingguan'!J33+'Laporan Mingguan'!L33+'Laporan Mingguan'!N33</f>
        <v>0</v>
      </c>
      <c r="I33" s="44">
        <f>'Laporan Mingguan'!O33</f>
        <v>94</v>
      </c>
      <c r="J33" s="44">
        <f>'Laporan Mingguan'!P33</f>
        <v>94</v>
      </c>
      <c r="K33" s="44">
        <f>'Laporan Mingguan'!Q33</f>
        <v>1500</v>
      </c>
      <c r="L33" s="44">
        <f>'Laporan Mingguan'!R33</f>
        <v>141000</v>
      </c>
    </row>
    <row r="34" spans="1:12" s="41" customFormat="1" x14ac:dyDescent="0.2">
      <c r="A34" s="43">
        <v>28</v>
      </c>
      <c r="B34" s="43" t="str">
        <f>'Laporan Mingguan'!$B34</f>
        <v>M 5 X 70</v>
      </c>
      <c r="C34" s="43" t="str">
        <f>'Laporan Mingguan'!C34</f>
        <v>LPK</v>
      </c>
      <c r="D34" s="43">
        <f>'Laporan Mingguan'!D34</f>
        <v>0</v>
      </c>
      <c r="E34" s="43">
        <f>'Laporan Mingguan'!E34</f>
        <v>0</v>
      </c>
      <c r="F34" s="44">
        <f>'Laporan Mingguan'!F34</f>
        <v>21</v>
      </c>
      <c r="G34" s="43">
        <f>'Laporan Mingguan'!G34+'Laporan Mingguan'!I34+'Laporan Mingguan'!K34+'Laporan Mingguan'!M34</f>
        <v>0</v>
      </c>
      <c r="H34" s="43">
        <f>'Laporan Mingguan'!H34+'Laporan Mingguan'!J34+'Laporan Mingguan'!L34+'Laporan Mingguan'!N34</f>
        <v>0</v>
      </c>
      <c r="I34" s="44">
        <f>'Laporan Mingguan'!O34</f>
        <v>21</v>
      </c>
      <c r="J34" s="44">
        <f>'Laporan Mingguan'!P34</f>
        <v>21</v>
      </c>
      <c r="K34" s="44">
        <f>'Laporan Mingguan'!Q34</f>
        <v>1250</v>
      </c>
      <c r="L34" s="44">
        <f>'Laporan Mingguan'!R34</f>
        <v>26250</v>
      </c>
    </row>
    <row r="35" spans="1:12" s="41" customFormat="1" x14ac:dyDescent="0.2">
      <c r="A35" s="43">
        <v>29</v>
      </c>
      <c r="B35" s="43" t="str">
        <f>'Laporan Mingguan'!$B35</f>
        <v>M 5 X 75</v>
      </c>
      <c r="C35" s="43" t="str">
        <f>'Laporan Mingguan'!C35</f>
        <v>LPK</v>
      </c>
      <c r="D35" s="43">
        <f>'Laporan Mingguan'!D35</f>
        <v>0</v>
      </c>
      <c r="E35" s="43">
        <f>'Laporan Mingguan'!E35</f>
        <v>0</v>
      </c>
      <c r="F35" s="44">
        <f>'Laporan Mingguan'!F35</f>
        <v>21</v>
      </c>
      <c r="G35" s="43">
        <f>'Laporan Mingguan'!G35+'Laporan Mingguan'!I35+'Laporan Mingguan'!K35+'Laporan Mingguan'!M35</f>
        <v>0</v>
      </c>
      <c r="H35" s="43">
        <f>'Laporan Mingguan'!H35+'Laporan Mingguan'!J35+'Laporan Mingguan'!L35+'Laporan Mingguan'!N35</f>
        <v>0</v>
      </c>
      <c r="I35" s="44">
        <f>'Laporan Mingguan'!O35</f>
        <v>21</v>
      </c>
      <c r="J35" s="44">
        <f>'Laporan Mingguan'!P35</f>
        <v>21</v>
      </c>
      <c r="K35" s="44">
        <f>'Laporan Mingguan'!Q35</f>
        <v>1026</v>
      </c>
      <c r="L35" s="44">
        <f>'Laporan Mingguan'!R35</f>
        <v>21546</v>
      </c>
    </row>
    <row r="36" spans="1:12" s="41" customFormat="1" x14ac:dyDescent="0.2">
      <c r="A36" s="43">
        <v>30</v>
      </c>
      <c r="B36" s="43" t="str">
        <f>'Laporan Mingguan'!$B36</f>
        <v>M 5 X 80</v>
      </c>
      <c r="C36" s="43" t="str">
        <f>'Laporan Mingguan'!C36</f>
        <v>LPK</v>
      </c>
      <c r="D36" s="43">
        <f>'Laporan Mingguan'!D36</f>
        <v>0</v>
      </c>
      <c r="E36" s="43">
        <f>'Laporan Mingguan'!E36</f>
        <v>0</v>
      </c>
      <c r="F36" s="44">
        <f>'Laporan Mingguan'!F36</f>
        <v>20</v>
      </c>
      <c r="G36" s="43">
        <f>'Laporan Mingguan'!G36+'Laporan Mingguan'!I36+'Laporan Mingguan'!K36+'Laporan Mingguan'!M36</f>
        <v>0</v>
      </c>
      <c r="H36" s="43">
        <f>'Laporan Mingguan'!H36+'Laporan Mingguan'!J36+'Laporan Mingguan'!L36+'Laporan Mingguan'!N36</f>
        <v>0</v>
      </c>
      <c r="I36" s="44">
        <f>'Laporan Mingguan'!O36</f>
        <v>20</v>
      </c>
      <c r="J36" s="44">
        <f>'Laporan Mingguan'!P36</f>
        <v>20</v>
      </c>
      <c r="K36" s="44">
        <f>'Laporan Mingguan'!Q36</f>
        <v>1700</v>
      </c>
      <c r="L36" s="44">
        <f>'Laporan Mingguan'!R36</f>
        <v>34000</v>
      </c>
    </row>
    <row r="37" spans="1:12" s="41" customFormat="1" x14ac:dyDescent="0.2">
      <c r="A37" s="43">
        <v>31</v>
      </c>
      <c r="B37" s="43" t="str">
        <f>'Laporan Mingguan'!$B37</f>
        <v>M 5 X 90</v>
      </c>
      <c r="C37" s="43" t="str">
        <f>'Laporan Mingguan'!C37</f>
        <v>LPK</v>
      </c>
      <c r="D37" s="43">
        <f>'Laporan Mingguan'!D37</f>
        <v>0</v>
      </c>
      <c r="E37" s="43">
        <f>'Laporan Mingguan'!E37</f>
        <v>0</v>
      </c>
      <c r="F37" s="44">
        <f>'Laporan Mingguan'!F37</f>
        <v>24</v>
      </c>
      <c r="G37" s="43">
        <f>'Laporan Mingguan'!G37+'Laporan Mingguan'!I37+'Laporan Mingguan'!K37+'Laporan Mingguan'!M37</f>
        <v>0</v>
      </c>
      <c r="H37" s="43">
        <f>'Laporan Mingguan'!H37+'Laporan Mingguan'!J37+'Laporan Mingguan'!L37+'Laporan Mingguan'!N37</f>
        <v>0</v>
      </c>
      <c r="I37" s="44">
        <f>'Laporan Mingguan'!O37</f>
        <v>24</v>
      </c>
      <c r="J37" s="44">
        <f>'Laporan Mingguan'!P37</f>
        <v>24</v>
      </c>
      <c r="K37" s="44">
        <f>'Laporan Mingguan'!Q37</f>
        <v>6000</v>
      </c>
      <c r="L37" s="44">
        <f>'Laporan Mingguan'!R37</f>
        <v>144000</v>
      </c>
    </row>
    <row r="38" spans="1:12" s="41" customFormat="1" x14ac:dyDescent="0.2">
      <c r="A38" s="43">
        <v>32</v>
      </c>
      <c r="B38" s="43" t="str">
        <f>'Laporan Mingguan'!$B38</f>
        <v>M 5 X 100</v>
      </c>
      <c r="C38" s="43" t="str">
        <f>'Laporan Mingguan'!C38</f>
        <v>LPK</v>
      </c>
      <c r="D38" s="43">
        <f>'Laporan Mingguan'!D38</f>
        <v>0</v>
      </c>
      <c r="E38" s="43">
        <f>'Laporan Mingguan'!E38</f>
        <v>0</v>
      </c>
      <c r="F38" s="44">
        <f>'Laporan Mingguan'!F38</f>
        <v>16</v>
      </c>
      <c r="G38" s="43">
        <f>'Laporan Mingguan'!G38+'Laporan Mingguan'!I38+'Laporan Mingguan'!K38+'Laporan Mingguan'!M38</f>
        <v>0</v>
      </c>
      <c r="H38" s="43">
        <f>'Laporan Mingguan'!H38+'Laporan Mingguan'!J38+'Laporan Mingguan'!L38+'Laporan Mingguan'!N38</f>
        <v>0</v>
      </c>
      <c r="I38" s="44">
        <f>'Laporan Mingguan'!O38</f>
        <v>16</v>
      </c>
      <c r="J38" s="44">
        <f>'Laporan Mingguan'!P38</f>
        <v>16</v>
      </c>
      <c r="K38" s="44">
        <f>'Laporan Mingguan'!Q38</f>
        <v>2500</v>
      </c>
      <c r="L38" s="44">
        <f>'Laporan Mingguan'!R38</f>
        <v>40000</v>
      </c>
    </row>
    <row r="39" spans="1:12" s="41" customFormat="1" x14ac:dyDescent="0.2">
      <c r="A39" s="43">
        <v>33</v>
      </c>
      <c r="B39" s="43" t="str">
        <f>'Laporan Mingguan'!$B39</f>
        <v>M 5 X 110</v>
      </c>
      <c r="C39" s="43" t="str">
        <f>'Laporan Mingguan'!C39</f>
        <v>LPK</v>
      </c>
      <c r="D39" s="43">
        <f>'Laporan Mingguan'!D39</f>
        <v>0</v>
      </c>
      <c r="E39" s="43">
        <f>'Laporan Mingguan'!E39</f>
        <v>0</v>
      </c>
      <c r="F39" s="44">
        <f>'Laporan Mingguan'!F39</f>
        <v>5</v>
      </c>
      <c r="G39" s="43">
        <f>'Laporan Mingguan'!G39+'Laporan Mingguan'!I39+'Laporan Mingguan'!K39+'Laporan Mingguan'!M39</f>
        <v>0</v>
      </c>
      <c r="H39" s="43">
        <f>'Laporan Mingguan'!H39+'Laporan Mingguan'!J39+'Laporan Mingguan'!L39+'Laporan Mingguan'!N39</f>
        <v>0</v>
      </c>
      <c r="I39" s="44">
        <f>'Laporan Mingguan'!O39</f>
        <v>5</v>
      </c>
      <c r="J39" s="44">
        <f>'Laporan Mingguan'!P39</f>
        <v>5</v>
      </c>
      <c r="K39" s="44">
        <f>'Laporan Mingguan'!Q39</f>
        <v>5670</v>
      </c>
      <c r="L39" s="44">
        <f>'Laporan Mingguan'!R39</f>
        <v>28350</v>
      </c>
    </row>
    <row r="40" spans="1:12" s="41" customFormat="1" x14ac:dyDescent="0.2">
      <c r="A40" s="43">
        <v>34</v>
      </c>
      <c r="B40" s="43" t="str">
        <f>'Laporan Mingguan'!$B40</f>
        <v>M 6 X 10</v>
      </c>
      <c r="C40" s="43" t="str">
        <f>'Laporan Mingguan'!C40</f>
        <v>LPK</v>
      </c>
      <c r="D40" s="43" t="str">
        <f>'Laporan Mingguan'!D40</f>
        <v>Sampurna Teknik</v>
      </c>
      <c r="E40" s="43">
        <f>'Laporan Mingguan'!E40</f>
        <v>0</v>
      </c>
      <c r="F40" s="44">
        <f>'Laporan Mingguan'!F40</f>
        <v>4</v>
      </c>
      <c r="G40" s="43">
        <f>'Laporan Mingguan'!G40+'Laporan Mingguan'!I40+'Laporan Mingguan'!K40+'Laporan Mingguan'!M40</f>
        <v>11</v>
      </c>
      <c r="H40" s="43">
        <f>'Laporan Mingguan'!H40+'Laporan Mingguan'!J40+'Laporan Mingguan'!L40+'Laporan Mingguan'!N40</f>
        <v>6</v>
      </c>
      <c r="I40" s="44">
        <f>'Laporan Mingguan'!O40</f>
        <v>9</v>
      </c>
      <c r="J40" s="44">
        <f>'Laporan Mingguan'!P40</f>
        <v>9</v>
      </c>
      <c r="K40" s="44">
        <f>'Laporan Mingguan'!Q40</f>
        <v>550</v>
      </c>
      <c r="L40" s="44">
        <f>'Laporan Mingguan'!R40</f>
        <v>4950</v>
      </c>
    </row>
    <row r="41" spans="1:12" s="41" customFormat="1" x14ac:dyDescent="0.2">
      <c r="A41" s="43">
        <v>35</v>
      </c>
      <c r="B41" s="43" t="str">
        <f>'Laporan Mingguan'!$B41</f>
        <v>M 6 X 12</v>
      </c>
      <c r="C41" s="43" t="str">
        <f>'Laporan Mingguan'!C41</f>
        <v>LPK</v>
      </c>
      <c r="D41" s="43" t="str">
        <f>'Laporan Mingguan'!D41</f>
        <v>Sampurna Teknik</v>
      </c>
      <c r="E41" s="43">
        <f>'Laporan Mingguan'!E41</f>
        <v>0</v>
      </c>
      <c r="F41" s="44">
        <f>'Laporan Mingguan'!F41</f>
        <v>28</v>
      </c>
      <c r="G41" s="43">
        <f>'Laporan Mingguan'!G41+'Laporan Mingguan'!I41+'Laporan Mingguan'!K41+'Laporan Mingguan'!M41</f>
        <v>0</v>
      </c>
      <c r="H41" s="43">
        <f>'Laporan Mingguan'!H41+'Laporan Mingguan'!J41+'Laporan Mingguan'!L41+'Laporan Mingguan'!N41</f>
        <v>0</v>
      </c>
      <c r="I41" s="44">
        <f>'Laporan Mingguan'!O41</f>
        <v>28</v>
      </c>
      <c r="J41" s="44">
        <f>'Laporan Mingguan'!P41</f>
        <v>28</v>
      </c>
      <c r="K41" s="44">
        <f>'Laporan Mingguan'!Q41</f>
        <v>600</v>
      </c>
      <c r="L41" s="44">
        <f>'Laporan Mingguan'!R41</f>
        <v>16800</v>
      </c>
    </row>
    <row r="42" spans="1:12" s="41" customFormat="1" x14ac:dyDescent="0.2">
      <c r="A42" s="43">
        <v>36</v>
      </c>
      <c r="B42" s="43" t="str">
        <f>'Laporan Mingguan'!$B42</f>
        <v>M 6 X 16</v>
      </c>
      <c r="C42" s="43" t="str">
        <f>'Laporan Mingguan'!C42</f>
        <v>LPK</v>
      </c>
      <c r="D42" s="43" t="str">
        <f>'Laporan Mingguan'!D42</f>
        <v>Sampurna Teknik</v>
      </c>
      <c r="E42" s="43">
        <f>'Laporan Mingguan'!E42</f>
        <v>0</v>
      </c>
      <c r="F42" s="44">
        <f>'Laporan Mingguan'!F42</f>
        <v>15</v>
      </c>
      <c r="G42" s="43">
        <f>'Laporan Mingguan'!G42+'Laporan Mingguan'!I42+'Laporan Mingguan'!K42+'Laporan Mingguan'!M42</f>
        <v>60</v>
      </c>
      <c r="H42" s="43">
        <f>'Laporan Mingguan'!H42+'Laporan Mingguan'!J42+'Laporan Mingguan'!L42+'Laporan Mingguan'!N42</f>
        <v>0</v>
      </c>
      <c r="I42" s="44">
        <f>'Laporan Mingguan'!O42</f>
        <v>75</v>
      </c>
      <c r="J42" s="44">
        <f>'Laporan Mingguan'!P42</f>
        <v>75</v>
      </c>
      <c r="K42" s="44">
        <f>'Laporan Mingguan'!Q42</f>
        <v>600</v>
      </c>
      <c r="L42" s="44">
        <f>'Laporan Mingguan'!R42</f>
        <v>45000</v>
      </c>
    </row>
    <row r="43" spans="1:12" s="41" customFormat="1" x14ac:dyDescent="0.2">
      <c r="A43" s="43">
        <v>37</v>
      </c>
      <c r="B43" s="43" t="str">
        <f>'Laporan Mingguan'!$B43</f>
        <v>M 6 X 20</v>
      </c>
      <c r="C43" s="43" t="str">
        <f>'Laporan Mingguan'!C43</f>
        <v>LPK</v>
      </c>
      <c r="D43" s="43" t="str">
        <f>'Laporan Mingguan'!D43</f>
        <v>Sampurna Teknik</v>
      </c>
      <c r="E43" s="43">
        <f>'Laporan Mingguan'!E43</f>
        <v>0</v>
      </c>
      <c r="F43" s="44">
        <f>'Laporan Mingguan'!F43</f>
        <v>15</v>
      </c>
      <c r="G43" s="43">
        <f>'Laporan Mingguan'!G43+'Laporan Mingguan'!I43+'Laporan Mingguan'!K43+'Laporan Mingguan'!M43</f>
        <v>16</v>
      </c>
      <c r="H43" s="43">
        <f>'Laporan Mingguan'!H43+'Laporan Mingguan'!J43+'Laporan Mingguan'!L43+'Laporan Mingguan'!N43</f>
        <v>4</v>
      </c>
      <c r="I43" s="44">
        <f>'Laporan Mingguan'!O43</f>
        <v>27</v>
      </c>
      <c r="J43" s="44">
        <f>'Laporan Mingguan'!P43</f>
        <v>27</v>
      </c>
      <c r="K43" s="44">
        <f>'Laporan Mingguan'!Q43</f>
        <v>650</v>
      </c>
      <c r="L43" s="44">
        <f>'Laporan Mingguan'!R43</f>
        <v>17550</v>
      </c>
    </row>
    <row r="44" spans="1:12" s="41" customFormat="1" x14ac:dyDescent="0.2">
      <c r="A44" s="43">
        <v>38</v>
      </c>
      <c r="B44" s="43" t="str">
        <f>'Laporan Mingguan'!$B44</f>
        <v>M 6 X 25</v>
      </c>
      <c r="C44" s="43" t="str">
        <f>'Laporan Mingguan'!C44</f>
        <v>LPK</v>
      </c>
      <c r="D44" s="43" t="str">
        <f>'Laporan Mingguan'!D44</f>
        <v>Sampurna Teknik</v>
      </c>
      <c r="E44" s="43">
        <f>'Laporan Mingguan'!E44</f>
        <v>0</v>
      </c>
      <c r="F44" s="44">
        <f>'Laporan Mingguan'!F44</f>
        <v>25</v>
      </c>
      <c r="G44" s="43">
        <f>'Laporan Mingguan'!G44+'Laporan Mingguan'!I44+'Laporan Mingguan'!K44+'Laporan Mingguan'!M44</f>
        <v>0</v>
      </c>
      <c r="H44" s="43">
        <f>'Laporan Mingguan'!H44+'Laporan Mingguan'!J44+'Laporan Mingguan'!L44+'Laporan Mingguan'!N44</f>
        <v>8</v>
      </c>
      <c r="I44" s="44">
        <f>'Laporan Mingguan'!O44</f>
        <v>17</v>
      </c>
      <c r="J44" s="44">
        <f>'Laporan Mingguan'!P44</f>
        <v>17</v>
      </c>
      <c r="K44" s="44">
        <f>'Laporan Mingguan'!Q44</f>
        <v>750</v>
      </c>
      <c r="L44" s="44">
        <f>'Laporan Mingguan'!R44</f>
        <v>12750</v>
      </c>
    </row>
    <row r="45" spans="1:12" s="41" customFormat="1" x14ac:dyDescent="0.2">
      <c r="A45" s="43">
        <v>39</v>
      </c>
      <c r="B45" s="43" t="str">
        <f>'Laporan Mingguan'!$B45</f>
        <v>M 6 X 30</v>
      </c>
      <c r="C45" s="43" t="str">
        <f>'Laporan Mingguan'!C45</f>
        <v>LPK</v>
      </c>
      <c r="D45" s="43" t="str">
        <f>'Laporan Mingguan'!D45</f>
        <v>Sampurna Teknik</v>
      </c>
      <c r="E45" s="43">
        <f>'Laporan Mingguan'!E45</f>
        <v>0</v>
      </c>
      <c r="F45" s="44">
        <f>'Laporan Mingguan'!F45</f>
        <v>15</v>
      </c>
      <c r="G45" s="43">
        <f>'Laporan Mingguan'!G45+'Laporan Mingguan'!I45+'Laporan Mingguan'!K45+'Laporan Mingguan'!M45</f>
        <v>8</v>
      </c>
      <c r="H45" s="43">
        <f>'Laporan Mingguan'!H45+'Laporan Mingguan'!J45+'Laporan Mingguan'!L45+'Laporan Mingguan'!N45</f>
        <v>0</v>
      </c>
      <c r="I45" s="44">
        <f>'Laporan Mingguan'!O45</f>
        <v>23</v>
      </c>
      <c r="J45" s="44">
        <f>'Laporan Mingguan'!P45</f>
        <v>23</v>
      </c>
      <c r="K45" s="44">
        <f>'Laporan Mingguan'!Q45</f>
        <v>1000</v>
      </c>
      <c r="L45" s="44">
        <f>'Laporan Mingguan'!R45</f>
        <v>23000</v>
      </c>
    </row>
    <row r="46" spans="1:12" s="41" customFormat="1" ht="12" customHeight="1" x14ac:dyDescent="0.2">
      <c r="A46" s="43">
        <v>40</v>
      </c>
      <c r="B46" s="43" t="str">
        <f>'Laporan Mingguan'!$B46</f>
        <v>M 6 X 35</v>
      </c>
      <c r="C46" s="43" t="str">
        <f>'Laporan Mingguan'!C46</f>
        <v>LPK</v>
      </c>
      <c r="D46" s="43" t="str">
        <f>'Laporan Mingguan'!D46</f>
        <v>Sampurna Teknik</v>
      </c>
      <c r="E46" s="43">
        <f>'Laporan Mingguan'!E46</f>
        <v>0</v>
      </c>
      <c r="F46" s="44">
        <f>'Laporan Mingguan'!F46</f>
        <v>13</v>
      </c>
      <c r="G46" s="43">
        <f>'Laporan Mingguan'!G46+'Laporan Mingguan'!I46+'Laporan Mingguan'!K46+'Laporan Mingguan'!M46</f>
        <v>8</v>
      </c>
      <c r="H46" s="43">
        <f>'Laporan Mingguan'!H46+'Laporan Mingguan'!J46+'Laporan Mingguan'!L46+'Laporan Mingguan'!N46</f>
        <v>8</v>
      </c>
      <c r="I46" s="44">
        <f>'Laporan Mingguan'!O46</f>
        <v>13</v>
      </c>
      <c r="J46" s="44">
        <f>'Laporan Mingguan'!P46</f>
        <v>13</v>
      </c>
      <c r="K46" s="44">
        <f>'Laporan Mingguan'!Q46</f>
        <v>1000</v>
      </c>
      <c r="L46" s="44">
        <f>'Laporan Mingguan'!R46</f>
        <v>13000</v>
      </c>
    </row>
    <row r="47" spans="1:12" s="41" customFormat="1" x14ac:dyDescent="0.2">
      <c r="A47" s="43">
        <v>41</v>
      </c>
      <c r="B47" s="43" t="str">
        <f>'Laporan Mingguan'!$B47</f>
        <v>M 6 X 40</v>
      </c>
      <c r="C47" s="43" t="str">
        <f>'Laporan Mingguan'!C47</f>
        <v>LPK</v>
      </c>
      <c r="D47" s="43" t="str">
        <f>'Laporan Mingguan'!D47</f>
        <v>Sampurna Teknik</v>
      </c>
      <c r="E47" s="43">
        <f>'Laporan Mingguan'!E47</f>
        <v>0</v>
      </c>
      <c r="F47" s="44">
        <f>'Laporan Mingguan'!F47</f>
        <v>15</v>
      </c>
      <c r="G47" s="43">
        <f>'Laporan Mingguan'!G47+'Laporan Mingguan'!I47+'Laporan Mingguan'!K47+'Laporan Mingguan'!M47</f>
        <v>0</v>
      </c>
      <c r="H47" s="43">
        <f>'Laporan Mingguan'!H47+'Laporan Mingguan'!J47+'Laporan Mingguan'!L47+'Laporan Mingguan'!N47</f>
        <v>0</v>
      </c>
      <c r="I47" s="44">
        <f>'Laporan Mingguan'!O47</f>
        <v>15</v>
      </c>
      <c r="J47" s="44">
        <f>'Laporan Mingguan'!P47</f>
        <v>15</v>
      </c>
      <c r="K47" s="44">
        <f>'Laporan Mingguan'!Q47</f>
        <v>1000</v>
      </c>
      <c r="L47" s="44">
        <f>'Laporan Mingguan'!R47</f>
        <v>15000</v>
      </c>
    </row>
    <row r="48" spans="1:12" s="41" customFormat="1" x14ac:dyDescent="0.2">
      <c r="A48" s="43">
        <v>42</v>
      </c>
      <c r="B48" s="43" t="str">
        <f>'Laporan Mingguan'!$B48</f>
        <v>M 6 X 45</v>
      </c>
      <c r="C48" s="43" t="str">
        <f>'Laporan Mingguan'!C48</f>
        <v>LPK</v>
      </c>
      <c r="D48" s="43" t="str">
        <f>'Laporan Mingguan'!D48</f>
        <v>Sampurna Teknik</v>
      </c>
      <c r="E48" s="43">
        <f>'Laporan Mingguan'!E48</f>
        <v>0</v>
      </c>
      <c r="F48" s="44">
        <f>'Laporan Mingguan'!F48</f>
        <v>28</v>
      </c>
      <c r="G48" s="43">
        <f>'Laporan Mingguan'!G48+'Laporan Mingguan'!I48+'Laporan Mingguan'!K48+'Laporan Mingguan'!M48</f>
        <v>0</v>
      </c>
      <c r="H48" s="43">
        <f>'Laporan Mingguan'!H48+'Laporan Mingguan'!J48+'Laporan Mingguan'!L48+'Laporan Mingguan'!N48</f>
        <v>0</v>
      </c>
      <c r="I48" s="44">
        <f>'Laporan Mingguan'!O48</f>
        <v>28</v>
      </c>
      <c r="J48" s="44">
        <f>'Laporan Mingguan'!P48</f>
        <v>28</v>
      </c>
      <c r="K48" s="44">
        <f>'Laporan Mingguan'!Q48</f>
        <v>1000</v>
      </c>
      <c r="L48" s="44">
        <f>'Laporan Mingguan'!R48</f>
        <v>28000</v>
      </c>
    </row>
    <row r="49" spans="1:12" s="41" customFormat="1" x14ac:dyDescent="0.2">
      <c r="A49" s="43">
        <v>43</v>
      </c>
      <c r="B49" s="43" t="str">
        <f>'Laporan Mingguan'!$B49</f>
        <v>M 6 X 50</v>
      </c>
      <c r="C49" s="43" t="str">
        <f>'Laporan Mingguan'!C49</f>
        <v>LPK</v>
      </c>
      <c r="D49" s="43" t="str">
        <f>'Laporan Mingguan'!D49</f>
        <v>Sampurna Teknik</v>
      </c>
      <c r="E49" s="43">
        <f>'Laporan Mingguan'!E49</f>
        <v>0</v>
      </c>
      <c r="F49" s="44">
        <f>'Laporan Mingguan'!F49</f>
        <v>15</v>
      </c>
      <c r="G49" s="43">
        <f>'Laporan Mingguan'!G49+'Laporan Mingguan'!I49+'Laporan Mingguan'!K49+'Laporan Mingguan'!M49</f>
        <v>0</v>
      </c>
      <c r="H49" s="43">
        <f>'Laporan Mingguan'!H49+'Laporan Mingguan'!J49+'Laporan Mingguan'!L49+'Laporan Mingguan'!N49</f>
        <v>0</v>
      </c>
      <c r="I49" s="44">
        <f>'Laporan Mingguan'!O49</f>
        <v>15</v>
      </c>
      <c r="J49" s="44">
        <f>'Laporan Mingguan'!P49</f>
        <v>15</v>
      </c>
      <c r="K49" s="44">
        <f>'Laporan Mingguan'!Q49</f>
        <v>1100</v>
      </c>
      <c r="L49" s="44">
        <f>'Laporan Mingguan'!R49</f>
        <v>16500</v>
      </c>
    </row>
    <row r="50" spans="1:12" s="41" customFormat="1" x14ac:dyDescent="0.2">
      <c r="A50" s="43">
        <v>44</v>
      </c>
      <c r="B50" s="43" t="str">
        <f>'Laporan Mingguan'!$B50</f>
        <v>M 6 X 55</v>
      </c>
      <c r="C50" s="43" t="str">
        <f>'Laporan Mingguan'!C50</f>
        <v>LPK</v>
      </c>
      <c r="D50" s="43" t="str">
        <f>'Laporan Mingguan'!D50</f>
        <v>Sampurna Teknik</v>
      </c>
      <c r="E50" s="43">
        <f>'Laporan Mingguan'!E50</f>
        <v>0</v>
      </c>
      <c r="F50" s="44">
        <f>'Laporan Mingguan'!F50</f>
        <v>25</v>
      </c>
      <c r="G50" s="43">
        <f>'Laporan Mingguan'!G50+'Laporan Mingguan'!I50+'Laporan Mingguan'!K50+'Laporan Mingguan'!M50</f>
        <v>0</v>
      </c>
      <c r="H50" s="43">
        <f>'Laporan Mingguan'!H50+'Laporan Mingguan'!J50+'Laporan Mingguan'!L50+'Laporan Mingguan'!N50</f>
        <v>0</v>
      </c>
      <c r="I50" s="44">
        <f>'Laporan Mingguan'!O50</f>
        <v>25</v>
      </c>
      <c r="J50" s="44">
        <f>'Laporan Mingguan'!P50</f>
        <v>25</v>
      </c>
      <c r="K50" s="44">
        <f>'Laporan Mingguan'!Q50</f>
        <v>1250</v>
      </c>
      <c r="L50" s="44">
        <f>'Laporan Mingguan'!R50</f>
        <v>31250</v>
      </c>
    </row>
    <row r="51" spans="1:12" s="41" customFormat="1" x14ac:dyDescent="0.2">
      <c r="A51" s="43">
        <v>45</v>
      </c>
      <c r="B51" s="43" t="str">
        <f>'Laporan Mingguan'!$B51</f>
        <v>M 6 X 60</v>
      </c>
      <c r="C51" s="43" t="str">
        <f>'Laporan Mingguan'!C51</f>
        <v>LPK</v>
      </c>
      <c r="D51" s="43" t="str">
        <f>'Laporan Mingguan'!D51</f>
        <v>Sampurna Teknik</v>
      </c>
      <c r="E51" s="43">
        <f>'Laporan Mingguan'!E51</f>
        <v>0</v>
      </c>
      <c r="F51" s="44">
        <f>'Laporan Mingguan'!F51</f>
        <v>17</v>
      </c>
      <c r="G51" s="43">
        <f>'Laporan Mingguan'!G51+'Laporan Mingguan'!I51+'Laporan Mingguan'!K51+'Laporan Mingguan'!M51</f>
        <v>0</v>
      </c>
      <c r="H51" s="43">
        <f>'Laporan Mingguan'!H51+'Laporan Mingguan'!J51+'Laporan Mingguan'!L51+'Laporan Mingguan'!N51</f>
        <v>0</v>
      </c>
      <c r="I51" s="44">
        <f>'Laporan Mingguan'!O51</f>
        <v>17</v>
      </c>
      <c r="J51" s="44">
        <f>'Laporan Mingguan'!P51</f>
        <v>17</v>
      </c>
      <c r="K51" s="44">
        <f>'Laporan Mingguan'!Q51</f>
        <v>1400</v>
      </c>
      <c r="L51" s="44">
        <f>'Laporan Mingguan'!R51</f>
        <v>23800</v>
      </c>
    </row>
    <row r="52" spans="1:12" s="41" customFormat="1" x14ac:dyDescent="0.2">
      <c r="A52" s="43">
        <v>46</v>
      </c>
      <c r="B52" s="43" t="str">
        <f>'Laporan Mingguan'!$B52</f>
        <v>M 6 X 65</v>
      </c>
      <c r="C52" s="43" t="str">
        <f>'Laporan Mingguan'!C52</f>
        <v>LPK</v>
      </c>
      <c r="D52" s="43">
        <f>'Laporan Mingguan'!D52</f>
        <v>0</v>
      </c>
      <c r="E52" s="43">
        <f>'Laporan Mingguan'!E52</f>
        <v>0</v>
      </c>
      <c r="F52" s="44">
        <f>'Laporan Mingguan'!F52</f>
        <v>38</v>
      </c>
      <c r="G52" s="43">
        <f>'Laporan Mingguan'!G52+'Laporan Mingguan'!I52+'Laporan Mingguan'!K52+'Laporan Mingguan'!M52</f>
        <v>0</v>
      </c>
      <c r="H52" s="43">
        <f>'Laporan Mingguan'!H52+'Laporan Mingguan'!J52+'Laporan Mingguan'!L52+'Laporan Mingguan'!N52</f>
        <v>0</v>
      </c>
      <c r="I52" s="44">
        <f>'Laporan Mingguan'!O52</f>
        <v>38</v>
      </c>
      <c r="J52" s="44">
        <f>'Laporan Mingguan'!P52</f>
        <v>38</v>
      </c>
      <c r="K52" s="44">
        <f>'Laporan Mingguan'!Q52</f>
        <v>1500</v>
      </c>
      <c r="L52" s="44">
        <f>'Laporan Mingguan'!R52</f>
        <v>57000</v>
      </c>
    </row>
    <row r="53" spans="1:12" s="41" customFormat="1" x14ac:dyDescent="0.2">
      <c r="A53" s="43">
        <v>47</v>
      </c>
      <c r="B53" s="43" t="str">
        <f>'Laporan Mingguan'!$B53</f>
        <v>M 6 X 70</v>
      </c>
      <c r="C53" s="43" t="str">
        <f>'Laporan Mingguan'!C53</f>
        <v>LPK</v>
      </c>
      <c r="D53" s="43">
        <f>'Laporan Mingguan'!D53</f>
        <v>0</v>
      </c>
      <c r="E53" s="43">
        <f>'Laporan Mingguan'!E53</f>
        <v>0</v>
      </c>
      <c r="F53" s="44">
        <f>'Laporan Mingguan'!F53</f>
        <v>36</v>
      </c>
      <c r="G53" s="43">
        <f>'Laporan Mingguan'!G53+'Laporan Mingguan'!I53+'Laporan Mingguan'!K53+'Laporan Mingguan'!M53</f>
        <v>0</v>
      </c>
      <c r="H53" s="43">
        <f>'Laporan Mingguan'!H53+'Laporan Mingguan'!J53+'Laporan Mingguan'!L53+'Laporan Mingguan'!N53</f>
        <v>0</v>
      </c>
      <c r="I53" s="44">
        <f>'Laporan Mingguan'!O53</f>
        <v>36</v>
      </c>
      <c r="J53" s="44">
        <f>'Laporan Mingguan'!P53</f>
        <v>36</v>
      </c>
      <c r="K53" s="44">
        <f>'Laporan Mingguan'!Q53</f>
        <v>1600</v>
      </c>
      <c r="L53" s="44">
        <f>'Laporan Mingguan'!R53</f>
        <v>57600</v>
      </c>
    </row>
    <row r="54" spans="1:12" s="41" customFormat="1" x14ac:dyDescent="0.2">
      <c r="A54" s="43">
        <v>48</v>
      </c>
      <c r="B54" s="43" t="str">
        <f>'Laporan Mingguan'!$B54</f>
        <v>M 6 X 75</v>
      </c>
      <c r="C54" s="43" t="str">
        <f>'Laporan Mingguan'!C54</f>
        <v>LPK</v>
      </c>
      <c r="D54" s="43">
        <f>'Laporan Mingguan'!D54</f>
        <v>0</v>
      </c>
      <c r="E54" s="43">
        <f>'Laporan Mingguan'!E54</f>
        <v>0</v>
      </c>
      <c r="F54" s="44">
        <f>'Laporan Mingguan'!F54</f>
        <v>38</v>
      </c>
      <c r="G54" s="43">
        <f>'Laporan Mingguan'!G54+'Laporan Mingguan'!I54+'Laporan Mingguan'!K54+'Laporan Mingguan'!M54</f>
        <v>0</v>
      </c>
      <c r="H54" s="43">
        <f>'Laporan Mingguan'!H54+'Laporan Mingguan'!J54+'Laporan Mingguan'!L54+'Laporan Mingguan'!N54</f>
        <v>0</v>
      </c>
      <c r="I54" s="44">
        <f>'Laporan Mingguan'!O54</f>
        <v>38</v>
      </c>
      <c r="J54" s="44">
        <f>'Laporan Mingguan'!P54</f>
        <v>38</v>
      </c>
      <c r="K54" s="44">
        <f>'Laporan Mingguan'!Q54</f>
        <v>2300</v>
      </c>
      <c r="L54" s="44">
        <f>'Laporan Mingguan'!R54</f>
        <v>87400</v>
      </c>
    </row>
    <row r="55" spans="1:12" s="41" customFormat="1" x14ac:dyDescent="0.2">
      <c r="A55" s="43">
        <v>49</v>
      </c>
      <c r="B55" s="43" t="str">
        <f>'Laporan Mingguan'!$B55</f>
        <v>M 6 X 80</v>
      </c>
      <c r="C55" s="43" t="str">
        <f>'Laporan Mingguan'!C55</f>
        <v>LPK</v>
      </c>
      <c r="D55" s="43">
        <f>'Laporan Mingguan'!D55</f>
        <v>0</v>
      </c>
      <c r="E55" s="43">
        <f>'Laporan Mingguan'!E55</f>
        <v>0</v>
      </c>
      <c r="F55" s="44">
        <f>'Laporan Mingguan'!F55</f>
        <v>32</v>
      </c>
      <c r="G55" s="43">
        <f>'Laporan Mingguan'!G55+'Laporan Mingguan'!I55+'Laporan Mingguan'!K55+'Laporan Mingguan'!M55</f>
        <v>0</v>
      </c>
      <c r="H55" s="43">
        <f>'Laporan Mingguan'!H55+'Laporan Mingguan'!J55+'Laporan Mingguan'!L55+'Laporan Mingguan'!N55</f>
        <v>0</v>
      </c>
      <c r="I55" s="44">
        <f>'Laporan Mingguan'!O55</f>
        <v>32</v>
      </c>
      <c r="J55" s="44">
        <f>'Laporan Mingguan'!P55</f>
        <v>32</v>
      </c>
      <c r="K55" s="44">
        <f>'Laporan Mingguan'!Q55</f>
        <v>2000</v>
      </c>
      <c r="L55" s="44">
        <f>'Laporan Mingguan'!R55</f>
        <v>64000</v>
      </c>
    </row>
    <row r="56" spans="1:12" s="41" customFormat="1" x14ac:dyDescent="0.2">
      <c r="A56" s="43">
        <v>50</v>
      </c>
      <c r="B56" s="43" t="str">
        <f>'Laporan Mingguan'!$B56</f>
        <v>M 6 X 90</v>
      </c>
      <c r="C56" s="43" t="str">
        <f>'Laporan Mingguan'!C56</f>
        <v>LPK</v>
      </c>
      <c r="D56" s="43">
        <f>'Laporan Mingguan'!D56</f>
        <v>0</v>
      </c>
      <c r="E56" s="43">
        <f>'Laporan Mingguan'!E56</f>
        <v>0</v>
      </c>
      <c r="F56" s="44">
        <f>'Laporan Mingguan'!F56</f>
        <v>28</v>
      </c>
      <c r="G56" s="43">
        <f>'Laporan Mingguan'!G56+'Laporan Mingguan'!I56+'Laporan Mingguan'!K56+'Laporan Mingguan'!M56</f>
        <v>0</v>
      </c>
      <c r="H56" s="43">
        <f>'Laporan Mingguan'!H56+'Laporan Mingguan'!J56+'Laporan Mingguan'!L56+'Laporan Mingguan'!N56</f>
        <v>0</v>
      </c>
      <c r="I56" s="44">
        <f>'Laporan Mingguan'!O56</f>
        <v>28</v>
      </c>
      <c r="J56" s="44">
        <f>'Laporan Mingguan'!P56</f>
        <v>28</v>
      </c>
      <c r="K56" s="44">
        <f>'Laporan Mingguan'!Q56</f>
        <v>2060</v>
      </c>
      <c r="L56" s="44">
        <f>'Laporan Mingguan'!R56</f>
        <v>57680</v>
      </c>
    </row>
    <row r="57" spans="1:12" s="41" customFormat="1" x14ac:dyDescent="0.2">
      <c r="A57" s="43">
        <v>51</v>
      </c>
      <c r="B57" s="43" t="str">
        <f>'Laporan Mingguan'!$B57</f>
        <v>M 6 X 100</v>
      </c>
      <c r="C57" s="43" t="str">
        <f>'Laporan Mingguan'!C57</f>
        <v>LPK</v>
      </c>
      <c r="D57" s="43" t="str">
        <f>'Laporan Mingguan'!D57</f>
        <v>Sampurna Teknik</v>
      </c>
      <c r="E57" s="43">
        <f>'Laporan Mingguan'!E57</f>
        <v>0</v>
      </c>
      <c r="F57" s="44">
        <f>'Laporan Mingguan'!F57</f>
        <v>11</v>
      </c>
      <c r="G57" s="43">
        <f>'Laporan Mingguan'!G57+'Laporan Mingguan'!I57+'Laporan Mingguan'!K57+'Laporan Mingguan'!M57</f>
        <v>0</v>
      </c>
      <c r="H57" s="43">
        <f>'Laporan Mingguan'!H57+'Laporan Mingguan'!J57+'Laporan Mingguan'!L57+'Laporan Mingguan'!N57</f>
        <v>0</v>
      </c>
      <c r="I57" s="44">
        <f>'Laporan Mingguan'!O57</f>
        <v>11</v>
      </c>
      <c r="J57" s="44">
        <f>'Laporan Mingguan'!P57</f>
        <v>11</v>
      </c>
      <c r="K57" s="44">
        <f>'Laporan Mingguan'!Q57</f>
        <v>3000</v>
      </c>
      <c r="L57" s="44">
        <f>'Laporan Mingguan'!R57</f>
        <v>33000</v>
      </c>
    </row>
    <row r="58" spans="1:12" s="41" customFormat="1" x14ac:dyDescent="0.2">
      <c r="A58" s="43">
        <v>52</v>
      </c>
      <c r="B58" s="43" t="str">
        <f>'Laporan Mingguan'!$B58</f>
        <v>M 6 X 110</v>
      </c>
      <c r="C58" s="43" t="str">
        <f>'Laporan Mingguan'!C58</f>
        <v>LPK</v>
      </c>
      <c r="D58" s="43">
        <f>'Laporan Mingguan'!D58</f>
        <v>0</v>
      </c>
      <c r="E58" s="43">
        <f>'Laporan Mingguan'!E58</f>
        <v>0</v>
      </c>
      <c r="F58" s="44">
        <f>'Laporan Mingguan'!F58</f>
        <v>7</v>
      </c>
      <c r="G58" s="43">
        <f>'Laporan Mingguan'!G58+'Laporan Mingguan'!I58+'Laporan Mingguan'!K58+'Laporan Mingguan'!M58</f>
        <v>0</v>
      </c>
      <c r="H58" s="43">
        <f>'Laporan Mingguan'!H58+'Laporan Mingguan'!J58+'Laporan Mingguan'!L58+'Laporan Mingguan'!N58</f>
        <v>0</v>
      </c>
      <c r="I58" s="44">
        <f>'Laporan Mingguan'!O58</f>
        <v>7</v>
      </c>
      <c r="J58" s="44">
        <f>'Laporan Mingguan'!P58</f>
        <v>7</v>
      </c>
      <c r="K58" s="44">
        <f>'Laporan Mingguan'!Q58</f>
        <v>5450</v>
      </c>
      <c r="L58" s="44">
        <f>'Laporan Mingguan'!R58</f>
        <v>38150</v>
      </c>
    </row>
    <row r="59" spans="1:12" s="41" customFormat="1" x14ac:dyDescent="0.2">
      <c r="A59" s="43">
        <v>53</v>
      </c>
      <c r="B59" s="43" t="str">
        <f>'Laporan Mingguan'!$B59</f>
        <v>M 6 X 120</v>
      </c>
      <c r="C59" s="43" t="str">
        <f>'Laporan Mingguan'!C59</f>
        <v>LPK</v>
      </c>
      <c r="D59" s="43">
        <f>'Laporan Mingguan'!D59</f>
        <v>0</v>
      </c>
      <c r="E59" s="43">
        <f>'Laporan Mingguan'!E59</f>
        <v>0</v>
      </c>
      <c r="F59" s="44">
        <f>'Laporan Mingguan'!F59</f>
        <v>12</v>
      </c>
      <c r="G59" s="43">
        <f>'Laporan Mingguan'!G59+'Laporan Mingguan'!I59+'Laporan Mingguan'!K59+'Laporan Mingguan'!M59</f>
        <v>0</v>
      </c>
      <c r="H59" s="43">
        <f>'Laporan Mingguan'!H59+'Laporan Mingguan'!J59+'Laporan Mingguan'!L59+'Laporan Mingguan'!N59</f>
        <v>0</v>
      </c>
      <c r="I59" s="44">
        <f>'Laporan Mingguan'!O59</f>
        <v>12</v>
      </c>
      <c r="J59" s="44">
        <f>'Laporan Mingguan'!P59</f>
        <v>12</v>
      </c>
      <c r="K59" s="44">
        <f>'Laporan Mingguan'!Q59</f>
        <v>9000</v>
      </c>
      <c r="L59" s="44">
        <f>'Laporan Mingguan'!R59</f>
        <v>108000</v>
      </c>
    </row>
    <row r="60" spans="1:12" s="41" customFormat="1" x14ac:dyDescent="0.2">
      <c r="A60" s="43">
        <v>54</v>
      </c>
      <c r="B60" s="43" t="str">
        <f>'Laporan Mingguan'!$B60</f>
        <v>M 6 X 130</v>
      </c>
      <c r="C60" s="43" t="str">
        <f>'Laporan Mingguan'!C60</f>
        <v>LPK</v>
      </c>
      <c r="D60" s="43" t="str">
        <f>'Laporan Mingguan'!D60</f>
        <v>Sampurna Teknik</v>
      </c>
      <c r="E60" s="43">
        <f>'Laporan Mingguan'!E60</f>
        <v>0</v>
      </c>
      <c r="F60" s="44">
        <f>'Laporan Mingguan'!F60</f>
        <v>4</v>
      </c>
      <c r="G60" s="43">
        <f>'Laporan Mingguan'!G60+'Laporan Mingguan'!I60+'Laporan Mingguan'!K60+'Laporan Mingguan'!M60</f>
        <v>0</v>
      </c>
      <c r="H60" s="43">
        <f>'Laporan Mingguan'!H60+'Laporan Mingguan'!J60+'Laporan Mingguan'!L60+'Laporan Mingguan'!N60</f>
        <v>0</v>
      </c>
      <c r="I60" s="44">
        <f>'Laporan Mingguan'!O60</f>
        <v>4</v>
      </c>
      <c r="J60" s="44">
        <f>'Laporan Mingguan'!P60</f>
        <v>4</v>
      </c>
      <c r="K60" s="44">
        <f>'Laporan Mingguan'!Q60</f>
        <v>8000</v>
      </c>
      <c r="L60" s="44">
        <f>'Laporan Mingguan'!R60</f>
        <v>32000</v>
      </c>
    </row>
    <row r="61" spans="1:12" s="41" customFormat="1" x14ac:dyDescent="0.2">
      <c r="A61" s="43">
        <v>55</v>
      </c>
      <c r="B61" s="43" t="str">
        <f>'Laporan Mingguan'!$B61</f>
        <v>M 8 X 10</v>
      </c>
      <c r="C61" s="43" t="str">
        <f>'Laporan Mingguan'!C61</f>
        <v>LPK</v>
      </c>
      <c r="D61" s="43">
        <f>'Laporan Mingguan'!D61</f>
        <v>0</v>
      </c>
      <c r="E61" s="43">
        <f>'Laporan Mingguan'!E61</f>
        <v>0</v>
      </c>
      <c r="F61" s="44">
        <f>'Laporan Mingguan'!F61</f>
        <v>10</v>
      </c>
      <c r="G61" s="43">
        <f>'Laporan Mingguan'!G61+'Laporan Mingguan'!I61+'Laporan Mingguan'!K61+'Laporan Mingguan'!M61</f>
        <v>5</v>
      </c>
      <c r="H61" s="43">
        <f>'Laporan Mingguan'!H61+'Laporan Mingguan'!J61+'Laporan Mingguan'!L61+'Laporan Mingguan'!N61</f>
        <v>0</v>
      </c>
      <c r="I61" s="44">
        <f>'Laporan Mingguan'!O61</f>
        <v>15</v>
      </c>
      <c r="J61" s="44">
        <f>'Laporan Mingguan'!P61</f>
        <v>15</v>
      </c>
      <c r="K61" s="44">
        <f>'Laporan Mingguan'!Q61</f>
        <v>1200</v>
      </c>
      <c r="L61" s="44">
        <f>'Laporan Mingguan'!R61</f>
        <v>18000</v>
      </c>
    </row>
    <row r="62" spans="1:12" s="41" customFormat="1" x14ac:dyDescent="0.2">
      <c r="A62" s="43">
        <v>56</v>
      </c>
      <c r="B62" s="43" t="str">
        <f>'Laporan Mingguan'!$B62</f>
        <v>M 8 X 12</v>
      </c>
      <c r="C62" s="43" t="str">
        <f>'Laporan Mingguan'!C62</f>
        <v>LPK</v>
      </c>
      <c r="D62" s="43">
        <f>'Laporan Mingguan'!D62</f>
        <v>0</v>
      </c>
      <c r="E62" s="43">
        <f>'Laporan Mingguan'!E62</f>
        <v>0</v>
      </c>
      <c r="F62" s="44">
        <f>'Laporan Mingguan'!F62</f>
        <v>37</v>
      </c>
      <c r="G62" s="43">
        <f>'Laporan Mingguan'!G62+'Laporan Mingguan'!I62+'Laporan Mingguan'!K62+'Laporan Mingguan'!M62</f>
        <v>0</v>
      </c>
      <c r="H62" s="43">
        <f>'Laporan Mingguan'!H62+'Laporan Mingguan'!J62+'Laporan Mingguan'!L62+'Laporan Mingguan'!N62</f>
        <v>0</v>
      </c>
      <c r="I62" s="44">
        <f>'Laporan Mingguan'!O62</f>
        <v>37</v>
      </c>
      <c r="J62" s="44">
        <f>'Laporan Mingguan'!P62</f>
        <v>37</v>
      </c>
      <c r="K62" s="44">
        <f>'Laporan Mingguan'!Q62</f>
        <v>1000</v>
      </c>
      <c r="L62" s="44">
        <f>'Laporan Mingguan'!R62</f>
        <v>37000</v>
      </c>
    </row>
    <row r="63" spans="1:12" s="41" customFormat="1" x14ac:dyDescent="0.2">
      <c r="A63" s="43">
        <v>57</v>
      </c>
      <c r="B63" s="43" t="str">
        <f>'Laporan Mingguan'!$B63</f>
        <v>M 8 X 16</v>
      </c>
      <c r="C63" s="43" t="str">
        <f>'Laporan Mingguan'!C63</f>
        <v>LPK</v>
      </c>
      <c r="D63" s="43" t="str">
        <f>'Laporan Mingguan'!D63</f>
        <v>Sampurna Teknik</v>
      </c>
      <c r="E63" s="43">
        <f>'Laporan Mingguan'!E63</f>
        <v>0</v>
      </c>
      <c r="F63" s="44">
        <f>'Laporan Mingguan'!F63</f>
        <v>19</v>
      </c>
      <c r="G63" s="43">
        <f>'Laporan Mingguan'!G63+'Laporan Mingguan'!I63+'Laporan Mingguan'!K63+'Laporan Mingguan'!M63</f>
        <v>16</v>
      </c>
      <c r="H63" s="43">
        <f>'Laporan Mingguan'!H63+'Laporan Mingguan'!J63+'Laporan Mingguan'!L63+'Laporan Mingguan'!N63</f>
        <v>0</v>
      </c>
      <c r="I63" s="44">
        <f>'Laporan Mingguan'!O63</f>
        <v>35</v>
      </c>
      <c r="J63" s="44">
        <f>'Laporan Mingguan'!P63</f>
        <v>35</v>
      </c>
      <c r="K63" s="44">
        <f>'Laporan Mingguan'!Q63</f>
        <v>1250</v>
      </c>
      <c r="L63" s="44">
        <f>'Laporan Mingguan'!R63</f>
        <v>43750</v>
      </c>
    </row>
    <row r="64" spans="1:12" s="41" customFormat="1" x14ac:dyDescent="0.2">
      <c r="A64" s="43">
        <v>58</v>
      </c>
      <c r="B64" s="43" t="str">
        <f>'Laporan Mingguan'!$B64</f>
        <v xml:space="preserve">M 8 X 20 </v>
      </c>
      <c r="C64" s="43" t="str">
        <f>'Laporan Mingguan'!C64</f>
        <v>LPK</v>
      </c>
      <c r="D64" s="43">
        <f>'Laporan Mingguan'!D64</f>
        <v>0</v>
      </c>
      <c r="E64" s="43">
        <f>'Laporan Mingguan'!E64</f>
        <v>0</v>
      </c>
      <c r="F64" s="44">
        <f>'Laporan Mingguan'!F64</f>
        <v>13</v>
      </c>
      <c r="G64" s="43">
        <f>'Laporan Mingguan'!G64+'Laporan Mingguan'!I64+'Laporan Mingguan'!K64+'Laporan Mingguan'!M64</f>
        <v>46</v>
      </c>
      <c r="H64" s="43">
        <f>'Laporan Mingguan'!H64+'Laporan Mingguan'!J64+'Laporan Mingguan'!L64+'Laporan Mingguan'!N64</f>
        <v>24</v>
      </c>
      <c r="I64" s="44">
        <f>'Laporan Mingguan'!O64</f>
        <v>35</v>
      </c>
      <c r="J64" s="44">
        <f>'Laporan Mingguan'!P64</f>
        <v>35</v>
      </c>
      <c r="K64" s="44">
        <f>'Laporan Mingguan'!Q64</f>
        <v>1300</v>
      </c>
      <c r="L64" s="44">
        <f>'Laporan Mingguan'!R64</f>
        <v>45500</v>
      </c>
    </row>
    <row r="65" spans="1:12" s="41" customFormat="1" x14ac:dyDescent="0.2">
      <c r="A65" s="43">
        <v>59</v>
      </c>
      <c r="B65" s="43" t="str">
        <f>'Laporan Mingguan'!$B65</f>
        <v>M 8 X 25</v>
      </c>
      <c r="C65" s="43" t="str">
        <f>'Laporan Mingguan'!C65</f>
        <v>LPK</v>
      </c>
      <c r="D65" s="43" t="str">
        <f>'Laporan Mingguan'!D65</f>
        <v>Sampurna Teknik</v>
      </c>
      <c r="E65" s="43">
        <f>'Laporan Mingguan'!E65</f>
        <v>0</v>
      </c>
      <c r="F65" s="44">
        <f>'Laporan Mingguan'!F65</f>
        <v>12</v>
      </c>
      <c r="G65" s="43">
        <f>'Laporan Mingguan'!G65+'Laporan Mingguan'!I65+'Laporan Mingguan'!K65+'Laporan Mingguan'!M65</f>
        <v>11</v>
      </c>
      <c r="H65" s="43">
        <f>'Laporan Mingguan'!H65+'Laporan Mingguan'!J65+'Laporan Mingguan'!L65+'Laporan Mingguan'!N65</f>
        <v>8</v>
      </c>
      <c r="I65" s="44">
        <f>'Laporan Mingguan'!O65</f>
        <v>15</v>
      </c>
      <c r="J65" s="44">
        <f>'Laporan Mingguan'!P65</f>
        <v>15</v>
      </c>
      <c r="K65" s="44">
        <f>'Laporan Mingguan'!Q65</f>
        <v>1400</v>
      </c>
      <c r="L65" s="44">
        <f>'Laporan Mingguan'!R65</f>
        <v>21000</v>
      </c>
    </row>
    <row r="66" spans="1:12" s="41" customFormat="1" x14ac:dyDescent="0.2">
      <c r="A66" s="43">
        <v>60</v>
      </c>
      <c r="B66" s="43" t="str">
        <f>'Laporan Mingguan'!$B66</f>
        <v>M 8 X 30</v>
      </c>
      <c r="C66" s="43" t="str">
        <f>'Laporan Mingguan'!C66</f>
        <v>LPK</v>
      </c>
      <c r="D66" s="43" t="str">
        <f>'Laporan Mingguan'!D66</f>
        <v>Sampurna Teknik</v>
      </c>
      <c r="E66" s="43">
        <f>'Laporan Mingguan'!E66</f>
        <v>0</v>
      </c>
      <c r="F66" s="44">
        <f>'Laporan Mingguan'!F66</f>
        <v>14</v>
      </c>
      <c r="G66" s="43">
        <f>'Laporan Mingguan'!G66+'Laporan Mingguan'!I66+'Laporan Mingguan'!K66+'Laporan Mingguan'!M66</f>
        <v>16</v>
      </c>
      <c r="H66" s="43">
        <f>'Laporan Mingguan'!H66+'Laporan Mingguan'!J66+'Laporan Mingguan'!L66+'Laporan Mingguan'!N66</f>
        <v>0</v>
      </c>
      <c r="I66" s="44">
        <f>'Laporan Mingguan'!O66</f>
        <v>30</v>
      </c>
      <c r="J66" s="44">
        <f>'Laporan Mingguan'!P66</f>
        <v>30</v>
      </c>
      <c r="K66" s="44">
        <f>'Laporan Mingguan'!Q66</f>
        <v>1500</v>
      </c>
      <c r="L66" s="44">
        <f>'Laporan Mingguan'!R66</f>
        <v>45000</v>
      </c>
    </row>
    <row r="67" spans="1:12" s="41" customFormat="1" x14ac:dyDescent="0.2">
      <c r="A67" s="43">
        <v>61</v>
      </c>
      <c r="B67" s="43" t="str">
        <f>'Laporan Mingguan'!$B67</f>
        <v>M 8 X 35</v>
      </c>
      <c r="C67" s="43" t="str">
        <f>'Laporan Mingguan'!C67</f>
        <v>LPK</v>
      </c>
      <c r="D67" s="43" t="str">
        <f>'Laporan Mingguan'!D67</f>
        <v>Sampurna Teknik</v>
      </c>
      <c r="E67" s="43">
        <f>'Laporan Mingguan'!E67</f>
        <v>0</v>
      </c>
      <c r="F67" s="44">
        <f>'Laporan Mingguan'!F67</f>
        <v>15</v>
      </c>
      <c r="G67" s="43">
        <f>'Laporan Mingguan'!G67+'Laporan Mingguan'!I67+'Laporan Mingguan'!K67+'Laporan Mingguan'!M67</f>
        <v>14</v>
      </c>
      <c r="H67" s="43">
        <f>'Laporan Mingguan'!H67+'Laporan Mingguan'!J67+'Laporan Mingguan'!L67+'Laporan Mingguan'!N67</f>
        <v>0</v>
      </c>
      <c r="I67" s="44">
        <f>'Laporan Mingguan'!O67</f>
        <v>29</v>
      </c>
      <c r="J67" s="44">
        <f>'Laporan Mingguan'!P67</f>
        <v>29</v>
      </c>
      <c r="K67" s="44">
        <f>'Laporan Mingguan'!Q67</f>
        <v>2000</v>
      </c>
      <c r="L67" s="44">
        <f>'Laporan Mingguan'!R67</f>
        <v>58000</v>
      </c>
    </row>
    <row r="68" spans="1:12" s="41" customFormat="1" x14ac:dyDescent="0.2">
      <c r="A68" s="43">
        <v>62</v>
      </c>
      <c r="B68" s="43" t="str">
        <f>'Laporan Mingguan'!$B68</f>
        <v>M 8 X 40</v>
      </c>
      <c r="C68" s="43" t="str">
        <f>'Laporan Mingguan'!C68</f>
        <v>LPK</v>
      </c>
      <c r="D68" s="43" t="str">
        <f>'Laporan Mingguan'!D68</f>
        <v>Sinar Terang</v>
      </c>
      <c r="E68" s="43">
        <f>'Laporan Mingguan'!E68</f>
        <v>0</v>
      </c>
      <c r="F68" s="44">
        <f>'Laporan Mingguan'!F68</f>
        <v>14</v>
      </c>
      <c r="G68" s="43">
        <f>'Laporan Mingguan'!G68+'Laporan Mingguan'!I68+'Laporan Mingguan'!K68+'Laporan Mingguan'!M68</f>
        <v>0</v>
      </c>
      <c r="H68" s="43">
        <f>'Laporan Mingguan'!H68+'Laporan Mingguan'!J68+'Laporan Mingguan'!L68+'Laporan Mingguan'!N68</f>
        <v>2</v>
      </c>
      <c r="I68" s="44">
        <f>'Laporan Mingguan'!O68</f>
        <v>12</v>
      </c>
      <c r="J68" s="44">
        <f>'Laporan Mingguan'!P68</f>
        <v>12</v>
      </c>
      <c r="K68" s="44">
        <f>'Laporan Mingguan'!Q68</f>
        <v>2000</v>
      </c>
      <c r="L68" s="44">
        <f>'Laporan Mingguan'!R68</f>
        <v>24000</v>
      </c>
    </row>
    <row r="69" spans="1:12" s="41" customFormat="1" x14ac:dyDescent="0.2">
      <c r="A69" s="43">
        <v>63</v>
      </c>
      <c r="B69" s="43" t="str">
        <f>'Laporan Mingguan'!$B69</f>
        <v>M 8 X 45</v>
      </c>
      <c r="C69" s="43" t="str">
        <f>'Laporan Mingguan'!C69</f>
        <v>LPK</v>
      </c>
      <c r="D69" s="43" t="str">
        <f>'Laporan Mingguan'!D69</f>
        <v>Sampurna Teknik</v>
      </c>
      <c r="E69" s="43">
        <f>'Laporan Mingguan'!E69</f>
        <v>0</v>
      </c>
      <c r="F69" s="44">
        <f>'Laporan Mingguan'!F69</f>
        <v>11</v>
      </c>
      <c r="G69" s="43">
        <f>'Laporan Mingguan'!G69+'Laporan Mingguan'!I69+'Laporan Mingguan'!K69+'Laporan Mingguan'!M69</f>
        <v>4</v>
      </c>
      <c r="H69" s="43">
        <f>'Laporan Mingguan'!H69+'Laporan Mingguan'!J69+'Laporan Mingguan'!L69+'Laporan Mingguan'!N69</f>
        <v>0</v>
      </c>
      <c r="I69" s="44">
        <f>'Laporan Mingguan'!O69</f>
        <v>15</v>
      </c>
      <c r="J69" s="44">
        <f>'Laporan Mingguan'!P69</f>
        <v>15</v>
      </c>
      <c r="K69" s="44">
        <f>'Laporan Mingguan'!Q69</f>
        <v>1800</v>
      </c>
      <c r="L69" s="44">
        <f>'Laporan Mingguan'!R69</f>
        <v>27000</v>
      </c>
    </row>
    <row r="70" spans="1:12" s="41" customFormat="1" x14ac:dyDescent="0.2">
      <c r="A70" s="43">
        <v>64</v>
      </c>
      <c r="B70" s="43" t="str">
        <f>'Laporan Mingguan'!$B70</f>
        <v>M 8 X 50</v>
      </c>
      <c r="C70" s="43" t="str">
        <f>'Laporan Mingguan'!C70</f>
        <v>LPK</v>
      </c>
      <c r="D70" s="43" t="str">
        <f>'Laporan Mingguan'!D70</f>
        <v>Sampurna Teknik</v>
      </c>
      <c r="E70" s="43">
        <f>'Laporan Mingguan'!E70</f>
        <v>0</v>
      </c>
      <c r="F70" s="44">
        <f>'Laporan Mingguan'!F70</f>
        <v>23</v>
      </c>
      <c r="G70" s="43">
        <f>'Laporan Mingguan'!G70+'Laporan Mingguan'!I70+'Laporan Mingguan'!K70+'Laporan Mingguan'!M70</f>
        <v>0</v>
      </c>
      <c r="H70" s="43">
        <f>'Laporan Mingguan'!H70+'Laporan Mingguan'!J70+'Laporan Mingguan'!L70+'Laporan Mingguan'!N70</f>
        <v>4</v>
      </c>
      <c r="I70" s="44">
        <f>'Laporan Mingguan'!O70</f>
        <v>19</v>
      </c>
      <c r="J70" s="44">
        <f>'Laporan Mingguan'!P70</f>
        <v>19</v>
      </c>
      <c r="K70" s="44">
        <f>'Laporan Mingguan'!Q70</f>
        <v>2500</v>
      </c>
      <c r="L70" s="44">
        <f>'Laporan Mingguan'!R70</f>
        <v>47500</v>
      </c>
    </row>
    <row r="71" spans="1:12" s="41" customFormat="1" x14ac:dyDescent="0.2">
      <c r="A71" s="43">
        <v>65</v>
      </c>
      <c r="B71" s="43" t="str">
        <f>'Laporan Mingguan'!$B71</f>
        <v>M 8 X 55</v>
      </c>
      <c r="C71" s="43" t="str">
        <f>'Laporan Mingguan'!C71</f>
        <v>LPK</v>
      </c>
      <c r="D71" s="43" t="str">
        <f>'Laporan Mingguan'!D71</f>
        <v>Sampurna Teknik</v>
      </c>
      <c r="E71" s="43">
        <f>'Laporan Mingguan'!E71</f>
        <v>0</v>
      </c>
      <c r="F71" s="44">
        <f>'Laporan Mingguan'!F71</f>
        <v>14</v>
      </c>
      <c r="G71" s="43">
        <f>'Laporan Mingguan'!G71+'Laporan Mingguan'!I71+'Laporan Mingguan'!K71+'Laporan Mingguan'!M71</f>
        <v>6</v>
      </c>
      <c r="H71" s="43">
        <f>'Laporan Mingguan'!H71+'Laporan Mingguan'!J71+'Laporan Mingguan'!L71+'Laporan Mingguan'!N71</f>
        <v>0</v>
      </c>
      <c r="I71" s="44">
        <f>'Laporan Mingguan'!O71</f>
        <v>20</v>
      </c>
      <c r="J71" s="44">
        <f>'Laporan Mingguan'!P71</f>
        <v>20</v>
      </c>
      <c r="K71" s="44">
        <f>'Laporan Mingguan'!Q71</f>
        <v>3000</v>
      </c>
      <c r="L71" s="44">
        <f>'Laporan Mingguan'!R71</f>
        <v>60000</v>
      </c>
    </row>
    <row r="72" spans="1:12" s="41" customFormat="1" x14ac:dyDescent="0.2">
      <c r="A72" s="43">
        <v>66</v>
      </c>
      <c r="B72" s="43" t="str">
        <f>'Laporan Mingguan'!$B72</f>
        <v>M 8 X 60</v>
      </c>
      <c r="C72" s="43" t="str">
        <f>'Laporan Mingguan'!C72</f>
        <v>LPK</v>
      </c>
      <c r="D72" s="43">
        <f>'Laporan Mingguan'!D72</f>
        <v>0</v>
      </c>
      <c r="E72" s="43">
        <f>'Laporan Mingguan'!E72</f>
        <v>0</v>
      </c>
      <c r="F72" s="44">
        <f>'Laporan Mingguan'!F72</f>
        <v>15</v>
      </c>
      <c r="G72" s="43">
        <f>'Laporan Mingguan'!G72+'Laporan Mingguan'!I72+'Laporan Mingguan'!K72+'Laporan Mingguan'!M72</f>
        <v>0</v>
      </c>
      <c r="H72" s="43">
        <f>'Laporan Mingguan'!H72+'Laporan Mingguan'!J72+'Laporan Mingguan'!L72+'Laporan Mingguan'!N72</f>
        <v>0</v>
      </c>
      <c r="I72" s="44">
        <f>'Laporan Mingguan'!O72</f>
        <v>15</v>
      </c>
      <c r="J72" s="44">
        <f>'Laporan Mingguan'!P72</f>
        <v>15</v>
      </c>
      <c r="K72" s="44">
        <f>'Laporan Mingguan'!Q72</f>
        <v>2350</v>
      </c>
      <c r="L72" s="44">
        <f>'Laporan Mingguan'!R72</f>
        <v>35250</v>
      </c>
    </row>
    <row r="73" spans="1:12" s="41" customFormat="1" x14ac:dyDescent="0.2">
      <c r="A73" s="43">
        <v>67</v>
      </c>
      <c r="B73" s="43" t="str">
        <f>'Laporan Mingguan'!$B73</f>
        <v>M 8 X 65</v>
      </c>
      <c r="C73" s="43" t="str">
        <f>'Laporan Mingguan'!C73</f>
        <v>LPK</v>
      </c>
      <c r="D73" s="43" t="str">
        <f>'Laporan Mingguan'!D73</f>
        <v>Sampurna Teknik</v>
      </c>
      <c r="E73" s="43">
        <f>'Laporan Mingguan'!E73</f>
        <v>0</v>
      </c>
      <c r="F73" s="44">
        <f>'Laporan Mingguan'!F73</f>
        <v>15</v>
      </c>
      <c r="G73" s="43">
        <f>'Laporan Mingguan'!G73+'Laporan Mingguan'!I73+'Laporan Mingguan'!K73+'Laporan Mingguan'!M73</f>
        <v>0</v>
      </c>
      <c r="H73" s="43">
        <f>'Laporan Mingguan'!H73+'Laporan Mingguan'!J73+'Laporan Mingguan'!L73+'Laporan Mingguan'!N73</f>
        <v>0</v>
      </c>
      <c r="I73" s="44">
        <f>'Laporan Mingguan'!O73</f>
        <v>15</v>
      </c>
      <c r="J73" s="44">
        <f>'Laporan Mingguan'!P73</f>
        <v>15</v>
      </c>
      <c r="K73" s="44">
        <f>'Laporan Mingguan'!Q73</f>
        <v>3000</v>
      </c>
      <c r="L73" s="44">
        <f>'Laporan Mingguan'!R73</f>
        <v>45000</v>
      </c>
    </row>
    <row r="74" spans="1:12" s="41" customFormat="1" x14ac:dyDescent="0.2">
      <c r="A74" s="43">
        <v>68</v>
      </c>
      <c r="B74" s="43" t="str">
        <f>'Laporan Mingguan'!$B74</f>
        <v>M 8 X 70</v>
      </c>
      <c r="C74" s="43" t="str">
        <f>'Laporan Mingguan'!C74</f>
        <v>LPK</v>
      </c>
      <c r="D74" s="43">
        <f>'Laporan Mingguan'!D74</f>
        <v>0</v>
      </c>
      <c r="E74" s="43">
        <f>'Laporan Mingguan'!E74</f>
        <v>0</v>
      </c>
      <c r="F74" s="44">
        <f>'Laporan Mingguan'!F74</f>
        <v>13</v>
      </c>
      <c r="G74" s="43">
        <f>'Laporan Mingguan'!G74+'Laporan Mingguan'!I74+'Laporan Mingguan'!K74+'Laporan Mingguan'!M74</f>
        <v>0</v>
      </c>
      <c r="H74" s="43">
        <f>'Laporan Mingguan'!H74+'Laporan Mingguan'!J74+'Laporan Mingguan'!L74+'Laporan Mingguan'!N74</f>
        <v>0</v>
      </c>
      <c r="I74" s="44">
        <f>'Laporan Mingguan'!O74</f>
        <v>13</v>
      </c>
      <c r="J74" s="44">
        <f>'Laporan Mingguan'!P74</f>
        <v>13</v>
      </c>
      <c r="K74" s="44">
        <f>'Laporan Mingguan'!Q74</f>
        <v>2600</v>
      </c>
      <c r="L74" s="44">
        <f>'Laporan Mingguan'!R74</f>
        <v>33800</v>
      </c>
    </row>
    <row r="75" spans="1:12" s="41" customFormat="1" x14ac:dyDescent="0.2">
      <c r="A75" s="43">
        <v>69</v>
      </c>
      <c r="B75" s="43" t="str">
        <f>'Laporan Mingguan'!$B75</f>
        <v>M 8 X 75</v>
      </c>
      <c r="C75" s="43" t="str">
        <f>'Laporan Mingguan'!C75</f>
        <v>LPK</v>
      </c>
      <c r="D75" s="43">
        <f>'Laporan Mingguan'!D75</f>
        <v>0</v>
      </c>
      <c r="E75" s="43">
        <f>'Laporan Mingguan'!E75</f>
        <v>0</v>
      </c>
      <c r="F75" s="44">
        <f>'Laporan Mingguan'!F75</f>
        <v>22</v>
      </c>
      <c r="G75" s="43">
        <f>'Laporan Mingguan'!G75+'Laporan Mingguan'!I75+'Laporan Mingguan'!K75+'Laporan Mingguan'!M75</f>
        <v>0</v>
      </c>
      <c r="H75" s="43">
        <f>'Laporan Mingguan'!H75+'Laporan Mingguan'!J75+'Laporan Mingguan'!L75+'Laporan Mingguan'!N75</f>
        <v>0</v>
      </c>
      <c r="I75" s="44">
        <f>'Laporan Mingguan'!O75</f>
        <v>22</v>
      </c>
      <c r="J75" s="44">
        <f>'Laporan Mingguan'!P75</f>
        <v>22</v>
      </c>
      <c r="K75" s="44">
        <f>'Laporan Mingguan'!Q75</f>
        <v>2800</v>
      </c>
      <c r="L75" s="44">
        <f>'Laporan Mingguan'!R75</f>
        <v>61600</v>
      </c>
    </row>
    <row r="76" spans="1:12" s="41" customFormat="1" x14ac:dyDescent="0.2">
      <c r="A76" s="43">
        <v>70</v>
      </c>
      <c r="B76" s="43" t="str">
        <f>'Laporan Mingguan'!$B76</f>
        <v>M 8 X 80</v>
      </c>
      <c r="C76" s="43" t="str">
        <f>'Laporan Mingguan'!C76</f>
        <v>LPK</v>
      </c>
      <c r="D76" s="43">
        <f>'Laporan Mingguan'!D76</f>
        <v>0</v>
      </c>
      <c r="E76" s="43">
        <f>'Laporan Mingguan'!E76</f>
        <v>0</v>
      </c>
      <c r="F76" s="44">
        <f>'Laporan Mingguan'!F76</f>
        <v>49</v>
      </c>
      <c r="G76" s="43">
        <f>'Laporan Mingguan'!G76+'Laporan Mingguan'!I76+'Laporan Mingguan'!K76+'Laporan Mingguan'!M76</f>
        <v>0</v>
      </c>
      <c r="H76" s="43">
        <f>'Laporan Mingguan'!H76+'Laporan Mingguan'!J76+'Laporan Mingguan'!L76+'Laporan Mingguan'!N76</f>
        <v>0</v>
      </c>
      <c r="I76" s="44">
        <f>'Laporan Mingguan'!O76</f>
        <v>49</v>
      </c>
      <c r="J76" s="44">
        <f>'Laporan Mingguan'!P76</f>
        <v>49</v>
      </c>
      <c r="K76" s="44">
        <f>'Laporan Mingguan'!Q76</f>
        <v>2900</v>
      </c>
      <c r="L76" s="44">
        <f>'Laporan Mingguan'!R76</f>
        <v>142100</v>
      </c>
    </row>
    <row r="77" spans="1:12" s="41" customFormat="1" x14ac:dyDescent="0.2">
      <c r="A77" s="43">
        <v>71</v>
      </c>
      <c r="B77" s="43" t="str">
        <f>'Laporan Mingguan'!$B77</f>
        <v>M 8 X 90</v>
      </c>
      <c r="C77" s="43" t="str">
        <f>'Laporan Mingguan'!C77</f>
        <v>LPK</v>
      </c>
      <c r="D77" s="43">
        <f>'Laporan Mingguan'!D77</f>
        <v>0</v>
      </c>
      <c r="E77" s="43">
        <f>'Laporan Mingguan'!E77</f>
        <v>0</v>
      </c>
      <c r="F77" s="44">
        <f>'Laporan Mingguan'!F77</f>
        <v>22</v>
      </c>
      <c r="G77" s="43">
        <f>'Laporan Mingguan'!G77+'Laporan Mingguan'!I77+'Laporan Mingguan'!K77+'Laporan Mingguan'!M77</f>
        <v>0</v>
      </c>
      <c r="H77" s="43">
        <f>'Laporan Mingguan'!H77+'Laporan Mingguan'!J77+'Laporan Mingguan'!L77+'Laporan Mingguan'!N77</f>
        <v>0</v>
      </c>
      <c r="I77" s="44">
        <f>'Laporan Mingguan'!O77</f>
        <v>22</v>
      </c>
      <c r="J77" s="44">
        <f>'Laporan Mingguan'!P77</f>
        <v>22</v>
      </c>
      <c r="K77" s="44">
        <f>'Laporan Mingguan'!Q77</f>
        <v>3564</v>
      </c>
      <c r="L77" s="44">
        <f>'Laporan Mingguan'!R77</f>
        <v>78408</v>
      </c>
    </row>
    <row r="78" spans="1:12" s="41" customFormat="1" x14ac:dyDescent="0.2">
      <c r="A78" s="43">
        <v>72</v>
      </c>
      <c r="B78" s="43" t="str">
        <f>'Laporan Mingguan'!$B78</f>
        <v>M 8 X 95</v>
      </c>
      <c r="C78" s="43" t="str">
        <f>'Laporan Mingguan'!C78</f>
        <v>LPK</v>
      </c>
      <c r="D78" s="43">
        <f>'Laporan Mingguan'!D78</f>
        <v>0</v>
      </c>
      <c r="E78" s="43">
        <f>'Laporan Mingguan'!E78</f>
        <v>0</v>
      </c>
      <c r="F78" s="44">
        <f>'Laporan Mingguan'!F78</f>
        <v>4</v>
      </c>
      <c r="G78" s="43">
        <f>'Laporan Mingguan'!G78+'Laporan Mingguan'!I78+'Laporan Mingguan'!K78+'Laporan Mingguan'!M78</f>
        <v>0</v>
      </c>
      <c r="H78" s="43">
        <f>'Laporan Mingguan'!H78+'Laporan Mingguan'!J78+'Laporan Mingguan'!L78+'Laporan Mingguan'!N78</f>
        <v>0</v>
      </c>
      <c r="I78" s="44">
        <f>'Laporan Mingguan'!O78</f>
        <v>4</v>
      </c>
      <c r="J78" s="44">
        <f>'Laporan Mingguan'!P78</f>
        <v>4</v>
      </c>
      <c r="K78" s="44">
        <f>'Laporan Mingguan'!Q78</f>
        <v>4044</v>
      </c>
      <c r="L78" s="44">
        <f>'Laporan Mingguan'!R78</f>
        <v>16176</v>
      </c>
    </row>
    <row r="79" spans="1:12" s="41" customFormat="1" x14ac:dyDescent="0.2">
      <c r="A79" s="43">
        <v>73</v>
      </c>
      <c r="B79" s="43" t="str">
        <f>'Laporan Mingguan'!$B79</f>
        <v>M 8 X 100</v>
      </c>
      <c r="C79" s="43" t="str">
        <f>'Laporan Mingguan'!C79</f>
        <v>LPK</v>
      </c>
      <c r="D79" s="43">
        <f>'Laporan Mingguan'!D79</f>
        <v>0</v>
      </c>
      <c r="E79" s="43">
        <f>'Laporan Mingguan'!E79</f>
        <v>0</v>
      </c>
      <c r="F79" s="44">
        <f>'Laporan Mingguan'!F79</f>
        <v>5</v>
      </c>
      <c r="G79" s="43">
        <f>'Laporan Mingguan'!G79+'Laporan Mingguan'!I79+'Laporan Mingguan'!K79+'Laporan Mingguan'!M79</f>
        <v>0</v>
      </c>
      <c r="H79" s="43">
        <f>'Laporan Mingguan'!H79+'Laporan Mingguan'!J79+'Laporan Mingguan'!L79+'Laporan Mingguan'!N79</f>
        <v>5</v>
      </c>
      <c r="I79" s="44">
        <f>'Laporan Mingguan'!O79</f>
        <v>0</v>
      </c>
      <c r="J79" s="44">
        <f>'Laporan Mingguan'!P79</f>
        <v>0</v>
      </c>
      <c r="K79" s="44">
        <f>'Laporan Mingguan'!Q79</f>
        <v>4000</v>
      </c>
      <c r="L79" s="44">
        <f>'Laporan Mingguan'!R79</f>
        <v>0</v>
      </c>
    </row>
    <row r="80" spans="1:12" s="41" customFormat="1" x14ac:dyDescent="0.2">
      <c r="A80" s="43">
        <v>74</v>
      </c>
      <c r="B80" s="43" t="str">
        <f>'Laporan Mingguan'!$B80</f>
        <v>M 8 X 110</v>
      </c>
      <c r="C80" s="43" t="str">
        <f>'Laporan Mingguan'!C80</f>
        <v>LPK</v>
      </c>
      <c r="D80" s="43">
        <f>'Laporan Mingguan'!D80</f>
        <v>0</v>
      </c>
      <c r="E80" s="43">
        <f>'Laporan Mingguan'!E80</f>
        <v>0</v>
      </c>
      <c r="F80" s="44">
        <f>'Laporan Mingguan'!F80</f>
        <v>4</v>
      </c>
      <c r="G80" s="43">
        <f>'Laporan Mingguan'!G80+'Laporan Mingguan'!I80+'Laporan Mingguan'!K80+'Laporan Mingguan'!M80</f>
        <v>0</v>
      </c>
      <c r="H80" s="43">
        <f>'Laporan Mingguan'!H80+'Laporan Mingguan'!J80+'Laporan Mingguan'!L80+'Laporan Mingguan'!N80</f>
        <v>0</v>
      </c>
      <c r="I80" s="44">
        <f>'Laporan Mingguan'!O80</f>
        <v>4</v>
      </c>
      <c r="J80" s="44">
        <f>'Laporan Mingguan'!P80</f>
        <v>4</v>
      </c>
      <c r="K80" s="44">
        <f>'Laporan Mingguan'!Q80</f>
        <v>7020</v>
      </c>
      <c r="L80" s="44">
        <f>'Laporan Mingguan'!R80</f>
        <v>28080</v>
      </c>
    </row>
    <row r="81" spans="1:12" s="41" customFormat="1" x14ac:dyDescent="0.2">
      <c r="A81" s="43">
        <v>75</v>
      </c>
      <c r="B81" s="43" t="str">
        <f>'Laporan Mingguan'!$B81</f>
        <v>M 8 X 120</v>
      </c>
      <c r="C81" s="43" t="str">
        <f>'Laporan Mingguan'!C81</f>
        <v>LPK</v>
      </c>
      <c r="D81" s="43" t="str">
        <f>'Laporan Mingguan'!D81</f>
        <v>Sampurna Teknik</v>
      </c>
      <c r="E81" s="43">
        <f>'Laporan Mingguan'!E81</f>
        <v>0</v>
      </c>
      <c r="F81" s="44">
        <f>'Laporan Mingguan'!F81</f>
        <v>13</v>
      </c>
      <c r="G81" s="43">
        <f>'Laporan Mingguan'!G81+'Laporan Mingguan'!I81+'Laporan Mingguan'!K81+'Laporan Mingguan'!M81</f>
        <v>0</v>
      </c>
      <c r="H81" s="43">
        <f>'Laporan Mingguan'!H81+'Laporan Mingguan'!J81+'Laporan Mingguan'!L81+'Laporan Mingguan'!N81</f>
        <v>0</v>
      </c>
      <c r="I81" s="44">
        <f>'Laporan Mingguan'!O81</f>
        <v>13</v>
      </c>
      <c r="J81" s="44">
        <f>'Laporan Mingguan'!P81</f>
        <v>13</v>
      </c>
      <c r="K81" s="44">
        <f>'Laporan Mingguan'!Q81</f>
        <v>6200</v>
      </c>
      <c r="L81" s="44">
        <f>'Laporan Mingguan'!R81</f>
        <v>80600</v>
      </c>
    </row>
    <row r="82" spans="1:12" s="41" customFormat="1" x14ac:dyDescent="0.2">
      <c r="A82" s="43">
        <v>76</v>
      </c>
      <c r="B82" s="43" t="str">
        <f>'Laporan Mingguan'!$B82</f>
        <v>M 8 X 130</v>
      </c>
      <c r="C82" s="43" t="str">
        <f>'Laporan Mingguan'!C82</f>
        <v>LPK</v>
      </c>
      <c r="D82" s="43">
        <f>'Laporan Mingguan'!D82</f>
        <v>0</v>
      </c>
      <c r="E82" s="43">
        <f>'Laporan Mingguan'!E82</f>
        <v>0</v>
      </c>
      <c r="F82" s="44">
        <f>'Laporan Mingguan'!F82</f>
        <v>11</v>
      </c>
      <c r="G82" s="43">
        <f>'Laporan Mingguan'!G82+'Laporan Mingguan'!I82+'Laporan Mingguan'!K82+'Laporan Mingguan'!M82</f>
        <v>0</v>
      </c>
      <c r="H82" s="43">
        <f>'Laporan Mingguan'!H82+'Laporan Mingguan'!J82+'Laporan Mingguan'!L82+'Laporan Mingguan'!N82</f>
        <v>0</v>
      </c>
      <c r="I82" s="44">
        <f>'Laporan Mingguan'!O82</f>
        <v>11</v>
      </c>
      <c r="J82" s="44">
        <f>'Laporan Mingguan'!P82</f>
        <v>11</v>
      </c>
      <c r="K82" s="44">
        <f>'Laporan Mingguan'!Q82</f>
        <v>8085</v>
      </c>
      <c r="L82" s="44">
        <f>'Laporan Mingguan'!R82</f>
        <v>88935</v>
      </c>
    </row>
    <row r="83" spans="1:12" s="41" customFormat="1" x14ac:dyDescent="0.2">
      <c r="A83" s="43">
        <v>77</v>
      </c>
      <c r="B83" s="43" t="str">
        <f>'Laporan Mingguan'!$B83</f>
        <v>M 8 X 150</v>
      </c>
      <c r="C83" s="43" t="str">
        <f>'Laporan Mingguan'!C83</f>
        <v>LPK</v>
      </c>
      <c r="D83" s="43">
        <f>'Laporan Mingguan'!D83</f>
        <v>0</v>
      </c>
      <c r="E83" s="43">
        <f>'Laporan Mingguan'!E83</f>
        <v>0</v>
      </c>
      <c r="F83" s="44">
        <f>'Laporan Mingguan'!F83</f>
        <v>7</v>
      </c>
      <c r="G83" s="43">
        <f>'Laporan Mingguan'!G83+'Laporan Mingguan'!I83+'Laporan Mingguan'!K83+'Laporan Mingguan'!M83</f>
        <v>0</v>
      </c>
      <c r="H83" s="43">
        <f>'Laporan Mingguan'!H83+'Laporan Mingguan'!J83+'Laporan Mingguan'!L83+'Laporan Mingguan'!N83</f>
        <v>0</v>
      </c>
      <c r="I83" s="44">
        <f>'Laporan Mingguan'!O83</f>
        <v>7</v>
      </c>
      <c r="J83" s="44">
        <f>'Laporan Mingguan'!P83</f>
        <v>7</v>
      </c>
      <c r="K83" s="44">
        <f>'Laporan Mingguan'!Q83</f>
        <v>900</v>
      </c>
      <c r="L83" s="44">
        <f>'Laporan Mingguan'!R83</f>
        <v>6300</v>
      </c>
    </row>
    <row r="84" spans="1:12" s="41" customFormat="1" x14ac:dyDescent="0.2">
      <c r="A84" s="43">
        <v>78</v>
      </c>
      <c r="B84" s="43" t="str">
        <f>'Laporan Mingguan'!$B84</f>
        <v>M 8 X 160</v>
      </c>
      <c r="C84" s="43" t="str">
        <f>'Laporan Mingguan'!C84</f>
        <v>LPK</v>
      </c>
      <c r="D84" s="43">
        <f>'Laporan Mingguan'!D84</f>
        <v>0</v>
      </c>
      <c r="E84" s="43">
        <f>'Laporan Mingguan'!E84</f>
        <v>0</v>
      </c>
      <c r="F84" s="44">
        <f>'Laporan Mingguan'!F84</f>
        <v>10</v>
      </c>
      <c r="G84" s="43">
        <f>'Laporan Mingguan'!G84+'Laporan Mingguan'!I84+'Laporan Mingguan'!K84+'Laporan Mingguan'!M84</f>
        <v>0</v>
      </c>
      <c r="H84" s="43">
        <f>'Laporan Mingguan'!H84+'Laporan Mingguan'!J84+'Laporan Mingguan'!L84+'Laporan Mingguan'!N84</f>
        <v>0</v>
      </c>
      <c r="I84" s="44">
        <f>'Laporan Mingguan'!O84</f>
        <v>10</v>
      </c>
      <c r="J84" s="44">
        <f>'Laporan Mingguan'!P84</f>
        <v>10</v>
      </c>
      <c r="K84" s="44">
        <f>'Laporan Mingguan'!Q84</f>
        <v>15890</v>
      </c>
      <c r="L84" s="44">
        <f>'Laporan Mingguan'!R84</f>
        <v>158900</v>
      </c>
    </row>
    <row r="85" spans="1:12" s="41" customFormat="1" x14ac:dyDescent="0.2">
      <c r="A85" s="43">
        <v>79</v>
      </c>
      <c r="B85" s="43" t="str">
        <f>'Laporan Mingguan'!$B85</f>
        <v>M 10 X 15</v>
      </c>
      <c r="C85" s="43" t="str">
        <f>'Laporan Mingguan'!C85</f>
        <v>LPK</v>
      </c>
      <c r="D85" s="43">
        <f>'Laporan Mingguan'!D85</f>
        <v>0</v>
      </c>
      <c r="E85" s="43">
        <f>'Laporan Mingguan'!E85</f>
        <v>0</v>
      </c>
      <c r="F85" s="44">
        <f>'Laporan Mingguan'!F85</f>
        <v>13</v>
      </c>
      <c r="G85" s="43">
        <f>'Laporan Mingguan'!G85+'Laporan Mingguan'!I85+'Laporan Mingguan'!K85+'Laporan Mingguan'!M85</f>
        <v>22</v>
      </c>
      <c r="H85" s="43">
        <f>'Laporan Mingguan'!H85+'Laporan Mingguan'!J85+'Laporan Mingguan'!L85+'Laporan Mingguan'!N85</f>
        <v>0</v>
      </c>
      <c r="I85" s="44">
        <f>'Laporan Mingguan'!O85</f>
        <v>35</v>
      </c>
      <c r="J85" s="44">
        <f>'Laporan Mingguan'!P85</f>
        <v>35</v>
      </c>
      <c r="K85" s="44">
        <f>'Laporan Mingguan'!Q85</f>
        <v>1750</v>
      </c>
      <c r="L85" s="44">
        <f>'Laporan Mingguan'!R85</f>
        <v>61250</v>
      </c>
    </row>
    <row r="86" spans="1:12" s="41" customFormat="1" x14ac:dyDescent="0.2">
      <c r="A86" s="43">
        <v>80</v>
      </c>
      <c r="B86" s="43" t="str">
        <f>'Laporan Mingguan'!$B86</f>
        <v>M 10 X 20</v>
      </c>
      <c r="C86" s="43" t="str">
        <f>'Laporan Mingguan'!C86</f>
        <v>LPK</v>
      </c>
      <c r="D86" s="43" t="str">
        <f>'Laporan Mingguan'!D86</f>
        <v>Sampurna Teknik</v>
      </c>
      <c r="E86" s="43">
        <f>'Laporan Mingguan'!E86</f>
        <v>0</v>
      </c>
      <c r="F86" s="44">
        <f>'Laporan Mingguan'!F86</f>
        <v>35</v>
      </c>
      <c r="G86" s="43">
        <f>'Laporan Mingguan'!G86+'Laporan Mingguan'!I86+'Laporan Mingguan'!K86+'Laporan Mingguan'!M86</f>
        <v>0</v>
      </c>
      <c r="H86" s="43">
        <f>'Laporan Mingguan'!H86+'Laporan Mingguan'!J86+'Laporan Mingguan'!L86+'Laporan Mingguan'!N86</f>
        <v>20</v>
      </c>
      <c r="I86" s="44">
        <f>'Laporan Mingguan'!O86</f>
        <v>15</v>
      </c>
      <c r="J86" s="44">
        <f>'Laporan Mingguan'!P86</f>
        <v>15</v>
      </c>
      <c r="K86" s="44">
        <f>'Laporan Mingguan'!Q86</f>
        <v>2000</v>
      </c>
      <c r="L86" s="44">
        <f>'Laporan Mingguan'!R86</f>
        <v>30000</v>
      </c>
    </row>
    <row r="87" spans="1:12" s="41" customFormat="1" x14ac:dyDescent="0.2">
      <c r="A87" s="43">
        <v>81</v>
      </c>
      <c r="B87" s="43" t="str">
        <f>'Laporan Mingguan'!$B87</f>
        <v>M 10 X 25</v>
      </c>
      <c r="C87" s="43" t="str">
        <f>'Laporan Mingguan'!C87</f>
        <v>LPK</v>
      </c>
      <c r="D87" s="43" t="str">
        <f>'Laporan Mingguan'!D87</f>
        <v>Sampurna Teknik</v>
      </c>
      <c r="E87" s="43">
        <f>'Laporan Mingguan'!E87</f>
        <v>0</v>
      </c>
      <c r="F87" s="44">
        <f>'Laporan Mingguan'!F87</f>
        <v>15</v>
      </c>
      <c r="G87" s="43">
        <f>'Laporan Mingguan'!G87+'Laporan Mingguan'!I87+'Laporan Mingguan'!K87+'Laporan Mingguan'!M87</f>
        <v>0</v>
      </c>
      <c r="H87" s="43">
        <f>'Laporan Mingguan'!H87+'Laporan Mingguan'!J87+'Laporan Mingguan'!L87+'Laporan Mingguan'!N87</f>
        <v>8</v>
      </c>
      <c r="I87" s="44">
        <f>'Laporan Mingguan'!O87</f>
        <v>7</v>
      </c>
      <c r="J87" s="44">
        <f>'Laporan Mingguan'!P87</f>
        <v>7</v>
      </c>
      <c r="K87" s="44">
        <f>'Laporan Mingguan'!Q87</f>
        <v>2500</v>
      </c>
      <c r="L87" s="44">
        <f>'Laporan Mingguan'!R87</f>
        <v>17500</v>
      </c>
    </row>
    <row r="88" spans="1:12" s="41" customFormat="1" x14ac:dyDescent="0.2">
      <c r="A88" s="43">
        <v>82</v>
      </c>
      <c r="B88" s="43" t="str">
        <f>'Laporan Mingguan'!$B88</f>
        <v>M 10 X 30</v>
      </c>
      <c r="C88" s="43" t="str">
        <f>'Laporan Mingguan'!C88</f>
        <v>LPK</v>
      </c>
      <c r="D88" s="43" t="str">
        <f>'Laporan Mingguan'!D88</f>
        <v>Sampurna Teknik</v>
      </c>
      <c r="E88" s="43">
        <f>'Laporan Mingguan'!E88</f>
        <v>0</v>
      </c>
      <c r="F88" s="44">
        <f>'Laporan Mingguan'!F88</f>
        <v>15</v>
      </c>
      <c r="G88" s="43">
        <f>'Laporan Mingguan'!G88+'Laporan Mingguan'!I88+'Laporan Mingguan'!K88+'Laporan Mingguan'!M88</f>
        <v>0</v>
      </c>
      <c r="H88" s="43">
        <f>'Laporan Mingguan'!H88+'Laporan Mingguan'!J88+'Laporan Mingguan'!L88+'Laporan Mingguan'!N88</f>
        <v>0</v>
      </c>
      <c r="I88" s="44">
        <f>'Laporan Mingguan'!O88</f>
        <v>15</v>
      </c>
      <c r="J88" s="44">
        <f>'Laporan Mingguan'!P88</f>
        <v>15</v>
      </c>
      <c r="K88" s="44">
        <f>'Laporan Mingguan'!Q88</f>
        <v>3000</v>
      </c>
      <c r="L88" s="44">
        <f>'Laporan Mingguan'!R88</f>
        <v>45000</v>
      </c>
    </row>
    <row r="89" spans="1:12" s="41" customFormat="1" x14ac:dyDescent="0.2">
      <c r="A89" s="43">
        <v>83</v>
      </c>
      <c r="B89" s="43" t="str">
        <f>'Laporan Mingguan'!$B89</f>
        <v>M 10 X 35</v>
      </c>
      <c r="C89" s="43" t="str">
        <f>'Laporan Mingguan'!C89</f>
        <v>LPK</v>
      </c>
      <c r="D89" s="43" t="str">
        <f>'Laporan Mingguan'!D89</f>
        <v>Sampurna Teknik</v>
      </c>
      <c r="E89" s="43">
        <f>'Laporan Mingguan'!E89</f>
        <v>0</v>
      </c>
      <c r="F89" s="44">
        <f>'Laporan Mingguan'!F89</f>
        <v>20</v>
      </c>
      <c r="G89" s="43">
        <f>'Laporan Mingguan'!G89+'Laporan Mingguan'!I89+'Laporan Mingguan'!K89+'Laporan Mingguan'!M89</f>
        <v>0</v>
      </c>
      <c r="H89" s="43">
        <f>'Laporan Mingguan'!H89+'Laporan Mingguan'!J89+'Laporan Mingguan'!L89+'Laporan Mingguan'!N89</f>
        <v>6</v>
      </c>
      <c r="I89" s="44">
        <f>'Laporan Mingguan'!O89</f>
        <v>14</v>
      </c>
      <c r="J89" s="44">
        <f>'Laporan Mingguan'!P89</f>
        <v>14</v>
      </c>
      <c r="K89" s="44">
        <f>'Laporan Mingguan'!Q89</f>
        <v>2500</v>
      </c>
      <c r="L89" s="44">
        <f>'Laporan Mingguan'!R89</f>
        <v>35000</v>
      </c>
    </row>
    <row r="90" spans="1:12" s="41" customFormat="1" x14ac:dyDescent="0.2">
      <c r="A90" s="43">
        <v>84</v>
      </c>
      <c r="B90" s="43" t="str">
        <f>'Laporan Mingguan'!$B90</f>
        <v>M 10 X 40</v>
      </c>
      <c r="C90" s="43" t="str">
        <f>'Laporan Mingguan'!C90</f>
        <v>LPK</v>
      </c>
      <c r="D90" s="43" t="str">
        <f>'Laporan Mingguan'!D90</f>
        <v>Sampurna Teknik</v>
      </c>
      <c r="E90" s="43">
        <f>'Laporan Mingguan'!E90</f>
        <v>0</v>
      </c>
      <c r="F90" s="44">
        <f>'Laporan Mingguan'!F90</f>
        <v>34</v>
      </c>
      <c r="G90" s="43">
        <f>'Laporan Mingguan'!G90+'Laporan Mingguan'!I90+'Laporan Mingguan'!K90+'Laporan Mingguan'!M90</f>
        <v>0</v>
      </c>
      <c r="H90" s="43">
        <f>'Laporan Mingguan'!H90+'Laporan Mingguan'!J90+'Laporan Mingguan'!L90+'Laporan Mingguan'!N90</f>
        <v>1</v>
      </c>
      <c r="I90" s="44">
        <f>'Laporan Mingguan'!O90</f>
        <v>33</v>
      </c>
      <c r="J90" s="44">
        <f>'Laporan Mingguan'!P90</f>
        <v>33</v>
      </c>
      <c r="K90" s="44">
        <f>'Laporan Mingguan'!Q90</f>
        <v>2800</v>
      </c>
      <c r="L90" s="44">
        <f>'Laporan Mingguan'!R90</f>
        <v>92400</v>
      </c>
    </row>
    <row r="91" spans="1:12" s="41" customFormat="1" x14ac:dyDescent="0.2">
      <c r="A91" s="43">
        <v>85</v>
      </c>
      <c r="B91" s="43" t="str">
        <f>'Laporan Mingguan'!$B91</f>
        <v>M 10 X 45</v>
      </c>
      <c r="C91" s="43" t="str">
        <f>'Laporan Mingguan'!C91</f>
        <v>LPK</v>
      </c>
      <c r="D91" s="43" t="str">
        <f>'Laporan Mingguan'!D91</f>
        <v>Sampurna Teknik</v>
      </c>
      <c r="E91" s="43">
        <f>'Laporan Mingguan'!E91</f>
        <v>0</v>
      </c>
      <c r="F91" s="44">
        <f>'Laporan Mingguan'!F91</f>
        <v>15</v>
      </c>
      <c r="G91" s="43">
        <f>'Laporan Mingguan'!G91+'Laporan Mingguan'!I91+'Laporan Mingguan'!K91+'Laporan Mingguan'!M91</f>
        <v>0</v>
      </c>
      <c r="H91" s="43">
        <f>'Laporan Mingguan'!H91+'Laporan Mingguan'!J91+'Laporan Mingguan'!L91+'Laporan Mingguan'!N91</f>
        <v>2</v>
      </c>
      <c r="I91" s="44">
        <f>'Laporan Mingguan'!O91</f>
        <v>13</v>
      </c>
      <c r="J91" s="44">
        <f>'Laporan Mingguan'!P91</f>
        <v>13</v>
      </c>
      <c r="K91" s="44">
        <f>'Laporan Mingguan'!Q91</f>
        <v>3500</v>
      </c>
      <c r="L91" s="44">
        <f>'Laporan Mingguan'!R91</f>
        <v>45500</v>
      </c>
    </row>
    <row r="92" spans="1:12" s="41" customFormat="1" x14ac:dyDescent="0.2">
      <c r="A92" s="43">
        <v>86</v>
      </c>
      <c r="B92" s="43" t="str">
        <f>'Laporan Mingguan'!$B92</f>
        <v>M 10 X 50</v>
      </c>
      <c r="C92" s="43" t="str">
        <f>'Laporan Mingguan'!C92</f>
        <v>LPK</v>
      </c>
      <c r="D92" s="43">
        <f>'Laporan Mingguan'!D92</f>
        <v>0</v>
      </c>
      <c r="E92" s="43">
        <f>'Laporan Mingguan'!E92</f>
        <v>0</v>
      </c>
      <c r="F92" s="44">
        <f>'Laporan Mingguan'!F92</f>
        <v>15</v>
      </c>
      <c r="G92" s="43">
        <f>'Laporan Mingguan'!G92+'Laporan Mingguan'!I92+'Laporan Mingguan'!K92+'Laporan Mingguan'!M92</f>
        <v>0</v>
      </c>
      <c r="H92" s="43">
        <f>'Laporan Mingguan'!H92+'Laporan Mingguan'!J92+'Laporan Mingguan'!L92+'Laporan Mingguan'!N92</f>
        <v>0</v>
      </c>
      <c r="I92" s="44">
        <f>'Laporan Mingguan'!O92</f>
        <v>15</v>
      </c>
      <c r="J92" s="44">
        <f>'Laporan Mingguan'!P92</f>
        <v>15</v>
      </c>
      <c r="K92" s="44">
        <f>'Laporan Mingguan'!Q92</f>
        <v>4000</v>
      </c>
      <c r="L92" s="44">
        <f>'Laporan Mingguan'!R92</f>
        <v>60000</v>
      </c>
    </row>
    <row r="93" spans="1:12" s="41" customFormat="1" x14ac:dyDescent="0.2">
      <c r="A93" s="43">
        <v>87</v>
      </c>
      <c r="B93" s="43" t="str">
        <f>'Laporan Mingguan'!$B93</f>
        <v>M 10 X 55</v>
      </c>
      <c r="C93" s="43" t="str">
        <f>'Laporan Mingguan'!C93</f>
        <v>LPK</v>
      </c>
      <c r="D93" s="43" t="str">
        <f>'Laporan Mingguan'!D93</f>
        <v>Sampurna Teknik</v>
      </c>
      <c r="E93" s="43">
        <f>'Laporan Mingguan'!E93</f>
        <v>0</v>
      </c>
      <c r="F93" s="44">
        <f>'Laporan Mingguan'!F93</f>
        <v>19</v>
      </c>
      <c r="G93" s="43">
        <f>'Laporan Mingguan'!G93+'Laporan Mingguan'!I93+'Laporan Mingguan'!K93+'Laporan Mingguan'!M93</f>
        <v>0</v>
      </c>
      <c r="H93" s="43">
        <f>'Laporan Mingguan'!H93+'Laporan Mingguan'!J93+'Laporan Mingguan'!L93+'Laporan Mingguan'!N93</f>
        <v>0</v>
      </c>
      <c r="I93" s="44">
        <f>'Laporan Mingguan'!O93</f>
        <v>19</v>
      </c>
      <c r="J93" s="44">
        <f>'Laporan Mingguan'!P93</f>
        <v>19</v>
      </c>
      <c r="K93" s="44">
        <f>'Laporan Mingguan'!Q93</f>
        <v>3300</v>
      </c>
      <c r="L93" s="44">
        <f>'Laporan Mingguan'!R93</f>
        <v>62700</v>
      </c>
    </row>
    <row r="94" spans="1:12" s="41" customFormat="1" x14ac:dyDescent="0.2">
      <c r="A94" s="43">
        <v>88</v>
      </c>
      <c r="B94" s="43" t="str">
        <f>'Laporan Mingguan'!$B94</f>
        <v>M 10 X 60</v>
      </c>
      <c r="C94" s="43" t="str">
        <f>'Laporan Mingguan'!C94</f>
        <v>LPK</v>
      </c>
      <c r="D94" s="43">
        <f>'Laporan Mingguan'!D94</f>
        <v>0</v>
      </c>
      <c r="E94" s="43">
        <f>'Laporan Mingguan'!E94</f>
        <v>0</v>
      </c>
      <c r="F94" s="44">
        <f>'Laporan Mingguan'!F94</f>
        <v>61</v>
      </c>
      <c r="G94" s="43">
        <f>'Laporan Mingguan'!G94+'Laporan Mingguan'!I94+'Laporan Mingguan'!K94+'Laporan Mingguan'!M94</f>
        <v>0</v>
      </c>
      <c r="H94" s="43">
        <f>'Laporan Mingguan'!H94+'Laporan Mingguan'!J94+'Laporan Mingguan'!L94+'Laporan Mingguan'!N94</f>
        <v>4</v>
      </c>
      <c r="I94" s="44">
        <f>'Laporan Mingguan'!O94</f>
        <v>57</v>
      </c>
      <c r="J94" s="44">
        <f>'Laporan Mingguan'!P94</f>
        <v>57</v>
      </c>
      <c r="K94" s="44">
        <f>'Laporan Mingguan'!Q94</f>
        <v>3500</v>
      </c>
      <c r="L94" s="44">
        <f>'Laporan Mingguan'!R94</f>
        <v>199500</v>
      </c>
    </row>
    <row r="95" spans="1:12" s="41" customFormat="1" x14ac:dyDescent="0.2">
      <c r="A95" s="43">
        <v>89</v>
      </c>
      <c r="B95" s="43" t="str">
        <f>'Laporan Mingguan'!$B95</f>
        <v>M 10 X 65</v>
      </c>
      <c r="C95" s="43" t="str">
        <f>'Laporan Mingguan'!C95</f>
        <v>LPK</v>
      </c>
      <c r="D95" s="43">
        <f>'Laporan Mingguan'!D95</f>
        <v>0</v>
      </c>
      <c r="E95" s="43">
        <f>'Laporan Mingguan'!E95</f>
        <v>0</v>
      </c>
      <c r="F95" s="44">
        <f>'Laporan Mingguan'!F95</f>
        <v>15</v>
      </c>
      <c r="G95" s="43">
        <f>'Laporan Mingguan'!G95+'Laporan Mingguan'!I95+'Laporan Mingguan'!K95+'Laporan Mingguan'!M95</f>
        <v>0</v>
      </c>
      <c r="H95" s="43">
        <f>'Laporan Mingguan'!H95+'Laporan Mingguan'!J95+'Laporan Mingguan'!L95+'Laporan Mingguan'!N95</f>
        <v>0</v>
      </c>
      <c r="I95" s="44">
        <f>'Laporan Mingguan'!O95</f>
        <v>15</v>
      </c>
      <c r="J95" s="44">
        <f>'Laporan Mingguan'!P95</f>
        <v>15</v>
      </c>
      <c r="K95" s="44">
        <f>'Laporan Mingguan'!Q95</f>
        <v>3600</v>
      </c>
      <c r="L95" s="44">
        <f>'Laporan Mingguan'!R95</f>
        <v>54000</v>
      </c>
    </row>
    <row r="96" spans="1:12" s="41" customFormat="1" x14ac:dyDescent="0.2">
      <c r="A96" s="43">
        <v>90</v>
      </c>
      <c r="B96" s="43" t="str">
        <f>'Laporan Mingguan'!$B96</f>
        <v>M 10 X 70</v>
      </c>
      <c r="C96" s="43" t="str">
        <f>'Laporan Mingguan'!C96</f>
        <v>LPK</v>
      </c>
      <c r="D96" s="43" t="str">
        <f>'Laporan Mingguan'!D96</f>
        <v>Sampurna Teknik</v>
      </c>
      <c r="E96" s="43">
        <f>'Laporan Mingguan'!E96</f>
        <v>0</v>
      </c>
      <c r="F96" s="44">
        <f>'Laporan Mingguan'!F96</f>
        <v>21</v>
      </c>
      <c r="G96" s="43">
        <f>'Laporan Mingguan'!G96+'Laporan Mingguan'!I96+'Laporan Mingguan'!K96+'Laporan Mingguan'!M96</f>
        <v>0</v>
      </c>
      <c r="H96" s="43">
        <f>'Laporan Mingguan'!H96+'Laporan Mingguan'!J96+'Laporan Mingguan'!L96+'Laporan Mingguan'!N96</f>
        <v>0</v>
      </c>
      <c r="I96" s="44">
        <f>'Laporan Mingguan'!O96</f>
        <v>21</v>
      </c>
      <c r="J96" s="44">
        <f>'Laporan Mingguan'!P96</f>
        <v>21</v>
      </c>
      <c r="K96" s="44">
        <f>'Laporan Mingguan'!Q96</f>
        <v>4000</v>
      </c>
      <c r="L96" s="44">
        <f>'Laporan Mingguan'!R96</f>
        <v>84000</v>
      </c>
    </row>
    <row r="97" spans="1:12" s="41" customFormat="1" x14ac:dyDescent="0.2">
      <c r="A97" s="43">
        <v>91</v>
      </c>
      <c r="B97" s="43" t="str">
        <f>'Laporan Mingguan'!$B97</f>
        <v>M 10 X 75</v>
      </c>
      <c r="C97" s="43" t="str">
        <f>'Laporan Mingguan'!C97</f>
        <v>LPK</v>
      </c>
      <c r="D97" s="43">
        <f>'Laporan Mingguan'!D97</f>
        <v>0</v>
      </c>
      <c r="E97" s="43">
        <f>'Laporan Mingguan'!E97</f>
        <v>0</v>
      </c>
      <c r="F97" s="44">
        <f>'Laporan Mingguan'!F97</f>
        <v>11</v>
      </c>
      <c r="G97" s="43">
        <f>'Laporan Mingguan'!G97+'Laporan Mingguan'!I97+'Laporan Mingguan'!K97+'Laporan Mingguan'!M97</f>
        <v>0</v>
      </c>
      <c r="H97" s="43">
        <f>'Laporan Mingguan'!H97+'Laporan Mingguan'!J97+'Laporan Mingguan'!L97+'Laporan Mingguan'!N97</f>
        <v>0</v>
      </c>
      <c r="I97" s="44">
        <f>'Laporan Mingguan'!O97</f>
        <v>11</v>
      </c>
      <c r="J97" s="44">
        <f>'Laporan Mingguan'!P97</f>
        <v>11</v>
      </c>
      <c r="K97" s="44">
        <f>'Laporan Mingguan'!Q97</f>
        <v>4250</v>
      </c>
      <c r="L97" s="44">
        <f>'Laporan Mingguan'!R97</f>
        <v>46750</v>
      </c>
    </row>
    <row r="98" spans="1:12" s="41" customFormat="1" x14ac:dyDescent="0.2">
      <c r="A98" s="43">
        <v>92</v>
      </c>
      <c r="B98" s="43" t="str">
        <f>'Laporan Mingguan'!$B98</f>
        <v>M 10 X 80</v>
      </c>
      <c r="C98" s="43" t="str">
        <f>'Laporan Mingguan'!C98</f>
        <v>LPK</v>
      </c>
      <c r="D98" s="43">
        <f>'Laporan Mingguan'!D98</f>
        <v>0</v>
      </c>
      <c r="E98" s="43">
        <f>'Laporan Mingguan'!E98</f>
        <v>0</v>
      </c>
      <c r="F98" s="44">
        <f>'Laporan Mingguan'!F98</f>
        <v>33</v>
      </c>
      <c r="G98" s="43">
        <f>'Laporan Mingguan'!G98+'Laporan Mingguan'!I98+'Laporan Mingguan'!K98+'Laporan Mingguan'!M98</f>
        <v>0</v>
      </c>
      <c r="H98" s="43">
        <f>'Laporan Mingguan'!H98+'Laporan Mingguan'!J98+'Laporan Mingguan'!L98+'Laporan Mingguan'!N98</f>
        <v>4</v>
      </c>
      <c r="I98" s="44">
        <f>'Laporan Mingguan'!O98</f>
        <v>29</v>
      </c>
      <c r="J98" s="44">
        <f>'Laporan Mingguan'!P98</f>
        <v>29</v>
      </c>
      <c r="K98" s="44">
        <f>'Laporan Mingguan'!Q98</f>
        <v>3400</v>
      </c>
      <c r="L98" s="44">
        <f>'Laporan Mingguan'!R98</f>
        <v>98600</v>
      </c>
    </row>
    <row r="99" spans="1:12" s="41" customFormat="1" x14ac:dyDescent="0.2">
      <c r="A99" s="43">
        <v>93</v>
      </c>
      <c r="B99" s="43" t="str">
        <f>'Laporan Mingguan'!$B99</f>
        <v>M 10 X 85</v>
      </c>
      <c r="C99" s="43" t="str">
        <f>'Laporan Mingguan'!C99</f>
        <v>LPK</v>
      </c>
      <c r="D99" s="43">
        <f>'Laporan Mingguan'!D99</f>
        <v>0</v>
      </c>
      <c r="E99" s="43">
        <f>'Laporan Mingguan'!E99</f>
        <v>0</v>
      </c>
      <c r="F99" s="44">
        <f>'Laporan Mingguan'!F99</f>
        <v>34</v>
      </c>
      <c r="G99" s="43">
        <f>'Laporan Mingguan'!G99+'Laporan Mingguan'!I99+'Laporan Mingguan'!K99+'Laporan Mingguan'!M99</f>
        <v>0</v>
      </c>
      <c r="H99" s="43">
        <f>'Laporan Mingguan'!H99+'Laporan Mingguan'!J99+'Laporan Mingguan'!L99+'Laporan Mingguan'!N99</f>
        <v>0</v>
      </c>
      <c r="I99" s="44">
        <f>'Laporan Mingguan'!O99</f>
        <v>34</v>
      </c>
      <c r="J99" s="44">
        <f>'Laporan Mingguan'!P99</f>
        <v>34</v>
      </c>
      <c r="K99" s="44">
        <f>'Laporan Mingguan'!Q99</f>
        <v>6864</v>
      </c>
      <c r="L99" s="44">
        <f>'Laporan Mingguan'!R99</f>
        <v>233376</v>
      </c>
    </row>
    <row r="100" spans="1:12" s="41" customFormat="1" x14ac:dyDescent="0.2">
      <c r="A100" s="43">
        <v>94</v>
      </c>
      <c r="B100" s="43" t="str">
        <f>'Laporan Mingguan'!$B100</f>
        <v>M 10 X 90</v>
      </c>
      <c r="C100" s="43" t="str">
        <f>'Laporan Mingguan'!C100</f>
        <v>LPK</v>
      </c>
      <c r="D100" s="43">
        <f>'Laporan Mingguan'!D100</f>
        <v>0</v>
      </c>
      <c r="E100" s="43">
        <f>'Laporan Mingguan'!E100</f>
        <v>0</v>
      </c>
      <c r="F100" s="44">
        <f>'Laporan Mingguan'!F100</f>
        <v>19</v>
      </c>
      <c r="G100" s="43">
        <f>'Laporan Mingguan'!G100+'Laporan Mingguan'!I100+'Laporan Mingguan'!K100+'Laporan Mingguan'!M100</f>
        <v>0</v>
      </c>
      <c r="H100" s="43">
        <f>'Laporan Mingguan'!H100+'Laporan Mingguan'!J100+'Laporan Mingguan'!L100+'Laporan Mingguan'!N100</f>
        <v>0</v>
      </c>
      <c r="I100" s="44">
        <f>'Laporan Mingguan'!O100</f>
        <v>19</v>
      </c>
      <c r="J100" s="44">
        <f>'Laporan Mingguan'!P100</f>
        <v>19</v>
      </c>
      <c r="K100" s="44">
        <f>'Laporan Mingguan'!Q100</f>
        <v>4800</v>
      </c>
      <c r="L100" s="44">
        <f>'Laporan Mingguan'!R100</f>
        <v>91200</v>
      </c>
    </row>
    <row r="101" spans="1:12" s="41" customFormat="1" x14ac:dyDescent="0.2">
      <c r="A101" s="43">
        <v>95</v>
      </c>
      <c r="B101" s="43" t="str">
        <f>'Laporan Mingguan'!$B101</f>
        <v>M 10 X 100</v>
      </c>
      <c r="C101" s="43" t="str">
        <f>'Laporan Mingguan'!C101</f>
        <v>LPK</v>
      </c>
      <c r="D101" s="43" t="str">
        <f>'Laporan Mingguan'!D101</f>
        <v>Sampurna Teknik</v>
      </c>
      <c r="E101" s="43">
        <f>'Laporan Mingguan'!E101</f>
        <v>0</v>
      </c>
      <c r="F101" s="44">
        <f>'Laporan Mingguan'!F101</f>
        <v>12</v>
      </c>
      <c r="G101" s="43">
        <f>'Laporan Mingguan'!G101+'Laporan Mingguan'!I101+'Laporan Mingguan'!K101+'Laporan Mingguan'!M101</f>
        <v>0</v>
      </c>
      <c r="H101" s="43">
        <f>'Laporan Mingguan'!H101+'Laporan Mingguan'!J101+'Laporan Mingguan'!L101+'Laporan Mingguan'!N101</f>
        <v>0</v>
      </c>
      <c r="I101" s="44">
        <f>'Laporan Mingguan'!O101</f>
        <v>12</v>
      </c>
      <c r="J101" s="44">
        <f>'Laporan Mingguan'!P101</f>
        <v>12</v>
      </c>
      <c r="K101" s="44">
        <f>'Laporan Mingguan'!Q101</f>
        <v>5800</v>
      </c>
      <c r="L101" s="44">
        <f>'Laporan Mingguan'!R101</f>
        <v>69600</v>
      </c>
    </row>
    <row r="102" spans="1:12" s="41" customFormat="1" x14ac:dyDescent="0.2">
      <c r="A102" s="43">
        <v>96</v>
      </c>
      <c r="B102" s="43" t="str">
        <f>'Laporan Mingguan'!$B102</f>
        <v>M 10 X 110</v>
      </c>
      <c r="C102" s="43" t="str">
        <f>'Laporan Mingguan'!C102</f>
        <v>LPK</v>
      </c>
      <c r="D102" s="43" t="str">
        <f>'Laporan Mingguan'!D102</f>
        <v>Sampurna Teknik</v>
      </c>
      <c r="E102" s="43">
        <f>'Laporan Mingguan'!E102</f>
        <v>0</v>
      </c>
      <c r="F102" s="44">
        <f>'Laporan Mingguan'!F102</f>
        <v>0</v>
      </c>
      <c r="G102" s="43">
        <f>'Laporan Mingguan'!G102+'Laporan Mingguan'!I102+'Laporan Mingguan'!K102+'Laporan Mingguan'!M102</f>
        <v>0</v>
      </c>
      <c r="H102" s="43">
        <f>'Laporan Mingguan'!H102+'Laporan Mingguan'!J102+'Laporan Mingguan'!L102+'Laporan Mingguan'!N102</f>
        <v>0</v>
      </c>
      <c r="I102" s="44">
        <f>'Laporan Mingguan'!O102</f>
        <v>0</v>
      </c>
      <c r="J102" s="44">
        <f>'Laporan Mingguan'!P102</f>
        <v>0</v>
      </c>
      <c r="K102" s="44">
        <f>'Laporan Mingguan'!Q102</f>
        <v>6500</v>
      </c>
      <c r="L102" s="44">
        <f>'Laporan Mingguan'!R102</f>
        <v>0</v>
      </c>
    </row>
    <row r="103" spans="1:12" s="41" customFormat="1" x14ac:dyDescent="0.2">
      <c r="A103" s="43">
        <v>97</v>
      </c>
      <c r="B103" s="43" t="str">
        <f>'Laporan Mingguan'!$B103</f>
        <v>M 10 X 120</v>
      </c>
      <c r="C103" s="43" t="str">
        <f>'Laporan Mingguan'!C103</f>
        <v>LPK</v>
      </c>
      <c r="D103" s="43" t="str">
        <f>'Laporan Mingguan'!D103</f>
        <v>Sampurna Teknik</v>
      </c>
      <c r="E103" s="43">
        <f>'Laporan Mingguan'!E103</f>
        <v>0</v>
      </c>
      <c r="F103" s="44">
        <f>'Laporan Mingguan'!F103</f>
        <v>6</v>
      </c>
      <c r="G103" s="43">
        <f>'Laporan Mingguan'!G103+'Laporan Mingguan'!I103+'Laporan Mingguan'!K103+'Laporan Mingguan'!M103</f>
        <v>0</v>
      </c>
      <c r="H103" s="43">
        <f>'Laporan Mingguan'!H103+'Laporan Mingguan'!J103+'Laporan Mingguan'!L103+'Laporan Mingguan'!N103</f>
        <v>0</v>
      </c>
      <c r="I103" s="44">
        <f>'Laporan Mingguan'!O103</f>
        <v>6</v>
      </c>
      <c r="J103" s="44">
        <f>'Laporan Mingguan'!P103</f>
        <v>6</v>
      </c>
      <c r="K103" s="44">
        <f>'Laporan Mingguan'!Q103</f>
        <v>9000</v>
      </c>
      <c r="L103" s="44">
        <f>'Laporan Mingguan'!R103</f>
        <v>54000</v>
      </c>
    </row>
    <row r="104" spans="1:12" s="41" customFormat="1" x14ac:dyDescent="0.2">
      <c r="A104" s="43">
        <v>98</v>
      </c>
      <c r="B104" s="43" t="str">
        <f>'Laporan Mingguan'!$B104</f>
        <v>M 10 X 130</v>
      </c>
      <c r="C104" s="43" t="str">
        <f>'Laporan Mingguan'!C104</f>
        <v>LPK</v>
      </c>
      <c r="D104" s="43" t="str">
        <f>'Laporan Mingguan'!D104</f>
        <v>Sampurna Teknik</v>
      </c>
      <c r="E104" s="43">
        <f>'Laporan Mingguan'!E104</f>
        <v>0</v>
      </c>
      <c r="F104" s="44">
        <f>'Laporan Mingguan'!F104</f>
        <v>20</v>
      </c>
      <c r="G104" s="43">
        <f>'Laporan Mingguan'!G104+'Laporan Mingguan'!I104+'Laporan Mingguan'!K104+'Laporan Mingguan'!M104</f>
        <v>0</v>
      </c>
      <c r="H104" s="43">
        <f>'Laporan Mingguan'!H104+'Laporan Mingguan'!J104+'Laporan Mingguan'!L104+'Laporan Mingguan'!N104</f>
        <v>0</v>
      </c>
      <c r="I104" s="44">
        <f>'Laporan Mingguan'!O104</f>
        <v>20</v>
      </c>
      <c r="J104" s="44">
        <f>'Laporan Mingguan'!P104</f>
        <v>20</v>
      </c>
      <c r="K104" s="44">
        <f>'Laporan Mingguan'!Q104</f>
        <v>10000</v>
      </c>
      <c r="L104" s="44">
        <f>'Laporan Mingguan'!R104</f>
        <v>200000</v>
      </c>
    </row>
    <row r="105" spans="1:12" s="41" customFormat="1" x14ac:dyDescent="0.2">
      <c r="A105" s="43">
        <v>99</v>
      </c>
      <c r="B105" s="43" t="str">
        <f>'Laporan Mingguan'!$B105</f>
        <v>M 10 X 140</v>
      </c>
      <c r="C105" s="43" t="str">
        <f>'Laporan Mingguan'!C105</f>
        <v>LPK</v>
      </c>
      <c r="D105" s="43" t="str">
        <f>'Laporan Mingguan'!D105</f>
        <v>HASIL</v>
      </c>
      <c r="E105" s="43">
        <f>'Laporan Mingguan'!E105</f>
        <v>0</v>
      </c>
      <c r="F105" s="44">
        <f>'Laporan Mingguan'!F105</f>
        <v>9</v>
      </c>
      <c r="G105" s="43">
        <f>'Laporan Mingguan'!G105+'Laporan Mingguan'!I105+'Laporan Mingguan'!K105+'Laporan Mingguan'!M105</f>
        <v>0</v>
      </c>
      <c r="H105" s="43">
        <f>'Laporan Mingguan'!H105+'Laporan Mingguan'!J105+'Laporan Mingguan'!L105+'Laporan Mingguan'!N105</f>
        <v>0</v>
      </c>
      <c r="I105" s="44">
        <f>'Laporan Mingguan'!O105</f>
        <v>9</v>
      </c>
      <c r="J105" s="44">
        <f>'Laporan Mingguan'!P105</f>
        <v>9</v>
      </c>
      <c r="K105" s="44">
        <f>'Laporan Mingguan'!Q105</f>
        <v>9424</v>
      </c>
      <c r="L105" s="44">
        <f>'Laporan Mingguan'!R105</f>
        <v>84816</v>
      </c>
    </row>
    <row r="106" spans="1:12" s="41" customFormat="1" x14ac:dyDescent="0.2">
      <c r="A106" s="43">
        <v>100</v>
      </c>
      <c r="B106" s="43" t="str">
        <f>'Laporan Mingguan'!$B106</f>
        <v>M 10 X 150</v>
      </c>
      <c r="C106" s="43" t="str">
        <f>'Laporan Mingguan'!C106</f>
        <v>LPK</v>
      </c>
      <c r="D106" s="43" t="str">
        <f>'Laporan Mingguan'!D106</f>
        <v>HASIL</v>
      </c>
      <c r="E106" s="43">
        <f>'Laporan Mingguan'!E106</f>
        <v>0</v>
      </c>
      <c r="F106" s="44">
        <f>'Laporan Mingguan'!F106</f>
        <v>6</v>
      </c>
      <c r="G106" s="43">
        <f>'Laporan Mingguan'!G106+'Laporan Mingguan'!I106+'Laporan Mingguan'!K106+'Laporan Mingguan'!M106</f>
        <v>0</v>
      </c>
      <c r="H106" s="43">
        <f>'Laporan Mingguan'!H106+'Laporan Mingguan'!J106+'Laporan Mingguan'!L106+'Laporan Mingguan'!N106</f>
        <v>0</v>
      </c>
      <c r="I106" s="44">
        <f>'Laporan Mingguan'!O106</f>
        <v>6</v>
      </c>
      <c r="J106" s="44">
        <f>'Laporan Mingguan'!P106</f>
        <v>6</v>
      </c>
      <c r="K106" s="44">
        <f>'Laporan Mingguan'!Q106</f>
        <v>10054</v>
      </c>
      <c r="L106" s="44">
        <f>'Laporan Mingguan'!R106</f>
        <v>60324</v>
      </c>
    </row>
    <row r="107" spans="1:12" s="41" customFormat="1" x14ac:dyDescent="0.2">
      <c r="A107" s="43">
        <v>101</v>
      </c>
      <c r="B107" s="43" t="str">
        <f>'Laporan Mingguan'!$B107</f>
        <v>M 10 X 160</v>
      </c>
      <c r="C107" s="43" t="str">
        <f>'Laporan Mingguan'!C107</f>
        <v>LPK</v>
      </c>
      <c r="D107" s="43">
        <f>'Laporan Mingguan'!D107</f>
        <v>0</v>
      </c>
      <c r="E107" s="43">
        <f>'Laporan Mingguan'!E107</f>
        <v>0</v>
      </c>
      <c r="F107" s="44">
        <f>'Laporan Mingguan'!F107</f>
        <v>5</v>
      </c>
      <c r="G107" s="43">
        <f>'Laporan Mingguan'!G107+'Laporan Mingguan'!I107+'Laporan Mingguan'!K107+'Laporan Mingguan'!M107</f>
        <v>0</v>
      </c>
      <c r="H107" s="43">
        <f>'Laporan Mingguan'!H107+'Laporan Mingguan'!J107+'Laporan Mingguan'!L107+'Laporan Mingguan'!N107</f>
        <v>0</v>
      </c>
      <c r="I107" s="44">
        <f>'Laporan Mingguan'!O107</f>
        <v>5</v>
      </c>
      <c r="J107" s="44">
        <f>'Laporan Mingguan'!P107</f>
        <v>5</v>
      </c>
      <c r="K107" s="44">
        <f>'Laporan Mingguan'!Q107</f>
        <v>10000</v>
      </c>
      <c r="L107" s="44">
        <f>'Laporan Mingguan'!R107</f>
        <v>50000</v>
      </c>
    </row>
    <row r="108" spans="1:12" s="41" customFormat="1" x14ac:dyDescent="0.2">
      <c r="A108" s="43">
        <v>102</v>
      </c>
      <c r="B108" s="43" t="str">
        <f>'Laporan Mingguan'!$B108</f>
        <v>M 10 X 170</v>
      </c>
      <c r="C108" s="43" t="str">
        <f>'Laporan Mingguan'!C108</f>
        <v>LPK</v>
      </c>
      <c r="D108" s="43">
        <f>'Laporan Mingguan'!D108</f>
        <v>0</v>
      </c>
      <c r="E108" s="43">
        <f>'Laporan Mingguan'!E108</f>
        <v>0</v>
      </c>
      <c r="F108" s="44">
        <f>'Laporan Mingguan'!F108</f>
        <v>6</v>
      </c>
      <c r="G108" s="43">
        <f>'Laporan Mingguan'!G108+'Laporan Mingguan'!I108+'Laporan Mingguan'!K108+'Laporan Mingguan'!M108</f>
        <v>0</v>
      </c>
      <c r="H108" s="43">
        <f>'Laporan Mingguan'!H108+'Laporan Mingguan'!J108+'Laporan Mingguan'!L108+'Laporan Mingguan'!N108</f>
        <v>0</v>
      </c>
      <c r="I108" s="44">
        <f>'Laporan Mingguan'!O108</f>
        <v>6</v>
      </c>
      <c r="J108" s="44">
        <f>'Laporan Mingguan'!P108</f>
        <v>6</v>
      </c>
      <c r="K108" s="44">
        <f>'Laporan Mingguan'!Q108</f>
        <v>24122</v>
      </c>
      <c r="L108" s="44">
        <f>'Laporan Mingguan'!R108</f>
        <v>144732</v>
      </c>
    </row>
    <row r="109" spans="1:12" s="41" customFormat="1" x14ac:dyDescent="0.2">
      <c r="A109" s="43">
        <v>103</v>
      </c>
      <c r="B109" s="43" t="str">
        <f>'Laporan Mingguan'!$B109</f>
        <v>M 10 X 180</v>
      </c>
      <c r="C109" s="43" t="str">
        <f>'Laporan Mingguan'!C109</f>
        <v>LPK</v>
      </c>
      <c r="D109" s="43" t="str">
        <f>'Laporan Mingguan'!D109</f>
        <v>Agung Teknik</v>
      </c>
      <c r="E109" s="43">
        <f>'Laporan Mingguan'!E109</f>
        <v>0</v>
      </c>
      <c r="F109" s="44">
        <f>'Laporan Mingguan'!F109</f>
        <v>13</v>
      </c>
      <c r="G109" s="43">
        <f>'Laporan Mingguan'!G109+'Laporan Mingguan'!I109+'Laporan Mingguan'!K109+'Laporan Mingguan'!M109</f>
        <v>0</v>
      </c>
      <c r="H109" s="43">
        <f>'Laporan Mingguan'!H109+'Laporan Mingguan'!J109+'Laporan Mingguan'!L109+'Laporan Mingguan'!N109</f>
        <v>0</v>
      </c>
      <c r="I109" s="44">
        <f>'Laporan Mingguan'!O109</f>
        <v>13</v>
      </c>
      <c r="J109" s="44">
        <f>'Laporan Mingguan'!P109</f>
        <v>13</v>
      </c>
      <c r="K109" s="44">
        <f>'Laporan Mingguan'!Q109</f>
        <v>30000</v>
      </c>
      <c r="L109" s="44">
        <f>'Laporan Mingguan'!R109</f>
        <v>390000</v>
      </c>
    </row>
    <row r="110" spans="1:12" s="41" customFormat="1" x14ac:dyDescent="0.2">
      <c r="A110" s="43">
        <v>104</v>
      </c>
      <c r="B110" s="43" t="str">
        <f>'Laporan Mingguan'!$B110</f>
        <v>M 10 X 190</v>
      </c>
      <c r="C110" s="43" t="str">
        <f>'Laporan Mingguan'!C110</f>
        <v>LPK</v>
      </c>
      <c r="D110" s="43">
        <f>'Laporan Mingguan'!D110</f>
        <v>0</v>
      </c>
      <c r="E110" s="43">
        <f>'Laporan Mingguan'!E110</f>
        <v>0</v>
      </c>
      <c r="F110" s="44">
        <f>'Laporan Mingguan'!F110</f>
        <v>2</v>
      </c>
      <c r="G110" s="43">
        <f>'Laporan Mingguan'!G110+'Laporan Mingguan'!I110+'Laporan Mingguan'!K110+'Laporan Mingguan'!M110</f>
        <v>0</v>
      </c>
      <c r="H110" s="43">
        <f>'Laporan Mingguan'!H110+'Laporan Mingguan'!J110+'Laporan Mingguan'!L110+'Laporan Mingguan'!N110</f>
        <v>0</v>
      </c>
      <c r="I110" s="44">
        <f>'Laporan Mingguan'!O110</f>
        <v>2</v>
      </c>
      <c r="J110" s="44">
        <f>'Laporan Mingguan'!P110</f>
        <v>2</v>
      </c>
      <c r="K110" s="44">
        <f>'Laporan Mingguan'!Q110</f>
        <v>16380</v>
      </c>
      <c r="L110" s="44">
        <f>'Laporan Mingguan'!R110</f>
        <v>32760</v>
      </c>
    </row>
    <row r="111" spans="1:12" s="41" customFormat="1" x14ac:dyDescent="0.2">
      <c r="A111" s="43">
        <v>105</v>
      </c>
      <c r="B111" s="43" t="str">
        <f>'Laporan Mingguan'!$B111</f>
        <v>M 10 X 210</v>
      </c>
      <c r="C111" s="43" t="str">
        <f>'Laporan Mingguan'!C111</f>
        <v>LPK</v>
      </c>
      <c r="D111" s="43">
        <f>'Laporan Mingguan'!D111</f>
        <v>0</v>
      </c>
      <c r="E111" s="43">
        <f>'Laporan Mingguan'!E111</f>
        <v>0</v>
      </c>
      <c r="F111" s="44">
        <f>'Laporan Mingguan'!F111</f>
        <v>1</v>
      </c>
      <c r="G111" s="43">
        <f>'Laporan Mingguan'!G111+'Laporan Mingguan'!I111+'Laporan Mingguan'!K111+'Laporan Mingguan'!M111</f>
        <v>0</v>
      </c>
      <c r="H111" s="43">
        <f>'Laporan Mingguan'!H111+'Laporan Mingguan'!J111+'Laporan Mingguan'!L111+'Laporan Mingguan'!N111</f>
        <v>0</v>
      </c>
      <c r="I111" s="44">
        <f>'Laporan Mingguan'!O111</f>
        <v>1</v>
      </c>
      <c r="J111" s="44">
        <f>'Laporan Mingguan'!P111</f>
        <v>1</v>
      </c>
      <c r="K111" s="44">
        <f>'Laporan Mingguan'!Q111</f>
        <v>45000</v>
      </c>
      <c r="L111" s="44">
        <f>'Laporan Mingguan'!R111</f>
        <v>45000</v>
      </c>
    </row>
    <row r="112" spans="1:12" s="41" customFormat="1" x14ac:dyDescent="0.2">
      <c r="A112" s="43">
        <v>106</v>
      </c>
      <c r="B112" s="43" t="str">
        <f>'Laporan Mingguan'!$B112</f>
        <v>M 12 X 20</v>
      </c>
      <c r="C112" s="43" t="str">
        <f>'Laporan Mingguan'!C112</f>
        <v>LPK</v>
      </c>
      <c r="D112" s="43">
        <f>'Laporan Mingguan'!D112</f>
        <v>0</v>
      </c>
      <c r="E112" s="43">
        <f>'Laporan Mingguan'!E112</f>
        <v>0</v>
      </c>
      <c r="F112" s="44">
        <f>'Laporan Mingguan'!F112</f>
        <v>40</v>
      </c>
      <c r="G112" s="43">
        <f>'Laporan Mingguan'!G112+'Laporan Mingguan'!I112+'Laporan Mingguan'!K112+'Laporan Mingguan'!M112</f>
        <v>0</v>
      </c>
      <c r="H112" s="43">
        <f>'Laporan Mingguan'!H112+'Laporan Mingguan'!J112+'Laporan Mingguan'!L112+'Laporan Mingguan'!N112</f>
        <v>0</v>
      </c>
      <c r="I112" s="44">
        <f>'Laporan Mingguan'!O112</f>
        <v>40</v>
      </c>
      <c r="J112" s="44">
        <f>'Laporan Mingguan'!P112</f>
        <v>40</v>
      </c>
      <c r="K112" s="44">
        <f>'Laporan Mingguan'!Q112</f>
        <v>1700</v>
      </c>
      <c r="L112" s="44">
        <f>'Laporan Mingguan'!R112</f>
        <v>68000</v>
      </c>
    </row>
    <row r="113" spans="1:12" s="41" customFormat="1" x14ac:dyDescent="0.2">
      <c r="A113" s="43">
        <v>107</v>
      </c>
      <c r="B113" s="43" t="str">
        <f>'Laporan Mingguan'!$B113</f>
        <v>M 12 X 25</v>
      </c>
      <c r="C113" s="43" t="str">
        <f>'Laporan Mingguan'!C113</f>
        <v>LPK</v>
      </c>
      <c r="D113" s="43">
        <f>'Laporan Mingguan'!D113</f>
        <v>0</v>
      </c>
      <c r="E113" s="43">
        <f>'Laporan Mingguan'!E113</f>
        <v>0</v>
      </c>
      <c r="F113" s="44">
        <f>'Laporan Mingguan'!F113</f>
        <v>28</v>
      </c>
      <c r="G113" s="43">
        <f>'Laporan Mingguan'!G113+'Laporan Mingguan'!I113+'Laporan Mingguan'!K113+'Laporan Mingguan'!M113</f>
        <v>0</v>
      </c>
      <c r="H113" s="43">
        <f>'Laporan Mingguan'!H113+'Laporan Mingguan'!J113+'Laporan Mingguan'!L113+'Laporan Mingguan'!N113</f>
        <v>0</v>
      </c>
      <c r="I113" s="44">
        <f>'Laporan Mingguan'!O113</f>
        <v>28</v>
      </c>
      <c r="J113" s="44">
        <f>'Laporan Mingguan'!P113</f>
        <v>28</v>
      </c>
      <c r="K113" s="44">
        <f>'Laporan Mingguan'!Q113</f>
        <v>2810</v>
      </c>
      <c r="L113" s="44">
        <f>'Laporan Mingguan'!R113</f>
        <v>78680</v>
      </c>
    </row>
    <row r="114" spans="1:12" s="41" customFormat="1" x14ac:dyDescent="0.2">
      <c r="A114" s="43">
        <v>108</v>
      </c>
      <c r="B114" s="43" t="str">
        <f>'Laporan Mingguan'!$B114</f>
        <v>M 12 X 30</v>
      </c>
      <c r="C114" s="43" t="str">
        <f>'Laporan Mingguan'!C114</f>
        <v>LPK</v>
      </c>
      <c r="D114" s="43">
        <f>'Laporan Mingguan'!D114</f>
        <v>0</v>
      </c>
      <c r="E114" s="43">
        <f>'Laporan Mingguan'!E114</f>
        <v>0</v>
      </c>
      <c r="F114" s="44">
        <f>'Laporan Mingguan'!F114</f>
        <v>24</v>
      </c>
      <c r="G114" s="43">
        <f>'Laporan Mingguan'!G114+'Laporan Mingguan'!I114+'Laporan Mingguan'!K114+'Laporan Mingguan'!M114</f>
        <v>0</v>
      </c>
      <c r="H114" s="43">
        <f>'Laporan Mingguan'!H114+'Laporan Mingguan'!J114+'Laporan Mingguan'!L114+'Laporan Mingguan'!N114</f>
        <v>0</v>
      </c>
      <c r="I114" s="44">
        <f>'Laporan Mingguan'!O114</f>
        <v>24</v>
      </c>
      <c r="J114" s="44">
        <f>'Laporan Mingguan'!P114</f>
        <v>24</v>
      </c>
      <c r="K114" s="44">
        <f>'Laporan Mingguan'!Q114</f>
        <v>3100</v>
      </c>
      <c r="L114" s="44">
        <f>'Laporan Mingguan'!R114</f>
        <v>74400</v>
      </c>
    </row>
    <row r="115" spans="1:12" s="41" customFormat="1" x14ac:dyDescent="0.2">
      <c r="A115" s="43">
        <v>109</v>
      </c>
      <c r="B115" s="43" t="str">
        <f>'Laporan Mingguan'!$B115</f>
        <v>M 12 X 35</v>
      </c>
      <c r="C115" s="43" t="str">
        <f>'Laporan Mingguan'!C115</f>
        <v>LPK</v>
      </c>
      <c r="D115" s="43" t="str">
        <f>'Laporan Mingguan'!D115</f>
        <v>Sampurna Teknik</v>
      </c>
      <c r="E115" s="43">
        <f>'Laporan Mingguan'!E115</f>
        <v>0</v>
      </c>
      <c r="F115" s="44">
        <f>'Laporan Mingguan'!F115</f>
        <v>37</v>
      </c>
      <c r="G115" s="43">
        <f>'Laporan Mingguan'!G115+'Laporan Mingguan'!I115+'Laporan Mingguan'!K115+'Laporan Mingguan'!M115</f>
        <v>0</v>
      </c>
      <c r="H115" s="43">
        <f>'Laporan Mingguan'!H115+'Laporan Mingguan'!J115+'Laporan Mingguan'!L115+'Laporan Mingguan'!N115</f>
        <v>0</v>
      </c>
      <c r="I115" s="44">
        <f>'Laporan Mingguan'!O115</f>
        <v>37</v>
      </c>
      <c r="J115" s="44">
        <f>'Laporan Mingguan'!P115</f>
        <v>37</v>
      </c>
      <c r="K115" s="44">
        <f>'Laporan Mingguan'!Q115</f>
        <v>3200</v>
      </c>
      <c r="L115" s="44">
        <f>'Laporan Mingguan'!R115</f>
        <v>118400</v>
      </c>
    </row>
    <row r="116" spans="1:12" s="41" customFormat="1" x14ac:dyDescent="0.2">
      <c r="A116" s="43">
        <v>110</v>
      </c>
      <c r="B116" s="43" t="str">
        <f>'Laporan Mingguan'!$B116</f>
        <v>M 12 X 40</v>
      </c>
      <c r="C116" s="43" t="str">
        <f>'Laporan Mingguan'!C116</f>
        <v>LPK</v>
      </c>
      <c r="D116" s="43">
        <f>'Laporan Mingguan'!D116</f>
        <v>0</v>
      </c>
      <c r="E116" s="43">
        <f>'Laporan Mingguan'!E116</f>
        <v>0</v>
      </c>
      <c r="F116" s="44">
        <f>'Laporan Mingguan'!F116</f>
        <v>21</v>
      </c>
      <c r="G116" s="43">
        <f>'Laporan Mingguan'!G116+'Laporan Mingguan'!I116+'Laporan Mingguan'!K116+'Laporan Mingguan'!M116</f>
        <v>0</v>
      </c>
      <c r="H116" s="43">
        <f>'Laporan Mingguan'!H116+'Laporan Mingguan'!J116+'Laporan Mingguan'!L116+'Laporan Mingguan'!N116</f>
        <v>0</v>
      </c>
      <c r="I116" s="44">
        <f>'Laporan Mingguan'!O116</f>
        <v>21</v>
      </c>
      <c r="J116" s="44">
        <f>'Laporan Mingguan'!P116</f>
        <v>21</v>
      </c>
      <c r="K116" s="44">
        <f>'Laporan Mingguan'!Q116</f>
        <v>3750</v>
      </c>
      <c r="L116" s="44">
        <f>'Laporan Mingguan'!R116</f>
        <v>78750</v>
      </c>
    </row>
    <row r="117" spans="1:12" s="41" customFormat="1" x14ac:dyDescent="0.2">
      <c r="A117" s="43">
        <v>111</v>
      </c>
      <c r="B117" s="43" t="str">
        <f>'Laporan Mingguan'!$B117</f>
        <v>M 12 X 45</v>
      </c>
      <c r="C117" s="43" t="str">
        <f>'Laporan Mingguan'!C117</f>
        <v>LPK</v>
      </c>
      <c r="D117" s="43">
        <f>'Laporan Mingguan'!D117</f>
        <v>0</v>
      </c>
      <c r="E117" s="43">
        <f>'Laporan Mingguan'!E117</f>
        <v>0</v>
      </c>
      <c r="F117" s="44">
        <f>'Laporan Mingguan'!F117</f>
        <v>19</v>
      </c>
      <c r="G117" s="43">
        <f>'Laporan Mingguan'!G117+'Laporan Mingguan'!I117+'Laporan Mingguan'!K117+'Laporan Mingguan'!M117</f>
        <v>0</v>
      </c>
      <c r="H117" s="43">
        <f>'Laporan Mingguan'!H117+'Laporan Mingguan'!J117+'Laporan Mingguan'!L117+'Laporan Mingguan'!N117</f>
        <v>4</v>
      </c>
      <c r="I117" s="44">
        <f>'Laporan Mingguan'!O117</f>
        <v>15</v>
      </c>
      <c r="J117" s="44">
        <f>'Laporan Mingguan'!P117</f>
        <v>15</v>
      </c>
      <c r="K117" s="44">
        <f>'Laporan Mingguan'!Q117</f>
        <v>3900</v>
      </c>
      <c r="L117" s="44">
        <f>'Laporan Mingguan'!R117</f>
        <v>58500</v>
      </c>
    </row>
    <row r="118" spans="1:12" s="41" customFormat="1" x14ac:dyDescent="0.2">
      <c r="A118" s="43">
        <v>112</v>
      </c>
      <c r="B118" s="43" t="str">
        <f>'Laporan Mingguan'!$B118</f>
        <v>M 12 X 50</v>
      </c>
      <c r="C118" s="43" t="str">
        <f>'Laporan Mingguan'!C118</f>
        <v>LPK</v>
      </c>
      <c r="D118" s="43" t="str">
        <f>'Laporan Mingguan'!D118</f>
        <v>Sampurna Teknik</v>
      </c>
      <c r="E118" s="43">
        <f>'Laporan Mingguan'!E118</f>
        <v>0</v>
      </c>
      <c r="F118" s="44">
        <f>'Laporan Mingguan'!F118</f>
        <v>21</v>
      </c>
      <c r="G118" s="43">
        <f>'Laporan Mingguan'!G118+'Laporan Mingguan'!I118+'Laporan Mingguan'!K118+'Laporan Mingguan'!M118</f>
        <v>0</v>
      </c>
      <c r="H118" s="43">
        <f>'Laporan Mingguan'!H118+'Laporan Mingguan'!J118+'Laporan Mingguan'!L118+'Laporan Mingguan'!N118</f>
        <v>0</v>
      </c>
      <c r="I118" s="44">
        <f>'Laporan Mingguan'!O118</f>
        <v>21</v>
      </c>
      <c r="J118" s="44">
        <f>'Laporan Mingguan'!P118</f>
        <v>21</v>
      </c>
      <c r="K118" s="44">
        <f>'Laporan Mingguan'!Q118</f>
        <v>5000</v>
      </c>
      <c r="L118" s="44">
        <f>'Laporan Mingguan'!R118</f>
        <v>105000</v>
      </c>
    </row>
    <row r="119" spans="1:12" s="41" customFormat="1" x14ac:dyDescent="0.2">
      <c r="A119" s="43">
        <v>113</v>
      </c>
      <c r="B119" s="43" t="str">
        <f>'Laporan Mingguan'!$B119</f>
        <v>M 12 X 55</v>
      </c>
      <c r="C119" s="43" t="str">
        <f>'Laporan Mingguan'!C119</f>
        <v>LPK</v>
      </c>
      <c r="D119" s="43">
        <f>'Laporan Mingguan'!D119</f>
        <v>0</v>
      </c>
      <c r="E119" s="43">
        <f>'Laporan Mingguan'!E119</f>
        <v>0</v>
      </c>
      <c r="F119" s="44">
        <f>'Laporan Mingguan'!F119</f>
        <v>39</v>
      </c>
      <c r="G119" s="43">
        <f>'Laporan Mingguan'!G119+'Laporan Mingguan'!I119+'Laporan Mingguan'!K119+'Laporan Mingguan'!M119</f>
        <v>0</v>
      </c>
      <c r="H119" s="43">
        <f>'Laporan Mingguan'!H119+'Laporan Mingguan'!J119+'Laporan Mingguan'!L119+'Laporan Mingguan'!N119</f>
        <v>0</v>
      </c>
      <c r="I119" s="44">
        <f>'Laporan Mingguan'!O119</f>
        <v>39</v>
      </c>
      <c r="J119" s="44">
        <f>'Laporan Mingguan'!P119</f>
        <v>39</v>
      </c>
      <c r="K119" s="44">
        <f>'Laporan Mingguan'!Q119</f>
        <v>4000</v>
      </c>
      <c r="L119" s="44">
        <f>'Laporan Mingguan'!R119</f>
        <v>156000</v>
      </c>
    </row>
    <row r="120" spans="1:12" s="41" customFormat="1" x14ac:dyDescent="0.2">
      <c r="A120" s="43">
        <v>114</v>
      </c>
      <c r="B120" s="43" t="str">
        <f>'Laporan Mingguan'!$B120</f>
        <v>M 12 X 60</v>
      </c>
      <c r="C120" s="43" t="str">
        <f>'Laporan Mingguan'!C120</f>
        <v>LPK</v>
      </c>
      <c r="D120" s="43">
        <f>'Laporan Mingguan'!D120</f>
        <v>0</v>
      </c>
      <c r="E120" s="43">
        <f>'Laporan Mingguan'!E120</f>
        <v>0</v>
      </c>
      <c r="F120" s="44">
        <f>'Laporan Mingguan'!F120</f>
        <v>30</v>
      </c>
      <c r="G120" s="43">
        <f>'Laporan Mingguan'!G120+'Laporan Mingguan'!I120+'Laporan Mingguan'!K120+'Laporan Mingguan'!M120</f>
        <v>0</v>
      </c>
      <c r="H120" s="43">
        <f>'Laporan Mingguan'!H120+'Laporan Mingguan'!J120+'Laporan Mingguan'!L120+'Laporan Mingguan'!N120</f>
        <v>0</v>
      </c>
      <c r="I120" s="44">
        <f>'Laporan Mingguan'!O120</f>
        <v>30</v>
      </c>
      <c r="J120" s="44">
        <f>'Laporan Mingguan'!P120</f>
        <v>30</v>
      </c>
      <c r="K120" s="44">
        <f>'Laporan Mingguan'!Q120</f>
        <v>480</v>
      </c>
      <c r="L120" s="44">
        <f>'Laporan Mingguan'!R120</f>
        <v>14400</v>
      </c>
    </row>
    <row r="121" spans="1:12" s="41" customFormat="1" x14ac:dyDescent="0.2">
      <c r="A121" s="43">
        <v>115</v>
      </c>
      <c r="B121" s="43" t="str">
        <f>'Laporan Mingguan'!$B121</f>
        <v>M 12 X 65</v>
      </c>
      <c r="C121" s="43" t="str">
        <f>'Laporan Mingguan'!C121</f>
        <v>LPK</v>
      </c>
      <c r="D121" s="43">
        <f>'Laporan Mingguan'!D121</f>
        <v>0</v>
      </c>
      <c r="E121" s="43">
        <f>'Laporan Mingguan'!E121</f>
        <v>0</v>
      </c>
      <c r="F121" s="44">
        <f>'Laporan Mingguan'!F121</f>
        <v>45</v>
      </c>
      <c r="G121" s="43">
        <f>'Laporan Mingguan'!G121+'Laporan Mingguan'!I121+'Laporan Mingguan'!K121+'Laporan Mingguan'!M121</f>
        <v>0</v>
      </c>
      <c r="H121" s="43">
        <f>'Laporan Mingguan'!H121+'Laporan Mingguan'!J121+'Laporan Mingguan'!L121+'Laporan Mingguan'!N121</f>
        <v>0</v>
      </c>
      <c r="I121" s="44">
        <f>'Laporan Mingguan'!O121</f>
        <v>45</v>
      </c>
      <c r="J121" s="44">
        <f>'Laporan Mingguan'!P121</f>
        <v>45</v>
      </c>
      <c r="K121" s="44">
        <f>'Laporan Mingguan'!Q121</f>
        <v>23958</v>
      </c>
      <c r="L121" s="44">
        <f>'Laporan Mingguan'!R121</f>
        <v>1078110</v>
      </c>
    </row>
    <row r="122" spans="1:12" s="41" customFormat="1" x14ac:dyDescent="0.2">
      <c r="A122" s="43">
        <v>116</v>
      </c>
      <c r="B122" s="43" t="str">
        <f>'Laporan Mingguan'!$B122</f>
        <v>M 12 X 70</v>
      </c>
      <c r="C122" s="43" t="str">
        <f>'Laporan Mingguan'!C122</f>
        <v>LPK</v>
      </c>
      <c r="D122" s="43">
        <f>'Laporan Mingguan'!D122</f>
        <v>0</v>
      </c>
      <c r="E122" s="43">
        <f>'Laporan Mingguan'!E122</f>
        <v>0</v>
      </c>
      <c r="F122" s="44">
        <f>'Laporan Mingguan'!F122</f>
        <v>28</v>
      </c>
      <c r="G122" s="43">
        <f>'Laporan Mingguan'!G122+'Laporan Mingguan'!I122+'Laporan Mingguan'!K122+'Laporan Mingguan'!M122</f>
        <v>0</v>
      </c>
      <c r="H122" s="43">
        <f>'Laporan Mingguan'!H122+'Laporan Mingguan'!J122+'Laporan Mingguan'!L122+'Laporan Mingguan'!N122</f>
        <v>0</v>
      </c>
      <c r="I122" s="44">
        <f>'Laporan Mingguan'!O122</f>
        <v>28</v>
      </c>
      <c r="J122" s="44">
        <f>'Laporan Mingguan'!P122</f>
        <v>28</v>
      </c>
      <c r="K122" s="44">
        <f>'Laporan Mingguan'!Q122</f>
        <v>3350</v>
      </c>
      <c r="L122" s="44">
        <f>'Laporan Mingguan'!R122</f>
        <v>93800</v>
      </c>
    </row>
    <row r="123" spans="1:12" s="41" customFormat="1" x14ac:dyDescent="0.2">
      <c r="A123" s="43">
        <v>117</v>
      </c>
      <c r="B123" s="43" t="str">
        <f>'Laporan Mingguan'!$B123</f>
        <v>M 12 X 75</v>
      </c>
      <c r="C123" s="43" t="str">
        <f>'Laporan Mingguan'!C123</f>
        <v>LPK</v>
      </c>
      <c r="D123" s="43">
        <f>'Laporan Mingguan'!D123</f>
        <v>0</v>
      </c>
      <c r="E123" s="43">
        <f>'Laporan Mingguan'!E123</f>
        <v>0</v>
      </c>
      <c r="F123" s="44">
        <f>'Laporan Mingguan'!F123</f>
        <v>33</v>
      </c>
      <c r="G123" s="43">
        <f>'Laporan Mingguan'!G123+'Laporan Mingguan'!I123+'Laporan Mingguan'!K123+'Laporan Mingguan'!M123</f>
        <v>0</v>
      </c>
      <c r="H123" s="43">
        <f>'Laporan Mingguan'!H123+'Laporan Mingguan'!J123+'Laporan Mingguan'!L123+'Laporan Mingguan'!N123</f>
        <v>0</v>
      </c>
      <c r="I123" s="44">
        <f>'Laporan Mingguan'!O123</f>
        <v>33</v>
      </c>
      <c r="J123" s="44">
        <f>'Laporan Mingguan'!P123</f>
        <v>33</v>
      </c>
      <c r="K123" s="44">
        <f>'Laporan Mingguan'!Q123</f>
        <v>5066</v>
      </c>
      <c r="L123" s="44">
        <f>'Laporan Mingguan'!R123</f>
        <v>167178</v>
      </c>
    </row>
    <row r="124" spans="1:12" s="41" customFormat="1" x14ac:dyDescent="0.2">
      <c r="A124" s="43">
        <v>118</v>
      </c>
      <c r="B124" s="43" t="str">
        <f>'Laporan Mingguan'!$B124</f>
        <v>M 12 X 80</v>
      </c>
      <c r="C124" s="43" t="str">
        <f>'Laporan Mingguan'!C124</f>
        <v>LPK</v>
      </c>
      <c r="D124" s="43" t="str">
        <f>'Laporan Mingguan'!D124</f>
        <v>Sampurna Teknik</v>
      </c>
      <c r="E124" s="43">
        <f>'Laporan Mingguan'!E124</f>
        <v>0</v>
      </c>
      <c r="F124" s="44">
        <f>'Laporan Mingguan'!F124</f>
        <v>17</v>
      </c>
      <c r="G124" s="43">
        <f>'Laporan Mingguan'!G124+'Laporan Mingguan'!I124+'Laporan Mingguan'!K124+'Laporan Mingguan'!M124</f>
        <v>0</v>
      </c>
      <c r="H124" s="43">
        <f>'Laporan Mingguan'!H124+'Laporan Mingguan'!J124+'Laporan Mingguan'!L124+'Laporan Mingguan'!N124</f>
        <v>4</v>
      </c>
      <c r="I124" s="44">
        <f>'Laporan Mingguan'!O124</f>
        <v>13</v>
      </c>
      <c r="J124" s="44">
        <f>'Laporan Mingguan'!P124</f>
        <v>13</v>
      </c>
      <c r="K124" s="44">
        <f>'Laporan Mingguan'!Q124</f>
        <v>6400</v>
      </c>
      <c r="L124" s="44">
        <f>'Laporan Mingguan'!R124</f>
        <v>83200</v>
      </c>
    </row>
    <row r="125" spans="1:12" s="41" customFormat="1" x14ac:dyDescent="0.2">
      <c r="A125" s="43">
        <v>119</v>
      </c>
      <c r="B125" s="43" t="str">
        <f>'Laporan Mingguan'!$B125</f>
        <v>M 12 X 90</v>
      </c>
      <c r="C125" s="43" t="str">
        <f>'Laporan Mingguan'!C125</f>
        <v>LPK</v>
      </c>
      <c r="D125" s="43">
        <f>'Laporan Mingguan'!D125</f>
        <v>0</v>
      </c>
      <c r="E125" s="43">
        <f>'Laporan Mingguan'!E125</f>
        <v>0</v>
      </c>
      <c r="F125" s="44">
        <f>'Laporan Mingguan'!F125</f>
        <v>29</v>
      </c>
      <c r="G125" s="43">
        <f>'Laporan Mingguan'!G125+'Laporan Mingguan'!I125+'Laporan Mingguan'!K125+'Laporan Mingguan'!M125</f>
        <v>0</v>
      </c>
      <c r="H125" s="43">
        <f>'Laporan Mingguan'!H125+'Laporan Mingguan'!J125+'Laporan Mingguan'!L125+'Laporan Mingguan'!N125</f>
        <v>0</v>
      </c>
      <c r="I125" s="44">
        <f>'Laporan Mingguan'!O125</f>
        <v>29</v>
      </c>
      <c r="J125" s="44">
        <f>'Laporan Mingguan'!P125</f>
        <v>29</v>
      </c>
      <c r="K125" s="44">
        <f>'Laporan Mingguan'!Q125</f>
        <v>8400</v>
      </c>
      <c r="L125" s="44">
        <f>'Laporan Mingguan'!R125</f>
        <v>243600</v>
      </c>
    </row>
    <row r="126" spans="1:12" s="41" customFormat="1" x14ac:dyDescent="0.2">
      <c r="A126" s="43">
        <v>120</v>
      </c>
      <c r="B126" s="43" t="str">
        <f>'Laporan Mingguan'!$B126</f>
        <v>M 12 X 100</v>
      </c>
      <c r="C126" s="43" t="str">
        <f>'Laporan Mingguan'!C126</f>
        <v>LPK</v>
      </c>
      <c r="D126" s="43">
        <f>'Laporan Mingguan'!D126</f>
        <v>0</v>
      </c>
      <c r="E126" s="43">
        <f>'Laporan Mingguan'!E126</f>
        <v>0</v>
      </c>
      <c r="F126" s="44">
        <f>'Laporan Mingguan'!F126</f>
        <v>4</v>
      </c>
      <c r="G126" s="43">
        <f>'Laporan Mingguan'!G126+'Laporan Mingguan'!I126+'Laporan Mingguan'!K126+'Laporan Mingguan'!M126</f>
        <v>0</v>
      </c>
      <c r="H126" s="43">
        <f>'Laporan Mingguan'!H126+'Laporan Mingguan'!J126+'Laporan Mingguan'!L126+'Laporan Mingguan'!N126</f>
        <v>0</v>
      </c>
      <c r="I126" s="44">
        <f>'Laporan Mingguan'!O126</f>
        <v>4</v>
      </c>
      <c r="J126" s="44">
        <f>'Laporan Mingguan'!P126</f>
        <v>4</v>
      </c>
      <c r="K126" s="44">
        <f>'Laporan Mingguan'!Q126</f>
        <v>7500</v>
      </c>
      <c r="L126" s="44">
        <f>'Laporan Mingguan'!R126</f>
        <v>30000</v>
      </c>
    </row>
    <row r="127" spans="1:12" s="41" customFormat="1" x14ac:dyDescent="0.2">
      <c r="A127" s="43">
        <v>121</v>
      </c>
      <c r="B127" s="43" t="str">
        <f>'Laporan Mingguan'!$B127</f>
        <v>M 12 X 110</v>
      </c>
      <c r="C127" s="43" t="str">
        <f>'Laporan Mingguan'!C127</f>
        <v>LPK</v>
      </c>
      <c r="D127" s="43">
        <f>'Laporan Mingguan'!D127</f>
        <v>0</v>
      </c>
      <c r="E127" s="43">
        <f>'Laporan Mingguan'!E127</f>
        <v>0</v>
      </c>
      <c r="F127" s="44">
        <f>'Laporan Mingguan'!F127</f>
        <v>4</v>
      </c>
      <c r="G127" s="43">
        <f>'Laporan Mingguan'!G127+'Laporan Mingguan'!I127+'Laporan Mingguan'!K127+'Laporan Mingguan'!M127</f>
        <v>0</v>
      </c>
      <c r="H127" s="43">
        <f>'Laporan Mingguan'!H127+'Laporan Mingguan'!J127+'Laporan Mingguan'!L127+'Laporan Mingguan'!N127</f>
        <v>0</v>
      </c>
      <c r="I127" s="44">
        <f>'Laporan Mingguan'!O127</f>
        <v>4</v>
      </c>
      <c r="J127" s="44">
        <f>'Laporan Mingguan'!P127</f>
        <v>4</v>
      </c>
      <c r="K127" s="44">
        <f>'Laporan Mingguan'!Q127</f>
        <v>10000</v>
      </c>
      <c r="L127" s="44">
        <f>'Laporan Mingguan'!R127</f>
        <v>40000</v>
      </c>
    </row>
    <row r="128" spans="1:12" s="41" customFormat="1" x14ac:dyDescent="0.2">
      <c r="A128" s="43">
        <v>122</v>
      </c>
      <c r="B128" s="43" t="str">
        <f>'Laporan Mingguan'!$B128</f>
        <v>M 12 X 120</v>
      </c>
      <c r="C128" s="43" t="str">
        <f>'Laporan Mingguan'!C128</f>
        <v>LPK</v>
      </c>
      <c r="D128" s="43" t="str">
        <f>'Laporan Mingguan'!D128</f>
        <v>Sampurna Teknik</v>
      </c>
      <c r="E128" s="43">
        <f>'Laporan Mingguan'!E128</f>
        <v>0</v>
      </c>
      <c r="F128" s="44">
        <f>'Laporan Mingguan'!F128</f>
        <v>11</v>
      </c>
      <c r="G128" s="43">
        <f>'Laporan Mingguan'!G128+'Laporan Mingguan'!I128+'Laporan Mingguan'!K128+'Laporan Mingguan'!M128</f>
        <v>0</v>
      </c>
      <c r="H128" s="43">
        <f>'Laporan Mingguan'!H128+'Laporan Mingguan'!J128+'Laporan Mingguan'!L128+'Laporan Mingguan'!N128</f>
        <v>0</v>
      </c>
      <c r="I128" s="44">
        <f>'Laporan Mingguan'!O128</f>
        <v>11</v>
      </c>
      <c r="J128" s="44">
        <f>'Laporan Mingguan'!P128</f>
        <v>11</v>
      </c>
      <c r="K128" s="44">
        <f>'Laporan Mingguan'!Q128</f>
        <v>13500</v>
      </c>
      <c r="L128" s="44">
        <f>'Laporan Mingguan'!R128</f>
        <v>148500</v>
      </c>
    </row>
    <row r="129" spans="1:12" s="41" customFormat="1" x14ac:dyDescent="0.2">
      <c r="A129" s="43">
        <v>123</v>
      </c>
      <c r="B129" s="43" t="str">
        <f>'Laporan Mingguan'!$B129</f>
        <v>M 12 X 130</v>
      </c>
      <c r="C129" s="43" t="str">
        <f>'Laporan Mingguan'!C129</f>
        <v>LPK</v>
      </c>
      <c r="D129" s="43" t="str">
        <f>'Laporan Mingguan'!D129</f>
        <v>Sampurna Teknik</v>
      </c>
      <c r="E129" s="43">
        <f>'Laporan Mingguan'!E129</f>
        <v>0</v>
      </c>
      <c r="F129" s="44">
        <f>'Laporan Mingguan'!F129</f>
        <v>11</v>
      </c>
      <c r="G129" s="43">
        <f>'Laporan Mingguan'!G129+'Laporan Mingguan'!I129+'Laporan Mingguan'!K129+'Laporan Mingguan'!M129</f>
        <v>0</v>
      </c>
      <c r="H129" s="43">
        <f>'Laporan Mingguan'!H129+'Laporan Mingguan'!J129+'Laporan Mingguan'!L129+'Laporan Mingguan'!N129</f>
        <v>0</v>
      </c>
      <c r="I129" s="44">
        <f>'Laporan Mingguan'!O129</f>
        <v>11</v>
      </c>
      <c r="J129" s="44">
        <f>'Laporan Mingguan'!P129</f>
        <v>11</v>
      </c>
      <c r="K129" s="44">
        <f>'Laporan Mingguan'!Q129</f>
        <v>12000</v>
      </c>
      <c r="L129" s="44">
        <f>'Laporan Mingguan'!R129</f>
        <v>132000</v>
      </c>
    </row>
    <row r="130" spans="1:12" s="41" customFormat="1" x14ac:dyDescent="0.2">
      <c r="A130" s="43">
        <v>124</v>
      </c>
      <c r="B130" s="43" t="str">
        <f>'Laporan Mingguan'!$B130</f>
        <v>M 12 X 140</v>
      </c>
      <c r="C130" s="43" t="str">
        <f>'Laporan Mingguan'!C130</f>
        <v>LPK</v>
      </c>
      <c r="D130" s="43">
        <f>'Laporan Mingguan'!D130</f>
        <v>0</v>
      </c>
      <c r="E130" s="43">
        <f>'Laporan Mingguan'!E130</f>
        <v>0</v>
      </c>
      <c r="F130" s="44">
        <f>'Laporan Mingguan'!F130</f>
        <v>9</v>
      </c>
      <c r="G130" s="43">
        <f>'Laporan Mingguan'!G130+'Laporan Mingguan'!I130+'Laporan Mingguan'!K130+'Laporan Mingguan'!M130</f>
        <v>0</v>
      </c>
      <c r="H130" s="43">
        <f>'Laporan Mingguan'!H130+'Laporan Mingguan'!J130+'Laporan Mingguan'!L130+'Laporan Mingguan'!N130</f>
        <v>0</v>
      </c>
      <c r="I130" s="44">
        <f>'Laporan Mingguan'!O130</f>
        <v>9</v>
      </c>
      <c r="J130" s="44">
        <f>'Laporan Mingguan'!P130</f>
        <v>9</v>
      </c>
      <c r="K130" s="44">
        <f>'Laporan Mingguan'!Q130</f>
        <v>15000</v>
      </c>
      <c r="L130" s="44">
        <f>'Laporan Mingguan'!R130</f>
        <v>135000</v>
      </c>
    </row>
    <row r="131" spans="1:12" s="41" customFormat="1" x14ac:dyDescent="0.2">
      <c r="A131" s="43">
        <v>125</v>
      </c>
      <c r="B131" s="43" t="str">
        <f>'Laporan Mingguan'!$B131</f>
        <v>M 12 X 150</v>
      </c>
      <c r="C131" s="43" t="str">
        <f>'Laporan Mingguan'!C131</f>
        <v>LPK</v>
      </c>
      <c r="D131" s="43">
        <f>'Laporan Mingguan'!D131</f>
        <v>0</v>
      </c>
      <c r="E131" s="43">
        <f>'Laporan Mingguan'!E131</f>
        <v>0</v>
      </c>
      <c r="F131" s="44">
        <f>'Laporan Mingguan'!F131</f>
        <v>5</v>
      </c>
      <c r="G131" s="43">
        <f>'Laporan Mingguan'!G131+'Laporan Mingguan'!I131+'Laporan Mingguan'!K131+'Laporan Mingguan'!M131</f>
        <v>0</v>
      </c>
      <c r="H131" s="43">
        <f>'Laporan Mingguan'!H131+'Laporan Mingguan'!J131+'Laporan Mingguan'!L131+'Laporan Mingguan'!N131</f>
        <v>0</v>
      </c>
      <c r="I131" s="44">
        <f>'Laporan Mingguan'!O131</f>
        <v>5</v>
      </c>
      <c r="J131" s="44">
        <f>'Laporan Mingguan'!P131</f>
        <v>5</v>
      </c>
      <c r="K131" s="44">
        <f>'Laporan Mingguan'!Q131</f>
        <v>23227</v>
      </c>
      <c r="L131" s="44">
        <f>'Laporan Mingguan'!R131</f>
        <v>116135</v>
      </c>
    </row>
    <row r="132" spans="1:12" s="41" customFormat="1" x14ac:dyDescent="0.2">
      <c r="A132" s="43">
        <v>126</v>
      </c>
      <c r="B132" s="43" t="str">
        <f>'Laporan Mingguan'!$B132</f>
        <v>M 12 X 160</v>
      </c>
      <c r="C132" s="43" t="str">
        <f>'Laporan Mingguan'!C132</f>
        <v>LPK</v>
      </c>
      <c r="D132" s="43" t="str">
        <f>'Laporan Mingguan'!D132</f>
        <v>Sampurna Teknik</v>
      </c>
      <c r="E132" s="43">
        <f>'Laporan Mingguan'!E132</f>
        <v>0</v>
      </c>
      <c r="F132" s="44">
        <f>'Laporan Mingguan'!F132</f>
        <v>6</v>
      </c>
      <c r="G132" s="43">
        <f>'Laporan Mingguan'!G132+'Laporan Mingguan'!I132+'Laporan Mingguan'!K132+'Laporan Mingguan'!M132</f>
        <v>0</v>
      </c>
      <c r="H132" s="43">
        <f>'Laporan Mingguan'!H132+'Laporan Mingguan'!J132+'Laporan Mingguan'!L132+'Laporan Mingguan'!N132</f>
        <v>0</v>
      </c>
      <c r="I132" s="44">
        <f>'Laporan Mingguan'!O132</f>
        <v>6</v>
      </c>
      <c r="J132" s="44">
        <f>'Laporan Mingguan'!P132</f>
        <v>6</v>
      </c>
      <c r="K132" s="44">
        <f>'Laporan Mingguan'!Q132</f>
        <v>20000</v>
      </c>
      <c r="L132" s="44">
        <f>'Laporan Mingguan'!R132</f>
        <v>120000</v>
      </c>
    </row>
    <row r="133" spans="1:12" s="41" customFormat="1" x14ac:dyDescent="0.2">
      <c r="A133" s="43">
        <v>127</v>
      </c>
      <c r="B133" s="43" t="str">
        <f>'Laporan Mingguan'!$B133</f>
        <v>M 12 X 170</v>
      </c>
      <c r="C133" s="43" t="str">
        <f>'Laporan Mingguan'!C133</f>
        <v>LPK</v>
      </c>
      <c r="D133" s="43" t="str">
        <f>'Laporan Mingguan'!D133</f>
        <v>Agung Jaya Teknik</v>
      </c>
      <c r="E133" s="43">
        <f>'Laporan Mingguan'!E133</f>
        <v>0</v>
      </c>
      <c r="F133" s="44">
        <f>'Laporan Mingguan'!F133</f>
        <v>10</v>
      </c>
      <c r="G133" s="43">
        <f>'Laporan Mingguan'!G133+'Laporan Mingguan'!I133+'Laporan Mingguan'!K133+'Laporan Mingguan'!M133</f>
        <v>0</v>
      </c>
      <c r="H133" s="43">
        <f>'Laporan Mingguan'!H133+'Laporan Mingguan'!J133+'Laporan Mingguan'!L133+'Laporan Mingguan'!N133</f>
        <v>0</v>
      </c>
      <c r="I133" s="44">
        <f>'Laporan Mingguan'!O133</f>
        <v>10</v>
      </c>
      <c r="J133" s="44">
        <f>'Laporan Mingguan'!P133</f>
        <v>10</v>
      </c>
      <c r="K133" s="44">
        <f>'Laporan Mingguan'!Q133</f>
        <v>30000</v>
      </c>
      <c r="L133" s="44">
        <f>'Laporan Mingguan'!R133</f>
        <v>300000</v>
      </c>
    </row>
    <row r="134" spans="1:12" s="41" customFormat="1" x14ac:dyDescent="0.2">
      <c r="A134" s="43">
        <v>128</v>
      </c>
      <c r="B134" s="43" t="str">
        <f>'Laporan Mingguan'!$B134</f>
        <v>M 12 X 180</v>
      </c>
      <c r="C134" s="43" t="str">
        <f>'Laporan Mingguan'!C134</f>
        <v>LPK</v>
      </c>
      <c r="D134" s="43">
        <f>'Laporan Mingguan'!D134</f>
        <v>0</v>
      </c>
      <c r="E134" s="43">
        <f>'Laporan Mingguan'!E134</f>
        <v>0</v>
      </c>
      <c r="F134" s="44">
        <f>'Laporan Mingguan'!F134</f>
        <v>3</v>
      </c>
      <c r="G134" s="43">
        <f>'Laporan Mingguan'!G134+'Laporan Mingguan'!I134+'Laporan Mingguan'!K134+'Laporan Mingguan'!M134</f>
        <v>0</v>
      </c>
      <c r="H134" s="43">
        <f>'Laporan Mingguan'!H134+'Laporan Mingguan'!J134+'Laporan Mingguan'!L134+'Laporan Mingguan'!N134</f>
        <v>0</v>
      </c>
      <c r="I134" s="44">
        <f>'Laporan Mingguan'!O134</f>
        <v>3</v>
      </c>
      <c r="J134" s="44">
        <f>'Laporan Mingguan'!P134</f>
        <v>3</v>
      </c>
      <c r="K134" s="44">
        <f>'Laporan Mingguan'!Q134</f>
        <v>40000</v>
      </c>
      <c r="L134" s="44">
        <f>'Laporan Mingguan'!R134</f>
        <v>120000</v>
      </c>
    </row>
    <row r="135" spans="1:12" s="41" customFormat="1" x14ac:dyDescent="0.2">
      <c r="A135" s="43">
        <v>129</v>
      </c>
      <c r="B135" s="43" t="str">
        <f>'Laporan Mingguan'!$B135</f>
        <v>M 12 X 190</v>
      </c>
      <c r="C135" s="43" t="str">
        <f>'Laporan Mingguan'!C135</f>
        <v>LPK</v>
      </c>
      <c r="D135" s="43">
        <f>'Laporan Mingguan'!D135</f>
        <v>0</v>
      </c>
      <c r="E135" s="43">
        <f>'Laporan Mingguan'!E135</f>
        <v>0</v>
      </c>
      <c r="F135" s="44">
        <f>'Laporan Mingguan'!F135</f>
        <v>1</v>
      </c>
      <c r="G135" s="43">
        <f>'Laporan Mingguan'!G135+'Laporan Mingguan'!I135+'Laporan Mingguan'!K135+'Laporan Mingguan'!M135</f>
        <v>0</v>
      </c>
      <c r="H135" s="43">
        <f>'Laporan Mingguan'!H135+'Laporan Mingguan'!J135+'Laporan Mingguan'!L135+'Laporan Mingguan'!N135</f>
        <v>0</v>
      </c>
      <c r="I135" s="44">
        <f>'Laporan Mingguan'!O135</f>
        <v>1</v>
      </c>
      <c r="J135" s="44">
        <f>'Laporan Mingguan'!P135</f>
        <v>1</v>
      </c>
      <c r="K135" s="44">
        <f>'Laporan Mingguan'!Q135</f>
        <v>23888</v>
      </c>
      <c r="L135" s="44">
        <f>'Laporan Mingguan'!R135</f>
        <v>23888</v>
      </c>
    </row>
    <row r="136" spans="1:12" s="41" customFormat="1" x14ac:dyDescent="0.2">
      <c r="A136" s="43">
        <v>130</v>
      </c>
      <c r="B136" s="43" t="str">
        <f>'Laporan Mingguan'!$B136</f>
        <v>M 14 X 35</v>
      </c>
      <c r="C136" s="43" t="str">
        <f>'Laporan Mingguan'!C136</f>
        <v>LPK</v>
      </c>
      <c r="D136" s="43">
        <f>'Laporan Mingguan'!D136</f>
        <v>0</v>
      </c>
      <c r="E136" s="43">
        <f>'Laporan Mingguan'!E136</f>
        <v>0</v>
      </c>
      <c r="F136" s="44">
        <f>'Laporan Mingguan'!F136</f>
        <v>19</v>
      </c>
      <c r="G136" s="43">
        <f>'Laporan Mingguan'!G136+'Laporan Mingguan'!I136+'Laporan Mingguan'!K136+'Laporan Mingguan'!M136</f>
        <v>0</v>
      </c>
      <c r="H136" s="43">
        <f>'Laporan Mingguan'!H136+'Laporan Mingguan'!J136+'Laporan Mingguan'!L136+'Laporan Mingguan'!N136</f>
        <v>0</v>
      </c>
      <c r="I136" s="44">
        <f>'Laporan Mingguan'!O136</f>
        <v>19</v>
      </c>
      <c r="J136" s="44">
        <f>'Laporan Mingguan'!P136</f>
        <v>19</v>
      </c>
      <c r="K136" s="44">
        <f>'Laporan Mingguan'!Q136</f>
        <v>5500</v>
      </c>
      <c r="L136" s="44">
        <f>'Laporan Mingguan'!R136</f>
        <v>104500</v>
      </c>
    </row>
    <row r="137" spans="1:12" s="41" customFormat="1" x14ac:dyDescent="0.2">
      <c r="A137" s="43">
        <v>131</v>
      </c>
      <c r="B137" s="43" t="str">
        <f>'Laporan Mingguan'!$B137</f>
        <v>M 14 X 40</v>
      </c>
      <c r="C137" s="43" t="str">
        <f>'Laporan Mingguan'!C137</f>
        <v>LPK</v>
      </c>
      <c r="D137" s="43">
        <f>'Laporan Mingguan'!D137</f>
        <v>0</v>
      </c>
      <c r="E137" s="43">
        <f>'Laporan Mingguan'!E137</f>
        <v>0</v>
      </c>
      <c r="F137" s="44">
        <f>'Laporan Mingguan'!F137</f>
        <v>30</v>
      </c>
      <c r="G137" s="43">
        <f>'Laporan Mingguan'!G137+'Laporan Mingguan'!I137+'Laporan Mingguan'!K137+'Laporan Mingguan'!M137</f>
        <v>0</v>
      </c>
      <c r="H137" s="43">
        <f>'Laporan Mingguan'!H137+'Laporan Mingguan'!J137+'Laporan Mingguan'!L137+'Laporan Mingguan'!N137</f>
        <v>0</v>
      </c>
      <c r="I137" s="44">
        <f>'Laporan Mingguan'!O137</f>
        <v>30</v>
      </c>
      <c r="J137" s="44">
        <f>'Laporan Mingguan'!P137</f>
        <v>30</v>
      </c>
      <c r="K137" s="44">
        <f>'Laporan Mingguan'!Q137</f>
        <v>4300</v>
      </c>
      <c r="L137" s="44">
        <f>'Laporan Mingguan'!R137</f>
        <v>129000</v>
      </c>
    </row>
    <row r="138" spans="1:12" s="41" customFormat="1" x14ac:dyDescent="0.2">
      <c r="A138" s="43">
        <v>132</v>
      </c>
      <c r="B138" s="43" t="str">
        <f>'Laporan Mingguan'!$B138</f>
        <v>M 14 X 45</v>
      </c>
      <c r="C138" s="43" t="str">
        <f>'Laporan Mingguan'!C138</f>
        <v>LPK</v>
      </c>
      <c r="D138" s="43">
        <f>'Laporan Mingguan'!D138</f>
        <v>0</v>
      </c>
      <c r="E138" s="43">
        <f>'Laporan Mingguan'!E138</f>
        <v>0</v>
      </c>
      <c r="F138" s="44">
        <f>'Laporan Mingguan'!F138</f>
        <v>38</v>
      </c>
      <c r="G138" s="43">
        <f>'Laporan Mingguan'!G138+'Laporan Mingguan'!I138+'Laporan Mingguan'!K138+'Laporan Mingguan'!M138</f>
        <v>0</v>
      </c>
      <c r="H138" s="43">
        <f>'Laporan Mingguan'!H138+'Laporan Mingguan'!J138+'Laporan Mingguan'!L138+'Laporan Mingguan'!N138</f>
        <v>0</v>
      </c>
      <c r="I138" s="44">
        <f>'Laporan Mingguan'!O138</f>
        <v>38</v>
      </c>
      <c r="J138" s="44">
        <f>'Laporan Mingguan'!P138</f>
        <v>38</v>
      </c>
      <c r="K138" s="44">
        <f>'Laporan Mingguan'!Q138</f>
        <v>7410</v>
      </c>
      <c r="L138" s="44">
        <f>'Laporan Mingguan'!R138</f>
        <v>281580</v>
      </c>
    </row>
    <row r="139" spans="1:12" s="41" customFormat="1" x14ac:dyDescent="0.2">
      <c r="A139" s="43">
        <v>133</v>
      </c>
      <c r="B139" s="43" t="str">
        <f>'Laporan Mingguan'!$B139</f>
        <v>M 14 X 50</v>
      </c>
      <c r="C139" s="43" t="str">
        <f>'Laporan Mingguan'!C139</f>
        <v>LPK</v>
      </c>
      <c r="D139" s="43">
        <f>'Laporan Mingguan'!D139</f>
        <v>0</v>
      </c>
      <c r="E139" s="43">
        <f>'Laporan Mingguan'!E139</f>
        <v>0</v>
      </c>
      <c r="F139" s="44">
        <f>'Laporan Mingguan'!F139</f>
        <v>29</v>
      </c>
      <c r="G139" s="43">
        <f>'Laporan Mingguan'!G139+'Laporan Mingguan'!I139+'Laporan Mingguan'!K139+'Laporan Mingguan'!M139</f>
        <v>0</v>
      </c>
      <c r="H139" s="43">
        <f>'Laporan Mingguan'!H139+'Laporan Mingguan'!J139+'Laporan Mingguan'!L139+'Laporan Mingguan'!N139</f>
        <v>0</v>
      </c>
      <c r="I139" s="44">
        <f>'Laporan Mingguan'!O139</f>
        <v>29</v>
      </c>
      <c r="J139" s="44">
        <f>'Laporan Mingguan'!P139</f>
        <v>29</v>
      </c>
      <c r="K139" s="44">
        <f>'Laporan Mingguan'!Q139</f>
        <v>3230</v>
      </c>
      <c r="L139" s="44">
        <f>'Laporan Mingguan'!R139</f>
        <v>93670</v>
      </c>
    </row>
    <row r="140" spans="1:12" s="41" customFormat="1" x14ac:dyDescent="0.2">
      <c r="A140" s="43">
        <v>134</v>
      </c>
      <c r="B140" s="43" t="str">
        <f>'Laporan Mingguan'!$B140</f>
        <v>M 14 X 60</v>
      </c>
      <c r="C140" s="43" t="str">
        <f>'Laporan Mingguan'!C140</f>
        <v>LPK</v>
      </c>
      <c r="D140" s="43">
        <f>'Laporan Mingguan'!D140</f>
        <v>0</v>
      </c>
      <c r="E140" s="43">
        <f>'Laporan Mingguan'!E140</f>
        <v>0</v>
      </c>
      <c r="F140" s="44">
        <f>'Laporan Mingguan'!F140</f>
        <v>20</v>
      </c>
      <c r="G140" s="43">
        <f>'Laporan Mingguan'!G140+'Laporan Mingguan'!I140+'Laporan Mingguan'!K140+'Laporan Mingguan'!M140</f>
        <v>0</v>
      </c>
      <c r="H140" s="43">
        <f>'Laporan Mingguan'!H140+'Laporan Mingguan'!J140+'Laporan Mingguan'!L140+'Laporan Mingguan'!N140</f>
        <v>0</v>
      </c>
      <c r="I140" s="44">
        <f>'Laporan Mingguan'!O140</f>
        <v>20</v>
      </c>
      <c r="J140" s="44">
        <f>'Laporan Mingguan'!P140</f>
        <v>20</v>
      </c>
      <c r="K140" s="44">
        <f>'Laporan Mingguan'!Q140</f>
        <v>7000</v>
      </c>
      <c r="L140" s="44">
        <f>'Laporan Mingguan'!R140</f>
        <v>140000</v>
      </c>
    </row>
    <row r="141" spans="1:12" s="41" customFormat="1" x14ac:dyDescent="0.2">
      <c r="A141" s="43">
        <v>135</v>
      </c>
      <c r="B141" s="43" t="str">
        <f>'Laporan Mingguan'!$B141</f>
        <v>M 14 X 70</v>
      </c>
      <c r="C141" s="43" t="str">
        <f>'Laporan Mingguan'!C141</f>
        <v>LPK</v>
      </c>
      <c r="D141" s="43">
        <f>'Laporan Mingguan'!D141</f>
        <v>0</v>
      </c>
      <c r="E141" s="43">
        <f>'Laporan Mingguan'!E141</f>
        <v>0</v>
      </c>
      <c r="F141" s="44">
        <f>'Laporan Mingguan'!F141</f>
        <v>5</v>
      </c>
      <c r="G141" s="43">
        <f>'Laporan Mingguan'!G141+'Laporan Mingguan'!I141+'Laporan Mingguan'!K141+'Laporan Mingguan'!M141</f>
        <v>0</v>
      </c>
      <c r="H141" s="43">
        <f>'Laporan Mingguan'!H141+'Laporan Mingguan'!J141+'Laporan Mingguan'!L141+'Laporan Mingguan'!N141</f>
        <v>0</v>
      </c>
      <c r="I141" s="44">
        <f>'Laporan Mingguan'!O141</f>
        <v>5</v>
      </c>
      <c r="J141" s="44">
        <f>'Laporan Mingguan'!P141</f>
        <v>5</v>
      </c>
      <c r="K141" s="44">
        <f>'Laporan Mingguan'!Q141</f>
        <v>9700</v>
      </c>
      <c r="L141" s="44">
        <f>'Laporan Mingguan'!R141</f>
        <v>48500</v>
      </c>
    </row>
    <row r="142" spans="1:12" s="41" customFormat="1" x14ac:dyDescent="0.2">
      <c r="A142" s="43">
        <v>136</v>
      </c>
      <c r="B142" s="43" t="str">
        <f>'Laporan Mingguan'!$B142</f>
        <v>M 14 X 80</v>
      </c>
      <c r="C142" s="43" t="str">
        <f>'Laporan Mingguan'!C142</f>
        <v>LPK</v>
      </c>
      <c r="D142" s="43">
        <f>'Laporan Mingguan'!D142</f>
        <v>0</v>
      </c>
      <c r="E142" s="43">
        <f>'Laporan Mingguan'!E142</f>
        <v>0</v>
      </c>
      <c r="F142" s="44">
        <f>'Laporan Mingguan'!F142</f>
        <v>23</v>
      </c>
      <c r="G142" s="43">
        <f>'Laporan Mingguan'!G142+'Laporan Mingguan'!I142+'Laporan Mingguan'!K142+'Laporan Mingguan'!M142</f>
        <v>0</v>
      </c>
      <c r="H142" s="43">
        <f>'Laporan Mingguan'!H142+'Laporan Mingguan'!J142+'Laporan Mingguan'!L142+'Laporan Mingguan'!N142</f>
        <v>0</v>
      </c>
      <c r="I142" s="44">
        <f>'Laporan Mingguan'!O142</f>
        <v>23</v>
      </c>
      <c r="J142" s="44">
        <f>'Laporan Mingguan'!P142</f>
        <v>23</v>
      </c>
      <c r="K142" s="44">
        <f>'Laporan Mingguan'!Q142</f>
        <v>2379.96</v>
      </c>
      <c r="L142" s="44">
        <f>'Laporan Mingguan'!R142</f>
        <v>54739.08</v>
      </c>
    </row>
    <row r="143" spans="1:12" s="41" customFormat="1" x14ac:dyDescent="0.2">
      <c r="A143" s="43">
        <v>137</v>
      </c>
      <c r="B143" s="43" t="str">
        <f>'Laporan Mingguan'!$B143</f>
        <v>M 14 X 90</v>
      </c>
      <c r="C143" s="43" t="str">
        <f>'Laporan Mingguan'!C143</f>
        <v>LPK</v>
      </c>
      <c r="D143" s="43">
        <f>'Laporan Mingguan'!D143</f>
        <v>0</v>
      </c>
      <c r="E143" s="43">
        <f>'Laporan Mingguan'!E143</f>
        <v>0</v>
      </c>
      <c r="F143" s="44">
        <f>'Laporan Mingguan'!F143</f>
        <v>21</v>
      </c>
      <c r="G143" s="43">
        <f>'Laporan Mingguan'!G143+'Laporan Mingguan'!I143+'Laporan Mingguan'!K143+'Laporan Mingguan'!M143</f>
        <v>0</v>
      </c>
      <c r="H143" s="43">
        <f>'Laporan Mingguan'!H143+'Laporan Mingguan'!J143+'Laporan Mingguan'!L143+'Laporan Mingguan'!N143</f>
        <v>0</v>
      </c>
      <c r="I143" s="44">
        <f>'Laporan Mingguan'!O143</f>
        <v>21</v>
      </c>
      <c r="J143" s="44">
        <f>'Laporan Mingguan'!P143</f>
        <v>21</v>
      </c>
      <c r="K143" s="44">
        <f>'Laporan Mingguan'!Q143</f>
        <v>5198</v>
      </c>
      <c r="L143" s="44">
        <f>'Laporan Mingguan'!R143</f>
        <v>109158</v>
      </c>
    </row>
    <row r="144" spans="1:12" s="41" customFormat="1" x14ac:dyDescent="0.2">
      <c r="A144" s="43">
        <v>138</v>
      </c>
      <c r="B144" s="43" t="str">
        <f>'Laporan Mingguan'!$B144</f>
        <v>M 14 X 180</v>
      </c>
      <c r="C144" s="43" t="str">
        <f>'Laporan Mingguan'!C144</f>
        <v>LPK</v>
      </c>
      <c r="D144" s="43">
        <f>'Laporan Mingguan'!D144</f>
        <v>0</v>
      </c>
      <c r="E144" s="43">
        <f>'Laporan Mingguan'!E144</f>
        <v>0</v>
      </c>
      <c r="F144" s="44">
        <f>'Laporan Mingguan'!F144</f>
        <v>3</v>
      </c>
      <c r="G144" s="43">
        <f>'Laporan Mingguan'!G144+'Laporan Mingguan'!I144+'Laporan Mingguan'!K144+'Laporan Mingguan'!M144</f>
        <v>0</v>
      </c>
      <c r="H144" s="43">
        <f>'Laporan Mingguan'!H144+'Laporan Mingguan'!J144+'Laporan Mingguan'!L144+'Laporan Mingguan'!N144</f>
        <v>0</v>
      </c>
      <c r="I144" s="44">
        <f>'Laporan Mingguan'!O144</f>
        <v>3</v>
      </c>
      <c r="J144" s="44">
        <f>'Laporan Mingguan'!P144</f>
        <v>3</v>
      </c>
      <c r="K144" s="44">
        <f>'Laporan Mingguan'!Q144</f>
        <v>19819</v>
      </c>
      <c r="L144" s="44">
        <f>'Laporan Mingguan'!R144</f>
        <v>59457</v>
      </c>
    </row>
    <row r="145" spans="1:12" s="41" customFormat="1" x14ac:dyDescent="0.2">
      <c r="A145" s="43">
        <v>139</v>
      </c>
      <c r="B145" s="43" t="str">
        <f>'Laporan Mingguan'!$B145</f>
        <v>M 16 X 30</v>
      </c>
      <c r="C145" s="43" t="str">
        <f>'Laporan Mingguan'!C145</f>
        <v>LPK</v>
      </c>
      <c r="D145" s="43">
        <f>'Laporan Mingguan'!D145</f>
        <v>0</v>
      </c>
      <c r="E145" s="43">
        <f>'Laporan Mingguan'!E145</f>
        <v>0</v>
      </c>
      <c r="F145" s="44">
        <f>'Laporan Mingguan'!F145</f>
        <v>38</v>
      </c>
      <c r="G145" s="43">
        <f>'Laporan Mingguan'!G145+'Laporan Mingguan'!I145+'Laporan Mingguan'!K145+'Laporan Mingguan'!M145</f>
        <v>0</v>
      </c>
      <c r="H145" s="43">
        <f>'Laporan Mingguan'!H145+'Laporan Mingguan'!J145+'Laporan Mingguan'!L145+'Laporan Mingguan'!N145</f>
        <v>0</v>
      </c>
      <c r="I145" s="44">
        <f>'Laporan Mingguan'!O145</f>
        <v>38</v>
      </c>
      <c r="J145" s="44">
        <f>'Laporan Mingguan'!P145</f>
        <v>38</v>
      </c>
      <c r="K145" s="44">
        <f>'Laporan Mingguan'!Q145</f>
        <v>6800</v>
      </c>
      <c r="L145" s="44">
        <f>'Laporan Mingguan'!R145</f>
        <v>258400</v>
      </c>
    </row>
    <row r="146" spans="1:12" s="41" customFormat="1" x14ac:dyDescent="0.2">
      <c r="A146" s="43">
        <v>140</v>
      </c>
      <c r="B146" s="43" t="str">
        <f>'Laporan Mingguan'!$B146</f>
        <v>M 16 X 35</v>
      </c>
      <c r="C146" s="43" t="str">
        <f>'Laporan Mingguan'!C146</f>
        <v>LPK</v>
      </c>
      <c r="D146" s="43">
        <f>'Laporan Mingguan'!D146</f>
        <v>0</v>
      </c>
      <c r="E146" s="43">
        <f>'Laporan Mingguan'!E146</f>
        <v>0</v>
      </c>
      <c r="F146" s="44">
        <f>'Laporan Mingguan'!F146</f>
        <v>22</v>
      </c>
      <c r="G146" s="43">
        <f>'Laporan Mingguan'!G146+'Laporan Mingguan'!I146+'Laporan Mingguan'!K146+'Laporan Mingguan'!M146</f>
        <v>0</v>
      </c>
      <c r="H146" s="43">
        <f>'Laporan Mingguan'!H146+'Laporan Mingguan'!J146+'Laporan Mingguan'!L146+'Laporan Mingguan'!N146</f>
        <v>0</v>
      </c>
      <c r="I146" s="44">
        <f>'Laporan Mingguan'!O146</f>
        <v>22</v>
      </c>
      <c r="J146" s="44">
        <f>'Laporan Mingguan'!P146</f>
        <v>22</v>
      </c>
      <c r="K146" s="44">
        <f>'Laporan Mingguan'!Q146</f>
        <v>4000</v>
      </c>
      <c r="L146" s="44">
        <f>'Laporan Mingguan'!R146</f>
        <v>88000</v>
      </c>
    </row>
    <row r="147" spans="1:12" s="41" customFormat="1" x14ac:dyDescent="0.2">
      <c r="A147" s="43">
        <v>141</v>
      </c>
      <c r="B147" s="43" t="str">
        <f>'Laporan Mingguan'!$B147</f>
        <v>M 16 X 40</v>
      </c>
      <c r="C147" s="43" t="str">
        <f>'Laporan Mingguan'!C147</f>
        <v>LPK</v>
      </c>
      <c r="D147" s="43" t="str">
        <f>'Laporan Mingguan'!D147</f>
        <v>Sampurna Teknik</v>
      </c>
      <c r="E147" s="43">
        <f>'Laporan Mingguan'!E147</f>
        <v>0</v>
      </c>
      <c r="F147" s="44">
        <f>'Laporan Mingguan'!F147</f>
        <v>32</v>
      </c>
      <c r="G147" s="43">
        <f>'Laporan Mingguan'!G147+'Laporan Mingguan'!I147+'Laporan Mingguan'!K147+'Laporan Mingguan'!M147</f>
        <v>0</v>
      </c>
      <c r="H147" s="43">
        <f>'Laporan Mingguan'!H147+'Laporan Mingguan'!J147+'Laporan Mingguan'!L147+'Laporan Mingguan'!N147</f>
        <v>0</v>
      </c>
      <c r="I147" s="44">
        <f>'Laporan Mingguan'!O147</f>
        <v>32</v>
      </c>
      <c r="J147" s="44">
        <f>'Laporan Mingguan'!P147</f>
        <v>32</v>
      </c>
      <c r="K147" s="44">
        <f>'Laporan Mingguan'!Q147</f>
        <v>6745</v>
      </c>
      <c r="L147" s="44">
        <f>'Laporan Mingguan'!R147</f>
        <v>215840</v>
      </c>
    </row>
    <row r="148" spans="1:12" s="41" customFormat="1" x14ac:dyDescent="0.2">
      <c r="A148" s="43">
        <v>142</v>
      </c>
      <c r="B148" s="43" t="str">
        <f>'Laporan Mingguan'!$B148</f>
        <v>M 16 X 45</v>
      </c>
      <c r="C148" s="43" t="str">
        <f>'Laporan Mingguan'!C148</f>
        <v>LPK</v>
      </c>
      <c r="D148" s="43">
        <f>'Laporan Mingguan'!D148</f>
        <v>0</v>
      </c>
      <c r="E148" s="43">
        <f>'Laporan Mingguan'!E148</f>
        <v>0</v>
      </c>
      <c r="F148" s="44">
        <f>'Laporan Mingguan'!F148</f>
        <v>16</v>
      </c>
      <c r="G148" s="43">
        <f>'Laporan Mingguan'!G148+'Laporan Mingguan'!I148+'Laporan Mingguan'!K148+'Laporan Mingguan'!M148</f>
        <v>0</v>
      </c>
      <c r="H148" s="43">
        <f>'Laporan Mingguan'!H148+'Laporan Mingguan'!J148+'Laporan Mingguan'!L148+'Laporan Mingguan'!N148</f>
        <v>0</v>
      </c>
      <c r="I148" s="44">
        <f>'Laporan Mingguan'!O148</f>
        <v>16</v>
      </c>
      <c r="J148" s="44">
        <f>'Laporan Mingguan'!P148</f>
        <v>16</v>
      </c>
      <c r="K148" s="44">
        <f>'Laporan Mingguan'!Q148</f>
        <v>7500</v>
      </c>
      <c r="L148" s="44">
        <f>'Laporan Mingguan'!R148</f>
        <v>120000</v>
      </c>
    </row>
    <row r="149" spans="1:12" s="41" customFormat="1" x14ac:dyDescent="0.2">
      <c r="A149" s="43">
        <v>143</v>
      </c>
      <c r="B149" s="43" t="str">
        <f>'Laporan Mingguan'!$B149</f>
        <v>M 16 X 50</v>
      </c>
      <c r="C149" s="43" t="str">
        <f>'Laporan Mingguan'!C149</f>
        <v>LPK</v>
      </c>
      <c r="D149" s="43" t="str">
        <f>'Laporan Mingguan'!D149</f>
        <v>Sampurna Teknik</v>
      </c>
      <c r="E149" s="43">
        <f>'Laporan Mingguan'!E149</f>
        <v>0</v>
      </c>
      <c r="F149" s="44">
        <f>'Laporan Mingguan'!F149</f>
        <v>30</v>
      </c>
      <c r="G149" s="43">
        <f>'Laporan Mingguan'!G149+'Laporan Mingguan'!I149+'Laporan Mingguan'!K149+'Laporan Mingguan'!M149</f>
        <v>0</v>
      </c>
      <c r="H149" s="43">
        <f>'Laporan Mingguan'!H149+'Laporan Mingguan'!J149+'Laporan Mingguan'!L149+'Laporan Mingguan'!N149</f>
        <v>0</v>
      </c>
      <c r="I149" s="44">
        <f>'Laporan Mingguan'!O149</f>
        <v>30</v>
      </c>
      <c r="J149" s="44">
        <f>'Laporan Mingguan'!P149</f>
        <v>30</v>
      </c>
      <c r="K149" s="44">
        <f>'Laporan Mingguan'!Q149</f>
        <v>8400</v>
      </c>
      <c r="L149" s="44">
        <f>'Laporan Mingguan'!R149</f>
        <v>252000</v>
      </c>
    </row>
    <row r="150" spans="1:12" s="41" customFormat="1" x14ac:dyDescent="0.2">
      <c r="A150" s="43">
        <v>144</v>
      </c>
      <c r="B150" s="43" t="str">
        <f>'Laporan Mingguan'!$B150</f>
        <v>M 16 X 55</v>
      </c>
      <c r="C150" s="43" t="str">
        <f>'Laporan Mingguan'!C150</f>
        <v>LPK</v>
      </c>
      <c r="D150" s="43">
        <f>'Laporan Mingguan'!D150</f>
        <v>0</v>
      </c>
      <c r="E150" s="43">
        <f>'Laporan Mingguan'!E150</f>
        <v>0</v>
      </c>
      <c r="F150" s="44">
        <f>'Laporan Mingguan'!F150</f>
        <v>12</v>
      </c>
      <c r="G150" s="43">
        <f>'Laporan Mingguan'!G150+'Laporan Mingguan'!I150+'Laporan Mingguan'!K150+'Laporan Mingguan'!M150</f>
        <v>0</v>
      </c>
      <c r="H150" s="43">
        <f>'Laporan Mingguan'!H150+'Laporan Mingguan'!J150+'Laporan Mingguan'!L150+'Laporan Mingguan'!N150</f>
        <v>0</v>
      </c>
      <c r="I150" s="44">
        <f>'Laporan Mingguan'!O150</f>
        <v>12</v>
      </c>
      <c r="J150" s="44">
        <f>'Laporan Mingguan'!P150</f>
        <v>12</v>
      </c>
      <c r="K150" s="44">
        <f>'Laporan Mingguan'!Q150</f>
        <v>4515</v>
      </c>
      <c r="L150" s="44">
        <f>'Laporan Mingguan'!R150</f>
        <v>54180</v>
      </c>
    </row>
    <row r="151" spans="1:12" s="41" customFormat="1" x14ac:dyDescent="0.2">
      <c r="A151" s="43">
        <v>145</v>
      </c>
      <c r="B151" s="43" t="str">
        <f>'Laporan Mingguan'!$B151</f>
        <v>M 16 X 60</v>
      </c>
      <c r="C151" s="43" t="str">
        <f>'Laporan Mingguan'!C151</f>
        <v>LPK</v>
      </c>
      <c r="D151" s="43">
        <f>'Laporan Mingguan'!D151</f>
        <v>0</v>
      </c>
      <c r="E151" s="43">
        <f>'Laporan Mingguan'!E151</f>
        <v>0</v>
      </c>
      <c r="F151" s="44">
        <f>'Laporan Mingguan'!F151</f>
        <v>16</v>
      </c>
      <c r="G151" s="43">
        <f>'Laporan Mingguan'!G151+'Laporan Mingguan'!I151+'Laporan Mingguan'!K151+'Laporan Mingguan'!M151</f>
        <v>0</v>
      </c>
      <c r="H151" s="43">
        <f>'Laporan Mingguan'!H151+'Laporan Mingguan'!J151+'Laporan Mingguan'!L151+'Laporan Mingguan'!N151</f>
        <v>0</v>
      </c>
      <c r="I151" s="44">
        <f>'Laporan Mingguan'!O151</f>
        <v>16</v>
      </c>
      <c r="J151" s="44">
        <f>'Laporan Mingguan'!P151</f>
        <v>16</v>
      </c>
      <c r="K151" s="44">
        <f>'Laporan Mingguan'!Q151</f>
        <v>8900</v>
      </c>
      <c r="L151" s="44">
        <f>'Laporan Mingguan'!R151</f>
        <v>142400</v>
      </c>
    </row>
    <row r="152" spans="1:12" s="41" customFormat="1" x14ac:dyDescent="0.2">
      <c r="A152" s="43">
        <v>146</v>
      </c>
      <c r="B152" s="43" t="str">
        <f>'Laporan Mingguan'!$B152</f>
        <v>M 16 X 65</v>
      </c>
      <c r="C152" s="43" t="str">
        <f>'Laporan Mingguan'!C152</f>
        <v>LPK</v>
      </c>
      <c r="D152" s="43">
        <f>'Laporan Mingguan'!D152</f>
        <v>0</v>
      </c>
      <c r="E152" s="43">
        <f>'Laporan Mingguan'!E152</f>
        <v>0</v>
      </c>
      <c r="F152" s="44">
        <f>'Laporan Mingguan'!F152</f>
        <v>19</v>
      </c>
      <c r="G152" s="43">
        <f>'Laporan Mingguan'!G152+'Laporan Mingguan'!I152+'Laporan Mingguan'!K152+'Laporan Mingguan'!M152</f>
        <v>0</v>
      </c>
      <c r="H152" s="43">
        <f>'Laporan Mingguan'!H152+'Laporan Mingguan'!J152+'Laporan Mingguan'!L152+'Laporan Mingguan'!N152</f>
        <v>0</v>
      </c>
      <c r="I152" s="44">
        <f>'Laporan Mingguan'!O152</f>
        <v>19</v>
      </c>
      <c r="J152" s="44">
        <f>'Laporan Mingguan'!P152</f>
        <v>19</v>
      </c>
      <c r="K152" s="44">
        <f>'Laporan Mingguan'!Q152</f>
        <v>13500</v>
      </c>
      <c r="L152" s="44">
        <f>'Laporan Mingguan'!R152</f>
        <v>256500</v>
      </c>
    </row>
    <row r="153" spans="1:12" s="41" customFormat="1" x14ac:dyDescent="0.2">
      <c r="A153" s="43">
        <v>147</v>
      </c>
      <c r="B153" s="43" t="str">
        <f>'Laporan Mingguan'!$B153</f>
        <v>M 16 X 70</v>
      </c>
      <c r="C153" s="43" t="str">
        <f>'Laporan Mingguan'!C153</f>
        <v>LPK</v>
      </c>
      <c r="D153" s="43" t="str">
        <f>'Laporan Mingguan'!D153</f>
        <v>Sampurna Teknik</v>
      </c>
      <c r="E153" s="43">
        <f>'Laporan Mingguan'!E153</f>
        <v>0</v>
      </c>
      <c r="F153" s="44">
        <f>'Laporan Mingguan'!F153</f>
        <v>20</v>
      </c>
      <c r="G153" s="43">
        <f>'Laporan Mingguan'!G153+'Laporan Mingguan'!I153+'Laporan Mingguan'!K153+'Laporan Mingguan'!M153</f>
        <v>0</v>
      </c>
      <c r="H153" s="43">
        <f>'Laporan Mingguan'!H153+'Laporan Mingguan'!J153+'Laporan Mingguan'!L153+'Laporan Mingguan'!N153</f>
        <v>0</v>
      </c>
      <c r="I153" s="44">
        <f>'Laporan Mingguan'!O153</f>
        <v>20</v>
      </c>
      <c r="J153" s="44">
        <f>'Laporan Mingguan'!P153</f>
        <v>20</v>
      </c>
      <c r="K153" s="44">
        <f>'Laporan Mingguan'!Q153</f>
        <v>10500</v>
      </c>
      <c r="L153" s="44">
        <f>'Laporan Mingguan'!R153</f>
        <v>210000</v>
      </c>
    </row>
    <row r="154" spans="1:12" s="41" customFormat="1" x14ac:dyDescent="0.2">
      <c r="A154" s="43">
        <v>148</v>
      </c>
      <c r="B154" s="43" t="str">
        <f>'Laporan Mingguan'!$B154</f>
        <v>M 16 X 80</v>
      </c>
      <c r="C154" s="43" t="str">
        <f>'Laporan Mingguan'!C154</f>
        <v>LPK</v>
      </c>
      <c r="D154" s="43">
        <f>'Laporan Mingguan'!D154</f>
        <v>0</v>
      </c>
      <c r="E154" s="43">
        <f>'Laporan Mingguan'!E154</f>
        <v>0</v>
      </c>
      <c r="F154" s="44">
        <f>'Laporan Mingguan'!F154</f>
        <v>10</v>
      </c>
      <c r="G154" s="43">
        <f>'Laporan Mingguan'!G154+'Laporan Mingguan'!I154+'Laporan Mingguan'!K154+'Laporan Mingguan'!M154</f>
        <v>0</v>
      </c>
      <c r="H154" s="43">
        <f>'Laporan Mingguan'!H154+'Laporan Mingguan'!J154+'Laporan Mingguan'!L154+'Laporan Mingguan'!N154</f>
        <v>0</v>
      </c>
      <c r="I154" s="44">
        <f>'Laporan Mingguan'!O154</f>
        <v>10</v>
      </c>
      <c r="J154" s="44">
        <f>'Laporan Mingguan'!P154</f>
        <v>10</v>
      </c>
      <c r="K154" s="44">
        <f>'Laporan Mingguan'!Q154</f>
        <v>11800</v>
      </c>
      <c r="L154" s="44">
        <f>'Laporan Mingguan'!R154</f>
        <v>118000</v>
      </c>
    </row>
    <row r="155" spans="1:12" s="41" customFormat="1" x14ac:dyDescent="0.2">
      <c r="A155" s="43">
        <v>149</v>
      </c>
      <c r="B155" s="43" t="str">
        <f>'Laporan Mingguan'!$B155</f>
        <v>M 16 X 85</v>
      </c>
      <c r="C155" s="43" t="str">
        <f>'Laporan Mingguan'!C155</f>
        <v>LPK</v>
      </c>
      <c r="D155" s="43">
        <f>'Laporan Mingguan'!D155</f>
        <v>0</v>
      </c>
      <c r="E155" s="43">
        <f>'Laporan Mingguan'!E155</f>
        <v>0</v>
      </c>
      <c r="F155" s="44">
        <f>'Laporan Mingguan'!F155</f>
        <v>2</v>
      </c>
      <c r="G155" s="43">
        <f>'Laporan Mingguan'!G155+'Laporan Mingguan'!I155+'Laporan Mingguan'!K155+'Laporan Mingguan'!M155</f>
        <v>0</v>
      </c>
      <c r="H155" s="43">
        <f>'Laporan Mingguan'!H155+'Laporan Mingguan'!J155+'Laporan Mingguan'!L155+'Laporan Mingguan'!N155</f>
        <v>0</v>
      </c>
      <c r="I155" s="44">
        <f>'Laporan Mingguan'!O155</f>
        <v>2</v>
      </c>
      <c r="J155" s="44">
        <f>'Laporan Mingguan'!P155</f>
        <v>2</v>
      </c>
      <c r="K155" s="44">
        <f>'Laporan Mingguan'!Q155</f>
        <v>7000</v>
      </c>
      <c r="L155" s="44">
        <f>'Laporan Mingguan'!R155</f>
        <v>14000</v>
      </c>
    </row>
    <row r="156" spans="1:12" s="41" customFormat="1" x14ac:dyDescent="0.2">
      <c r="A156" s="43">
        <v>150</v>
      </c>
      <c r="B156" s="43" t="str">
        <f>'Laporan Mingguan'!$B156</f>
        <v>M 16 X 90</v>
      </c>
      <c r="C156" s="43" t="str">
        <f>'Laporan Mingguan'!C156</f>
        <v>LPK</v>
      </c>
      <c r="D156" s="43">
        <f>'Laporan Mingguan'!D156</f>
        <v>0</v>
      </c>
      <c r="E156" s="43">
        <f>'Laporan Mingguan'!E156</f>
        <v>0</v>
      </c>
      <c r="F156" s="44">
        <f>'Laporan Mingguan'!F156</f>
        <v>11</v>
      </c>
      <c r="G156" s="43">
        <f>'Laporan Mingguan'!G156+'Laporan Mingguan'!I156+'Laporan Mingguan'!K156+'Laporan Mingguan'!M156</f>
        <v>0</v>
      </c>
      <c r="H156" s="43">
        <f>'Laporan Mingguan'!H156+'Laporan Mingguan'!J156+'Laporan Mingguan'!L156+'Laporan Mingguan'!N156</f>
        <v>0</v>
      </c>
      <c r="I156" s="44">
        <f>'Laporan Mingguan'!O156</f>
        <v>11</v>
      </c>
      <c r="J156" s="44">
        <f>'Laporan Mingguan'!P156</f>
        <v>11</v>
      </c>
      <c r="K156" s="44">
        <f>'Laporan Mingguan'!Q156</f>
        <v>6270</v>
      </c>
      <c r="L156" s="44">
        <f>'Laporan Mingguan'!R156</f>
        <v>68970</v>
      </c>
    </row>
    <row r="157" spans="1:12" s="41" customFormat="1" x14ac:dyDescent="0.2">
      <c r="A157" s="43">
        <v>151</v>
      </c>
      <c r="B157" s="43" t="str">
        <f>'Laporan Mingguan'!$B157</f>
        <v>M 16 X 100</v>
      </c>
      <c r="C157" s="43" t="str">
        <f>'Laporan Mingguan'!C157</f>
        <v>LPK</v>
      </c>
      <c r="D157" s="43" t="str">
        <f>'Laporan Mingguan'!D157</f>
        <v>Sampurna Teknik</v>
      </c>
      <c r="E157" s="43">
        <f>'Laporan Mingguan'!E157</f>
        <v>0</v>
      </c>
      <c r="F157" s="44">
        <f>'Laporan Mingguan'!F157</f>
        <v>0</v>
      </c>
      <c r="G157" s="43">
        <f>'Laporan Mingguan'!G157+'Laporan Mingguan'!I157+'Laporan Mingguan'!K157+'Laporan Mingguan'!M157</f>
        <v>0</v>
      </c>
      <c r="H157" s="43">
        <f>'Laporan Mingguan'!H157+'Laporan Mingguan'!J157+'Laporan Mingguan'!L157+'Laporan Mingguan'!N157</f>
        <v>0</v>
      </c>
      <c r="I157" s="44">
        <f>'Laporan Mingguan'!O157</f>
        <v>0</v>
      </c>
      <c r="J157" s="44">
        <f>'Laporan Mingguan'!P157</f>
        <v>0</v>
      </c>
      <c r="K157" s="44">
        <f>'Laporan Mingguan'!Q157</f>
        <v>14250</v>
      </c>
      <c r="L157" s="44">
        <f>'Laporan Mingguan'!R157</f>
        <v>0</v>
      </c>
    </row>
    <row r="158" spans="1:12" s="41" customFormat="1" x14ac:dyDescent="0.2">
      <c r="A158" s="43">
        <v>152</v>
      </c>
      <c r="B158" s="43" t="str">
        <f>'Laporan Mingguan'!$B158</f>
        <v>M 16 X 110</v>
      </c>
      <c r="C158" s="43" t="str">
        <f>'Laporan Mingguan'!C158</f>
        <v>LPK</v>
      </c>
      <c r="D158" s="43" t="str">
        <f>'Laporan Mingguan'!D158</f>
        <v>Agung Teknik</v>
      </c>
      <c r="E158" s="43">
        <f>'Laporan Mingguan'!E158</f>
        <v>0</v>
      </c>
      <c r="F158" s="44">
        <f>'Laporan Mingguan'!F158</f>
        <v>3</v>
      </c>
      <c r="G158" s="43">
        <f>'Laporan Mingguan'!G158+'Laporan Mingguan'!I158+'Laporan Mingguan'!K158+'Laporan Mingguan'!M158</f>
        <v>0</v>
      </c>
      <c r="H158" s="43">
        <f>'Laporan Mingguan'!H158+'Laporan Mingguan'!J158+'Laporan Mingguan'!L158+'Laporan Mingguan'!N158</f>
        <v>0</v>
      </c>
      <c r="I158" s="44">
        <f>'Laporan Mingguan'!O158</f>
        <v>3</v>
      </c>
      <c r="J158" s="44">
        <f>'Laporan Mingguan'!P158</f>
        <v>3</v>
      </c>
      <c r="K158" s="44">
        <f>'Laporan Mingguan'!Q158</f>
        <v>20000</v>
      </c>
      <c r="L158" s="44">
        <f>'Laporan Mingguan'!R158</f>
        <v>60000</v>
      </c>
    </row>
    <row r="159" spans="1:12" s="41" customFormat="1" x14ac:dyDescent="0.2">
      <c r="A159" s="43">
        <v>153</v>
      </c>
      <c r="B159" s="43" t="str">
        <f>'Laporan Mingguan'!$B159</f>
        <v>M 16x120</v>
      </c>
      <c r="C159" s="43" t="str">
        <f>'Laporan Mingguan'!C159</f>
        <v>LPK</v>
      </c>
      <c r="D159" s="43">
        <f>'Laporan Mingguan'!D159</f>
        <v>0</v>
      </c>
      <c r="E159" s="43">
        <f>'Laporan Mingguan'!E159</f>
        <v>0</v>
      </c>
      <c r="F159" s="44">
        <f>'Laporan Mingguan'!F159</f>
        <v>0</v>
      </c>
      <c r="G159" s="43">
        <f>'Laporan Mingguan'!G159+'Laporan Mingguan'!I159+'Laporan Mingguan'!K159+'Laporan Mingguan'!M159</f>
        <v>0</v>
      </c>
      <c r="H159" s="43">
        <f>'Laporan Mingguan'!H159+'Laporan Mingguan'!J159+'Laporan Mingguan'!L159+'Laporan Mingguan'!N159</f>
        <v>0</v>
      </c>
      <c r="I159" s="44">
        <f>'Laporan Mingguan'!O159</f>
        <v>0</v>
      </c>
      <c r="J159" s="44">
        <f>'Laporan Mingguan'!P159</f>
        <v>0</v>
      </c>
      <c r="K159" s="44">
        <f>'Laporan Mingguan'!Q159</f>
        <v>15000</v>
      </c>
      <c r="L159" s="44">
        <f>'Laporan Mingguan'!R159</f>
        <v>0</v>
      </c>
    </row>
    <row r="160" spans="1:12" s="41" customFormat="1" x14ac:dyDescent="0.2">
      <c r="A160" s="43">
        <v>154</v>
      </c>
      <c r="B160" s="43" t="str">
        <f>'Laporan Mingguan'!$B160</f>
        <v>M 16x130</v>
      </c>
      <c r="C160" s="43" t="str">
        <f>'Laporan Mingguan'!C160</f>
        <v>LPK</v>
      </c>
      <c r="D160" s="43">
        <f>'Laporan Mingguan'!D160</f>
        <v>0</v>
      </c>
      <c r="E160" s="43">
        <f>'Laporan Mingguan'!E160</f>
        <v>0</v>
      </c>
      <c r="F160" s="44">
        <f>'Laporan Mingguan'!F160</f>
        <v>8</v>
      </c>
      <c r="G160" s="43">
        <f>'Laporan Mingguan'!G160+'Laporan Mingguan'!I160+'Laporan Mingguan'!K160+'Laporan Mingguan'!M160</f>
        <v>0</v>
      </c>
      <c r="H160" s="43">
        <f>'Laporan Mingguan'!H160+'Laporan Mingguan'!J160+'Laporan Mingguan'!L160+'Laporan Mingguan'!N160</f>
        <v>0</v>
      </c>
      <c r="I160" s="44">
        <f>'Laporan Mingguan'!O160</f>
        <v>8</v>
      </c>
      <c r="J160" s="44">
        <f>'Laporan Mingguan'!P160</f>
        <v>8</v>
      </c>
      <c r="K160" s="44">
        <f>'Laporan Mingguan'!Q160</f>
        <v>11500</v>
      </c>
      <c r="L160" s="44">
        <f>'Laporan Mingguan'!R160</f>
        <v>92000</v>
      </c>
    </row>
    <row r="161" spans="1:12" s="41" customFormat="1" x14ac:dyDescent="0.2">
      <c r="A161" s="43">
        <v>155</v>
      </c>
      <c r="B161" s="43" t="str">
        <f>'Laporan Mingguan'!$B161</f>
        <v>M 16x140</v>
      </c>
      <c r="C161" s="43" t="str">
        <f>'Laporan Mingguan'!C161</f>
        <v>LPK</v>
      </c>
      <c r="D161" s="43">
        <f>'Laporan Mingguan'!D161</f>
        <v>0</v>
      </c>
      <c r="E161" s="43">
        <f>'Laporan Mingguan'!E161</f>
        <v>0</v>
      </c>
      <c r="F161" s="44">
        <f>'Laporan Mingguan'!F161</f>
        <v>4</v>
      </c>
      <c r="G161" s="43">
        <f>'Laporan Mingguan'!G161+'Laporan Mingguan'!I161+'Laporan Mingguan'!K161+'Laporan Mingguan'!M161</f>
        <v>0</v>
      </c>
      <c r="H161" s="43">
        <f>'Laporan Mingguan'!H161+'Laporan Mingguan'!J161+'Laporan Mingguan'!L161+'Laporan Mingguan'!N161</f>
        <v>0</v>
      </c>
      <c r="I161" s="44">
        <f>'Laporan Mingguan'!O161</f>
        <v>4</v>
      </c>
      <c r="J161" s="44">
        <f>'Laporan Mingguan'!P161</f>
        <v>4</v>
      </c>
      <c r="K161" s="44">
        <f>'Laporan Mingguan'!Q161</f>
        <v>11500</v>
      </c>
      <c r="L161" s="44">
        <f>'Laporan Mingguan'!R161</f>
        <v>46000</v>
      </c>
    </row>
    <row r="162" spans="1:12" s="41" customFormat="1" x14ac:dyDescent="0.2">
      <c r="A162" s="43">
        <v>156</v>
      </c>
      <c r="B162" s="43" t="str">
        <f>'Laporan Mingguan'!$B162</f>
        <v>M 16 X 150</v>
      </c>
      <c r="C162" s="43" t="str">
        <f>'Laporan Mingguan'!C162</f>
        <v>LPK</v>
      </c>
      <c r="D162" s="43" t="str">
        <f>'Laporan Mingguan'!D162</f>
        <v xml:space="preserve">Agung Teknik </v>
      </c>
      <c r="E162" s="43">
        <f>'Laporan Mingguan'!E162</f>
        <v>0</v>
      </c>
      <c r="F162" s="44">
        <f>'Laporan Mingguan'!F162</f>
        <v>1</v>
      </c>
      <c r="G162" s="43">
        <f>'Laporan Mingguan'!G162+'Laporan Mingguan'!I162+'Laporan Mingguan'!K162+'Laporan Mingguan'!M162</f>
        <v>0</v>
      </c>
      <c r="H162" s="43">
        <f>'Laporan Mingguan'!H162+'Laporan Mingguan'!J162+'Laporan Mingguan'!L162+'Laporan Mingguan'!N162</f>
        <v>0</v>
      </c>
      <c r="I162" s="44">
        <f>'Laporan Mingguan'!O162</f>
        <v>1</v>
      </c>
      <c r="J162" s="44">
        <f>'Laporan Mingguan'!P162</f>
        <v>1</v>
      </c>
      <c r="K162" s="44">
        <f>'Laporan Mingguan'!Q162</f>
        <v>28000</v>
      </c>
      <c r="L162" s="44">
        <f>'Laporan Mingguan'!R162</f>
        <v>28000</v>
      </c>
    </row>
    <row r="163" spans="1:12" s="41" customFormat="1" x14ac:dyDescent="0.2">
      <c r="A163" s="43">
        <v>157</v>
      </c>
      <c r="B163" s="43" t="str">
        <f>'Laporan Mingguan'!$B163</f>
        <v>M 16 X 160</v>
      </c>
      <c r="C163" s="43" t="str">
        <f>'Laporan Mingguan'!C163</f>
        <v>LPK</v>
      </c>
      <c r="D163" s="43" t="str">
        <f>'Laporan Mingguan'!D163</f>
        <v xml:space="preserve">Agung Teknik </v>
      </c>
      <c r="E163" s="43">
        <f>'Laporan Mingguan'!E163</f>
        <v>0</v>
      </c>
      <c r="F163" s="44">
        <f>'Laporan Mingguan'!F163</f>
        <v>4</v>
      </c>
      <c r="G163" s="43">
        <f>'Laporan Mingguan'!G163+'Laporan Mingguan'!I163+'Laporan Mingguan'!K163+'Laporan Mingguan'!M163</f>
        <v>0</v>
      </c>
      <c r="H163" s="43">
        <f>'Laporan Mingguan'!H163+'Laporan Mingguan'!J163+'Laporan Mingguan'!L163+'Laporan Mingguan'!N163</f>
        <v>0</v>
      </c>
      <c r="I163" s="44">
        <f>'Laporan Mingguan'!O163</f>
        <v>4</v>
      </c>
      <c r="J163" s="44">
        <f>'Laporan Mingguan'!P163</f>
        <v>4</v>
      </c>
      <c r="K163" s="44">
        <f>'Laporan Mingguan'!Q163</f>
        <v>44000</v>
      </c>
      <c r="L163" s="44">
        <f>'Laporan Mingguan'!R163</f>
        <v>176000</v>
      </c>
    </row>
    <row r="164" spans="1:12" s="41" customFormat="1" x14ac:dyDescent="0.2">
      <c r="A164" s="43">
        <v>158</v>
      </c>
      <c r="B164" s="43" t="str">
        <f>'Laporan Mingguan'!$B164</f>
        <v>M 3 X 6 Stainless</v>
      </c>
      <c r="C164" s="43" t="str">
        <f>'Laporan Mingguan'!C164</f>
        <v>LPK</v>
      </c>
      <c r="D164" s="43">
        <f>'Laporan Mingguan'!D164</f>
        <v>0</v>
      </c>
      <c r="E164" s="43">
        <f>'Laporan Mingguan'!E164</f>
        <v>0</v>
      </c>
      <c r="F164" s="44">
        <f>'Laporan Mingguan'!F164</f>
        <v>62</v>
      </c>
      <c r="G164" s="43">
        <f>'Laporan Mingguan'!G164+'Laporan Mingguan'!I164+'Laporan Mingguan'!K164+'Laporan Mingguan'!M164</f>
        <v>0</v>
      </c>
      <c r="H164" s="43">
        <f>'Laporan Mingguan'!H164+'Laporan Mingguan'!J164+'Laporan Mingguan'!L164+'Laporan Mingguan'!N164</f>
        <v>0</v>
      </c>
      <c r="I164" s="44">
        <f>'Laporan Mingguan'!O164</f>
        <v>62</v>
      </c>
      <c r="J164" s="44">
        <f>'Laporan Mingguan'!P164</f>
        <v>62</v>
      </c>
      <c r="K164" s="44">
        <f>'Laporan Mingguan'!Q164</f>
        <v>353</v>
      </c>
      <c r="L164" s="44">
        <f>'Laporan Mingguan'!R164</f>
        <v>21886</v>
      </c>
    </row>
    <row r="165" spans="1:12" s="41" customFormat="1" x14ac:dyDescent="0.2">
      <c r="A165" s="43">
        <v>159</v>
      </c>
      <c r="B165" s="43" t="str">
        <f>'Laporan Mingguan'!$B165</f>
        <v>M 3 X 8 Stainless</v>
      </c>
      <c r="C165" s="43" t="str">
        <f>'Laporan Mingguan'!C165</f>
        <v>LPK</v>
      </c>
      <c r="D165" s="43">
        <f>'Laporan Mingguan'!D165</f>
        <v>0</v>
      </c>
      <c r="E165" s="43">
        <f>'Laporan Mingguan'!E165</f>
        <v>0</v>
      </c>
      <c r="F165" s="44">
        <f>'Laporan Mingguan'!F165</f>
        <v>48</v>
      </c>
      <c r="G165" s="43">
        <f>'Laporan Mingguan'!G165+'Laporan Mingguan'!I165+'Laporan Mingguan'!K165+'Laporan Mingguan'!M165</f>
        <v>0</v>
      </c>
      <c r="H165" s="43">
        <f>'Laporan Mingguan'!H165+'Laporan Mingguan'!J165+'Laporan Mingguan'!L165+'Laporan Mingguan'!N165</f>
        <v>0</v>
      </c>
      <c r="I165" s="44">
        <f>'Laporan Mingguan'!O165</f>
        <v>48</v>
      </c>
      <c r="J165" s="44">
        <f>'Laporan Mingguan'!P165</f>
        <v>48</v>
      </c>
      <c r="K165" s="44">
        <f>'Laporan Mingguan'!Q165</f>
        <v>500</v>
      </c>
      <c r="L165" s="44">
        <f>'Laporan Mingguan'!R165</f>
        <v>24000</v>
      </c>
    </row>
    <row r="166" spans="1:12" s="41" customFormat="1" x14ac:dyDescent="0.2">
      <c r="A166" s="43">
        <v>160</v>
      </c>
      <c r="B166" s="43" t="str">
        <f>'Laporan Mingguan'!$B166</f>
        <v>M 3 X 10 Stainless</v>
      </c>
      <c r="C166" s="43" t="str">
        <f>'Laporan Mingguan'!C166</f>
        <v>LPK</v>
      </c>
      <c r="D166" s="43">
        <f>'Laporan Mingguan'!D166</f>
        <v>0</v>
      </c>
      <c r="E166" s="43">
        <f>'Laporan Mingguan'!E166</f>
        <v>0</v>
      </c>
      <c r="F166" s="44">
        <f>'Laporan Mingguan'!F166</f>
        <v>21</v>
      </c>
      <c r="G166" s="43">
        <f>'Laporan Mingguan'!G166+'Laporan Mingguan'!I166+'Laporan Mingguan'!K166+'Laporan Mingguan'!M166</f>
        <v>0</v>
      </c>
      <c r="H166" s="43">
        <f>'Laporan Mingguan'!H166+'Laporan Mingguan'!J166+'Laporan Mingguan'!L166+'Laporan Mingguan'!N166</f>
        <v>0</v>
      </c>
      <c r="I166" s="44">
        <f>'Laporan Mingguan'!O166</f>
        <v>21</v>
      </c>
      <c r="J166" s="44">
        <f>'Laporan Mingguan'!P166</f>
        <v>21</v>
      </c>
      <c r="K166" s="44">
        <f>'Laporan Mingguan'!Q166</f>
        <v>600</v>
      </c>
      <c r="L166" s="44">
        <f>'Laporan Mingguan'!R166</f>
        <v>12600</v>
      </c>
    </row>
    <row r="167" spans="1:12" s="41" customFormat="1" x14ac:dyDescent="0.2">
      <c r="A167" s="43">
        <v>161</v>
      </c>
      <c r="B167" s="43" t="str">
        <f>'Laporan Mingguan'!$B167</f>
        <v>M 3 X 12 Stainless</v>
      </c>
      <c r="C167" s="43" t="str">
        <f>'Laporan Mingguan'!C167</f>
        <v>LPK</v>
      </c>
      <c r="D167" s="43">
        <f>'Laporan Mingguan'!D167</f>
        <v>0</v>
      </c>
      <c r="E167" s="43">
        <f>'Laporan Mingguan'!E167</f>
        <v>0</v>
      </c>
      <c r="F167" s="44">
        <f>'Laporan Mingguan'!F167</f>
        <v>36</v>
      </c>
      <c r="G167" s="43">
        <f>'Laporan Mingguan'!G167+'Laporan Mingguan'!I167+'Laporan Mingguan'!K167+'Laporan Mingguan'!M167</f>
        <v>0</v>
      </c>
      <c r="H167" s="43">
        <f>'Laporan Mingguan'!H167+'Laporan Mingguan'!J167+'Laporan Mingguan'!L167+'Laporan Mingguan'!N167</f>
        <v>0</v>
      </c>
      <c r="I167" s="44">
        <f>'Laporan Mingguan'!O167</f>
        <v>36</v>
      </c>
      <c r="J167" s="44">
        <f>'Laporan Mingguan'!P167</f>
        <v>36</v>
      </c>
      <c r="K167" s="44">
        <f>'Laporan Mingguan'!Q167</f>
        <v>353</v>
      </c>
      <c r="L167" s="44">
        <f>'Laporan Mingguan'!R167</f>
        <v>12708</v>
      </c>
    </row>
    <row r="168" spans="1:12" s="41" customFormat="1" x14ac:dyDescent="0.2">
      <c r="A168" s="43">
        <v>162</v>
      </c>
      <c r="B168" s="43" t="str">
        <f>'Laporan Mingguan'!$B168</f>
        <v>M 3 X 15 Stainless</v>
      </c>
      <c r="C168" s="43" t="str">
        <f>'Laporan Mingguan'!C168</f>
        <v>LPK</v>
      </c>
      <c r="D168" s="43">
        <f>'Laporan Mingguan'!D168</f>
        <v>0</v>
      </c>
      <c r="E168" s="43">
        <f>'Laporan Mingguan'!E168</f>
        <v>0</v>
      </c>
      <c r="F168" s="44">
        <f>'Laporan Mingguan'!F168</f>
        <v>9</v>
      </c>
      <c r="G168" s="43">
        <f>'Laporan Mingguan'!G168+'Laporan Mingguan'!I168+'Laporan Mingguan'!K168+'Laporan Mingguan'!M168</f>
        <v>0</v>
      </c>
      <c r="H168" s="43">
        <f>'Laporan Mingguan'!H168+'Laporan Mingguan'!J168+'Laporan Mingguan'!L168+'Laporan Mingguan'!N168</f>
        <v>0</v>
      </c>
      <c r="I168" s="44">
        <f>'Laporan Mingguan'!O168</f>
        <v>9</v>
      </c>
      <c r="J168" s="44">
        <f>'Laporan Mingguan'!P168</f>
        <v>9</v>
      </c>
      <c r="K168" s="44">
        <f>'Laporan Mingguan'!Q168</f>
        <v>500</v>
      </c>
      <c r="L168" s="44">
        <f>'Laporan Mingguan'!R168</f>
        <v>4500</v>
      </c>
    </row>
    <row r="169" spans="1:12" s="41" customFormat="1" x14ac:dyDescent="0.2">
      <c r="A169" s="43">
        <v>163</v>
      </c>
      <c r="B169" s="43" t="str">
        <f>'Laporan Mingguan'!$B169</f>
        <v>M 4 X 6 Stainless</v>
      </c>
      <c r="C169" s="43" t="str">
        <f>'Laporan Mingguan'!C169</f>
        <v>LPK</v>
      </c>
      <c r="D169" s="43">
        <f>'Laporan Mingguan'!D169</f>
        <v>0</v>
      </c>
      <c r="E169" s="43">
        <f>'Laporan Mingguan'!E169</f>
        <v>0</v>
      </c>
      <c r="F169" s="44">
        <f>'Laporan Mingguan'!F169</f>
        <v>0</v>
      </c>
      <c r="G169" s="43">
        <f>'Laporan Mingguan'!G169+'Laporan Mingguan'!I169+'Laporan Mingguan'!K169+'Laporan Mingguan'!M169</f>
        <v>0</v>
      </c>
      <c r="H169" s="43">
        <f>'Laporan Mingguan'!H169+'Laporan Mingguan'!J169+'Laporan Mingguan'!L169+'Laporan Mingguan'!N169</f>
        <v>0</v>
      </c>
      <c r="I169" s="44">
        <f>'Laporan Mingguan'!O169</f>
        <v>0</v>
      </c>
      <c r="J169" s="44">
        <f>'Laporan Mingguan'!P169</f>
        <v>0</v>
      </c>
      <c r="K169" s="44">
        <f>'Laporan Mingguan'!Q169</f>
        <v>1000</v>
      </c>
      <c r="L169" s="44">
        <f>'Laporan Mingguan'!R169</f>
        <v>0</v>
      </c>
    </row>
    <row r="170" spans="1:12" s="41" customFormat="1" x14ac:dyDescent="0.2">
      <c r="A170" s="43">
        <v>164</v>
      </c>
      <c r="B170" s="43" t="str">
        <f>'Laporan Mingguan'!$B170</f>
        <v>M 4 X 8 Stainless</v>
      </c>
      <c r="C170" s="43" t="str">
        <f>'Laporan Mingguan'!C170</f>
        <v>LPK</v>
      </c>
      <c r="D170" s="43">
        <f>'Laporan Mingguan'!D170</f>
        <v>0</v>
      </c>
      <c r="E170" s="43">
        <f>'Laporan Mingguan'!E170</f>
        <v>0</v>
      </c>
      <c r="F170" s="44">
        <f>'Laporan Mingguan'!F170</f>
        <v>32</v>
      </c>
      <c r="G170" s="43">
        <f>'Laporan Mingguan'!G170+'Laporan Mingguan'!I170+'Laporan Mingguan'!K170+'Laporan Mingguan'!M170</f>
        <v>0</v>
      </c>
      <c r="H170" s="43">
        <f>'Laporan Mingguan'!H170+'Laporan Mingguan'!J170+'Laporan Mingguan'!L170+'Laporan Mingguan'!N170</f>
        <v>0</v>
      </c>
      <c r="I170" s="44">
        <f>'Laporan Mingguan'!O170</f>
        <v>32</v>
      </c>
      <c r="J170" s="44">
        <f>'Laporan Mingguan'!P170</f>
        <v>32</v>
      </c>
      <c r="K170" s="44">
        <f>'Laporan Mingguan'!Q170</f>
        <v>450</v>
      </c>
      <c r="L170" s="44">
        <f>'Laporan Mingguan'!R170</f>
        <v>14400</v>
      </c>
    </row>
    <row r="171" spans="1:12" s="41" customFormat="1" x14ac:dyDescent="0.2">
      <c r="A171" s="43">
        <v>165</v>
      </c>
      <c r="B171" s="43" t="str">
        <f>'Laporan Mingguan'!$B171</f>
        <v>M 4 X 10 Stainless</v>
      </c>
      <c r="C171" s="43" t="str">
        <f>'Laporan Mingguan'!C171</f>
        <v>LPK</v>
      </c>
      <c r="D171" s="43">
        <f>'Laporan Mingguan'!D171</f>
        <v>0</v>
      </c>
      <c r="E171" s="43">
        <f>'Laporan Mingguan'!E171</f>
        <v>0</v>
      </c>
      <c r="F171" s="44">
        <f>'Laporan Mingguan'!F171</f>
        <v>11</v>
      </c>
      <c r="G171" s="43">
        <f>'Laporan Mingguan'!G171+'Laporan Mingguan'!I171+'Laporan Mingguan'!K171+'Laporan Mingguan'!M171</f>
        <v>0</v>
      </c>
      <c r="H171" s="43">
        <f>'Laporan Mingguan'!H171+'Laporan Mingguan'!J171+'Laporan Mingguan'!L171+'Laporan Mingguan'!N171</f>
        <v>0</v>
      </c>
      <c r="I171" s="44">
        <f>'Laporan Mingguan'!O171</f>
        <v>11</v>
      </c>
      <c r="J171" s="44">
        <f>'Laporan Mingguan'!P171</f>
        <v>11</v>
      </c>
      <c r="K171" s="44">
        <f>'Laporan Mingguan'!Q171</f>
        <v>700</v>
      </c>
      <c r="L171" s="44">
        <f>'Laporan Mingguan'!R171</f>
        <v>7700</v>
      </c>
    </row>
    <row r="172" spans="1:12" s="41" customFormat="1" x14ac:dyDescent="0.2">
      <c r="A172" s="43">
        <v>166</v>
      </c>
      <c r="B172" s="43" t="str">
        <f>'Laporan Mingguan'!$B172</f>
        <v>M 4 X 16 Stainless</v>
      </c>
      <c r="C172" s="43" t="str">
        <f>'Laporan Mingguan'!C172</f>
        <v>LPK</v>
      </c>
      <c r="D172" s="43">
        <f>'Laporan Mingguan'!D172</f>
        <v>0</v>
      </c>
      <c r="E172" s="43">
        <f>'Laporan Mingguan'!E172</f>
        <v>0</v>
      </c>
      <c r="F172" s="44">
        <f>'Laporan Mingguan'!F172</f>
        <v>56</v>
      </c>
      <c r="G172" s="43">
        <f>'Laporan Mingguan'!G172+'Laporan Mingguan'!I172+'Laporan Mingguan'!K172+'Laporan Mingguan'!M172</f>
        <v>0</v>
      </c>
      <c r="H172" s="43">
        <f>'Laporan Mingguan'!H172+'Laporan Mingguan'!J172+'Laporan Mingguan'!L172+'Laporan Mingguan'!N172</f>
        <v>0</v>
      </c>
      <c r="I172" s="44">
        <f>'Laporan Mingguan'!O172</f>
        <v>56</v>
      </c>
      <c r="J172" s="44">
        <f>'Laporan Mingguan'!P172</f>
        <v>56</v>
      </c>
      <c r="K172" s="44">
        <f>'Laporan Mingguan'!Q172</f>
        <v>650</v>
      </c>
      <c r="L172" s="44">
        <f>'Laporan Mingguan'!R172</f>
        <v>36400</v>
      </c>
    </row>
    <row r="173" spans="1:12" s="41" customFormat="1" x14ac:dyDescent="0.2">
      <c r="A173" s="43">
        <v>167</v>
      </c>
      <c r="B173" s="43" t="str">
        <f>'Laporan Mingguan'!$B173</f>
        <v>M 4 X 25 Stainless</v>
      </c>
      <c r="C173" s="43" t="str">
        <f>'Laporan Mingguan'!C173</f>
        <v>LPK</v>
      </c>
      <c r="D173" s="43">
        <f>'Laporan Mingguan'!D173</f>
        <v>0</v>
      </c>
      <c r="E173" s="43">
        <f>'Laporan Mingguan'!E173</f>
        <v>0</v>
      </c>
      <c r="F173" s="44">
        <f>'Laporan Mingguan'!F173</f>
        <v>19</v>
      </c>
      <c r="G173" s="43">
        <f>'Laporan Mingguan'!G173+'Laporan Mingguan'!I173+'Laporan Mingguan'!K173+'Laporan Mingguan'!M173</f>
        <v>0</v>
      </c>
      <c r="H173" s="43">
        <f>'Laporan Mingguan'!H173+'Laporan Mingguan'!J173+'Laporan Mingguan'!L173+'Laporan Mingguan'!N173</f>
        <v>0</v>
      </c>
      <c r="I173" s="44">
        <f>'Laporan Mingguan'!O173</f>
        <v>19</v>
      </c>
      <c r="J173" s="44">
        <f>'Laporan Mingguan'!P173</f>
        <v>19</v>
      </c>
      <c r="K173" s="44">
        <f>'Laporan Mingguan'!Q173</f>
        <v>1100</v>
      </c>
      <c r="L173" s="44">
        <f>'Laporan Mingguan'!R173</f>
        <v>20900</v>
      </c>
    </row>
    <row r="174" spans="1:12" s="41" customFormat="1" x14ac:dyDescent="0.2">
      <c r="A174" s="43">
        <v>168</v>
      </c>
      <c r="B174" s="43" t="str">
        <f>'Laporan Mingguan'!$B174</f>
        <v>M 5 X 8 Stainless</v>
      </c>
      <c r="C174" s="43" t="str">
        <f>'Laporan Mingguan'!C174</f>
        <v>LPK</v>
      </c>
      <c r="D174" s="43">
        <f>'Laporan Mingguan'!D174</f>
        <v>0</v>
      </c>
      <c r="E174" s="43">
        <f>'Laporan Mingguan'!E174</f>
        <v>0</v>
      </c>
      <c r="F174" s="44">
        <f>'Laporan Mingguan'!F174</f>
        <v>0</v>
      </c>
      <c r="G174" s="43">
        <f>'Laporan Mingguan'!G174+'Laporan Mingguan'!I174+'Laporan Mingguan'!K174+'Laporan Mingguan'!M174</f>
        <v>0</v>
      </c>
      <c r="H174" s="43">
        <f>'Laporan Mingguan'!H174+'Laporan Mingguan'!J174+'Laporan Mingguan'!L174+'Laporan Mingguan'!N174</f>
        <v>0</v>
      </c>
      <c r="I174" s="44">
        <f>'Laporan Mingguan'!O174</f>
        <v>0</v>
      </c>
      <c r="J174" s="44">
        <f>'Laporan Mingguan'!P174</f>
        <v>0</v>
      </c>
      <c r="K174" s="44">
        <f>'Laporan Mingguan'!Q174</f>
        <v>1150</v>
      </c>
      <c r="L174" s="44">
        <f>'Laporan Mingguan'!R174</f>
        <v>0</v>
      </c>
    </row>
    <row r="175" spans="1:12" s="41" customFormat="1" x14ac:dyDescent="0.2">
      <c r="A175" s="43">
        <v>169</v>
      </c>
      <c r="B175" s="43" t="str">
        <f>'Laporan Mingguan'!$B175</f>
        <v>M 5 X 12 Stainless</v>
      </c>
      <c r="C175" s="43" t="str">
        <f>'Laporan Mingguan'!C175</f>
        <v>LPK</v>
      </c>
      <c r="D175" s="43">
        <f>'Laporan Mingguan'!D175</f>
        <v>0</v>
      </c>
      <c r="E175" s="43">
        <f>'Laporan Mingguan'!E175</f>
        <v>0</v>
      </c>
      <c r="F175" s="44">
        <f>'Laporan Mingguan'!F175</f>
        <v>21</v>
      </c>
      <c r="G175" s="43">
        <f>'Laporan Mingguan'!G175+'Laporan Mingguan'!I175+'Laporan Mingguan'!K175+'Laporan Mingguan'!M175</f>
        <v>0</v>
      </c>
      <c r="H175" s="43">
        <f>'Laporan Mingguan'!H175+'Laporan Mingguan'!J175+'Laporan Mingguan'!L175+'Laporan Mingguan'!N175</f>
        <v>0</v>
      </c>
      <c r="I175" s="44">
        <f>'Laporan Mingguan'!O175</f>
        <v>21</v>
      </c>
      <c r="J175" s="44">
        <f>'Laporan Mingguan'!P175</f>
        <v>21</v>
      </c>
      <c r="K175" s="44">
        <f>'Laporan Mingguan'!Q175</f>
        <v>600</v>
      </c>
      <c r="L175" s="44">
        <f>'Laporan Mingguan'!R175</f>
        <v>12600</v>
      </c>
    </row>
    <row r="176" spans="1:12" s="41" customFormat="1" x14ac:dyDescent="0.2">
      <c r="A176" s="43">
        <v>170</v>
      </c>
      <c r="B176" s="43" t="str">
        <f>'Laporan Mingguan'!$B176</f>
        <v>M 5 X 16 Stainless</v>
      </c>
      <c r="C176" s="43" t="str">
        <f>'Laporan Mingguan'!C176</f>
        <v>LPK</v>
      </c>
      <c r="D176" s="43">
        <f>'Laporan Mingguan'!D176</f>
        <v>0</v>
      </c>
      <c r="E176" s="43">
        <f>'Laporan Mingguan'!E176</f>
        <v>0</v>
      </c>
      <c r="F176" s="44">
        <f>'Laporan Mingguan'!F176</f>
        <v>49</v>
      </c>
      <c r="G176" s="43">
        <f>'Laporan Mingguan'!G176+'Laporan Mingguan'!I176+'Laporan Mingguan'!K176+'Laporan Mingguan'!M176</f>
        <v>0</v>
      </c>
      <c r="H176" s="43">
        <f>'Laporan Mingguan'!H176+'Laporan Mingguan'!J176+'Laporan Mingguan'!L176+'Laporan Mingguan'!N176</f>
        <v>0</v>
      </c>
      <c r="I176" s="44">
        <f>'Laporan Mingguan'!O176</f>
        <v>49</v>
      </c>
      <c r="J176" s="44">
        <f>'Laporan Mingguan'!P176</f>
        <v>49</v>
      </c>
      <c r="K176" s="44">
        <f>'Laporan Mingguan'!Q176</f>
        <v>800</v>
      </c>
      <c r="L176" s="44">
        <f>'Laporan Mingguan'!R176</f>
        <v>39200</v>
      </c>
    </row>
    <row r="177" spans="1:12" s="41" customFormat="1" x14ac:dyDescent="0.2">
      <c r="A177" s="43">
        <v>171</v>
      </c>
      <c r="B177" s="43" t="str">
        <f>'Laporan Mingguan'!$B177</f>
        <v>M 5 X 10 Stainless</v>
      </c>
      <c r="C177" s="43" t="str">
        <f>'Laporan Mingguan'!C177</f>
        <v>LPK</v>
      </c>
      <c r="D177" s="43">
        <f>'Laporan Mingguan'!D177</f>
        <v>0</v>
      </c>
      <c r="E177" s="43">
        <f>'Laporan Mingguan'!E177</f>
        <v>0</v>
      </c>
      <c r="F177" s="44">
        <f>'Laporan Mingguan'!F177</f>
        <v>19</v>
      </c>
      <c r="G177" s="43">
        <f>'Laporan Mingguan'!G177+'Laporan Mingguan'!I177+'Laporan Mingguan'!K177+'Laporan Mingguan'!M177</f>
        <v>0</v>
      </c>
      <c r="H177" s="43">
        <f>'Laporan Mingguan'!H177+'Laporan Mingguan'!J177+'Laporan Mingguan'!L177+'Laporan Mingguan'!N177</f>
        <v>0</v>
      </c>
      <c r="I177" s="44">
        <f>'Laporan Mingguan'!O177</f>
        <v>19</v>
      </c>
      <c r="J177" s="44">
        <f>'Laporan Mingguan'!P177</f>
        <v>19</v>
      </c>
      <c r="K177" s="44">
        <f>'Laporan Mingguan'!Q177</f>
        <v>1000</v>
      </c>
      <c r="L177" s="44">
        <f>'Laporan Mingguan'!R177</f>
        <v>19000</v>
      </c>
    </row>
    <row r="178" spans="1:12" s="41" customFormat="1" x14ac:dyDescent="0.2">
      <c r="A178" s="43">
        <v>172</v>
      </c>
      <c r="B178" s="43" t="str">
        <f>'Laporan Mingguan'!$B178</f>
        <v>M 5 X 20 Stainless</v>
      </c>
      <c r="C178" s="43" t="str">
        <f>'Laporan Mingguan'!C178</f>
        <v>LPK</v>
      </c>
      <c r="D178" s="43">
        <f>'Laporan Mingguan'!D178</f>
        <v>0</v>
      </c>
      <c r="E178" s="43">
        <f>'Laporan Mingguan'!E178</f>
        <v>0</v>
      </c>
      <c r="F178" s="44">
        <f>'Laporan Mingguan'!F178</f>
        <v>22</v>
      </c>
      <c r="G178" s="43">
        <f>'Laporan Mingguan'!G178+'Laporan Mingguan'!I178+'Laporan Mingguan'!K178+'Laporan Mingguan'!M178</f>
        <v>0</v>
      </c>
      <c r="H178" s="43">
        <f>'Laporan Mingguan'!H178+'Laporan Mingguan'!J178+'Laporan Mingguan'!L178+'Laporan Mingguan'!N178</f>
        <v>0</v>
      </c>
      <c r="I178" s="44">
        <f>'Laporan Mingguan'!O178</f>
        <v>22</v>
      </c>
      <c r="J178" s="44">
        <f>'Laporan Mingguan'!P178</f>
        <v>22</v>
      </c>
      <c r="K178" s="44">
        <f>'Laporan Mingguan'!Q178</f>
        <v>1200</v>
      </c>
      <c r="L178" s="44">
        <f>'Laporan Mingguan'!R178</f>
        <v>26400</v>
      </c>
    </row>
    <row r="179" spans="1:12" s="41" customFormat="1" x14ac:dyDescent="0.2">
      <c r="A179" s="43">
        <v>173</v>
      </c>
      <c r="B179" s="43" t="str">
        <f>'Laporan Mingguan'!$B179</f>
        <v>M 5 X 25 Stainless</v>
      </c>
      <c r="C179" s="43" t="str">
        <f>'Laporan Mingguan'!C179</f>
        <v>LPK</v>
      </c>
      <c r="D179" s="43">
        <f>'Laporan Mingguan'!D179</f>
        <v>0</v>
      </c>
      <c r="E179" s="43">
        <f>'Laporan Mingguan'!E179</f>
        <v>0</v>
      </c>
      <c r="F179" s="44">
        <f>'Laporan Mingguan'!F179</f>
        <v>40</v>
      </c>
      <c r="G179" s="43">
        <f>'Laporan Mingguan'!G179+'Laporan Mingguan'!I179+'Laporan Mingguan'!K179+'Laporan Mingguan'!M179</f>
        <v>0</v>
      </c>
      <c r="H179" s="43">
        <f>'Laporan Mingguan'!H179+'Laporan Mingguan'!J179+'Laporan Mingguan'!L179+'Laporan Mingguan'!N179</f>
        <v>0</v>
      </c>
      <c r="I179" s="44">
        <f>'Laporan Mingguan'!O179</f>
        <v>40</v>
      </c>
      <c r="J179" s="44">
        <f>'Laporan Mingguan'!P179</f>
        <v>40</v>
      </c>
      <c r="K179" s="44">
        <f>'Laporan Mingguan'!Q179</f>
        <v>600</v>
      </c>
      <c r="L179" s="44">
        <f>'Laporan Mingguan'!R179</f>
        <v>24000</v>
      </c>
    </row>
    <row r="180" spans="1:12" s="41" customFormat="1" x14ac:dyDescent="0.2">
      <c r="A180" s="43">
        <v>174</v>
      </c>
      <c r="B180" s="43" t="str">
        <f>'Laporan Mingguan'!$B180</f>
        <v>M 5 X 30 Stainles</v>
      </c>
      <c r="C180" s="43" t="str">
        <f>'Laporan Mingguan'!C180</f>
        <v>LPK</v>
      </c>
      <c r="D180" s="43" t="str">
        <f>'Laporan Mingguan'!D180</f>
        <v>Sampurna Teknik</v>
      </c>
      <c r="E180" s="43">
        <f>'Laporan Mingguan'!E180</f>
        <v>0</v>
      </c>
      <c r="F180" s="44">
        <f>'Laporan Mingguan'!F180</f>
        <v>17</v>
      </c>
      <c r="G180" s="43">
        <f>'Laporan Mingguan'!G180+'Laporan Mingguan'!I180+'Laporan Mingguan'!K180+'Laporan Mingguan'!M180</f>
        <v>0</v>
      </c>
      <c r="H180" s="43">
        <f>'Laporan Mingguan'!H180+'Laporan Mingguan'!J180+'Laporan Mingguan'!L180+'Laporan Mingguan'!N180</f>
        <v>0</v>
      </c>
      <c r="I180" s="44">
        <f>'Laporan Mingguan'!O180</f>
        <v>17</v>
      </c>
      <c r="J180" s="44">
        <f>'Laporan Mingguan'!P180</f>
        <v>17</v>
      </c>
      <c r="K180" s="44">
        <f>'Laporan Mingguan'!Q180</f>
        <v>1800</v>
      </c>
      <c r="L180" s="44">
        <f>'Laporan Mingguan'!R180</f>
        <v>30600</v>
      </c>
    </row>
    <row r="181" spans="1:12" s="41" customFormat="1" x14ac:dyDescent="0.2">
      <c r="A181" s="43">
        <v>175</v>
      </c>
      <c r="B181" s="43" t="str">
        <f>'Laporan Mingguan'!$B181</f>
        <v>M 6 X 10 Stainles</v>
      </c>
      <c r="C181" s="43" t="str">
        <f>'Laporan Mingguan'!C181</f>
        <v>LPK</v>
      </c>
      <c r="D181" s="43">
        <f>'Laporan Mingguan'!D181</f>
        <v>0</v>
      </c>
      <c r="E181" s="43">
        <f>'Laporan Mingguan'!E181</f>
        <v>0</v>
      </c>
      <c r="F181" s="44">
        <f>'Laporan Mingguan'!F181</f>
        <v>44</v>
      </c>
      <c r="G181" s="43">
        <f>'Laporan Mingguan'!G181+'Laporan Mingguan'!I181+'Laporan Mingguan'!K181+'Laporan Mingguan'!M181</f>
        <v>0</v>
      </c>
      <c r="H181" s="43">
        <f>'Laporan Mingguan'!H181+'Laporan Mingguan'!J181+'Laporan Mingguan'!L181+'Laporan Mingguan'!N181</f>
        <v>0</v>
      </c>
      <c r="I181" s="44">
        <f>'Laporan Mingguan'!O181</f>
        <v>44</v>
      </c>
      <c r="J181" s="44">
        <f>'Laporan Mingguan'!P181</f>
        <v>44</v>
      </c>
      <c r="K181" s="44">
        <f>'Laporan Mingguan'!Q181</f>
        <v>908</v>
      </c>
      <c r="L181" s="44">
        <f>'Laporan Mingguan'!R181</f>
        <v>39952</v>
      </c>
    </row>
    <row r="182" spans="1:12" s="41" customFormat="1" x14ac:dyDescent="0.2">
      <c r="A182" s="43">
        <v>176</v>
      </c>
      <c r="B182" s="43" t="str">
        <f>'Laporan Mingguan'!$B182</f>
        <v>M 6 X 12 Stainless</v>
      </c>
      <c r="C182" s="43" t="str">
        <f>'Laporan Mingguan'!C182</f>
        <v>LPK</v>
      </c>
      <c r="D182" s="43">
        <f>'Laporan Mingguan'!D182</f>
        <v>0</v>
      </c>
      <c r="E182" s="43">
        <f>'Laporan Mingguan'!E182</f>
        <v>0</v>
      </c>
      <c r="F182" s="44">
        <f>'Laporan Mingguan'!F182</f>
        <v>59</v>
      </c>
      <c r="G182" s="43">
        <f>'Laporan Mingguan'!G182+'Laporan Mingguan'!I182+'Laporan Mingguan'!K182+'Laporan Mingguan'!M182</f>
        <v>0</v>
      </c>
      <c r="H182" s="43">
        <f>'Laporan Mingguan'!H182+'Laporan Mingguan'!J182+'Laporan Mingguan'!L182+'Laporan Mingguan'!N182</f>
        <v>0</v>
      </c>
      <c r="I182" s="44">
        <f>'Laporan Mingguan'!O182</f>
        <v>59</v>
      </c>
      <c r="J182" s="44">
        <f>'Laporan Mingguan'!P182</f>
        <v>59</v>
      </c>
      <c r="K182" s="44">
        <f>'Laporan Mingguan'!Q182</f>
        <v>1050</v>
      </c>
      <c r="L182" s="44">
        <f>'Laporan Mingguan'!R182</f>
        <v>61950</v>
      </c>
    </row>
    <row r="183" spans="1:12" s="41" customFormat="1" x14ac:dyDescent="0.2">
      <c r="A183" s="43">
        <v>177</v>
      </c>
      <c r="B183" s="43" t="str">
        <f>'Laporan Mingguan'!$B183</f>
        <v>M 6 X 16 Stainless</v>
      </c>
      <c r="C183" s="43" t="str">
        <f>'Laporan Mingguan'!C183</f>
        <v>LPK</v>
      </c>
      <c r="D183" s="43">
        <f>'Laporan Mingguan'!D183</f>
        <v>0</v>
      </c>
      <c r="E183" s="43">
        <f>'Laporan Mingguan'!E183</f>
        <v>0</v>
      </c>
      <c r="F183" s="44">
        <f>'Laporan Mingguan'!F183</f>
        <v>19</v>
      </c>
      <c r="G183" s="43">
        <f>'Laporan Mingguan'!G183+'Laporan Mingguan'!I183+'Laporan Mingguan'!K183+'Laporan Mingguan'!M183</f>
        <v>0</v>
      </c>
      <c r="H183" s="43">
        <f>'Laporan Mingguan'!H183+'Laporan Mingguan'!J183+'Laporan Mingguan'!L183+'Laporan Mingguan'!N183</f>
        <v>0</v>
      </c>
      <c r="I183" s="44">
        <f>'Laporan Mingguan'!O183</f>
        <v>19</v>
      </c>
      <c r="J183" s="44">
        <f>'Laporan Mingguan'!P183</f>
        <v>19</v>
      </c>
      <c r="K183" s="44">
        <f>'Laporan Mingguan'!Q183</f>
        <v>1600</v>
      </c>
      <c r="L183" s="44">
        <f>'Laporan Mingguan'!R183</f>
        <v>30400</v>
      </c>
    </row>
    <row r="184" spans="1:12" s="41" customFormat="1" x14ac:dyDescent="0.2">
      <c r="A184" s="43">
        <v>178</v>
      </c>
      <c r="B184" s="43" t="str">
        <f>'Laporan Mingguan'!$B184</f>
        <v>M 6 X 20 Stainles</v>
      </c>
      <c r="C184" s="43" t="str">
        <f>'Laporan Mingguan'!C184</f>
        <v>LPK</v>
      </c>
      <c r="D184" s="43">
        <f>'Laporan Mingguan'!D184</f>
        <v>0</v>
      </c>
      <c r="E184" s="43">
        <f>'Laporan Mingguan'!E184</f>
        <v>0</v>
      </c>
      <c r="F184" s="44">
        <f>'Laporan Mingguan'!F184</f>
        <v>96</v>
      </c>
      <c r="G184" s="43">
        <f>'Laporan Mingguan'!G184+'Laporan Mingguan'!I184+'Laporan Mingguan'!K184+'Laporan Mingguan'!M184</f>
        <v>0</v>
      </c>
      <c r="H184" s="43">
        <f>'Laporan Mingguan'!H184+'Laporan Mingguan'!J184+'Laporan Mingguan'!L184+'Laporan Mingguan'!N184</f>
        <v>0</v>
      </c>
      <c r="I184" s="44">
        <f>'Laporan Mingguan'!O184</f>
        <v>96</v>
      </c>
      <c r="J184" s="44">
        <f>'Laporan Mingguan'!P184</f>
        <v>96</v>
      </c>
      <c r="K184" s="44">
        <f>'Laporan Mingguan'!Q184</f>
        <v>600</v>
      </c>
      <c r="L184" s="44">
        <f>'Laporan Mingguan'!R184</f>
        <v>57600</v>
      </c>
    </row>
    <row r="185" spans="1:12" s="41" customFormat="1" x14ac:dyDescent="0.2">
      <c r="A185" s="43">
        <v>179</v>
      </c>
      <c r="B185" s="43" t="str">
        <f>'Laporan Mingguan'!$B185</f>
        <v>M 6 X 25 Stainles</v>
      </c>
      <c r="C185" s="43" t="str">
        <f>'Laporan Mingguan'!C185</f>
        <v>LPK</v>
      </c>
      <c r="D185" s="43">
        <f>'Laporan Mingguan'!D185</f>
        <v>0</v>
      </c>
      <c r="E185" s="43">
        <f>'Laporan Mingguan'!E185</f>
        <v>0</v>
      </c>
      <c r="F185" s="44">
        <f>'Laporan Mingguan'!F185</f>
        <v>22</v>
      </c>
      <c r="G185" s="43">
        <f>'Laporan Mingguan'!G185+'Laporan Mingguan'!I185+'Laporan Mingguan'!K185+'Laporan Mingguan'!M185</f>
        <v>0</v>
      </c>
      <c r="H185" s="43">
        <f>'Laporan Mingguan'!H185+'Laporan Mingguan'!J185+'Laporan Mingguan'!L185+'Laporan Mingguan'!N185</f>
        <v>0</v>
      </c>
      <c r="I185" s="44">
        <f>'Laporan Mingguan'!O185</f>
        <v>22</v>
      </c>
      <c r="J185" s="44">
        <f>'Laporan Mingguan'!P185</f>
        <v>22</v>
      </c>
      <c r="K185" s="44">
        <f>'Laporan Mingguan'!Q185</f>
        <v>1500</v>
      </c>
      <c r="L185" s="44">
        <f>'Laporan Mingguan'!R185</f>
        <v>33000</v>
      </c>
    </row>
    <row r="186" spans="1:12" s="41" customFormat="1" x14ac:dyDescent="0.2">
      <c r="A186" s="43">
        <v>180</v>
      </c>
      <c r="B186" s="43" t="str">
        <f>'Laporan Mingguan'!$B186</f>
        <v>M 6 X 35 Stainles</v>
      </c>
      <c r="C186" s="43" t="str">
        <f>'Laporan Mingguan'!C186</f>
        <v>LPK</v>
      </c>
      <c r="D186" s="43">
        <f>'Laporan Mingguan'!D186</f>
        <v>0</v>
      </c>
      <c r="E186" s="43">
        <f>'Laporan Mingguan'!E186</f>
        <v>0</v>
      </c>
      <c r="F186" s="44">
        <f>'Laporan Mingguan'!F186</f>
        <v>17</v>
      </c>
      <c r="G186" s="43">
        <f>'Laporan Mingguan'!G186+'Laporan Mingguan'!I186+'Laporan Mingguan'!K186+'Laporan Mingguan'!M186</f>
        <v>0</v>
      </c>
      <c r="H186" s="43">
        <f>'Laporan Mingguan'!H186+'Laporan Mingguan'!J186+'Laporan Mingguan'!L186+'Laporan Mingguan'!N186</f>
        <v>0</v>
      </c>
      <c r="I186" s="44">
        <f>'Laporan Mingguan'!O186</f>
        <v>17</v>
      </c>
      <c r="J186" s="44">
        <f>'Laporan Mingguan'!P186</f>
        <v>17</v>
      </c>
      <c r="K186" s="44">
        <f>'Laporan Mingguan'!Q186</f>
        <v>1900</v>
      </c>
      <c r="L186" s="44">
        <f>'Laporan Mingguan'!R186</f>
        <v>32300</v>
      </c>
    </row>
    <row r="187" spans="1:12" s="41" customFormat="1" x14ac:dyDescent="0.2">
      <c r="A187" s="43">
        <v>181</v>
      </c>
      <c r="B187" s="43" t="str">
        <f>'Laporan Mingguan'!$B187</f>
        <v>M 6 X 40 Stainles</v>
      </c>
      <c r="C187" s="43" t="str">
        <f>'Laporan Mingguan'!C187</f>
        <v>LPK</v>
      </c>
      <c r="D187" s="43">
        <f>'Laporan Mingguan'!D187</f>
        <v>0</v>
      </c>
      <c r="E187" s="43">
        <f>'Laporan Mingguan'!E187</f>
        <v>0</v>
      </c>
      <c r="F187" s="44">
        <f>'Laporan Mingguan'!F187</f>
        <v>46</v>
      </c>
      <c r="G187" s="43">
        <f>'Laporan Mingguan'!G187+'Laporan Mingguan'!I187+'Laporan Mingguan'!K187+'Laporan Mingguan'!M187</f>
        <v>0</v>
      </c>
      <c r="H187" s="43">
        <f>'Laporan Mingguan'!H187+'Laporan Mingguan'!J187+'Laporan Mingguan'!L187+'Laporan Mingguan'!N187</f>
        <v>0</v>
      </c>
      <c r="I187" s="44">
        <f>'Laporan Mingguan'!O187</f>
        <v>46</v>
      </c>
      <c r="J187" s="44">
        <f>'Laporan Mingguan'!P187</f>
        <v>46</v>
      </c>
      <c r="K187" s="44">
        <f>'Laporan Mingguan'!Q187</f>
        <v>2000</v>
      </c>
      <c r="L187" s="44">
        <f>'Laporan Mingguan'!R187</f>
        <v>92000</v>
      </c>
    </row>
    <row r="188" spans="1:12" s="41" customFormat="1" x14ac:dyDescent="0.2">
      <c r="A188" s="43">
        <v>182</v>
      </c>
      <c r="B188" s="43" t="str">
        <f>'Laporan Mingguan'!$B188</f>
        <v>M 8 X 16 Stainless</v>
      </c>
      <c r="C188" s="43" t="str">
        <f>'Laporan Mingguan'!C188</f>
        <v>LPK</v>
      </c>
      <c r="D188" s="43">
        <f>'Laporan Mingguan'!D188</f>
        <v>0</v>
      </c>
      <c r="E188" s="43">
        <f>'Laporan Mingguan'!E188</f>
        <v>0</v>
      </c>
      <c r="F188" s="44">
        <f>'Laporan Mingguan'!F188</f>
        <v>1</v>
      </c>
      <c r="G188" s="43">
        <f>'Laporan Mingguan'!G188+'Laporan Mingguan'!I188+'Laporan Mingguan'!K188+'Laporan Mingguan'!M188</f>
        <v>0</v>
      </c>
      <c r="H188" s="43">
        <f>'Laporan Mingguan'!H188+'Laporan Mingguan'!J188+'Laporan Mingguan'!L188+'Laporan Mingguan'!N188</f>
        <v>0</v>
      </c>
      <c r="I188" s="44">
        <f>'Laporan Mingguan'!O188</f>
        <v>1</v>
      </c>
      <c r="J188" s="44">
        <f>'Laporan Mingguan'!P188</f>
        <v>1</v>
      </c>
      <c r="K188" s="44">
        <f>'Laporan Mingguan'!Q188</f>
        <v>460</v>
      </c>
      <c r="L188" s="44">
        <f>'Laporan Mingguan'!R188</f>
        <v>460</v>
      </c>
    </row>
    <row r="189" spans="1:12" s="41" customFormat="1" x14ac:dyDescent="0.2">
      <c r="A189" s="43">
        <v>183</v>
      </c>
      <c r="B189" s="43" t="str">
        <f>'Laporan Mingguan'!$B189</f>
        <v>M 8 X 30 Stainless</v>
      </c>
      <c r="C189" s="43" t="str">
        <f>'Laporan Mingguan'!C189</f>
        <v>LPK</v>
      </c>
      <c r="D189" s="43">
        <f>'Laporan Mingguan'!D189</f>
        <v>0</v>
      </c>
      <c r="E189" s="43">
        <f>'Laporan Mingguan'!E189</f>
        <v>0</v>
      </c>
      <c r="F189" s="44">
        <f>'Laporan Mingguan'!F189</f>
        <v>20</v>
      </c>
      <c r="G189" s="43">
        <f>'Laporan Mingguan'!G189+'Laporan Mingguan'!I189+'Laporan Mingguan'!K189+'Laporan Mingguan'!M189</f>
        <v>0</v>
      </c>
      <c r="H189" s="43">
        <f>'Laporan Mingguan'!H189+'Laporan Mingguan'!J189+'Laporan Mingguan'!L189+'Laporan Mingguan'!N189</f>
        <v>0</v>
      </c>
      <c r="I189" s="44">
        <f>'Laporan Mingguan'!O189</f>
        <v>20</v>
      </c>
      <c r="J189" s="44">
        <f>'Laporan Mingguan'!P189</f>
        <v>20</v>
      </c>
      <c r="K189" s="44">
        <f>'Laporan Mingguan'!Q189</f>
        <v>1980</v>
      </c>
      <c r="L189" s="44">
        <f>'Laporan Mingguan'!R189</f>
        <v>39600</v>
      </c>
    </row>
    <row r="190" spans="1:12" s="41" customFormat="1" x14ac:dyDescent="0.2">
      <c r="A190" s="43">
        <v>184</v>
      </c>
      <c r="B190" s="43" t="str">
        <f>'Laporan Mingguan'!$B190</f>
        <v>M 8 X 70 Stainless</v>
      </c>
      <c r="C190" s="43" t="str">
        <f>'Laporan Mingguan'!C190</f>
        <v>LPK</v>
      </c>
      <c r="D190" s="43">
        <f>'Laporan Mingguan'!D190</f>
        <v>0</v>
      </c>
      <c r="E190" s="43">
        <f>'Laporan Mingguan'!E190</f>
        <v>0</v>
      </c>
      <c r="F190" s="44">
        <f>'Laporan Mingguan'!F190</f>
        <v>15</v>
      </c>
      <c r="G190" s="43">
        <f>'Laporan Mingguan'!G190+'Laporan Mingguan'!I190+'Laporan Mingguan'!K190+'Laporan Mingguan'!M190</f>
        <v>0</v>
      </c>
      <c r="H190" s="43">
        <f>'Laporan Mingguan'!H190+'Laporan Mingguan'!J190+'Laporan Mingguan'!L190+'Laporan Mingguan'!N190</f>
        <v>0</v>
      </c>
      <c r="I190" s="44">
        <f>'Laporan Mingguan'!O190</f>
        <v>15</v>
      </c>
      <c r="J190" s="44">
        <f>'Laporan Mingguan'!P190</f>
        <v>15</v>
      </c>
      <c r="K190" s="44">
        <f>'Laporan Mingguan'!Q190</f>
        <v>3560</v>
      </c>
      <c r="L190" s="44">
        <f>'Laporan Mingguan'!R190</f>
        <v>53400</v>
      </c>
    </row>
    <row r="191" spans="1:12" s="41" customFormat="1" x14ac:dyDescent="0.2">
      <c r="A191" s="43">
        <v>185</v>
      </c>
      <c r="B191" s="43" t="str">
        <f>'Laporan Mingguan'!$B191</f>
        <v>M 3 x 8</v>
      </c>
      <c r="C191" s="43" t="str">
        <f>'Laporan Mingguan'!C191</f>
        <v>JFL</v>
      </c>
      <c r="D191" s="43">
        <f>'Laporan Mingguan'!D191</f>
        <v>0</v>
      </c>
      <c r="E191" s="43">
        <f>'Laporan Mingguan'!E191</f>
        <v>0</v>
      </c>
      <c r="F191" s="44">
        <f>'Laporan Mingguan'!F191</f>
        <v>26</v>
      </c>
      <c r="G191" s="43">
        <f>'Laporan Mingguan'!G191+'Laporan Mingguan'!I191+'Laporan Mingguan'!K191+'Laporan Mingguan'!M191</f>
        <v>0</v>
      </c>
      <c r="H191" s="43">
        <f>'Laporan Mingguan'!H191+'Laporan Mingguan'!J191+'Laporan Mingguan'!L191+'Laporan Mingguan'!N191</f>
        <v>0</v>
      </c>
      <c r="I191" s="44">
        <f>'Laporan Mingguan'!O191</f>
        <v>26</v>
      </c>
      <c r="J191" s="44">
        <f>'Laporan Mingguan'!P191</f>
        <v>26</v>
      </c>
      <c r="K191" s="44">
        <f>'Laporan Mingguan'!Q191</f>
        <v>446</v>
      </c>
      <c r="L191" s="44">
        <f>'Laporan Mingguan'!R191</f>
        <v>11596</v>
      </c>
    </row>
    <row r="192" spans="1:12" s="41" customFormat="1" x14ac:dyDescent="0.2">
      <c r="A192" s="43">
        <v>186</v>
      </c>
      <c r="B192" s="43" t="str">
        <f>'Laporan Mingguan'!$B192</f>
        <v>M 3 x 10</v>
      </c>
      <c r="C192" s="43" t="str">
        <f>'Laporan Mingguan'!C192</f>
        <v>JFL</v>
      </c>
      <c r="D192" s="43">
        <f>'Laporan Mingguan'!D192</f>
        <v>0</v>
      </c>
      <c r="E192" s="43">
        <f>'Laporan Mingguan'!E192</f>
        <v>0</v>
      </c>
      <c r="F192" s="44">
        <f>'Laporan Mingguan'!F192</f>
        <v>62</v>
      </c>
      <c r="G192" s="43">
        <f>'Laporan Mingguan'!G192+'Laporan Mingguan'!I192+'Laporan Mingguan'!K192+'Laporan Mingguan'!M192</f>
        <v>0</v>
      </c>
      <c r="H192" s="43">
        <f>'Laporan Mingguan'!H192+'Laporan Mingguan'!J192+'Laporan Mingguan'!L192+'Laporan Mingguan'!N192</f>
        <v>0</v>
      </c>
      <c r="I192" s="44">
        <f>'Laporan Mingguan'!O192</f>
        <v>62</v>
      </c>
      <c r="J192" s="44">
        <f>'Laporan Mingguan'!P192</f>
        <v>62</v>
      </c>
      <c r="K192" s="44">
        <f>'Laporan Mingguan'!Q192</f>
        <v>500</v>
      </c>
      <c r="L192" s="44">
        <f>'Laporan Mingguan'!R192</f>
        <v>31000</v>
      </c>
    </row>
    <row r="193" spans="1:12" s="41" customFormat="1" x14ac:dyDescent="0.2">
      <c r="A193" s="43">
        <v>187</v>
      </c>
      <c r="B193" s="43" t="str">
        <f>'Laporan Mingguan'!$B193</f>
        <v>M 3 x 15</v>
      </c>
      <c r="C193" s="43" t="str">
        <f>'Laporan Mingguan'!C193</f>
        <v>JFL</v>
      </c>
      <c r="D193" s="43">
        <f>'Laporan Mingguan'!D193</f>
        <v>0</v>
      </c>
      <c r="E193" s="43">
        <f>'Laporan Mingguan'!E193</f>
        <v>0</v>
      </c>
      <c r="F193" s="44">
        <f>'Laporan Mingguan'!F193</f>
        <v>22</v>
      </c>
      <c r="G193" s="43">
        <f>'Laporan Mingguan'!G193+'Laporan Mingguan'!I193+'Laporan Mingguan'!K193+'Laporan Mingguan'!M193</f>
        <v>0</v>
      </c>
      <c r="H193" s="43">
        <f>'Laporan Mingguan'!H193+'Laporan Mingguan'!J193+'Laporan Mingguan'!L193+'Laporan Mingguan'!N193</f>
        <v>0</v>
      </c>
      <c r="I193" s="44">
        <f>'Laporan Mingguan'!O193</f>
        <v>22</v>
      </c>
      <c r="J193" s="44">
        <f>'Laporan Mingguan'!P193</f>
        <v>22</v>
      </c>
      <c r="K193" s="44">
        <f>'Laporan Mingguan'!Q193</f>
        <v>300</v>
      </c>
      <c r="L193" s="44">
        <f>'Laporan Mingguan'!R193</f>
        <v>6600</v>
      </c>
    </row>
    <row r="194" spans="1:12" s="41" customFormat="1" x14ac:dyDescent="0.2">
      <c r="A194" s="43">
        <v>188</v>
      </c>
      <c r="B194" s="43" t="str">
        <f>'Laporan Mingguan'!$B194</f>
        <v>M 3 x 20</v>
      </c>
      <c r="C194" s="43" t="str">
        <f>'Laporan Mingguan'!C194</f>
        <v>JFL</v>
      </c>
      <c r="D194" s="43">
        <f>'Laporan Mingguan'!D194</f>
        <v>0</v>
      </c>
      <c r="E194" s="43">
        <f>'Laporan Mingguan'!E194</f>
        <v>0</v>
      </c>
      <c r="F194" s="44">
        <f>'Laporan Mingguan'!F194</f>
        <v>35</v>
      </c>
      <c r="G194" s="43">
        <f>'Laporan Mingguan'!G194+'Laporan Mingguan'!I194+'Laporan Mingguan'!K194+'Laporan Mingguan'!M194</f>
        <v>0</v>
      </c>
      <c r="H194" s="43">
        <f>'Laporan Mingguan'!H194+'Laporan Mingguan'!J194+'Laporan Mingguan'!L194+'Laporan Mingguan'!N194</f>
        <v>0</v>
      </c>
      <c r="I194" s="44">
        <f>'Laporan Mingguan'!O194</f>
        <v>35</v>
      </c>
      <c r="J194" s="44">
        <f>'Laporan Mingguan'!P194</f>
        <v>35</v>
      </c>
      <c r="K194" s="44">
        <f>'Laporan Mingguan'!Q194</f>
        <v>500</v>
      </c>
      <c r="L194" s="44">
        <f>'Laporan Mingguan'!R194</f>
        <v>17500</v>
      </c>
    </row>
    <row r="195" spans="1:12" s="41" customFormat="1" x14ac:dyDescent="0.2">
      <c r="A195" s="43">
        <v>189</v>
      </c>
      <c r="B195" s="43" t="str">
        <f>'Laporan Mingguan'!$B195</f>
        <v>M 4 x 6</v>
      </c>
      <c r="C195" s="43" t="str">
        <f>'Laporan Mingguan'!C195</f>
        <v>JFL</v>
      </c>
      <c r="D195" s="43">
        <f>'Laporan Mingguan'!D195</f>
        <v>0</v>
      </c>
      <c r="E195" s="43">
        <f>'Laporan Mingguan'!E195</f>
        <v>0</v>
      </c>
      <c r="F195" s="44">
        <f>'Laporan Mingguan'!F195</f>
        <v>31</v>
      </c>
      <c r="G195" s="43">
        <f>'Laporan Mingguan'!G195+'Laporan Mingguan'!I195+'Laporan Mingguan'!K195+'Laporan Mingguan'!M195</f>
        <v>0</v>
      </c>
      <c r="H195" s="43">
        <f>'Laporan Mingguan'!H195+'Laporan Mingguan'!J195+'Laporan Mingguan'!L195+'Laporan Mingguan'!N195</f>
        <v>0</v>
      </c>
      <c r="I195" s="44">
        <f>'Laporan Mingguan'!O195</f>
        <v>31</v>
      </c>
      <c r="J195" s="44">
        <f>'Laporan Mingguan'!P195</f>
        <v>31</v>
      </c>
      <c r="K195" s="44">
        <f>'Laporan Mingguan'!Q195</f>
        <v>5928</v>
      </c>
      <c r="L195" s="44">
        <f>'Laporan Mingguan'!R195</f>
        <v>183768</v>
      </c>
    </row>
    <row r="196" spans="1:12" s="41" customFormat="1" x14ac:dyDescent="0.2">
      <c r="A196" s="43">
        <v>190</v>
      </c>
      <c r="B196" s="43" t="str">
        <f>'Laporan Mingguan'!$B196</f>
        <v>M 4 x 8</v>
      </c>
      <c r="C196" s="43" t="str">
        <f>'Laporan Mingguan'!C196</f>
        <v>JFL</v>
      </c>
      <c r="D196" s="43">
        <f>'Laporan Mingguan'!D196</f>
        <v>0</v>
      </c>
      <c r="E196" s="43">
        <f>'Laporan Mingguan'!E196</f>
        <v>0</v>
      </c>
      <c r="F196" s="44">
        <f>'Laporan Mingguan'!F196</f>
        <v>30</v>
      </c>
      <c r="G196" s="43">
        <f>'Laporan Mingguan'!G196+'Laporan Mingguan'!I196+'Laporan Mingguan'!K196+'Laporan Mingguan'!M196</f>
        <v>0</v>
      </c>
      <c r="H196" s="43">
        <f>'Laporan Mingguan'!H196+'Laporan Mingguan'!J196+'Laporan Mingguan'!L196+'Laporan Mingguan'!N196</f>
        <v>0</v>
      </c>
      <c r="I196" s="44">
        <f>'Laporan Mingguan'!O196</f>
        <v>30</v>
      </c>
      <c r="J196" s="44">
        <f>'Laporan Mingguan'!P196</f>
        <v>30</v>
      </c>
      <c r="K196" s="44">
        <f>'Laporan Mingguan'!Q196</f>
        <v>500</v>
      </c>
      <c r="L196" s="44">
        <f>'Laporan Mingguan'!R196</f>
        <v>15000</v>
      </c>
    </row>
    <row r="197" spans="1:12" s="41" customFormat="1" x14ac:dyDescent="0.2">
      <c r="A197" s="43">
        <v>191</v>
      </c>
      <c r="B197" s="43" t="str">
        <f>'Laporan Mingguan'!$B197</f>
        <v>M 4 x 10</v>
      </c>
      <c r="C197" s="43" t="str">
        <f>'Laporan Mingguan'!C197</f>
        <v>JFL</v>
      </c>
      <c r="D197" s="43" t="str">
        <f>'Laporan Mingguan'!D197</f>
        <v>Sampurna Teknik</v>
      </c>
      <c r="E197" s="43">
        <f>'Laporan Mingguan'!E197</f>
        <v>0</v>
      </c>
      <c r="F197" s="44">
        <f>'Laporan Mingguan'!F197</f>
        <v>21</v>
      </c>
      <c r="G197" s="43">
        <f>'Laporan Mingguan'!G197+'Laporan Mingguan'!I197+'Laporan Mingguan'!K197+'Laporan Mingguan'!M197</f>
        <v>0</v>
      </c>
      <c r="H197" s="43">
        <f>'Laporan Mingguan'!H197+'Laporan Mingguan'!J197+'Laporan Mingguan'!L197+'Laporan Mingguan'!N197</f>
        <v>0</v>
      </c>
      <c r="I197" s="44">
        <f>'Laporan Mingguan'!O197</f>
        <v>21</v>
      </c>
      <c r="J197" s="44">
        <f>'Laporan Mingguan'!P197</f>
        <v>21</v>
      </c>
      <c r="K197" s="44">
        <f>'Laporan Mingguan'!Q197</f>
        <v>600</v>
      </c>
      <c r="L197" s="44">
        <f>'Laporan Mingguan'!R197</f>
        <v>12600</v>
      </c>
    </row>
    <row r="198" spans="1:12" s="41" customFormat="1" x14ac:dyDescent="0.2">
      <c r="A198" s="43">
        <v>192</v>
      </c>
      <c r="B198" s="43" t="str">
        <f>'Laporan Mingguan'!$B198</f>
        <v>M 4 x 16</v>
      </c>
      <c r="C198" s="43" t="str">
        <f>'Laporan Mingguan'!C198</f>
        <v>JFL</v>
      </c>
      <c r="D198" s="43">
        <f>'Laporan Mingguan'!D198</f>
        <v>0</v>
      </c>
      <c r="E198" s="43">
        <f>'Laporan Mingguan'!E198</f>
        <v>0</v>
      </c>
      <c r="F198" s="44">
        <f>'Laporan Mingguan'!F198</f>
        <v>39</v>
      </c>
      <c r="G198" s="43">
        <f>'Laporan Mingguan'!G198+'Laporan Mingguan'!I198+'Laporan Mingguan'!K198+'Laporan Mingguan'!M198</f>
        <v>0</v>
      </c>
      <c r="H198" s="43">
        <f>'Laporan Mingguan'!H198+'Laporan Mingguan'!J198+'Laporan Mingguan'!L198+'Laporan Mingguan'!N198</f>
        <v>0</v>
      </c>
      <c r="I198" s="44">
        <f>'Laporan Mingguan'!O198</f>
        <v>39</v>
      </c>
      <c r="J198" s="44">
        <f>'Laporan Mingguan'!P198</f>
        <v>39</v>
      </c>
      <c r="K198" s="44">
        <f>'Laporan Mingguan'!Q198</f>
        <v>800</v>
      </c>
      <c r="L198" s="44">
        <f>'Laporan Mingguan'!R198</f>
        <v>31200</v>
      </c>
    </row>
    <row r="199" spans="1:12" s="41" customFormat="1" x14ac:dyDescent="0.2">
      <c r="A199" s="43">
        <v>193</v>
      </c>
      <c r="B199" s="43" t="str">
        <f>'Laporan Mingguan'!$B199</f>
        <v>M 4 x 20</v>
      </c>
      <c r="C199" s="43" t="str">
        <f>'Laporan Mingguan'!C199</f>
        <v>JFL</v>
      </c>
      <c r="D199" s="43">
        <f>'Laporan Mingguan'!D199</f>
        <v>0</v>
      </c>
      <c r="E199" s="43">
        <f>'Laporan Mingguan'!E199</f>
        <v>0</v>
      </c>
      <c r="F199" s="44">
        <f>'Laporan Mingguan'!F199</f>
        <v>78</v>
      </c>
      <c r="G199" s="43">
        <f>'Laporan Mingguan'!G199+'Laporan Mingguan'!I199+'Laporan Mingguan'!K199+'Laporan Mingguan'!M199</f>
        <v>0</v>
      </c>
      <c r="H199" s="43">
        <f>'Laporan Mingguan'!H199+'Laporan Mingguan'!J199+'Laporan Mingguan'!L199+'Laporan Mingguan'!N199</f>
        <v>0</v>
      </c>
      <c r="I199" s="44">
        <f>'Laporan Mingguan'!O199</f>
        <v>78</v>
      </c>
      <c r="J199" s="44">
        <f>'Laporan Mingguan'!P199</f>
        <v>78</v>
      </c>
      <c r="K199" s="44">
        <f>'Laporan Mingguan'!Q199</f>
        <v>395</v>
      </c>
      <c r="L199" s="44">
        <f>'Laporan Mingguan'!R199</f>
        <v>30810</v>
      </c>
    </row>
    <row r="200" spans="1:12" s="41" customFormat="1" x14ac:dyDescent="0.2">
      <c r="A200" s="43">
        <v>194</v>
      </c>
      <c r="B200" s="43" t="str">
        <f>'Laporan Mingguan'!$B200</f>
        <v>M 4 x 25</v>
      </c>
      <c r="C200" s="43" t="str">
        <f>'Laporan Mingguan'!C200</f>
        <v>JFL</v>
      </c>
      <c r="D200" s="43">
        <f>'Laporan Mingguan'!D200</f>
        <v>0</v>
      </c>
      <c r="E200" s="43">
        <f>'Laporan Mingguan'!E200</f>
        <v>0</v>
      </c>
      <c r="F200" s="44">
        <f>'Laporan Mingguan'!F200</f>
        <v>60</v>
      </c>
      <c r="G200" s="43">
        <f>'Laporan Mingguan'!G200+'Laporan Mingguan'!I200+'Laporan Mingguan'!K200+'Laporan Mingguan'!M200</f>
        <v>0</v>
      </c>
      <c r="H200" s="43">
        <f>'Laporan Mingguan'!H200+'Laporan Mingguan'!J200+'Laporan Mingguan'!L200+'Laporan Mingguan'!N200</f>
        <v>0</v>
      </c>
      <c r="I200" s="44">
        <f>'Laporan Mingguan'!O200</f>
        <v>60</v>
      </c>
      <c r="J200" s="44">
        <f>'Laporan Mingguan'!P200</f>
        <v>60</v>
      </c>
      <c r="K200" s="44">
        <f>'Laporan Mingguan'!Q200</f>
        <v>550</v>
      </c>
      <c r="L200" s="44">
        <f>'Laporan Mingguan'!R200</f>
        <v>33000</v>
      </c>
    </row>
    <row r="201" spans="1:12" s="41" customFormat="1" x14ac:dyDescent="0.2">
      <c r="A201" s="43">
        <v>195</v>
      </c>
      <c r="B201" s="43" t="str">
        <f>'Laporan Mingguan'!$B201</f>
        <v>M 5 X 10</v>
      </c>
      <c r="C201" s="43" t="str">
        <f>'Laporan Mingguan'!C201</f>
        <v>JFL</v>
      </c>
      <c r="D201" s="43" t="str">
        <f>'Laporan Mingguan'!D201</f>
        <v>Sampurna Teknik</v>
      </c>
      <c r="E201" s="43">
        <f>'Laporan Mingguan'!E201</f>
        <v>0</v>
      </c>
      <c r="F201" s="44">
        <f>'Laporan Mingguan'!F201</f>
        <v>33</v>
      </c>
      <c r="G201" s="43">
        <f>'Laporan Mingguan'!G201+'Laporan Mingguan'!I201+'Laporan Mingguan'!K201+'Laporan Mingguan'!M201</f>
        <v>0</v>
      </c>
      <c r="H201" s="43">
        <f>'Laporan Mingguan'!H201+'Laporan Mingguan'!J201+'Laporan Mingguan'!L201+'Laporan Mingguan'!N201</f>
        <v>18</v>
      </c>
      <c r="I201" s="44">
        <f>'Laporan Mingguan'!O201</f>
        <v>15</v>
      </c>
      <c r="J201" s="44">
        <f>'Laporan Mingguan'!P201</f>
        <v>15</v>
      </c>
      <c r="K201" s="44">
        <f>'Laporan Mingguan'!Q201</f>
        <v>500</v>
      </c>
      <c r="L201" s="44">
        <f>'Laporan Mingguan'!R201</f>
        <v>7500</v>
      </c>
    </row>
    <row r="202" spans="1:12" s="41" customFormat="1" x14ac:dyDescent="0.2">
      <c r="A202" s="43">
        <v>196</v>
      </c>
      <c r="B202" s="43" t="str">
        <f>'Laporan Mingguan'!$B202</f>
        <v xml:space="preserve">M 5 X 12 </v>
      </c>
      <c r="C202" s="43" t="str">
        <f>'Laporan Mingguan'!C202</f>
        <v>JFL</v>
      </c>
      <c r="D202" s="43" t="str">
        <f>'Laporan Mingguan'!D202</f>
        <v>Sampurna Teknik</v>
      </c>
      <c r="E202" s="43">
        <f>'Laporan Mingguan'!E202</f>
        <v>0</v>
      </c>
      <c r="F202" s="44">
        <f>'Laporan Mingguan'!F202</f>
        <v>19</v>
      </c>
      <c r="G202" s="43">
        <f>'Laporan Mingguan'!G202+'Laporan Mingguan'!I202+'Laporan Mingguan'!K202+'Laporan Mingguan'!M202</f>
        <v>0</v>
      </c>
      <c r="H202" s="43">
        <f>'Laporan Mingguan'!H202+'Laporan Mingguan'!J202+'Laporan Mingguan'!L202+'Laporan Mingguan'!N202</f>
        <v>0</v>
      </c>
      <c r="I202" s="44">
        <f>'Laporan Mingguan'!O202</f>
        <v>19</v>
      </c>
      <c r="J202" s="44">
        <f>'Laporan Mingguan'!P202</f>
        <v>19</v>
      </c>
      <c r="K202" s="44">
        <f>'Laporan Mingguan'!Q202</f>
        <v>500</v>
      </c>
      <c r="L202" s="44">
        <f>'Laporan Mingguan'!R202</f>
        <v>9500</v>
      </c>
    </row>
    <row r="203" spans="1:12" s="41" customFormat="1" x14ac:dyDescent="0.2">
      <c r="A203" s="43">
        <v>197</v>
      </c>
      <c r="B203" s="43" t="str">
        <f>'Laporan Mingguan'!$B203</f>
        <v>M 5 X 16</v>
      </c>
      <c r="C203" s="43" t="str">
        <f>'Laporan Mingguan'!C203</f>
        <v>JFL</v>
      </c>
      <c r="D203" s="43" t="str">
        <f>'Laporan Mingguan'!D203</f>
        <v>Sampurna Teknik</v>
      </c>
      <c r="E203" s="43">
        <f>'Laporan Mingguan'!E203</f>
        <v>0</v>
      </c>
      <c r="F203" s="44">
        <f>'Laporan Mingguan'!F203</f>
        <v>16</v>
      </c>
      <c r="G203" s="43">
        <f>'Laporan Mingguan'!G203+'Laporan Mingguan'!I203+'Laporan Mingguan'!K203+'Laporan Mingguan'!M203</f>
        <v>0</v>
      </c>
      <c r="H203" s="43">
        <f>'Laporan Mingguan'!H203+'Laporan Mingguan'!J203+'Laporan Mingguan'!L203+'Laporan Mingguan'!N203</f>
        <v>4</v>
      </c>
      <c r="I203" s="44">
        <f>'Laporan Mingguan'!O203</f>
        <v>12</v>
      </c>
      <c r="J203" s="44">
        <f>'Laporan Mingguan'!P203</f>
        <v>12</v>
      </c>
      <c r="K203" s="44">
        <f>'Laporan Mingguan'!Q203</f>
        <v>400</v>
      </c>
      <c r="L203" s="44">
        <f>'Laporan Mingguan'!R203</f>
        <v>4800</v>
      </c>
    </row>
    <row r="204" spans="1:12" s="41" customFormat="1" x14ac:dyDescent="0.2">
      <c r="A204" s="43">
        <v>198</v>
      </c>
      <c r="B204" s="43" t="str">
        <f>'Laporan Mingguan'!$B204</f>
        <v>M 5 X 20</v>
      </c>
      <c r="C204" s="43" t="str">
        <f>'Laporan Mingguan'!C204</f>
        <v>JFL</v>
      </c>
      <c r="D204" s="43">
        <f>'Laporan Mingguan'!D204</f>
        <v>0</v>
      </c>
      <c r="E204" s="43">
        <f>'Laporan Mingguan'!E204</f>
        <v>0</v>
      </c>
      <c r="F204" s="44">
        <f>'Laporan Mingguan'!F204</f>
        <v>12</v>
      </c>
      <c r="G204" s="43">
        <f>'Laporan Mingguan'!G204+'Laporan Mingguan'!I204+'Laporan Mingguan'!K204+'Laporan Mingguan'!M204</f>
        <v>16</v>
      </c>
      <c r="H204" s="43">
        <f>'Laporan Mingguan'!H204+'Laporan Mingguan'!J204+'Laporan Mingguan'!L204+'Laporan Mingguan'!N204</f>
        <v>9</v>
      </c>
      <c r="I204" s="44">
        <f>'Laporan Mingguan'!O204</f>
        <v>19</v>
      </c>
      <c r="J204" s="44">
        <f>'Laporan Mingguan'!P204</f>
        <v>19</v>
      </c>
      <c r="K204" s="44">
        <f>'Laporan Mingguan'!Q204</f>
        <v>700</v>
      </c>
      <c r="L204" s="44">
        <f>'Laporan Mingguan'!R204</f>
        <v>13300</v>
      </c>
    </row>
    <row r="205" spans="1:12" s="41" customFormat="1" x14ac:dyDescent="0.2">
      <c r="A205" s="43">
        <v>199</v>
      </c>
      <c r="B205" s="43" t="str">
        <f>'Laporan Mingguan'!$B205</f>
        <v>M 5 X 25</v>
      </c>
      <c r="C205" s="43" t="str">
        <f>'Laporan Mingguan'!C205</f>
        <v>JFL</v>
      </c>
      <c r="D205" s="43" t="str">
        <f>'Laporan Mingguan'!D205</f>
        <v>Sampurna Teknik</v>
      </c>
      <c r="E205" s="43">
        <f>'Laporan Mingguan'!E205</f>
        <v>0</v>
      </c>
      <c r="F205" s="44">
        <f>'Laporan Mingguan'!F205</f>
        <v>22</v>
      </c>
      <c r="G205" s="43">
        <f>'Laporan Mingguan'!G205+'Laporan Mingguan'!I205+'Laporan Mingguan'!K205+'Laporan Mingguan'!M205</f>
        <v>0</v>
      </c>
      <c r="H205" s="43">
        <f>'Laporan Mingguan'!H205+'Laporan Mingguan'!J205+'Laporan Mingguan'!L205+'Laporan Mingguan'!N205</f>
        <v>0</v>
      </c>
      <c r="I205" s="44">
        <f>'Laporan Mingguan'!O205</f>
        <v>22</v>
      </c>
      <c r="J205" s="44">
        <f>'Laporan Mingguan'!P205</f>
        <v>22</v>
      </c>
      <c r="K205" s="44">
        <f>'Laporan Mingguan'!Q205</f>
        <v>800</v>
      </c>
      <c r="L205" s="44">
        <f>'Laporan Mingguan'!R205</f>
        <v>17600</v>
      </c>
    </row>
    <row r="206" spans="1:12" s="41" customFormat="1" x14ac:dyDescent="0.2">
      <c r="A206" s="43">
        <v>200</v>
      </c>
      <c r="B206" s="43" t="str">
        <f>'Laporan Mingguan'!$B206</f>
        <v>M 5 X 35</v>
      </c>
      <c r="C206" s="43" t="str">
        <f>'Laporan Mingguan'!C206</f>
        <v>JFL</v>
      </c>
      <c r="D206" s="43">
        <f>'Laporan Mingguan'!D206</f>
        <v>0</v>
      </c>
      <c r="E206" s="43">
        <f>'Laporan Mingguan'!E206</f>
        <v>0</v>
      </c>
      <c r="F206" s="44">
        <f>'Laporan Mingguan'!F206</f>
        <v>6</v>
      </c>
      <c r="G206" s="43">
        <f>'Laporan Mingguan'!G206+'Laporan Mingguan'!I206+'Laporan Mingguan'!K206+'Laporan Mingguan'!M206</f>
        <v>0</v>
      </c>
      <c r="H206" s="43">
        <f>'Laporan Mingguan'!H206+'Laporan Mingguan'!J206+'Laporan Mingguan'!L206+'Laporan Mingguan'!N206</f>
        <v>0</v>
      </c>
      <c r="I206" s="44">
        <f>'Laporan Mingguan'!O206</f>
        <v>6</v>
      </c>
      <c r="J206" s="44">
        <f>'Laporan Mingguan'!P206</f>
        <v>6</v>
      </c>
      <c r="K206" s="44">
        <f>'Laporan Mingguan'!Q206</f>
        <v>280</v>
      </c>
      <c r="L206" s="44">
        <f>'Laporan Mingguan'!R206</f>
        <v>1680</v>
      </c>
    </row>
    <row r="207" spans="1:12" s="41" customFormat="1" x14ac:dyDescent="0.2">
      <c r="A207" s="43">
        <v>201</v>
      </c>
      <c r="B207" s="43" t="str">
        <f>'Laporan Mingguan'!$B207</f>
        <v>M 6 X 10</v>
      </c>
      <c r="C207" s="43" t="str">
        <f>'Laporan Mingguan'!C207</f>
        <v>JFL</v>
      </c>
      <c r="D207" s="43" t="str">
        <f>'Laporan Mingguan'!D207</f>
        <v>Sampurna Teknik</v>
      </c>
      <c r="E207" s="43">
        <f>'Laporan Mingguan'!E207</f>
        <v>0</v>
      </c>
      <c r="F207" s="44">
        <f>'Laporan Mingguan'!F207</f>
        <v>40</v>
      </c>
      <c r="G207" s="43">
        <f>'Laporan Mingguan'!G207+'Laporan Mingguan'!I207+'Laporan Mingguan'!K207+'Laporan Mingguan'!M207</f>
        <v>0</v>
      </c>
      <c r="H207" s="43">
        <f>'Laporan Mingguan'!H207+'Laporan Mingguan'!J207+'Laporan Mingguan'!L207+'Laporan Mingguan'!N207</f>
        <v>0</v>
      </c>
      <c r="I207" s="44">
        <f>'Laporan Mingguan'!O207</f>
        <v>40</v>
      </c>
      <c r="J207" s="44">
        <f>'Laporan Mingguan'!P207</f>
        <v>40</v>
      </c>
      <c r="K207" s="44">
        <f>'Laporan Mingguan'!Q207</f>
        <v>500</v>
      </c>
      <c r="L207" s="44">
        <f>'Laporan Mingguan'!R207</f>
        <v>20000</v>
      </c>
    </row>
    <row r="208" spans="1:12" s="41" customFormat="1" x14ac:dyDescent="0.2">
      <c r="A208" s="43">
        <v>202</v>
      </c>
      <c r="B208" s="43" t="str">
        <f>'Laporan Mingguan'!$B208</f>
        <v xml:space="preserve">M 6 X 12 </v>
      </c>
      <c r="C208" s="43" t="str">
        <f>'Laporan Mingguan'!C208</f>
        <v>JFL</v>
      </c>
      <c r="D208" s="43" t="str">
        <f>'Laporan Mingguan'!D208</f>
        <v>Sampurna Teknik</v>
      </c>
      <c r="E208" s="43">
        <f>'Laporan Mingguan'!E208</f>
        <v>0</v>
      </c>
      <c r="F208" s="44">
        <f>'Laporan Mingguan'!F208</f>
        <v>15</v>
      </c>
      <c r="G208" s="43">
        <f>'Laporan Mingguan'!G208+'Laporan Mingguan'!I208+'Laporan Mingguan'!K208+'Laporan Mingguan'!M208</f>
        <v>0</v>
      </c>
      <c r="H208" s="43">
        <f>'Laporan Mingguan'!H208+'Laporan Mingguan'!J208+'Laporan Mingguan'!L208+'Laporan Mingguan'!N208</f>
        <v>0</v>
      </c>
      <c r="I208" s="44">
        <f>'Laporan Mingguan'!O208</f>
        <v>15</v>
      </c>
      <c r="J208" s="44">
        <f>'Laporan Mingguan'!P208</f>
        <v>15</v>
      </c>
      <c r="K208" s="44">
        <f>'Laporan Mingguan'!Q208</f>
        <v>650</v>
      </c>
      <c r="L208" s="44">
        <f>'Laporan Mingguan'!R208</f>
        <v>9750</v>
      </c>
    </row>
    <row r="209" spans="1:12" s="41" customFormat="1" x14ac:dyDescent="0.2">
      <c r="A209" s="43">
        <v>203</v>
      </c>
      <c r="B209" s="43" t="str">
        <f>'Laporan Mingguan'!$B209</f>
        <v>M 6 X 15</v>
      </c>
      <c r="C209" s="43" t="str">
        <f>'Laporan Mingguan'!C209</f>
        <v>JFL</v>
      </c>
      <c r="D209" s="43" t="str">
        <f>'Laporan Mingguan'!D209</f>
        <v>Sampurna Teknik</v>
      </c>
      <c r="E209" s="43">
        <f>'Laporan Mingguan'!E209</f>
        <v>0</v>
      </c>
      <c r="F209" s="44">
        <f>'Laporan Mingguan'!F209</f>
        <v>21</v>
      </c>
      <c r="G209" s="43">
        <f>'Laporan Mingguan'!G209+'Laporan Mingguan'!I209+'Laporan Mingguan'!K209+'Laporan Mingguan'!M209</f>
        <v>6</v>
      </c>
      <c r="H209" s="43">
        <f>'Laporan Mingguan'!H209+'Laporan Mingguan'!J209+'Laporan Mingguan'!L209+'Laporan Mingguan'!N209</f>
        <v>4</v>
      </c>
      <c r="I209" s="44">
        <f>'Laporan Mingguan'!O209</f>
        <v>23</v>
      </c>
      <c r="J209" s="44">
        <f>'Laporan Mingguan'!P209</f>
        <v>23</v>
      </c>
      <c r="K209" s="44">
        <f>'Laporan Mingguan'!Q209</f>
        <v>1000</v>
      </c>
      <c r="L209" s="44">
        <f>'Laporan Mingguan'!R209</f>
        <v>23000</v>
      </c>
    </row>
    <row r="210" spans="1:12" s="41" customFormat="1" x14ac:dyDescent="0.2">
      <c r="A210" s="43">
        <v>204</v>
      </c>
      <c r="B210" s="43" t="str">
        <f>'Laporan Mingguan'!$B210</f>
        <v>M 6 X 20</v>
      </c>
      <c r="C210" s="43" t="str">
        <f>'Laporan Mingguan'!C210</f>
        <v>JFL</v>
      </c>
      <c r="D210" s="43">
        <f>'Laporan Mingguan'!D210</f>
        <v>0</v>
      </c>
      <c r="E210" s="43">
        <f>'Laporan Mingguan'!E210</f>
        <v>0</v>
      </c>
      <c r="F210" s="44">
        <f>'Laporan Mingguan'!F210</f>
        <v>43</v>
      </c>
      <c r="G210" s="43">
        <f>'Laporan Mingguan'!G210+'Laporan Mingguan'!I210+'Laporan Mingguan'!K210+'Laporan Mingguan'!M210</f>
        <v>0</v>
      </c>
      <c r="H210" s="43">
        <f>'Laporan Mingguan'!H210+'Laporan Mingguan'!J210+'Laporan Mingguan'!L210+'Laporan Mingguan'!N210</f>
        <v>16</v>
      </c>
      <c r="I210" s="44">
        <f>'Laporan Mingguan'!O210</f>
        <v>27</v>
      </c>
      <c r="J210" s="44">
        <f>'Laporan Mingguan'!P210</f>
        <v>27</v>
      </c>
      <c r="K210" s="44">
        <f>'Laporan Mingguan'!Q210</f>
        <v>1000</v>
      </c>
      <c r="L210" s="44">
        <f>'Laporan Mingguan'!R210</f>
        <v>27000</v>
      </c>
    </row>
    <row r="211" spans="1:12" s="41" customFormat="1" x14ac:dyDescent="0.2">
      <c r="A211" s="43">
        <v>205</v>
      </c>
      <c r="B211" s="43" t="str">
        <f>'Laporan Mingguan'!$B211</f>
        <v>M 6 X 25</v>
      </c>
      <c r="C211" s="43" t="str">
        <f>'Laporan Mingguan'!C211</f>
        <v>JFL</v>
      </c>
      <c r="D211" s="43">
        <f>'Laporan Mingguan'!D211</f>
        <v>0</v>
      </c>
      <c r="E211" s="43">
        <f>'Laporan Mingguan'!E211</f>
        <v>0</v>
      </c>
      <c r="F211" s="44">
        <f>'Laporan Mingguan'!F211</f>
        <v>35</v>
      </c>
      <c r="G211" s="43">
        <f>'Laporan Mingguan'!G211+'Laporan Mingguan'!I211+'Laporan Mingguan'!K211+'Laporan Mingguan'!M211</f>
        <v>0</v>
      </c>
      <c r="H211" s="43">
        <f>'Laporan Mingguan'!H211+'Laporan Mingguan'!J211+'Laporan Mingguan'!L211+'Laporan Mingguan'!N211</f>
        <v>0</v>
      </c>
      <c r="I211" s="44">
        <f>'Laporan Mingguan'!O211</f>
        <v>35</v>
      </c>
      <c r="J211" s="44">
        <f>'Laporan Mingguan'!P211</f>
        <v>35</v>
      </c>
      <c r="K211" s="44">
        <f>'Laporan Mingguan'!Q211</f>
        <v>1000</v>
      </c>
      <c r="L211" s="44">
        <f>'Laporan Mingguan'!R211</f>
        <v>35000</v>
      </c>
    </row>
    <row r="212" spans="1:12" s="41" customFormat="1" x14ac:dyDescent="0.2">
      <c r="A212" s="43">
        <v>206</v>
      </c>
      <c r="B212" s="43" t="str">
        <f>'Laporan Mingguan'!$B212</f>
        <v>M 6 X 30</v>
      </c>
      <c r="C212" s="43" t="str">
        <f>'Laporan Mingguan'!C212</f>
        <v>JFL</v>
      </c>
      <c r="D212" s="43">
        <f>'Laporan Mingguan'!D212</f>
        <v>0</v>
      </c>
      <c r="E212" s="43">
        <f>'Laporan Mingguan'!E212</f>
        <v>0</v>
      </c>
      <c r="F212" s="44">
        <f>'Laporan Mingguan'!F212</f>
        <v>32</v>
      </c>
      <c r="G212" s="43">
        <f>'Laporan Mingguan'!G212+'Laporan Mingguan'!I212+'Laporan Mingguan'!K212+'Laporan Mingguan'!M212</f>
        <v>0</v>
      </c>
      <c r="H212" s="43">
        <f>'Laporan Mingguan'!H212+'Laporan Mingguan'!J212+'Laporan Mingguan'!L212+'Laporan Mingguan'!N212</f>
        <v>0</v>
      </c>
      <c r="I212" s="44">
        <f>'Laporan Mingguan'!O212</f>
        <v>32</v>
      </c>
      <c r="J212" s="44">
        <f>'Laporan Mingguan'!P212</f>
        <v>32</v>
      </c>
      <c r="K212" s="44">
        <f>'Laporan Mingguan'!Q212</f>
        <v>675</v>
      </c>
      <c r="L212" s="44">
        <f>'Laporan Mingguan'!R212</f>
        <v>21600</v>
      </c>
    </row>
    <row r="213" spans="1:12" s="41" customFormat="1" x14ac:dyDescent="0.2">
      <c r="A213" s="43">
        <v>207</v>
      </c>
      <c r="B213" s="43" t="str">
        <f>'Laporan Mingguan'!$B213</f>
        <v>M 6 X 35</v>
      </c>
      <c r="C213" s="43" t="str">
        <f>'Laporan Mingguan'!C213</f>
        <v>JFL</v>
      </c>
      <c r="D213" s="43">
        <f>'Laporan Mingguan'!D213</f>
        <v>0</v>
      </c>
      <c r="E213" s="43">
        <f>'Laporan Mingguan'!E213</f>
        <v>0</v>
      </c>
      <c r="F213" s="44">
        <f>'Laporan Mingguan'!F213</f>
        <v>25</v>
      </c>
      <c r="G213" s="43">
        <f>'Laporan Mingguan'!G213+'Laporan Mingguan'!I213+'Laporan Mingguan'!K213+'Laporan Mingguan'!M213</f>
        <v>0</v>
      </c>
      <c r="H213" s="43">
        <f>'Laporan Mingguan'!H213+'Laporan Mingguan'!J213+'Laporan Mingguan'!L213+'Laporan Mingguan'!N213</f>
        <v>0</v>
      </c>
      <c r="I213" s="44">
        <f>'Laporan Mingguan'!O213</f>
        <v>25</v>
      </c>
      <c r="J213" s="44">
        <f>'Laporan Mingguan'!P213</f>
        <v>25</v>
      </c>
      <c r="K213" s="44">
        <f>'Laporan Mingguan'!Q213</f>
        <v>800</v>
      </c>
      <c r="L213" s="44">
        <f>'Laporan Mingguan'!R213</f>
        <v>20000</v>
      </c>
    </row>
    <row r="214" spans="1:12" s="41" customFormat="1" x14ac:dyDescent="0.2">
      <c r="A214" s="43">
        <v>208</v>
      </c>
      <c r="B214" s="43" t="str">
        <f>'Laporan Mingguan'!$B214</f>
        <v>M 6 X 40</v>
      </c>
      <c r="C214" s="43" t="str">
        <f>'Laporan Mingguan'!C214</f>
        <v>JFL</v>
      </c>
      <c r="D214" s="43">
        <f>'Laporan Mingguan'!D214</f>
        <v>0</v>
      </c>
      <c r="E214" s="43">
        <f>'Laporan Mingguan'!E214</f>
        <v>0</v>
      </c>
      <c r="F214" s="44">
        <f>'Laporan Mingguan'!F214</f>
        <v>50</v>
      </c>
      <c r="G214" s="43">
        <f>'Laporan Mingguan'!G214+'Laporan Mingguan'!I214+'Laporan Mingguan'!K214+'Laporan Mingguan'!M214</f>
        <v>0</v>
      </c>
      <c r="H214" s="43">
        <f>'Laporan Mingguan'!H214+'Laporan Mingguan'!J214+'Laporan Mingguan'!L214+'Laporan Mingguan'!N214</f>
        <v>0</v>
      </c>
      <c r="I214" s="44">
        <f>'Laporan Mingguan'!O214</f>
        <v>50</v>
      </c>
      <c r="J214" s="44">
        <f>'Laporan Mingguan'!P214</f>
        <v>50</v>
      </c>
      <c r="K214" s="44">
        <f>'Laporan Mingguan'!Q214</f>
        <v>1478</v>
      </c>
      <c r="L214" s="44">
        <f>'Laporan Mingguan'!R214</f>
        <v>73900</v>
      </c>
    </row>
    <row r="215" spans="1:12" s="41" customFormat="1" x14ac:dyDescent="0.2">
      <c r="A215" s="43">
        <v>209</v>
      </c>
      <c r="B215" s="43" t="str">
        <f>'Laporan Mingguan'!$B215</f>
        <v>M 8 X 10</v>
      </c>
      <c r="C215" s="43" t="str">
        <f>'Laporan Mingguan'!C215</f>
        <v>JFL</v>
      </c>
      <c r="D215" s="43">
        <f>'Laporan Mingguan'!D215</f>
        <v>0</v>
      </c>
      <c r="E215" s="43">
        <f>'Laporan Mingguan'!E215</f>
        <v>0</v>
      </c>
      <c r="F215" s="44">
        <f>'Laporan Mingguan'!F215</f>
        <v>53</v>
      </c>
      <c r="G215" s="43">
        <f>'Laporan Mingguan'!G215+'Laporan Mingguan'!I215+'Laporan Mingguan'!K215+'Laporan Mingguan'!M215</f>
        <v>0</v>
      </c>
      <c r="H215" s="43">
        <f>'Laporan Mingguan'!H215+'Laporan Mingguan'!J215+'Laporan Mingguan'!L215+'Laporan Mingguan'!N215</f>
        <v>0</v>
      </c>
      <c r="I215" s="44">
        <f>'Laporan Mingguan'!O215</f>
        <v>53</v>
      </c>
      <c r="J215" s="44">
        <f>'Laporan Mingguan'!P215</f>
        <v>53</v>
      </c>
      <c r="K215" s="44">
        <f>'Laporan Mingguan'!Q215</f>
        <v>575</v>
      </c>
      <c r="L215" s="44">
        <f>'Laporan Mingguan'!R215</f>
        <v>30475</v>
      </c>
    </row>
    <row r="216" spans="1:12" s="41" customFormat="1" x14ac:dyDescent="0.2">
      <c r="A216" s="43">
        <v>210</v>
      </c>
      <c r="B216" s="43" t="str">
        <f>'Laporan Mingguan'!$B216</f>
        <v>M 8 X 12</v>
      </c>
      <c r="C216" s="43" t="str">
        <f>'Laporan Mingguan'!C216</f>
        <v>JFL</v>
      </c>
      <c r="D216" s="43">
        <f>'Laporan Mingguan'!D216</f>
        <v>0</v>
      </c>
      <c r="E216" s="43">
        <f>'Laporan Mingguan'!E216</f>
        <v>0</v>
      </c>
      <c r="F216" s="44">
        <f>'Laporan Mingguan'!F216</f>
        <v>32</v>
      </c>
      <c r="G216" s="43">
        <f>'Laporan Mingguan'!G216+'Laporan Mingguan'!I216+'Laporan Mingguan'!K216+'Laporan Mingguan'!M216</f>
        <v>0</v>
      </c>
      <c r="H216" s="43">
        <f>'Laporan Mingguan'!H216+'Laporan Mingguan'!J216+'Laporan Mingguan'!L216+'Laporan Mingguan'!N216</f>
        <v>0</v>
      </c>
      <c r="I216" s="44">
        <f>'Laporan Mingguan'!O216</f>
        <v>32</v>
      </c>
      <c r="J216" s="44">
        <f>'Laporan Mingguan'!P216</f>
        <v>32</v>
      </c>
      <c r="K216" s="44">
        <f>'Laporan Mingguan'!Q216</f>
        <v>575</v>
      </c>
      <c r="L216" s="44">
        <f>'Laporan Mingguan'!R216</f>
        <v>18400</v>
      </c>
    </row>
    <row r="217" spans="1:12" s="41" customFormat="1" x14ac:dyDescent="0.2">
      <c r="A217" s="43">
        <v>211</v>
      </c>
      <c r="B217" s="43" t="str">
        <f>'Laporan Mingguan'!$B217</f>
        <v xml:space="preserve">M 8 X 15  </v>
      </c>
      <c r="C217" s="43" t="str">
        <f>'Laporan Mingguan'!C217</f>
        <v>JFL</v>
      </c>
      <c r="D217" s="43" t="str">
        <f>'Laporan Mingguan'!D217</f>
        <v>Sampurna Teknik</v>
      </c>
      <c r="E217" s="43">
        <f>'Laporan Mingguan'!E217</f>
        <v>0</v>
      </c>
      <c r="F217" s="44">
        <f>'Laporan Mingguan'!F217</f>
        <v>24</v>
      </c>
      <c r="G217" s="43">
        <f>'Laporan Mingguan'!G217+'Laporan Mingguan'!I217+'Laporan Mingguan'!K217+'Laporan Mingguan'!M217</f>
        <v>0</v>
      </c>
      <c r="H217" s="43">
        <f>'Laporan Mingguan'!H217+'Laporan Mingguan'!J217+'Laporan Mingguan'!L217+'Laporan Mingguan'!N217</f>
        <v>0</v>
      </c>
      <c r="I217" s="44">
        <f>'Laporan Mingguan'!O217</f>
        <v>24</v>
      </c>
      <c r="J217" s="44">
        <f>'Laporan Mingguan'!P217</f>
        <v>24</v>
      </c>
      <c r="K217" s="44">
        <f>'Laporan Mingguan'!Q217</f>
        <v>1300</v>
      </c>
      <c r="L217" s="44">
        <f>'Laporan Mingguan'!R217</f>
        <v>31200</v>
      </c>
    </row>
    <row r="218" spans="1:12" s="41" customFormat="1" x14ac:dyDescent="0.2">
      <c r="A218" s="43">
        <v>212</v>
      </c>
      <c r="B218" s="43" t="str">
        <f>'Laporan Mingguan'!$B218</f>
        <v xml:space="preserve">M 8 X 20  </v>
      </c>
      <c r="C218" s="43" t="str">
        <f>'Laporan Mingguan'!C218</f>
        <v>JFL</v>
      </c>
      <c r="D218" s="43" t="str">
        <f>'Laporan Mingguan'!D218</f>
        <v>Sampurna Teknik</v>
      </c>
      <c r="E218" s="43">
        <f>'Laporan Mingguan'!E218</f>
        <v>0</v>
      </c>
      <c r="F218" s="44">
        <f>'Laporan Mingguan'!F218</f>
        <v>25</v>
      </c>
      <c r="G218" s="43">
        <f>'Laporan Mingguan'!G218+'Laporan Mingguan'!I218+'Laporan Mingguan'!K218+'Laporan Mingguan'!M218</f>
        <v>0</v>
      </c>
      <c r="H218" s="43">
        <f>'Laporan Mingguan'!H218+'Laporan Mingguan'!J218+'Laporan Mingguan'!L218+'Laporan Mingguan'!N218</f>
        <v>0</v>
      </c>
      <c r="I218" s="44">
        <f>'Laporan Mingguan'!O218</f>
        <v>25</v>
      </c>
      <c r="J218" s="44">
        <f>'Laporan Mingguan'!P218</f>
        <v>25</v>
      </c>
      <c r="K218" s="44">
        <f>'Laporan Mingguan'!Q218</f>
        <v>1350</v>
      </c>
      <c r="L218" s="44">
        <f>'Laporan Mingguan'!R218</f>
        <v>33750</v>
      </c>
    </row>
    <row r="219" spans="1:12" s="41" customFormat="1" x14ac:dyDescent="0.2">
      <c r="A219" s="43">
        <v>213</v>
      </c>
      <c r="B219" s="43" t="str">
        <f>'Laporan Mingguan'!$B219</f>
        <v xml:space="preserve">M 8 X 25  </v>
      </c>
      <c r="C219" s="43" t="str">
        <f>'Laporan Mingguan'!C219</f>
        <v>JFL</v>
      </c>
      <c r="D219" s="43">
        <f>'Laporan Mingguan'!D219</f>
        <v>0</v>
      </c>
      <c r="E219" s="43">
        <f>'Laporan Mingguan'!E219</f>
        <v>0</v>
      </c>
      <c r="F219" s="44">
        <f>'Laporan Mingguan'!F219</f>
        <v>39</v>
      </c>
      <c r="G219" s="43">
        <f>'Laporan Mingguan'!G219+'Laporan Mingguan'!I219+'Laporan Mingguan'!K219+'Laporan Mingguan'!M219</f>
        <v>0</v>
      </c>
      <c r="H219" s="43">
        <f>'Laporan Mingguan'!H219+'Laporan Mingguan'!J219+'Laporan Mingguan'!L219+'Laporan Mingguan'!N219</f>
        <v>0</v>
      </c>
      <c r="I219" s="44">
        <f>'Laporan Mingguan'!O219</f>
        <v>39</v>
      </c>
      <c r="J219" s="44">
        <f>'Laporan Mingguan'!P219</f>
        <v>39</v>
      </c>
      <c r="K219" s="44">
        <f>'Laporan Mingguan'!Q219</f>
        <v>1500</v>
      </c>
      <c r="L219" s="44">
        <f>'Laporan Mingguan'!R219</f>
        <v>58500</v>
      </c>
    </row>
    <row r="220" spans="1:12" s="41" customFormat="1" x14ac:dyDescent="0.2">
      <c r="A220" s="43">
        <v>214</v>
      </c>
      <c r="B220" s="43" t="str">
        <f>'Laporan Mingguan'!$B220</f>
        <v xml:space="preserve">M 8 X 30  </v>
      </c>
      <c r="C220" s="43" t="str">
        <f>'Laporan Mingguan'!C220</f>
        <v>JFL</v>
      </c>
      <c r="D220" s="43" t="str">
        <f>'Laporan Mingguan'!D220</f>
        <v>Sampurna Teknik</v>
      </c>
      <c r="E220" s="43">
        <f>'Laporan Mingguan'!E220</f>
        <v>0</v>
      </c>
      <c r="F220" s="44">
        <f>'Laporan Mingguan'!F220</f>
        <v>32</v>
      </c>
      <c r="G220" s="43">
        <f>'Laporan Mingguan'!G220+'Laporan Mingguan'!I220+'Laporan Mingguan'!K220+'Laporan Mingguan'!M220</f>
        <v>0</v>
      </c>
      <c r="H220" s="43">
        <f>'Laporan Mingguan'!H220+'Laporan Mingguan'!J220+'Laporan Mingguan'!L220+'Laporan Mingguan'!N220</f>
        <v>0</v>
      </c>
      <c r="I220" s="44">
        <f>'Laporan Mingguan'!O220</f>
        <v>32</v>
      </c>
      <c r="J220" s="44">
        <f>'Laporan Mingguan'!P220</f>
        <v>32</v>
      </c>
      <c r="K220" s="44">
        <f>'Laporan Mingguan'!Q220</f>
        <v>2000</v>
      </c>
      <c r="L220" s="44">
        <f>'Laporan Mingguan'!R220</f>
        <v>64000</v>
      </c>
    </row>
    <row r="221" spans="1:12" s="41" customFormat="1" x14ac:dyDescent="0.2">
      <c r="A221" s="43">
        <v>215</v>
      </c>
      <c r="B221" s="43" t="str">
        <f>'Laporan Mingguan'!$B221</f>
        <v xml:space="preserve">M 8 X 40  </v>
      </c>
      <c r="C221" s="43" t="str">
        <f>'Laporan Mingguan'!C221</f>
        <v>JFL</v>
      </c>
      <c r="D221" s="43">
        <f>'Laporan Mingguan'!D221</f>
        <v>0</v>
      </c>
      <c r="E221" s="43">
        <f>'Laporan Mingguan'!E221</f>
        <v>0</v>
      </c>
      <c r="F221" s="44">
        <f>'Laporan Mingguan'!F221</f>
        <v>61</v>
      </c>
      <c r="G221" s="43">
        <f>'Laporan Mingguan'!G221+'Laporan Mingguan'!I221+'Laporan Mingguan'!K221+'Laporan Mingguan'!M221</f>
        <v>0</v>
      </c>
      <c r="H221" s="43">
        <f>'Laporan Mingguan'!H221+'Laporan Mingguan'!J221+'Laporan Mingguan'!L221+'Laporan Mingguan'!N221</f>
        <v>0</v>
      </c>
      <c r="I221" s="44">
        <f>'Laporan Mingguan'!O221</f>
        <v>61</v>
      </c>
      <c r="J221" s="44">
        <f>'Laporan Mingguan'!P221</f>
        <v>61</v>
      </c>
      <c r="K221" s="44">
        <f>'Laporan Mingguan'!Q221</f>
        <v>645.25</v>
      </c>
      <c r="L221" s="44">
        <f>'Laporan Mingguan'!R221</f>
        <v>39360.25</v>
      </c>
    </row>
    <row r="222" spans="1:12" s="41" customFormat="1" x14ac:dyDescent="0.2">
      <c r="A222" s="43">
        <v>216</v>
      </c>
      <c r="B222" s="43" t="str">
        <f>'Laporan Mingguan'!$B222</f>
        <v xml:space="preserve">M 10 X 12  </v>
      </c>
      <c r="C222" s="43" t="str">
        <f>'Laporan Mingguan'!C222</f>
        <v>JFL</v>
      </c>
      <c r="D222" s="43">
        <f>'Laporan Mingguan'!D222</f>
        <v>0</v>
      </c>
      <c r="E222" s="43">
        <f>'Laporan Mingguan'!E222</f>
        <v>0</v>
      </c>
      <c r="F222" s="44">
        <f>'Laporan Mingguan'!F222</f>
        <v>63</v>
      </c>
      <c r="G222" s="43">
        <f>'Laporan Mingguan'!G222+'Laporan Mingguan'!I222+'Laporan Mingguan'!K222+'Laporan Mingguan'!M222</f>
        <v>0</v>
      </c>
      <c r="H222" s="43">
        <f>'Laporan Mingguan'!H222+'Laporan Mingguan'!J222+'Laporan Mingguan'!L222+'Laporan Mingguan'!N222</f>
        <v>0</v>
      </c>
      <c r="I222" s="44">
        <f>'Laporan Mingguan'!O222</f>
        <v>63</v>
      </c>
      <c r="J222" s="44">
        <f>'Laporan Mingguan'!P222</f>
        <v>63</v>
      </c>
      <c r="K222" s="44">
        <f>'Laporan Mingguan'!Q222</f>
        <v>1500</v>
      </c>
      <c r="L222" s="44">
        <f>'Laporan Mingguan'!R222</f>
        <v>94500</v>
      </c>
    </row>
    <row r="223" spans="1:12" s="41" customFormat="1" x14ac:dyDescent="0.2">
      <c r="A223" s="43">
        <v>217</v>
      </c>
      <c r="B223" s="43" t="str">
        <f>'Laporan Mingguan'!$B223</f>
        <v>M 10 X  15</v>
      </c>
      <c r="C223" s="43" t="str">
        <f>'Laporan Mingguan'!C223</f>
        <v>JFL</v>
      </c>
      <c r="D223" s="43">
        <f>'Laporan Mingguan'!D223</f>
        <v>0</v>
      </c>
      <c r="E223" s="43">
        <f>'Laporan Mingguan'!E223</f>
        <v>0</v>
      </c>
      <c r="F223" s="44">
        <f>'Laporan Mingguan'!F223</f>
        <v>1</v>
      </c>
      <c r="G223" s="43">
        <f>'Laporan Mingguan'!G223+'Laporan Mingguan'!I223+'Laporan Mingguan'!K223+'Laporan Mingguan'!M223</f>
        <v>0</v>
      </c>
      <c r="H223" s="43">
        <f>'Laporan Mingguan'!H223+'Laporan Mingguan'!J223+'Laporan Mingguan'!L223+'Laporan Mingguan'!N223</f>
        <v>0</v>
      </c>
      <c r="I223" s="44">
        <f>'Laporan Mingguan'!O223</f>
        <v>1</v>
      </c>
      <c r="J223" s="44">
        <f>'Laporan Mingguan'!P223</f>
        <v>1</v>
      </c>
      <c r="K223" s="44">
        <f>'Laporan Mingguan'!Q223</f>
        <v>2093</v>
      </c>
      <c r="L223" s="44">
        <f>'Laporan Mingguan'!R223</f>
        <v>2093</v>
      </c>
    </row>
    <row r="224" spans="1:12" s="41" customFormat="1" x14ac:dyDescent="0.2">
      <c r="A224" s="43">
        <v>218</v>
      </c>
      <c r="B224" s="43" t="str">
        <f>'Laporan Mingguan'!$B224</f>
        <v>M 10 X 20</v>
      </c>
      <c r="C224" s="43" t="str">
        <f>'Laporan Mingguan'!C224</f>
        <v>JFL</v>
      </c>
      <c r="D224" s="43">
        <f>'Laporan Mingguan'!D224</f>
        <v>0</v>
      </c>
      <c r="E224" s="43">
        <f>'Laporan Mingguan'!E224</f>
        <v>0</v>
      </c>
      <c r="F224" s="44">
        <f>'Laporan Mingguan'!F224</f>
        <v>30</v>
      </c>
      <c r="G224" s="43">
        <f>'Laporan Mingguan'!G224+'Laporan Mingguan'!I224+'Laporan Mingguan'!K224+'Laporan Mingguan'!M224</f>
        <v>0</v>
      </c>
      <c r="H224" s="43">
        <f>'Laporan Mingguan'!H224+'Laporan Mingguan'!J224+'Laporan Mingguan'!L224+'Laporan Mingguan'!N224</f>
        <v>0</v>
      </c>
      <c r="I224" s="44">
        <f>'Laporan Mingguan'!O224</f>
        <v>30</v>
      </c>
      <c r="J224" s="44">
        <f>'Laporan Mingguan'!P224</f>
        <v>30</v>
      </c>
      <c r="K224" s="44">
        <f>'Laporan Mingguan'!Q224</f>
        <v>2000</v>
      </c>
      <c r="L224" s="44">
        <f>'Laporan Mingguan'!R224</f>
        <v>60000</v>
      </c>
    </row>
    <row r="225" spans="1:12" s="41" customFormat="1" x14ac:dyDescent="0.2">
      <c r="A225" s="43">
        <v>219</v>
      </c>
      <c r="B225" s="43" t="str">
        <f>'Laporan Mingguan'!$B225</f>
        <v>M 10 X 25</v>
      </c>
      <c r="C225" s="43" t="str">
        <f>'Laporan Mingguan'!C225</f>
        <v>JFL</v>
      </c>
      <c r="D225" s="43">
        <f>'Laporan Mingguan'!D225</f>
        <v>0</v>
      </c>
      <c r="E225" s="43">
        <f>'Laporan Mingguan'!E225</f>
        <v>0</v>
      </c>
      <c r="F225" s="44">
        <f>'Laporan Mingguan'!F225</f>
        <v>40</v>
      </c>
      <c r="G225" s="43">
        <f>'Laporan Mingguan'!G225+'Laporan Mingguan'!I225+'Laporan Mingguan'!K225+'Laporan Mingguan'!M225</f>
        <v>0</v>
      </c>
      <c r="H225" s="43">
        <f>'Laporan Mingguan'!H225+'Laporan Mingguan'!J225+'Laporan Mingguan'!L225+'Laporan Mingguan'!N225</f>
        <v>0</v>
      </c>
      <c r="I225" s="44">
        <f>'Laporan Mingguan'!O225</f>
        <v>40</v>
      </c>
      <c r="J225" s="44">
        <f>'Laporan Mingguan'!P225</f>
        <v>40</v>
      </c>
      <c r="K225" s="44">
        <f>'Laporan Mingguan'!Q225</f>
        <v>2000</v>
      </c>
      <c r="L225" s="44">
        <f>'Laporan Mingguan'!R225</f>
        <v>80000</v>
      </c>
    </row>
    <row r="226" spans="1:12" s="41" customFormat="1" x14ac:dyDescent="0.2">
      <c r="A226" s="43">
        <v>220</v>
      </c>
      <c r="B226" s="43" t="str">
        <f>'Laporan Mingguan'!$B226</f>
        <v>M 10 X 30</v>
      </c>
      <c r="C226" s="43" t="str">
        <f>'Laporan Mingguan'!C226</f>
        <v>JFL</v>
      </c>
      <c r="D226" s="43">
        <f>'Laporan Mingguan'!D226</f>
        <v>0</v>
      </c>
      <c r="E226" s="43">
        <f>'Laporan Mingguan'!E226</f>
        <v>0</v>
      </c>
      <c r="F226" s="44">
        <f>'Laporan Mingguan'!F226</f>
        <v>20</v>
      </c>
      <c r="G226" s="43">
        <f>'Laporan Mingguan'!G226+'Laporan Mingguan'!I226+'Laporan Mingguan'!K226+'Laporan Mingguan'!M226</f>
        <v>0</v>
      </c>
      <c r="H226" s="43">
        <f>'Laporan Mingguan'!H226+'Laporan Mingguan'!J226+'Laporan Mingguan'!L226+'Laporan Mingguan'!N226</f>
        <v>0</v>
      </c>
      <c r="I226" s="44">
        <f>'Laporan Mingguan'!O226</f>
        <v>20</v>
      </c>
      <c r="J226" s="44">
        <f>'Laporan Mingguan'!P226</f>
        <v>20</v>
      </c>
      <c r="K226" s="44">
        <f>'Laporan Mingguan'!Q226</f>
        <v>2000</v>
      </c>
      <c r="L226" s="44">
        <f>'Laporan Mingguan'!R226</f>
        <v>40000</v>
      </c>
    </row>
    <row r="227" spans="1:12" s="41" customFormat="1" x14ac:dyDescent="0.2">
      <c r="A227" s="43">
        <v>221</v>
      </c>
      <c r="B227" s="43" t="str">
        <f>'Laporan Mingguan'!$B227</f>
        <v xml:space="preserve">M 12 X 40  </v>
      </c>
      <c r="C227" s="43" t="str">
        <f>'Laporan Mingguan'!C227</f>
        <v>JFL</v>
      </c>
      <c r="D227" s="43">
        <f>'Laporan Mingguan'!D227</f>
        <v>0</v>
      </c>
      <c r="E227" s="43">
        <f>'Laporan Mingguan'!E227</f>
        <v>0</v>
      </c>
      <c r="F227" s="44">
        <f>'Laporan Mingguan'!F227</f>
        <v>9</v>
      </c>
      <c r="G227" s="43">
        <f>'Laporan Mingguan'!G227+'Laporan Mingguan'!I227+'Laporan Mingguan'!K227+'Laporan Mingguan'!M227</f>
        <v>0</v>
      </c>
      <c r="H227" s="43">
        <f>'Laporan Mingguan'!H227+'Laporan Mingguan'!J227+'Laporan Mingguan'!L227+'Laporan Mingguan'!N227</f>
        <v>0</v>
      </c>
      <c r="I227" s="44">
        <f>'Laporan Mingguan'!O227</f>
        <v>9</v>
      </c>
      <c r="J227" s="44">
        <f>'Laporan Mingguan'!P227</f>
        <v>9</v>
      </c>
      <c r="K227" s="44">
        <f>'Laporan Mingguan'!Q227</f>
        <v>4500</v>
      </c>
      <c r="L227" s="44">
        <f>'Laporan Mingguan'!R227</f>
        <v>40500</v>
      </c>
    </row>
    <row r="228" spans="1:12" s="41" customFormat="1" x14ac:dyDescent="0.2">
      <c r="A228" s="43">
        <v>222</v>
      </c>
      <c r="B228" s="43" t="str">
        <f>'Laporan Mingguan'!$B228</f>
        <v xml:space="preserve">M 12 X 50  </v>
      </c>
      <c r="C228" s="43" t="str">
        <f>'Laporan Mingguan'!C228</f>
        <v>JFL</v>
      </c>
      <c r="D228" s="43">
        <f>'Laporan Mingguan'!D228</f>
        <v>0</v>
      </c>
      <c r="E228" s="43">
        <f>'Laporan Mingguan'!E228</f>
        <v>0</v>
      </c>
      <c r="F228" s="44">
        <f>'Laporan Mingguan'!F228</f>
        <v>37</v>
      </c>
      <c r="G228" s="43">
        <f>'Laporan Mingguan'!G228+'Laporan Mingguan'!I228+'Laporan Mingguan'!K228+'Laporan Mingguan'!M228</f>
        <v>0</v>
      </c>
      <c r="H228" s="43">
        <f>'Laporan Mingguan'!H228+'Laporan Mingguan'!J228+'Laporan Mingguan'!L228+'Laporan Mingguan'!N228</f>
        <v>0</v>
      </c>
      <c r="I228" s="44">
        <f>'Laporan Mingguan'!O228</f>
        <v>37</v>
      </c>
      <c r="J228" s="44">
        <f>'Laporan Mingguan'!P228</f>
        <v>37</v>
      </c>
      <c r="K228" s="44">
        <f>'Laporan Mingguan'!Q228</f>
        <v>2600</v>
      </c>
      <c r="L228" s="44">
        <f>'Laporan Mingguan'!R228</f>
        <v>96200</v>
      </c>
    </row>
    <row r="229" spans="1:12" s="41" customFormat="1" x14ac:dyDescent="0.2">
      <c r="A229" s="43">
        <v>223</v>
      </c>
      <c r="B229" s="43" t="str">
        <f>'Laporan Mingguan'!$B229</f>
        <v xml:space="preserve">M 12 X 55  </v>
      </c>
      <c r="C229" s="43" t="str">
        <f>'Laporan Mingguan'!C229</f>
        <v>JFL</v>
      </c>
      <c r="D229" s="43">
        <f>'Laporan Mingguan'!D229</f>
        <v>0</v>
      </c>
      <c r="E229" s="43">
        <f>'Laporan Mingguan'!E229</f>
        <v>0</v>
      </c>
      <c r="F229" s="44">
        <f>'Laporan Mingguan'!F229</f>
        <v>13</v>
      </c>
      <c r="G229" s="43">
        <f>'Laporan Mingguan'!G229+'Laporan Mingguan'!I229+'Laporan Mingguan'!K229+'Laporan Mingguan'!M229</f>
        <v>0</v>
      </c>
      <c r="H229" s="43">
        <f>'Laporan Mingguan'!H229+'Laporan Mingguan'!J229+'Laporan Mingguan'!L229+'Laporan Mingguan'!N229</f>
        <v>0</v>
      </c>
      <c r="I229" s="44">
        <f>'Laporan Mingguan'!O229</f>
        <v>13</v>
      </c>
      <c r="J229" s="44">
        <f>'Laporan Mingguan'!P229</f>
        <v>13</v>
      </c>
      <c r="K229" s="44">
        <f>'Laporan Mingguan'!Q229</f>
        <v>4950</v>
      </c>
      <c r="L229" s="44">
        <f>'Laporan Mingguan'!R229</f>
        <v>64350</v>
      </c>
    </row>
    <row r="230" spans="1:12" s="41" customFormat="1" x14ac:dyDescent="0.2">
      <c r="A230" s="43">
        <v>224</v>
      </c>
      <c r="B230" s="43" t="str">
        <f>'Laporan Mingguan'!$B230</f>
        <v>M 3 x 6 Stainless</v>
      </c>
      <c r="C230" s="43" t="str">
        <f>'Laporan Mingguan'!C230</f>
        <v>JFL</v>
      </c>
      <c r="D230" s="43">
        <f>'Laporan Mingguan'!D230</f>
        <v>0</v>
      </c>
      <c r="E230" s="43">
        <f>'Laporan Mingguan'!E230</f>
        <v>0</v>
      </c>
      <c r="F230" s="44">
        <f>'Laporan Mingguan'!F230</f>
        <v>20</v>
      </c>
      <c r="G230" s="43">
        <f>'Laporan Mingguan'!G230+'Laporan Mingguan'!I230+'Laporan Mingguan'!K230+'Laporan Mingguan'!M230</f>
        <v>0</v>
      </c>
      <c r="H230" s="43">
        <f>'Laporan Mingguan'!H230+'Laporan Mingguan'!J230+'Laporan Mingguan'!L230+'Laporan Mingguan'!N230</f>
        <v>0</v>
      </c>
      <c r="I230" s="44">
        <f>'Laporan Mingguan'!O230</f>
        <v>20</v>
      </c>
      <c r="J230" s="44">
        <f>'Laporan Mingguan'!P230</f>
        <v>20</v>
      </c>
      <c r="K230" s="44">
        <f>'Laporan Mingguan'!Q230</f>
        <v>400</v>
      </c>
      <c r="L230" s="44">
        <f>'Laporan Mingguan'!R230</f>
        <v>8000</v>
      </c>
    </row>
    <row r="231" spans="1:12" s="41" customFormat="1" x14ac:dyDescent="0.2">
      <c r="A231" s="43">
        <v>225</v>
      </c>
      <c r="B231" s="43" t="str">
        <f>'Laporan Mingguan'!$B231</f>
        <v>M 3 x 8 Stainless</v>
      </c>
      <c r="C231" s="43" t="str">
        <f>'Laporan Mingguan'!C231</f>
        <v>JFL</v>
      </c>
      <c r="D231" s="43">
        <f>'Laporan Mingguan'!D231</f>
        <v>0</v>
      </c>
      <c r="E231" s="43">
        <f>'Laporan Mingguan'!E231</f>
        <v>0</v>
      </c>
      <c r="F231" s="44">
        <f>'Laporan Mingguan'!F231</f>
        <v>30</v>
      </c>
      <c r="G231" s="43">
        <f>'Laporan Mingguan'!G231+'Laporan Mingguan'!I231+'Laporan Mingguan'!K231+'Laporan Mingguan'!M231</f>
        <v>0</v>
      </c>
      <c r="H231" s="43">
        <f>'Laporan Mingguan'!H231+'Laporan Mingguan'!J231+'Laporan Mingguan'!L231+'Laporan Mingguan'!N231</f>
        <v>0</v>
      </c>
      <c r="I231" s="44">
        <f>'Laporan Mingguan'!O231</f>
        <v>30</v>
      </c>
      <c r="J231" s="44">
        <f>'Laporan Mingguan'!P231</f>
        <v>30</v>
      </c>
      <c r="K231" s="44">
        <f>'Laporan Mingguan'!Q231</f>
        <v>4950</v>
      </c>
      <c r="L231" s="44">
        <f>'Laporan Mingguan'!R231</f>
        <v>148500</v>
      </c>
    </row>
    <row r="232" spans="1:12" s="41" customFormat="1" x14ac:dyDescent="0.2">
      <c r="A232" s="43">
        <v>226</v>
      </c>
      <c r="B232" s="43" t="str">
        <f>'Laporan Mingguan'!$B232</f>
        <v>M 3 x 10 Stainless</v>
      </c>
      <c r="C232" s="43" t="str">
        <f>'Laporan Mingguan'!C232</f>
        <v>JFL</v>
      </c>
      <c r="D232" s="43">
        <f>'Laporan Mingguan'!D232</f>
        <v>0</v>
      </c>
      <c r="E232" s="43">
        <f>'Laporan Mingguan'!E232</f>
        <v>0</v>
      </c>
      <c r="F232" s="44">
        <f>'Laporan Mingguan'!F232</f>
        <v>4</v>
      </c>
      <c r="G232" s="43">
        <f>'Laporan Mingguan'!G232+'Laporan Mingguan'!I232+'Laporan Mingguan'!K232+'Laporan Mingguan'!M232</f>
        <v>0</v>
      </c>
      <c r="H232" s="43">
        <f>'Laporan Mingguan'!H232+'Laporan Mingguan'!J232+'Laporan Mingguan'!L232+'Laporan Mingguan'!N232</f>
        <v>0</v>
      </c>
      <c r="I232" s="44">
        <f>'Laporan Mingguan'!O232</f>
        <v>4</v>
      </c>
      <c r="J232" s="44">
        <f>'Laporan Mingguan'!P232</f>
        <v>4</v>
      </c>
      <c r="K232" s="44">
        <f>'Laporan Mingguan'!Q232</f>
        <v>361</v>
      </c>
      <c r="L232" s="44">
        <f>'Laporan Mingguan'!R232</f>
        <v>1444</v>
      </c>
    </row>
    <row r="233" spans="1:12" s="41" customFormat="1" x14ac:dyDescent="0.2">
      <c r="A233" s="43">
        <v>227</v>
      </c>
      <c r="B233" s="43" t="str">
        <f>'Laporan Mingguan'!$B233</f>
        <v>M 4 X 8 Stainless</v>
      </c>
      <c r="C233" s="43" t="str">
        <f>'Laporan Mingguan'!C233</f>
        <v>JFL</v>
      </c>
      <c r="D233" s="43">
        <f>'Laporan Mingguan'!D233</f>
        <v>0</v>
      </c>
      <c r="E233" s="43">
        <f>'Laporan Mingguan'!E233</f>
        <v>0</v>
      </c>
      <c r="F233" s="44">
        <f>'Laporan Mingguan'!F233</f>
        <v>0</v>
      </c>
      <c r="G233" s="43">
        <f>'Laporan Mingguan'!G233+'Laporan Mingguan'!I233+'Laporan Mingguan'!K233+'Laporan Mingguan'!M233</f>
        <v>0</v>
      </c>
      <c r="H233" s="43">
        <f>'Laporan Mingguan'!H233+'Laporan Mingguan'!J233+'Laporan Mingguan'!L233+'Laporan Mingguan'!N233</f>
        <v>0</v>
      </c>
      <c r="I233" s="44">
        <f>'Laporan Mingguan'!O233</f>
        <v>0</v>
      </c>
      <c r="J233" s="44">
        <f>'Laporan Mingguan'!P233</f>
        <v>0</v>
      </c>
      <c r="K233" s="44">
        <f>'Laporan Mingguan'!Q233</f>
        <v>531</v>
      </c>
      <c r="L233" s="44">
        <f>'Laporan Mingguan'!R233</f>
        <v>0</v>
      </c>
    </row>
    <row r="234" spans="1:12" s="41" customFormat="1" x14ac:dyDescent="0.2">
      <c r="A234" s="43">
        <v>228</v>
      </c>
      <c r="B234" s="43" t="str">
        <f>'Laporan Mingguan'!$B234</f>
        <v>M 4 X 10 Stainless</v>
      </c>
      <c r="C234" s="43" t="str">
        <f>'Laporan Mingguan'!C234</f>
        <v>JFL</v>
      </c>
      <c r="D234" s="43">
        <f>'Laporan Mingguan'!D234</f>
        <v>0</v>
      </c>
      <c r="E234" s="43">
        <f>'Laporan Mingguan'!E234</f>
        <v>0</v>
      </c>
      <c r="F234" s="44">
        <f>'Laporan Mingguan'!F234</f>
        <v>24</v>
      </c>
      <c r="G234" s="43">
        <f>'Laporan Mingguan'!G234+'Laporan Mingguan'!I234+'Laporan Mingguan'!K234+'Laporan Mingguan'!M234</f>
        <v>0</v>
      </c>
      <c r="H234" s="43">
        <f>'Laporan Mingguan'!H234+'Laporan Mingguan'!J234+'Laporan Mingguan'!L234+'Laporan Mingguan'!N234</f>
        <v>0</v>
      </c>
      <c r="I234" s="44">
        <f>'Laporan Mingguan'!O234</f>
        <v>24</v>
      </c>
      <c r="J234" s="44">
        <f>'Laporan Mingguan'!P234</f>
        <v>24</v>
      </c>
      <c r="K234" s="44">
        <f>'Laporan Mingguan'!Q234</f>
        <v>500</v>
      </c>
      <c r="L234" s="44">
        <f>'Laporan Mingguan'!R234</f>
        <v>12000</v>
      </c>
    </row>
    <row r="235" spans="1:12" s="41" customFormat="1" x14ac:dyDescent="0.2">
      <c r="A235" s="43">
        <v>229</v>
      </c>
      <c r="B235" s="43" t="str">
        <f>'Laporan Mingguan'!$B235</f>
        <v>M 4 X 16 Stainless</v>
      </c>
      <c r="C235" s="43" t="str">
        <f>'Laporan Mingguan'!C235</f>
        <v>JFL</v>
      </c>
      <c r="D235" s="43">
        <f>'Laporan Mingguan'!D235</f>
        <v>0</v>
      </c>
      <c r="E235" s="43">
        <f>'Laporan Mingguan'!E235</f>
        <v>0</v>
      </c>
      <c r="F235" s="44">
        <f>'Laporan Mingguan'!F235</f>
        <v>17</v>
      </c>
      <c r="G235" s="43">
        <f>'Laporan Mingguan'!G235+'Laporan Mingguan'!I235+'Laporan Mingguan'!K235+'Laporan Mingguan'!M235</f>
        <v>0</v>
      </c>
      <c r="H235" s="43">
        <f>'Laporan Mingguan'!H235+'Laporan Mingguan'!J235+'Laporan Mingguan'!L235+'Laporan Mingguan'!N235</f>
        <v>0</v>
      </c>
      <c r="I235" s="44">
        <f>'Laporan Mingguan'!O235</f>
        <v>17</v>
      </c>
      <c r="J235" s="44">
        <f>'Laporan Mingguan'!P235</f>
        <v>17</v>
      </c>
      <c r="K235" s="44">
        <f>'Laporan Mingguan'!Q235</f>
        <v>650</v>
      </c>
      <c r="L235" s="44">
        <f>'Laporan Mingguan'!R235</f>
        <v>11050</v>
      </c>
    </row>
    <row r="236" spans="1:12" s="41" customFormat="1" x14ac:dyDescent="0.2">
      <c r="A236" s="43">
        <v>230</v>
      </c>
      <c r="B236" s="43" t="str">
        <f>'Laporan Mingguan'!$B236</f>
        <v>M 8 X 40 Stainless</v>
      </c>
      <c r="C236" s="43" t="str">
        <f>'Laporan Mingguan'!C236</f>
        <v>JFL</v>
      </c>
      <c r="D236" s="43">
        <f>'Laporan Mingguan'!D236</f>
        <v>0</v>
      </c>
      <c r="E236" s="43">
        <f>'Laporan Mingguan'!E236</f>
        <v>0</v>
      </c>
      <c r="F236" s="44">
        <f>'Laporan Mingguan'!F236</f>
        <v>25</v>
      </c>
      <c r="G236" s="43">
        <f>'Laporan Mingguan'!G236+'Laporan Mingguan'!I236+'Laporan Mingguan'!K236+'Laporan Mingguan'!M236</f>
        <v>0</v>
      </c>
      <c r="H236" s="43">
        <f>'Laporan Mingguan'!H236+'Laporan Mingguan'!J236+'Laporan Mingguan'!L236+'Laporan Mingguan'!N236</f>
        <v>0</v>
      </c>
      <c r="I236" s="44">
        <f>'Laporan Mingguan'!O236</f>
        <v>25</v>
      </c>
      <c r="J236" s="44">
        <f>'Laporan Mingguan'!P236</f>
        <v>25</v>
      </c>
      <c r="K236" s="44">
        <f>'Laporan Mingguan'!Q236</f>
        <v>1420</v>
      </c>
      <c r="L236" s="44">
        <f>'Laporan Mingguan'!R236</f>
        <v>35500</v>
      </c>
    </row>
    <row r="237" spans="1:12" s="41" customFormat="1" x14ac:dyDescent="0.2">
      <c r="A237" s="43">
        <v>231</v>
      </c>
      <c r="B237" s="43" t="str">
        <f>'Laporan Mingguan'!$B237</f>
        <v>M 6 X 15 (+)</v>
      </c>
      <c r="C237" s="43" t="str">
        <f>'Laporan Mingguan'!C237</f>
        <v>JFL</v>
      </c>
      <c r="D237" s="43">
        <f>'Laporan Mingguan'!D237</f>
        <v>0</v>
      </c>
      <c r="E237" s="43">
        <f>'Laporan Mingguan'!E237</f>
        <v>0</v>
      </c>
      <c r="F237" s="44">
        <f>'Laporan Mingguan'!F237</f>
        <v>16</v>
      </c>
      <c r="G237" s="43">
        <f>'Laporan Mingguan'!G237+'Laporan Mingguan'!I237+'Laporan Mingguan'!K237+'Laporan Mingguan'!M237</f>
        <v>0</v>
      </c>
      <c r="H237" s="43">
        <f>'Laporan Mingguan'!H237+'Laporan Mingguan'!J237+'Laporan Mingguan'!L237+'Laporan Mingguan'!N237</f>
        <v>0</v>
      </c>
      <c r="I237" s="44">
        <f>'Laporan Mingguan'!O237</f>
        <v>16</v>
      </c>
      <c r="J237" s="44">
        <f>'Laporan Mingguan'!P237</f>
        <v>16</v>
      </c>
      <c r="K237" s="44">
        <f>'Laporan Mingguan'!Q237</f>
        <v>2150</v>
      </c>
      <c r="L237" s="44">
        <f>'Laporan Mingguan'!R237</f>
        <v>34400</v>
      </c>
    </row>
    <row r="238" spans="1:12" s="41" customFormat="1" x14ac:dyDescent="0.2">
      <c r="A238" s="43">
        <v>232</v>
      </c>
      <c r="B238" s="43" t="str">
        <f>'Laporan Mingguan'!$B238</f>
        <v>M 6 X 15 (-)</v>
      </c>
      <c r="C238" s="43" t="str">
        <f>'Laporan Mingguan'!C238</f>
        <v>JFL</v>
      </c>
      <c r="D238" s="43">
        <f>'Laporan Mingguan'!D238</f>
        <v>0</v>
      </c>
      <c r="E238" s="43">
        <f>'Laporan Mingguan'!E238</f>
        <v>0</v>
      </c>
      <c r="F238" s="44">
        <f>'Laporan Mingguan'!F238</f>
        <v>13</v>
      </c>
      <c r="G238" s="43">
        <f>'Laporan Mingguan'!G238+'Laporan Mingguan'!I238+'Laporan Mingguan'!K238+'Laporan Mingguan'!M238</f>
        <v>0</v>
      </c>
      <c r="H238" s="43">
        <f>'Laporan Mingguan'!H238+'Laporan Mingguan'!J238+'Laporan Mingguan'!L238+'Laporan Mingguan'!N238</f>
        <v>0</v>
      </c>
      <c r="I238" s="44">
        <f>'Laporan Mingguan'!O238</f>
        <v>13</v>
      </c>
      <c r="J238" s="44">
        <f>'Laporan Mingguan'!P238</f>
        <v>13</v>
      </c>
      <c r="K238" s="44">
        <f>'Laporan Mingguan'!Q238</f>
        <v>2150</v>
      </c>
      <c r="L238" s="44">
        <f>'Laporan Mingguan'!R238</f>
        <v>27950</v>
      </c>
    </row>
    <row r="239" spans="1:12" s="41" customFormat="1" x14ac:dyDescent="0.2">
      <c r="A239" s="43">
        <v>233</v>
      </c>
      <c r="B239" s="43" t="str">
        <f>'Laporan Mingguan'!$B239</f>
        <v>M 6 X 20 (+)</v>
      </c>
      <c r="C239" s="43" t="str">
        <f>'Laporan Mingguan'!C239</f>
        <v>JFL</v>
      </c>
      <c r="D239" s="43">
        <f>'Laporan Mingguan'!D239</f>
        <v>0</v>
      </c>
      <c r="E239" s="43">
        <f>'Laporan Mingguan'!E239</f>
        <v>0</v>
      </c>
      <c r="F239" s="44">
        <f>'Laporan Mingguan'!F239</f>
        <v>14</v>
      </c>
      <c r="G239" s="43">
        <f>'Laporan Mingguan'!G239+'Laporan Mingguan'!I239+'Laporan Mingguan'!K239+'Laporan Mingguan'!M239</f>
        <v>0</v>
      </c>
      <c r="H239" s="43">
        <f>'Laporan Mingguan'!H239+'Laporan Mingguan'!J239+'Laporan Mingguan'!L239+'Laporan Mingguan'!N239</f>
        <v>0</v>
      </c>
      <c r="I239" s="44">
        <f>'Laporan Mingguan'!O239</f>
        <v>14</v>
      </c>
      <c r="J239" s="44">
        <f>'Laporan Mingguan'!P239</f>
        <v>14</v>
      </c>
      <c r="K239" s="44">
        <f>'Laporan Mingguan'!Q239</f>
        <v>224.75</v>
      </c>
      <c r="L239" s="44">
        <f>'Laporan Mingguan'!R239</f>
        <v>3146.5</v>
      </c>
    </row>
    <row r="240" spans="1:12" s="41" customFormat="1" x14ac:dyDescent="0.2">
      <c r="A240" s="43">
        <v>234</v>
      </c>
      <c r="B240" s="43" t="str">
        <f>'Laporan Mingguan'!$B240</f>
        <v>M 8 X 25 CS ( + )</v>
      </c>
      <c r="C240" s="43" t="str">
        <f>'Laporan Mingguan'!C240</f>
        <v>JFL</v>
      </c>
      <c r="D240" s="43">
        <f>'Laporan Mingguan'!D240</f>
        <v>0</v>
      </c>
      <c r="E240" s="43">
        <f>'Laporan Mingguan'!E240</f>
        <v>0</v>
      </c>
      <c r="F240" s="44">
        <f>'Laporan Mingguan'!F240</f>
        <v>29</v>
      </c>
      <c r="G240" s="43">
        <f>'Laporan Mingguan'!G240+'Laporan Mingguan'!I240+'Laporan Mingguan'!K240+'Laporan Mingguan'!M240</f>
        <v>0</v>
      </c>
      <c r="H240" s="43">
        <f>'Laporan Mingguan'!H240+'Laporan Mingguan'!J240+'Laporan Mingguan'!L240+'Laporan Mingguan'!N240</f>
        <v>0</v>
      </c>
      <c r="I240" s="44">
        <f>'Laporan Mingguan'!O240</f>
        <v>29</v>
      </c>
      <c r="J240" s="44">
        <f>'Laporan Mingguan'!P240</f>
        <v>29</v>
      </c>
      <c r="K240" s="44">
        <f>'Laporan Mingguan'!Q240</f>
        <v>440</v>
      </c>
      <c r="L240" s="44">
        <f>'Laporan Mingguan'!R240</f>
        <v>12760</v>
      </c>
    </row>
    <row r="241" spans="1:12" s="41" customFormat="1" x14ac:dyDescent="0.2">
      <c r="A241" s="43">
        <v>235</v>
      </c>
      <c r="B241" s="43" t="str">
        <f>'Laporan Mingguan'!$B241</f>
        <v>M 3 x 10 (Kembang)</v>
      </c>
      <c r="C241" s="43" t="str">
        <f>'Laporan Mingguan'!C241</f>
        <v>JF</v>
      </c>
      <c r="D241" s="43">
        <f>'Laporan Mingguan'!D241</f>
        <v>0</v>
      </c>
      <c r="E241" s="43">
        <f>'Laporan Mingguan'!E241</f>
        <v>0</v>
      </c>
      <c r="F241" s="44">
        <f>'Laporan Mingguan'!F241</f>
        <v>11</v>
      </c>
      <c r="G241" s="43">
        <f>'Laporan Mingguan'!G241+'Laporan Mingguan'!I241+'Laporan Mingguan'!K241+'Laporan Mingguan'!M241</f>
        <v>0</v>
      </c>
      <c r="H241" s="43">
        <f>'Laporan Mingguan'!H241+'Laporan Mingguan'!J241+'Laporan Mingguan'!L241+'Laporan Mingguan'!N241</f>
        <v>0</v>
      </c>
      <c r="I241" s="44">
        <f>'Laporan Mingguan'!O241</f>
        <v>11</v>
      </c>
      <c r="J241" s="44">
        <f>'Laporan Mingguan'!P241</f>
        <v>11</v>
      </c>
      <c r="K241" s="44">
        <f>'Laporan Mingguan'!Q241</f>
        <v>361</v>
      </c>
      <c r="L241" s="44">
        <f>'Laporan Mingguan'!R241</f>
        <v>3971</v>
      </c>
    </row>
    <row r="242" spans="1:12" s="41" customFormat="1" x14ac:dyDescent="0.2">
      <c r="A242" s="43">
        <v>236</v>
      </c>
      <c r="B242" s="43" t="str">
        <f>'Laporan Mingguan'!$B242</f>
        <v>M 4 X 10 (Kembang)</v>
      </c>
      <c r="C242" s="43" t="str">
        <f>'Laporan Mingguan'!C242</f>
        <v>JF</v>
      </c>
      <c r="D242" s="43">
        <f>'Laporan Mingguan'!D242</f>
        <v>0</v>
      </c>
      <c r="E242" s="43">
        <f>'Laporan Mingguan'!E242</f>
        <v>0</v>
      </c>
      <c r="F242" s="44">
        <f>'Laporan Mingguan'!F242</f>
        <v>34</v>
      </c>
      <c r="G242" s="43">
        <f>'Laporan Mingguan'!G242+'Laporan Mingguan'!I242+'Laporan Mingguan'!K242+'Laporan Mingguan'!M242</f>
        <v>0</v>
      </c>
      <c r="H242" s="43">
        <f>'Laporan Mingguan'!H242+'Laporan Mingguan'!J242+'Laporan Mingguan'!L242+'Laporan Mingguan'!N242</f>
        <v>0</v>
      </c>
      <c r="I242" s="44">
        <f>'Laporan Mingguan'!O242</f>
        <v>34</v>
      </c>
      <c r="J242" s="44">
        <f>'Laporan Mingguan'!P242</f>
        <v>34</v>
      </c>
      <c r="K242" s="44">
        <f>'Laporan Mingguan'!Q242</f>
        <v>100</v>
      </c>
      <c r="L242" s="44">
        <f>'Laporan Mingguan'!R242</f>
        <v>3400</v>
      </c>
    </row>
    <row r="243" spans="1:12" s="41" customFormat="1" x14ac:dyDescent="0.2">
      <c r="A243" s="43">
        <v>237</v>
      </c>
      <c r="B243" s="43" t="str">
        <f>'Laporan Mingguan'!$B243</f>
        <v>M 5 X 10 (kembang)</v>
      </c>
      <c r="C243" s="43" t="str">
        <f>'Laporan Mingguan'!C243</f>
        <v>JF</v>
      </c>
      <c r="D243" s="43" t="str">
        <f>'Laporan Mingguan'!D243</f>
        <v>Sampurna Teknik</v>
      </c>
      <c r="E243" s="43">
        <f>'Laporan Mingguan'!E243</f>
        <v>0</v>
      </c>
      <c r="F243" s="44">
        <f>'Laporan Mingguan'!F243</f>
        <v>26</v>
      </c>
      <c r="G243" s="43">
        <f>'Laporan Mingguan'!G243+'Laporan Mingguan'!I243+'Laporan Mingguan'!K243+'Laporan Mingguan'!M243</f>
        <v>0</v>
      </c>
      <c r="H243" s="43">
        <f>'Laporan Mingguan'!H243+'Laporan Mingguan'!J243+'Laporan Mingguan'!L243+'Laporan Mingguan'!N243</f>
        <v>0</v>
      </c>
      <c r="I243" s="44">
        <f>'Laporan Mingguan'!O243</f>
        <v>26</v>
      </c>
      <c r="J243" s="44">
        <f>'Laporan Mingguan'!P243</f>
        <v>26</v>
      </c>
      <c r="K243" s="44">
        <f>'Laporan Mingguan'!Q243</f>
        <v>200</v>
      </c>
      <c r="L243" s="44">
        <f>'Laporan Mingguan'!R243</f>
        <v>5200</v>
      </c>
    </row>
    <row r="244" spans="1:12" s="41" customFormat="1" x14ac:dyDescent="0.2">
      <c r="A244" s="43">
        <v>238</v>
      </c>
      <c r="B244" s="43" t="str">
        <f>'Laporan Mingguan'!$B244</f>
        <v>M 5 X 16 (kembang)</v>
      </c>
      <c r="C244" s="43" t="str">
        <f>'Laporan Mingguan'!C244</f>
        <v>JF</v>
      </c>
      <c r="D244" s="43">
        <f>'Laporan Mingguan'!D244</f>
        <v>0</v>
      </c>
      <c r="E244" s="43">
        <f>'Laporan Mingguan'!E244</f>
        <v>0</v>
      </c>
      <c r="F244" s="44">
        <f>'Laporan Mingguan'!F244</f>
        <v>26</v>
      </c>
      <c r="G244" s="43">
        <f>'Laporan Mingguan'!G244+'Laporan Mingguan'!I244+'Laporan Mingguan'!K244+'Laporan Mingguan'!M244</f>
        <v>0</v>
      </c>
      <c r="H244" s="43">
        <f>'Laporan Mingguan'!H244+'Laporan Mingguan'!J244+'Laporan Mingguan'!L244+'Laporan Mingguan'!N244</f>
        <v>0</v>
      </c>
      <c r="I244" s="44">
        <f>'Laporan Mingguan'!O244</f>
        <v>26</v>
      </c>
      <c r="J244" s="44">
        <f>'Laporan Mingguan'!P244</f>
        <v>26</v>
      </c>
      <c r="K244" s="44">
        <f>'Laporan Mingguan'!Q244</f>
        <v>100</v>
      </c>
      <c r="L244" s="44">
        <f>'Laporan Mingguan'!R244</f>
        <v>2600</v>
      </c>
    </row>
    <row r="245" spans="1:12" s="41" customFormat="1" x14ac:dyDescent="0.2">
      <c r="A245" s="43">
        <v>239</v>
      </c>
      <c r="B245" s="43" t="str">
        <f>'Laporan Mingguan'!$B245</f>
        <v>M 5 X 20 (kembang)</v>
      </c>
      <c r="C245" s="43" t="str">
        <f>'Laporan Mingguan'!C245</f>
        <v>JF</v>
      </c>
      <c r="D245" s="43">
        <f>'Laporan Mingguan'!D245</f>
        <v>0</v>
      </c>
      <c r="E245" s="43">
        <f>'Laporan Mingguan'!E245</f>
        <v>0</v>
      </c>
      <c r="F245" s="44">
        <f>'Laporan Mingguan'!F245</f>
        <v>50</v>
      </c>
      <c r="G245" s="43">
        <f>'Laporan Mingguan'!G245+'Laporan Mingguan'!I245+'Laporan Mingguan'!K245+'Laporan Mingguan'!M245</f>
        <v>0</v>
      </c>
      <c r="H245" s="43">
        <f>'Laporan Mingguan'!H245+'Laporan Mingguan'!J245+'Laporan Mingguan'!L245+'Laporan Mingguan'!N245</f>
        <v>0</v>
      </c>
      <c r="I245" s="44">
        <f>'Laporan Mingguan'!O245</f>
        <v>50</v>
      </c>
      <c r="J245" s="44">
        <f>'Laporan Mingguan'!P245</f>
        <v>50</v>
      </c>
      <c r="K245" s="44">
        <f>'Laporan Mingguan'!Q245</f>
        <v>200</v>
      </c>
      <c r="L245" s="44">
        <f>'Laporan Mingguan'!R245</f>
        <v>10000</v>
      </c>
    </row>
    <row r="246" spans="1:12" s="41" customFormat="1" x14ac:dyDescent="0.2">
      <c r="A246" s="43">
        <v>240</v>
      </c>
      <c r="B246" s="43" t="str">
        <f>'Laporan Mingguan'!$B246</f>
        <v>M 6 X 10 (kembang)</v>
      </c>
      <c r="C246" s="43" t="str">
        <f>'Laporan Mingguan'!C246</f>
        <v>JF</v>
      </c>
      <c r="D246" s="43">
        <f>'Laporan Mingguan'!D246</f>
        <v>0</v>
      </c>
      <c r="E246" s="43">
        <f>'Laporan Mingguan'!E246</f>
        <v>0</v>
      </c>
      <c r="F246" s="44">
        <f>'Laporan Mingguan'!F246</f>
        <v>38</v>
      </c>
      <c r="G246" s="43">
        <f>'Laporan Mingguan'!G246+'Laporan Mingguan'!I246+'Laporan Mingguan'!K246+'Laporan Mingguan'!M246</f>
        <v>0</v>
      </c>
      <c r="H246" s="43">
        <f>'Laporan Mingguan'!H246+'Laporan Mingguan'!J246+'Laporan Mingguan'!L246+'Laporan Mingguan'!N246</f>
        <v>0</v>
      </c>
      <c r="I246" s="44">
        <f>'Laporan Mingguan'!O246</f>
        <v>38</v>
      </c>
      <c r="J246" s="44">
        <f>'Laporan Mingguan'!P246</f>
        <v>38</v>
      </c>
      <c r="K246" s="44">
        <f>'Laporan Mingguan'!Q246</f>
        <v>100</v>
      </c>
      <c r="L246" s="44">
        <f>'Laporan Mingguan'!R246</f>
        <v>3800</v>
      </c>
    </row>
    <row r="247" spans="1:12" s="41" customFormat="1" x14ac:dyDescent="0.2">
      <c r="A247" s="43">
        <v>241</v>
      </c>
      <c r="B247" s="43" t="str">
        <f>'Laporan Mingguan'!$B247</f>
        <v>M 6 X 15 (kembang)</v>
      </c>
      <c r="C247" s="43" t="str">
        <f>'Laporan Mingguan'!C247</f>
        <v>JF</v>
      </c>
      <c r="D247" s="43">
        <f>'Laporan Mingguan'!D247</f>
        <v>0</v>
      </c>
      <c r="E247" s="43">
        <f>'Laporan Mingguan'!E247</f>
        <v>0</v>
      </c>
      <c r="F247" s="44">
        <f>'Laporan Mingguan'!F247</f>
        <v>34</v>
      </c>
      <c r="G247" s="43">
        <f>'Laporan Mingguan'!G247+'Laporan Mingguan'!I247+'Laporan Mingguan'!K247+'Laporan Mingguan'!M247</f>
        <v>0</v>
      </c>
      <c r="H247" s="43">
        <f>'Laporan Mingguan'!H247+'Laporan Mingguan'!J247+'Laporan Mingguan'!L247+'Laporan Mingguan'!N247</f>
        <v>0</v>
      </c>
      <c r="I247" s="44">
        <f>'Laporan Mingguan'!O247</f>
        <v>34</v>
      </c>
      <c r="J247" s="44">
        <f>'Laporan Mingguan'!P247</f>
        <v>34</v>
      </c>
      <c r="K247" s="44">
        <f>'Laporan Mingguan'!Q247</f>
        <v>300</v>
      </c>
      <c r="L247" s="44">
        <f>'Laporan Mingguan'!R247</f>
        <v>10200</v>
      </c>
    </row>
    <row r="248" spans="1:12" s="41" customFormat="1" x14ac:dyDescent="0.2">
      <c r="A248" s="43">
        <v>242</v>
      </c>
      <c r="B248" s="43" t="str">
        <f>'Laporan Mingguan'!$B248</f>
        <v>M 6 X 20 (Kembang)</v>
      </c>
      <c r="C248" s="43" t="str">
        <f>'Laporan Mingguan'!C248</f>
        <v>JF</v>
      </c>
      <c r="D248" s="43">
        <f>'Laporan Mingguan'!D248</f>
        <v>0</v>
      </c>
      <c r="E248" s="43">
        <f>'Laporan Mingguan'!E248</f>
        <v>0</v>
      </c>
      <c r="F248" s="44">
        <f>'Laporan Mingguan'!F248</f>
        <v>34</v>
      </c>
      <c r="G248" s="43">
        <f>'Laporan Mingguan'!G248+'Laporan Mingguan'!I248+'Laporan Mingguan'!K248+'Laporan Mingguan'!M248</f>
        <v>0</v>
      </c>
      <c r="H248" s="43">
        <f>'Laporan Mingguan'!H248+'Laporan Mingguan'!J248+'Laporan Mingguan'!L248+'Laporan Mingguan'!N248</f>
        <v>0</v>
      </c>
      <c r="I248" s="44">
        <f>'Laporan Mingguan'!O248</f>
        <v>34</v>
      </c>
      <c r="J248" s="44">
        <f>'Laporan Mingguan'!P248</f>
        <v>34</v>
      </c>
      <c r="K248" s="44">
        <f>'Laporan Mingguan'!Q248</f>
        <v>200</v>
      </c>
      <c r="L248" s="44">
        <f>'Laporan Mingguan'!R248</f>
        <v>6800</v>
      </c>
    </row>
    <row r="249" spans="1:12" s="41" customFormat="1" x14ac:dyDescent="0.2">
      <c r="A249" s="43">
        <v>243</v>
      </c>
      <c r="B249" s="43" t="str">
        <f>'Laporan Mingguan'!$B249</f>
        <v>Baut L M 3 x 15</v>
      </c>
      <c r="C249" s="43" t="str">
        <f>'Laporan Mingguan'!C249</f>
        <v>Tanam</v>
      </c>
      <c r="D249" s="43">
        <f>'Laporan Mingguan'!D249</f>
        <v>0</v>
      </c>
      <c r="E249" s="43">
        <f>'Laporan Mingguan'!E249</f>
        <v>0</v>
      </c>
      <c r="F249" s="44">
        <f>'Laporan Mingguan'!F249</f>
        <v>32</v>
      </c>
      <c r="G249" s="43">
        <f>'Laporan Mingguan'!G249+'Laporan Mingguan'!I249+'Laporan Mingguan'!K249+'Laporan Mingguan'!M249</f>
        <v>0</v>
      </c>
      <c r="H249" s="43">
        <f>'Laporan Mingguan'!H249+'Laporan Mingguan'!J249+'Laporan Mingguan'!L249+'Laporan Mingguan'!N249</f>
        <v>0</v>
      </c>
      <c r="I249" s="44">
        <f>'Laporan Mingguan'!O249</f>
        <v>32</v>
      </c>
      <c r="J249" s="44">
        <f>'Laporan Mingguan'!P249</f>
        <v>32</v>
      </c>
      <c r="K249" s="44">
        <f>'Laporan Mingguan'!Q249</f>
        <v>1000</v>
      </c>
      <c r="L249" s="44">
        <f>'Laporan Mingguan'!R249</f>
        <v>32000</v>
      </c>
    </row>
    <row r="250" spans="1:12" s="41" customFormat="1" x14ac:dyDescent="0.2">
      <c r="A250" s="43">
        <v>244</v>
      </c>
      <c r="B250" s="43" t="str">
        <f>'Laporan Mingguan'!$B250</f>
        <v>Baut L M 4 x 5</v>
      </c>
      <c r="C250" s="43" t="str">
        <f>'Laporan Mingguan'!C250</f>
        <v>Tanam</v>
      </c>
      <c r="D250" s="43">
        <f>'Laporan Mingguan'!D250</f>
        <v>0</v>
      </c>
      <c r="E250" s="43">
        <f>'Laporan Mingguan'!E250</f>
        <v>0</v>
      </c>
      <c r="F250" s="44">
        <f>'Laporan Mingguan'!F250</f>
        <v>0</v>
      </c>
      <c r="G250" s="43">
        <f>'Laporan Mingguan'!G250+'Laporan Mingguan'!I250+'Laporan Mingguan'!K250+'Laporan Mingguan'!M250</f>
        <v>0</v>
      </c>
      <c r="H250" s="43">
        <f>'Laporan Mingguan'!H250+'Laporan Mingguan'!J250+'Laporan Mingguan'!L250+'Laporan Mingguan'!N250</f>
        <v>0</v>
      </c>
      <c r="I250" s="44">
        <f>'Laporan Mingguan'!O250</f>
        <v>0</v>
      </c>
      <c r="J250" s="44">
        <f>'Laporan Mingguan'!P250</f>
        <v>0</v>
      </c>
      <c r="K250" s="44">
        <f>'Laporan Mingguan'!Q250</f>
        <v>1000</v>
      </c>
      <c r="L250" s="44">
        <f>'Laporan Mingguan'!R250</f>
        <v>0</v>
      </c>
    </row>
    <row r="251" spans="1:12" s="41" customFormat="1" x14ac:dyDescent="0.2">
      <c r="A251" s="43">
        <v>245</v>
      </c>
      <c r="B251" s="43" t="str">
        <f>'Laporan Mingguan'!$B251</f>
        <v>Baut L M 4 x 8</v>
      </c>
      <c r="C251" s="43" t="str">
        <f>'Laporan Mingguan'!C251</f>
        <v>Tanam</v>
      </c>
      <c r="D251" s="43">
        <f>'Laporan Mingguan'!D251</f>
        <v>0</v>
      </c>
      <c r="E251" s="43">
        <f>'Laporan Mingguan'!E251</f>
        <v>0</v>
      </c>
      <c r="F251" s="44">
        <f>'Laporan Mingguan'!F251</f>
        <v>22</v>
      </c>
      <c r="G251" s="43">
        <f>'Laporan Mingguan'!G251+'Laporan Mingguan'!I251+'Laporan Mingguan'!K251+'Laporan Mingguan'!M251</f>
        <v>0</v>
      </c>
      <c r="H251" s="43">
        <f>'Laporan Mingguan'!H251+'Laporan Mingguan'!J251+'Laporan Mingguan'!L251+'Laporan Mingguan'!N251</f>
        <v>0</v>
      </c>
      <c r="I251" s="44">
        <f>'Laporan Mingguan'!O251</f>
        <v>22</v>
      </c>
      <c r="J251" s="44">
        <f>'Laporan Mingguan'!P251</f>
        <v>22</v>
      </c>
      <c r="K251" s="44">
        <f>'Laporan Mingguan'!Q251</f>
        <v>800</v>
      </c>
      <c r="L251" s="44">
        <f>'Laporan Mingguan'!R251</f>
        <v>17600</v>
      </c>
    </row>
    <row r="252" spans="1:12" s="41" customFormat="1" x14ac:dyDescent="0.2">
      <c r="A252" s="43">
        <v>246</v>
      </c>
      <c r="B252" s="43" t="str">
        <f>'Laporan Mingguan'!$B252</f>
        <v xml:space="preserve">Baut L M 4 x 10 </v>
      </c>
      <c r="C252" s="43" t="str">
        <f>'Laporan Mingguan'!C252</f>
        <v>Tanam</v>
      </c>
      <c r="D252" s="43">
        <f>'Laporan Mingguan'!D252</f>
        <v>0</v>
      </c>
      <c r="E252" s="43">
        <f>'Laporan Mingguan'!E252</f>
        <v>0</v>
      </c>
      <c r="F252" s="44">
        <f>'Laporan Mingguan'!F252</f>
        <v>32</v>
      </c>
      <c r="G252" s="43">
        <f>'Laporan Mingguan'!G252+'Laporan Mingguan'!I252+'Laporan Mingguan'!K252+'Laporan Mingguan'!M252</f>
        <v>0</v>
      </c>
      <c r="H252" s="43">
        <f>'Laporan Mingguan'!H252+'Laporan Mingguan'!J252+'Laporan Mingguan'!L252+'Laporan Mingguan'!N252</f>
        <v>0</v>
      </c>
      <c r="I252" s="44">
        <f>'Laporan Mingguan'!O252</f>
        <v>32</v>
      </c>
      <c r="J252" s="44">
        <f>'Laporan Mingguan'!P252</f>
        <v>32</v>
      </c>
      <c r="K252" s="44">
        <f>'Laporan Mingguan'!Q252</f>
        <v>600</v>
      </c>
      <c r="L252" s="44">
        <f>'Laporan Mingguan'!R252</f>
        <v>19200</v>
      </c>
    </row>
    <row r="253" spans="1:12" s="41" customFormat="1" x14ac:dyDescent="0.2">
      <c r="A253" s="43">
        <v>247</v>
      </c>
      <c r="B253" s="43" t="str">
        <f>'Laporan Mingguan'!$B253</f>
        <v xml:space="preserve">Baut L M 5 X 6 </v>
      </c>
      <c r="C253" s="43" t="str">
        <f>'Laporan Mingguan'!C253</f>
        <v>Tanam</v>
      </c>
      <c r="D253" s="43">
        <f>'Laporan Mingguan'!D253</f>
        <v>0</v>
      </c>
      <c r="E253" s="43">
        <f>'Laporan Mingguan'!E253</f>
        <v>0</v>
      </c>
      <c r="F253" s="44">
        <f>'Laporan Mingguan'!F253</f>
        <v>23</v>
      </c>
      <c r="G253" s="43">
        <f>'Laporan Mingguan'!G253+'Laporan Mingguan'!I253+'Laporan Mingguan'!K253+'Laporan Mingguan'!M253</f>
        <v>0</v>
      </c>
      <c r="H253" s="43">
        <f>'Laporan Mingguan'!H253+'Laporan Mingguan'!J253+'Laporan Mingguan'!L253+'Laporan Mingguan'!N253</f>
        <v>0</v>
      </c>
      <c r="I253" s="44">
        <f>'Laporan Mingguan'!O253</f>
        <v>23</v>
      </c>
      <c r="J253" s="44">
        <f>'Laporan Mingguan'!P253</f>
        <v>23</v>
      </c>
      <c r="K253" s="44">
        <f>'Laporan Mingguan'!Q253</f>
        <v>600</v>
      </c>
      <c r="L253" s="44">
        <f>'Laporan Mingguan'!R253</f>
        <v>13800</v>
      </c>
    </row>
    <row r="254" spans="1:12" s="41" customFormat="1" x14ac:dyDescent="0.2">
      <c r="A254" s="43">
        <v>248</v>
      </c>
      <c r="B254" s="43" t="str">
        <f>'Laporan Mingguan'!$B254</f>
        <v xml:space="preserve">Baut L M 5 X 10 </v>
      </c>
      <c r="C254" s="43" t="str">
        <f>'Laporan Mingguan'!C254</f>
        <v>Tanam</v>
      </c>
      <c r="D254" s="43" t="str">
        <f>'Laporan Mingguan'!D254</f>
        <v>Sampurna Teknik</v>
      </c>
      <c r="E254" s="43">
        <f>'Laporan Mingguan'!E254</f>
        <v>0</v>
      </c>
      <c r="F254" s="44">
        <f>'Laporan Mingguan'!F254</f>
        <v>15</v>
      </c>
      <c r="G254" s="43">
        <f>'Laporan Mingguan'!G254+'Laporan Mingguan'!I254+'Laporan Mingguan'!K254+'Laporan Mingguan'!M254</f>
        <v>0</v>
      </c>
      <c r="H254" s="43">
        <f>'Laporan Mingguan'!H254+'Laporan Mingguan'!J254+'Laporan Mingguan'!L254+'Laporan Mingguan'!N254</f>
        <v>1</v>
      </c>
      <c r="I254" s="44">
        <f>'Laporan Mingguan'!O254</f>
        <v>14</v>
      </c>
      <c r="J254" s="44">
        <f>'Laporan Mingguan'!P254</f>
        <v>14</v>
      </c>
      <c r="K254" s="44">
        <f>'Laporan Mingguan'!Q254</f>
        <v>1000</v>
      </c>
      <c r="L254" s="44">
        <f>'Laporan Mingguan'!R254</f>
        <v>14000</v>
      </c>
    </row>
    <row r="255" spans="1:12" s="41" customFormat="1" x14ac:dyDescent="0.2">
      <c r="A255" s="43">
        <v>249</v>
      </c>
      <c r="B255" s="43" t="str">
        <f>'Laporan Mingguan'!$B255</f>
        <v xml:space="preserve">Baut L M 5 X 12 </v>
      </c>
      <c r="C255" s="43" t="str">
        <f>'Laporan Mingguan'!C255</f>
        <v>Tanam</v>
      </c>
      <c r="D255" s="43">
        <f>'Laporan Mingguan'!D255</f>
        <v>0</v>
      </c>
      <c r="E255" s="43">
        <f>'Laporan Mingguan'!E255</f>
        <v>0</v>
      </c>
      <c r="F255" s="44">
        <f>'Laporan Mingguan'!F255</f>
        <v>35</v>
      </c>
      <c r="G255" s="43">
        <f>'Laporan Mingguan'!G255+'Laporan Mingguan'!I255+'Laporan Mingguan'!K255+'Laporan Mingguan'!M255</f>
        <v>0</v>
      </c>
      <c r="H255" s="43">
        <f>'Laporan Mingguan'!H255+'Laporan Mingguan'!J255+'Laporan Mingguan'!L255+'Laporan Mingguan'!N255</f>
        <v>0</v>
      </c>
      <c r="I255" s="44">
        <f>'Laporan Mingguan'!O255</f>
        <v>35</v>
      </c>
      <c r="J255" s="44">
        <f>'Laporan Mingguan'!P255</f>
        <v>35</v>
      </c>
      <c r="K255" s="44">
        <f>'Laporan Mingguan'!Q255</f>
        <v>500</v>
      </c>
      <c r="L255" s="44">
        <f>'Laporan Mingguan'!R255</f>
        <v>17500</v>
      </c>
    </row>
    <row r="256" spans="1:12" s="41" customFormat="1" x14ac:dyDescent="0.2">
      <c r="A256" s="43">
        <v>250</v>
      </c>
      <c r="B256" s="43" t="str">
        <f>'Laporan Mingguan'!$B256</f>
        <v xml:space="preserve">Baut L M 5 X 15 </v>
      </c>
      <c r="C256" s="43" t="str">
        <f>'Laporan Mingguan'!C256</f>
        <v>Tanam</v>
      </c>
      <c r="D256" s="43">
        <f>'Laporan Mingguan'!D256</f>
        <v>0</v>
      </c>
      <c r="E256" s="43">
        <f>'Laporan Mingguan'!E256</f>
        <v>0</v>
      </c>
      <c r="F256" s="44">
        <f>'Laporan Mingguan'!F256</f>
        <v>41</v>
      </c>
      <c r="G256" s="43">
        <f>'Laporan Mingguan'!G256+'Laporan Mingguan'!I256+'Laporan Mingguan'!K256+'Laporan Mingguan'!M256</f>
        <v>0</v>
      </c>
      <c r="H256" s="43">
        <f>'Laporan Mingguan'!H256+'Laporan Mingguan'!J256+'Laporan Mingguan'!L256+'Laporan Mingguan'!N256</f>
        <v>0</v>
      </c>
      <c r="I256" s="44">
        <f>'Laporan Mingguan'!O256</f>
        <v>41</v>
      </c>
      <c r="J256" s="44">
        <f>'Laporan Mingguan'!P256</f>
        <v>41</v>
      </c>
      <c r="K256" s="44">
        <f>'Laporan Mingguan'!Q256</f>
        <v>600</v>
      </c>
      <c r="L256" s="44">
        <f>'Laporan Mingguan'!R256</f>
        <v>24600</v>
      </c>
    </row>
    <row r="257" spans="1:12" s="41" customFormat="1" x14ac:dyDescent="0.2">
      <c r="A257" s="43">
        <v>251</v>
      </c>
      <c r="B257" s="43" t="str">
        <f>'Laporan Mingguan'!$B257</f>
        <v xml:space="preserve">Baut L M 6 X 5 </v>
      </c>
      <c r="C257" s="43" t="str">
        <f>'Laporan Mingguan'!C257</f>
        <v>Tanam</v>
      </c>
      <c r="D257" s="43">
        <f>'Laporan Mingguan'!D257</f>
        <v>0</v>
      </c>
      <c r="E257" s="43">
        <f>'Laporan Mingguan'!E257</f>
        <v>0</v>
      </c>
      <c r="F257" s="44">
        <f>'Laporan Mingguan'!F257</f>
        <v>22</v>
      </c>
      <c r="G257" s="43">
        <f>'Laporan Mingguan'!G257+'Laporan Mingguan'!I257+'Laporan Mingguan'!K257+'Laporan Mingguan'!M257</f>
        <v>0</v>
      </c>
      <c r="H257" s="43">
        <f>'Laporan Mingguan'!H257+'Laporan Mingguan'!J257+'Laporan Mingguan'!L257+'Laporan Mingguan'!N257</f>
        <v>0</v>
      </c>
      <c r="I257" s="44">
        <f>'Laporan Mingguan'!O257</f>
        <v>22</v>
      </c>
      <c r="J257" s="44">
        <f>'Laporan Mingguan'!P257</f>
        <v>22</v>
      </c>
      <c r="K257" s="44">
        <f>'Laporan Mingguan'!Q257</f>
        <v>600</v>
      </c>
      <c r="L257" s="44">
        <f>'Laporan Mingguan'!R257</f>
        <v>13200</v>
      </c>
    </row>
    <row r="258" spans="1:12" s="41" customFormat="1" x14ac:dyDescent="0.2">
      <c r="A258" s="43">
        <v>252</v>
      </c>
      <c r="B258" s="43" t="str">
        <f>'Laporan Mingguan'!$B258</f>
        <v xml:space="preserve">Baut L M 6 X 8 </v>
      </c>
      <c r="C258" s="43" t="str">
        <f>'Laporan Mingguan'!C258</f>
        <v>Tanam</v>
      </c>
      <c r="D258" s="43">
        <f>'Laporan Mingguan'!D258</f>
        <v>0</v>
      </c>
      <c r="E258" s="43">
        <f>'Laporan Mingguan'!E258</f>
        <v>0</v>
      </c>
      <c r="F258" s="44">
        <f>'Laporan Mingguan'!F258</f>
        <v>21</v>
      </c>
      <c r="G258" s="43">
        <f>'Laporan Mingguan'!G258+'Laporan Mingguan'!I258+'Laporan Mingguan'!K258+'Laporan Mingguan'!M258</f>
        <v>0</v>
      </c>
      <c r="H258" s="43">
        <f>'Laporan Mingguan'!H258+'Laporan Mingguan'!J258+'Laporan Mingguan'!L258+'Laporan Mingguan'!N258</f>
        <v>0</v>
      </c>
      <c r="I258" s="44">
        <f>'Laporan Mingguan'!O258</f>
        <v>21</v>
      </c>
      <c r="J258" s="44">
        <f>'Laporan Mingguan'!P258</f>
        <v>21</v>
      </c>
      <c r="K258" s="44">
        <f>'Laporan Mingguan'!Q258</f>
        <v>594</v>
      </c>
      <c r="L258" s="44">
        <f>'Laporan Mingguan'!R258</f>
        <v>12474</v>
      </c>
    </row>
    <row r="259" spans="1:12" s="41" customFormat="1" x14ac:dyDescent="0.2">
      <c r="A259" s="43">
        <v>253</v>
      </c>
      <c r="B259" s="43" t="str">
        <f>'Laporan Mingguan'!$B259</f>
        <v xml:space="preserve">Baut L M 6 X 10 </v>
      </c>
      <c r="C259" s="43" t="str">
        <f>'Laporan Mingguan'!C259</f>
        <v>Tanam</v>
      </c>
      <c r="D259" s="43" t="str">
        <f>'Laporan Mingguan'!D259</f>
        <v>Sampurna Teknik</v>
      </c>
      <c r="E259" s="43">
        <f>'Laporan Mingguan'!E259</f>
        <v>0</v>
      </c>
      <c r="F259" s="44">
        <f>'Laporan Mingguan'!F259</f>
        <v>15</v>
      </c>
      <c r="G259" s="43">
        <f>'Laporan Mingguan'!G259+'Laporan Mingguan'!I259+'Laporan Mingguan'!K259+'Laporan Mingguan'!M259</f>
        <v>6</v>
      </c>
      <c r="H259" s="43">
        <f>'Laporan Mingguan'!H259+'Laporan Mingguan'!J259+'Laporan Mingguan'!L259+'Laporan Mingguan'!N259</f>
        <v>4</v>
      </c>
      <c r="I259" s="44">
        <f>'Laporan Mingguan'!O259</f>
        <v>17</v>
      </c>
      <c r="J259" s="44">
        <f>'Laporan Mingguan'!P259</f>
        <v>17</v>
      </c>
      <c r="K259" s="44">
        <f>'Laporan Mingguan'!Q259</f>
        <v>600</v>
      </c>
      <c r="L259" s="44">
        <f>'Laporan Mingguan'!R259</f>
        <v>10200</v>
      </c>
    </row>
    <row r="260" spans="1:12" s="41" customFormat="1" x14ac:dyDescent="0.2">
      <c r="A260" s="43">
        <v>254</v>
      </c>
      <c r="B260" s="43" t="str">
        <f>'Laporan Mingguan'!$B260</f>
        <v>Baut L M 6 X 12</v>
      </c>
      <c r="C260" s="43" t="str">
        <f>'Laporan Mingguan'!C260</f>
        <v>Tanam</v>
      </c>
      <c r="D260" s="43" t="str">
        <f>'Laporan Mingguan'!D260</f>
        <v>Sampurna Teknik</v>
      </c>
      <c r="E260" s="43">
        <f>'Laporan Mingguan'!E260</f>
        <v>0</v>
      </c>
      <c r="F260" s="44">
        <f>'Laporan Mingguan'!F260</f>
        <v>0</v>
      </c>
      <c r="G260" s="43">
        <f>'Laporan Mingguan'!G260+'Laporan Mingguan'!I260+'Laporan Mingguan'!K260+'Laporan Mingguan'!M260</f>
        <v>0</v>
      </c>
      <c r="H260" s="43">
        <f>'Laporan Mingguan'!H260+'Laporan Mingguan'!J260+'Laporan Mingguan'!L260+'Laporan Mingguan'!N260</f>
        <v>0</v>
      </c>
      <c r="I260" s="44">
        <f>'Laporan Mingguan'!O260</f>
        <v>0</v>
      </c>
      <c r="J260" s="44">
        <f>'Laporan Mingguan'!P260</f>
        <v>0</v>
      </c>
      <c r="K260" s="44">
        <f>'Laporan Mingguan'!Q260</f>
        <v>1000</v>
      </c>
      <c r="L260" s="44">
        <f>'Laporan Mingguan'!R260</f>
        <v>0</v>
      </c>
    </row>
    <row r="261" spans="1:12" s="41" customFormat="1" x14ac:dyDescent="0.2">
      <c r="A261" s="43">
        <v>255</v>
      </c>
      <c r="B261" s="43" t="str">
        <f>'Laporan Mingguan'!$B261</f>
        <v xml:space="preserve">Baut L M 6 X 15 </v>
      </c>
      <c r="C261" s="43" t="str">
        <f>'Laporan Mingguan'!C261</f>
        <v>Tanam</v>
      </c>
      <c r="D261" s="43">
        <f>'Laporan Mingguan'!D261</f>
        <v>0</v>
      </c>
      <c r="E261" s="43">
        <f>'Laporan Mingguan'!E261</f>
        <v>0</v>
      </c>
      <c r="F261" s="44">
        <f>'Laporan Mingguan'!F261</f>
        <v>22</v>
      </c>
      <c r="G261" s="43">
        <f>'Laporan Mingguan'!G261+'Laporan Mingguan'!I261+'Laporan Mingguan'!K261+'Laporan Mingguan'!M261</f>
        <v>0</v>
      </c>
      <c r="H261" s="43">
        <f>'Laporan Mingguan'!H261+'Laporan Mingguan'!J261+'Laporan Mingguan'!L261+'Laporan Mingguan'!N261</f>
        <v>0</v>
      </c>
      <c r="I261" s="44">
        <f>'Laporan Mingguan'!O261</f>
        <v>22</v>
      </c>
      <c r="J261" s="44">
        <f>'Laporan Mingguan'!P261</f>
        <v>22</v>
      </c>
      <c r="K261" s="44">
        <f>'Laporan Mingguan'!Q261</f>
        <v>600</v>
      </c>
      <c r="L261" s="44">
        <f>'Laporan Mingguan'!R261</f>
        <v>13200</v>
      </c>
    </row>
    <row r="262" spans="1:12" s="41" customFormat="1" x14ac:dyDescent="0.2">
      <c r="A262" s="43">
        <v>256</v>
      </c>
      <c r="B262" s="43" t="str">
        <f>'Laporan Mingguan'!$B262</f>
        <v>Baut L M 6 X 20</v>
      </c>
      <c r="C262" s="43" t="str">
        <f>'Laporan Mingguan'!C262</f>
        <v>Tanam</v>
      </c>
      <c r="D262" s="43">
        <f>'Laporan Mingguan'!D262</f>
        <v>0</v>
      </c>
      <c r="E262" s="43">
        <f>'Laporan Mingguan'!E262</f>
        <v>0</v>
      </c>
      <c r="F262" s="44">
        <f>'Laporan Mingguan'!F262</f>
        <v>28</v>
      </c>
      <c r="G262" s="43">
        <f>'Laporan Mingguan'!G262+'Laporan Mingguan'!I262+'Laporan Mingguan'!K262+'Laporan Mingguan'!M262</f>
        <v>0</v>
      </c>
      <c r="H262" s="43">
        <f>'Laporan Mingguan'!H262+'Laporan Mingguan'!J262+'Laporan Mingguan'!L262+'Laporan Mingguan'!N262</f>
        <v>0</v>
      </c>
      <c r="I262" s="44">
        <f>'Laporan Mingguan'!O262</f>
        <v>28</v>
      </c>
      <c r="J262" s="44">
        <f>'Laporan Mingguan'!P262</f>
        <v>28</v>
      </c>
      <c r="K262" s="44">
        <f>'Laporan Mingguan'!Q262</f>
        <v>508.5</v>
      </c>
      <c r="L262" s="44">
        <f>'Laporan Mingguan'!R262</f>
        <v>14238</v>
      </c>
    </row>
    <row r="263" spans="1:12" s="41" customFormat="1" x14ac:dyDescent="0.2">
      <c r="A263" s="43">
        <v>257</v>
      </c>
      <c r="B263" s="43" t="str">
        <f>'Laporan Mingguan'!$B263</f>
        <v>Baut L M 6 x 25</v>
      </c>
      <c r="C263" s="43" t="str">
        <f>'Laporan Mingguan'!C263</f>
        <v>Tanam</v>
      </c>
      <c r="D263" s="43">
        <f>'Laporan Mingguan'!D263</f>
        <v>0</v>
      </c>
      <c r="E263" s="43">
        <f>'Laporan Mingguan'!E263</f>
        <v>0</v>
      </c>
      <c r="F263" s="44">
        <f>'Laporan Mingguan'!F263</f>
        <v>24</v>
      </c>
      <c r="G263" s="43">
        <f>'Laporan Mingguan'!G263+'Laporan Mingguan'!I263+'Laporan Mingguan'!K263+'Laporan Mingguan'!M263</f>
        <v>0</v>
      </c>
      <c r="H263" s="43">
        <f>'Laporan Mingguan'!H263+'Laporan Mingguan'!J263+'Laporan Mingguan'!L263+'Laporan Mingguan'!N263</f>
        <v>0</v>
      </c>
      <c r="I263" s="44">
        <f>'Laporan Mingguan'!O263</f>
        <v>24</v>
      </c>
      <c r="J263" s="44">
        <f>'Laporan Mingguan'!P263</f>
        <v>24</v>
      </c>
      <c r="K263" s="44">
        <f>'Laporan Mingguan'!Q263</f>
        <v>1200</v>
      </c>
      <c r="L263" s="44">
        <f>'Laporan Mingguan'!R263</f>
        <v>28800</v>
      </c>
    </row>
    <row r="264" spans="1:12" s="41" customFormat="1" x14ac:dyDescent="0.2">
      <c r="A264" s="43">
        <v>258</v>
      </c>
      <c r="B264" s="43" t="str">
        <f>'Laporan Mingguan'!$B264</f>
        <v>Baut L M 8 x 8</v>
      </c>
      <c r="C264" s="43" t="str">
        <f>'Laporan Mingguan'!C264</f>
        <v>Tanam</v>
      </c>
      <c r="D264" s="43">
        <f>'Laporan Mingguan'!D264</f>
        <v>0</v>
      </c>
      <c r="E264" s="43">
        <f>'Laporan Mingguan'!E264</f>
        <v>0</v>
      </c>
      <c r="F264" s="44">
        <f>'Laporan Mingguan'!F264</f>
        <v>22</v>
      </c>
      <c r="G264" s="43">
        <f>'Laporan Mingguan'!G264+'Laporan Mingguan'!I264+'Laporan Mingguan'!K264+'Laporan Mingguan'!M264</f>
        <v>0</v>
      </c>
      <c r="H264" s="43">
        <f>'Laporan Mingguan'!H264+'Laporan Mingguan'!J264+'Laporan Mingguan'!L264+'Laporan Mingguan'!N264</f>
        <v>0</v>
      </c>
      <c r="I264" s="44">
        <f>'Laporan Mingguan'!O264</f>
        <v>22</v>
      </c>
      <c r="J264" s="44">
        <f>'Laporan Mingguan'!P264</f>
        <v>22</v>
      </c>
      <c r="K264" s="44">
        <f>'Laporan Mingguan'!Q264</f>
        <v>648</v>
      </c>
      <c r="L264" s="44">
        <f>'Laporan Mingguan'!R264</f>
        <v>14256</v>
      </c>
    </row>
    <row r="265" spans="1:12" s="41" customFormat="1" x14ac:dyDescent="0.2">
      <c r="A265" s="43">
        <v>259</v>
      </c>
      <c r="B265" s="43" t="str">
        <f>'Laporan Mingguan'!$B265</f>
        <v>Baut L M 8 x 10</v>
      </c>
      <c r="C265" s="43" t="str">
        <f>'Laporan Mingguan'!C265</f>
        <v>Tanam</v>
      </c>
      <c r="D265" s="43">
        <f>'Laporan Mingguan'!D265</f>
        <v>0</v>
      </c>
      <c r="E265" s="43">
        <f>'Laporan Mingguan'!E265</f>
        <v>0</v>
      </c>
      <c r="F265" s="44">
        <f>'Laporan Mingguan'!F265</f>
        <v>27</v>
      </c>
      <c r="G265" s="43">
        <f>'Laporan Mingguan'!G265+'Laporan Mingguan'!I265+'Laporan Mingguan'!K265+'Laporan Mingguan'!M265</f>
        <v>0</v>
      </c>
      <c r="H265" s="43">
        <f>'Laporan Mingguan'!H265+'Laporan Mingguan'!J265+'Laporan Mingguan'!L265+'Laporan Mingguan'!N265</f>
        <v>0</v>
      </c>
      <c r="I265" s="44">
        <f>'Laporan Mingguan'!O265</f>
        <v>27</v>
      </c>
      <c r="J265" s="44">
        <f>'Laporan Mingguan'!P265</f>
        <v>27</v>
      </c>
      <c r="K265" s="44">
        <f>'Laporan Mingguan'!Q265</f>
        <v>700</v>
      </c>
      <c r="L265" s="44">
        <f>'Laporan Mingguan'!R265</f>
        <v>18900</v>
      </c>
    </row>
    <row r="266" spans="1:12" s="41" customFormat="1" x14ac:dyDescent="0.2">
      <c r="A266" s="43">
        <v>260</v>
      </c>
      <c r="B266" s="43" t="str">
        <f>'Laporan Mingguan'!$B266</f>
        <v>Baut L M 8 x 15</v>
      </c>
      <c r="C266" s="43" t="str">
        <f>'Laporan Mingguan'!C266</f>
        <v>Tanam</v>
      </c>
      <c r="D266" s="43">
        <f>'Laporan Mingguan'!D266</f>
        <v>0</v>
      </c>
      <c r="E266" s="43">
        <f>'Laporan Mingguan'!E266</f>
        <v>0</v>
      </c>
      <c r="F266" s="44">
        <f>'Laporan Mingguan'!F266</f>
        <v>61</v>
      </c>
      <c r="G266" s="43">
        <f>'Laporan Mingguan'!G266+'Laporan Mingguan'!I266+'Laporan Mingguan'!K266+'Laporan Mingguan'!M266</f>
        <v>0</v>
      </c>
      <c r="H266" s="43">
        <f>'Laporan Mingguan'!H266+'Laporan Mingguan'!J266+'Laporan Mingguan'!L266+'Laporan Mingguan'!N266</f>
        <v>0</v>
      </c>
      <c r="I266" s="44">
        <f>'Laporan Mingguan'!O266</f>
        <v>61</v>
      </c>
      <c r="J266" s="44">
        <f>'Laporan Mingguan'!P266</f>
        <v>61</v>
      </c>
      <c r="K266" s="44">
        <f>'Laporan Mingguan'!Q266</f>
        <v>1000</v>
      </c>
      <c r="L266" s="44">
        <f>'Laporan Mingguan'!R266</f>
        <v>61000</v>
      </c>
    </row>
    <row r="267" spans="1:12" s="41" customFormat="1" x14ac:dyDescent="0.2">
      <c r="A267" s="43">
        <v>261</v>
      </c>
      <c r="B267" s="43" t="str">
        <f>'Laporan Mingguan'!$B267</f>
        <v>Baut L M 8 x 20</v>
      </c>
      <c r="C267" s="43" t="str">
        <f>'Laporan Mingguan'!C267</f>
        <v>Tanam</v>
      </c>
      <c r="D267" s="43">
        <f>'Laporan Mingguan'!D267</f>
        <v>0</v>
      </c>
      <c r="E267" s="43">
        <f>'Laporan Mingguan'!E267</f>
        <v>0</v>
      </c>
      <c r="F267" s="44">
        <f>'Laporan Mingguan'!F267</f>
        <v>41</v>
      </c>
      <c r="G267" s="43">
        <f>'Laporan Mingguan'!G267+'Laporan Mingguan'!I267+'Laporan Mingguan'!K267+'Laporan Mingguan'!M267</f>
        <v>0</v>
      </c>
      <c r="H267" s="43">
        <f>'Laporan Mingguan'!H267+'Laporan Mingguan'!J267+'Laporan Mingguan'!L267+'Laporan Mingguan'!N267</f>
        <v>0</v>
      </c>
      <c r="I267" s="44">
        <f>'Laporan Mingguan'!O267</f>
        <v>41</v>
      </c>
      <c r="J267" s="44">
        <f>'Laporan Mingguan'!P267</f>
        <v>41</v>
      </c>
      <c r="K267" s="44">
        <f>'Laporan Mingguan'!Q267</f>
        <v>920</v>
      </c>
      <c r="L267" s="44">
        <f>'Laporan Mingguan'!R267</f>
        <v>37720</v>
      </c>
    </row>
    <row r="268" spans="1:12" s="41" customFormat="1" x14ac:dyDescent="0.2">
      <c r="A268" s="43">
        <v>262</v>
      </c>
      <c r="B268" s="43" t="str">
        <f>'Laporan Mingguan'!$B268</f>
        <v xml:space="preserve">Baut L M 8 x 40 </v>
      </c>
      <c r="C268" s="43" t="str">
        <f>'Laporan Mingguan'!C268</f>
        <v>Tanam</v>
      </c>
      <c r="D268" s="43">
        <f>'Laporan Mingguan'!D268</f>
        <v>0</v>
      </c>
      <c r="E268" s="43">
        <f>'Laporan Mingguan'!E268</f>
        <v>0</v>
      </c>
      <c r="F268" s="44">
        <f>'Laporan Mingguan'!F268</f>
        <v>35</v>
      </c>
      <c r="G268" s="43">
        <f>'Laporan Mingguan'!G268+'Laporan Mingguan'!I268+'Laporan Mingguan'!K268+'Laporan Mingguan'!M268</f>
        <v>0</v>
      </c>
      <c r="H268" s="43">
        <f>'Laporan Mingguan'!H268+'Laporan Mingguan'!J268+'Laporan Mingguan'!L268+'Laporan Mingguan'!N268</f>
        <v>0</v>
      </c>
      <c r="I268" s="44">
        <f>'Laporan Mingguan'!O268</f>
        <v>35</v>
      </c>
      <c r="J268" s="44">
        <f>'Laporan Mingguan'!P268</f>
        <v>35</v>
      </c>
      <c r="K268" s="44">
        <f>'Laporan Mingguan'!Q268</f>
        <v>2150</v>
      </c>
      <c r="L268" s="44">
        <f>'Laporan Mingguan'!R268</f>
        <v>75250</v>
      </c>
    </row>
    <row r="269" spans="1:12" s="41" customFormat="1" x14ac:dyDescent="0.2">
      <c r="A269" s="43">
        <v>263</v>
      </c>
      <c r="B269" s="43" t="str">
        <f>'Laporan Mingguan'!$B269</f>
        <v xml:space="preserve">Baut L M 10 x 10 </v>
      </c>
      <c r="C269" s="43" t="str">
        <f>'Laporan Mingguan'!C269</f>
        <v>Tanam</v>
      </c>
      <c r="D269" s="43" t="str">
        <f>'Laporan Mingguan'!D269</f>
        <v>Sampurna Teknik</v>
      </c>
      <c r="E269" s="43">
        <f>'Laporan Mingguan'!E269</f>
        <v>0</v>
      </c>
      <c r="F269" s="44">
        <f>'Laporan Mingguan'!F269</f>
        <v>15</v>
      </c>
      <c r="G269" s="43">
        <f>'Laporan Mingguan'!G269+'Laporan Mingguan'!I269+'Laporan Mingguan'!K269+'Laporan Mingguan'!M269</f>
        <v>0</v>
      </c>
      <c r="H269" s="43">
        <f>'Laporan Mingguan'!H269+'Laporan Mingguan'!J269+'Laporan Mingguan'!L269+'Laporan Mingguan'!N269</f>
        <v>0</v>
      </c>
      <c r="I269" s="44">
        <f>'Laporan Mingguan'!O269</f>
        <v>15</v>
      </c>
      <c r="J269" s="44">
        <f>'Laporan Mingguan'!P269</f>
        <v>15</v>
      </c>
      <c r="K269" s="44">
        <f>'Laporan Mingguan'!Q269</f>
        <v>1500</v>
      </c>
      <c r="L269" s="44">
        <f>'Laporan Mingguan'!R269</f>
        <v>22500</v>
      </c>
    </row>
    <row r="270" spans="1:12" s="41" customFormat="1" x14ac:dyDescent="0.2">
      <c r="A270" s="43">
        <v>264</v>
      </c>
      <c r="B270" s="43" t="str">
        <f>'Laporan Mingguan'!$B270</f>
        <v>Baut L M 10 x 30</v>
      </c>
      <c r="C270" s="43" t="str">
        <f>'Laporan Mingguan'!C270</f>
        <v>Tanam</v>
      </c>
      <c r="D270" s="43" t="str">
        <f>'Laporan Mingguan'!D270</f>
        <v>Agung Teknik</v>
      </c>
      <c r="E270" s="43">
        <f>'Laporan Mingguan'!E270</f>
        <v>0</v>
      </c>
      <c r="F270" s="44">
        <f>'Laporan Mingguan'!F270</f>
        <v>13</v>
      </c>
      <c r="G270" s="43">
        <f>'Laporan Mingguan'!G270+'Laporan Mingguan'!I270+'Laporan Mingguan'!K270+'Laporan Mingguan'!M270</f>
        <v>0</v>
      </c>
      <c r="H270" s="43">
        <f>'Laporan Mingguan'!H270+'Laporan Mingguan'!J270+'Laporan Mingguan'!L270+'Laporan Mingguan'!N270</f>
        <v>0</v>
      </c>
      <c r="I270" s="44">
        <f>'Laporan Mingguan'!O270</f>
        <v>13</v>
      </c>
      <c r="J270" s="44">
        <f>'Laporan Mingguan'!P270</f>
        <v>13</v>
      </c>
      <c r="K270" s="44">
        <f>'Laporan Mingguan'!Q270</f>
        <v>2500</v>
      </c>
      <c r="L270" s="44">
        <f>'Laporan Mingguan'!R270</f>
        <v>32500</v>
      </c>
    </row>
    <row r="271" spans="1:12" s="41" customFormat="1" x14ac:dyDescent="0.2">
      <c r="A271" s="43">
        <v>265</v>
      </c>
      <c r="B271" s="43" t="str">
        <f>'Laporan Mingguan'!$B271</f>
        <v>Baut L M 10 x 40</v>
      </c>
      <c r="C271" s="43" t="str">
        <f>'Laporan Mingguan'!C271</f>
        <v>Tanam</v>
      </c>
      <c r="D271" s="43">
        <f>'Laporan Mingguan'!D271</f>
        <v>0</v>
      </c>
      <c r="E271" s="43">
        <f>'Laporan Mingguan'!E271</f>
        <v>0</v>
      </c>
      <c r="F271" s="44">
        <f>'Laporan Mingguan'!F271</f>
        <v>23</v>
      </c>
      <c r="G271" s="43">
        <f>'Laporan Mingguan'!G271+'Laporan Mingguan'!I271+'Laporan Mingguan'!K271+'Laporan Mingguan'!M271</f>
        <v>0</v>
      </c>
      <c r="H271" s="43">
        <f>'Laporan Mingguan'!H271+'Laporan Mingguan'!J271+'Laporan Mingguan'!L271+'Laporan Mingguan'!N271</f>
        <v>0</v>
      </c>
      <c r="I271" s="44">
        <f>'Laporan Mingguan'!O271</f>
        <v>23</v>
      </c>
      <c r="J271" s="44">
        <f>'Laporan Mingguan'!P271</f>
        <v>23</v>
      </c>
      <c r="K271" s="44">
        <f>'Laporan Mingguan'!Q271</f>
        <v>2336</v>
      </c>
      <c r="L271" s="44">
        <f>'Laporan Mingguan'!R271</f>
        <v>53728</v>
      </c>
    </row>
    <row r="272" spans="1:12" s="41" customFormat="1" x14ac:dyDescent="0.2">
      <c r="A272" s="43">
        <v>266</v>
      </c>
      <c r="B272" s="43" t="str">
        <f>'Laporan Mingguan'!$B272</f>
        <v>Baut L M 10 x 45</v>
      </c>
      <c r="C272" s="43" t="str">
        <f>'Laporan Mingguan'!C272</f>
        <v>Tanam</v>
      </c>
      <c r="D272" s="43">
        <f>'Laporan Mingguan'!D272</f>
        <v>0</v>
      </c>
      <c r="E272" s="43">
        <f>'Laporan Mingguan'!E272</f>
        <v>0</v>
      </c>
      <c r="F272" s="44">
        <f>'Laporan Mingguan'!F272</f>
        <v>39</v>
      </c>
      <c r="G272" s="43">
        <f>'Laporan Mingguan'!G272+'Laporan Mingguan'!I272+'Laporan Mingguan'!K272+'Laporan Mingguan'!M272</f>
        <v>0</v>
      </c>
      <c r="H272" s="43">
        <f>'Laporan Mingguan'!H272+'Laporan Mingguan'!J272+'Laporan Mingguan'!L272+'Laporan Mingguan'!N272</f>
        <v>0</v>
      </c>
      <c r="I272" s="44">
        <f>'Laporan Mingguan'!O272</f>
        <v>39</v>
      </c>
      <c r="J272" s="44">
        <f>'Laporan Mingguan'!P272</f>
        <v>39</v>
      </c>
      <c r="K272" s="44">
        <f>'Laporan Mingguan'!Q272</f>
        <v>900</v>
      </c>
      <c r="L272" s="44">
        <f>'Laporan Mingguan'!R272</f>
        <v>35100</v>
      </c>
    </row>
    <row r="273" spans="1:12" s="41" customFormat="1" x14ac:dyDescent="0.2">
      <c r="A273" s="43">
        <v>267</v>
      </c>
      <c r="B273" s="43" t="str">
        <f>'Laporan Mingguan'!$B273</f>
        <v xml:space="preserve">Baut L M 10 x 12 </v>
      </c>
      <c r="C273" s="43" t="str">
        <f>'Laporan Mingguan'!C273</f>
        <v>Tanam</v>
      </c>
      <c r="D273" s="43">
        <f>'Laporan Mingguan'!D273</f>
        <v>0</v>
      </c>
      <c r="E273" s="43">
        <f>'Laporan Mingguan'!E273</f>
        <v>0</v>
      </c>
      <c r="F273" s="44">
        <f>'Laporan Mingguan'!F273</f>
        <v>36</v>
      </c>
      <c r="G273" s="43">
        <f>'Laporan Mingguan'!G273+'Laporan Mingguan'!I273+'Laporan Mingguan'!K273+'Laporan Mingguan'!M273</f>
        <v>0</v>
      </c>
      <c r="H273" s="43">
        <f>'Laporan Mingguan'!H273+'Laporan Mingguan'!J273+'Laporan Mingguan'!L273+'Laporan Mingguan'!N273</f>
        <v>0</v>
      </c>
      <c r="I273" s="44">
        <f>'Laporan Mingguan'!O273</f>
        <v>36</v>
      </c>
      <c r="J273" s="44">
        <f>'Laporan Mingguan'!P273</f>
        <v>36</v>
      </c>
      <c r="K273" s="44">
        <f>'Laporan Mingguan'!Q273</f>
        <v>900</v>
      </c>
      <c r="L273" s="44">
        <f>'Laporan Mingguan'!R273</f>
        <v>32400</v>
      </c>
    </row>
    <row r="274" spans="1:12" s="41" customFormat="1" x14ac:dyDescent="0.2">
      <c r="A274" s="43">
        <v>268</v>
      </c>
      <c r="B274" s="43" t="str">
        <f>'Laporan Mingguan'!$B274</f>
        <v xml:space="preserve">Baut L M 10 x 15 </v>
      </c>
      <c r="C274" s="43" t="str">
        <f>'Laporan Mingguan'!C274</f>
        <v>Tanam</v>
      </c>
      <c r="D274" s="43" t="str">
        <f>'Laporan Mingguan'!D274</f>
        <v>Sampurna Teknik</v>
      </c>
      <c r="E274" s="43">
        <f>'Laporan Mingguan'!E274</f>
        <v>0</v>
      </c>
      <c r="F274" s="44">
        <f>'Laporan Mingguan'!F274</f>
        <v>36</v>
      </c>
      <c r="G274" s="43">
        <f>'Laporan Mingguan'!G274+'Laporan Mingguan'!I274+'Laporan Mingguan'!K274+'Laporan Mingguan'!M274</f>
        <v>0</v>
      </c>
      <c r="H274" s="43">
        <f>'Laporan Mingguan'!H274+'Laporan Mingguan'!J274+'Laporan Mingguan'!L274+'Laporan Mingguan'!N274</f>
        <v>0</v>
      </c>
      <c r="I274" s="44">
        <f>'Laporan Mingguan'!O274</f>
        <v>36</v>
      </c>
      <c r="J274" s="44">
        <f>'Laporan Mingguan'!P274</f>
        <v>36</v>
      </c>
      <c r="K274" s="44">
        <f>'Laporan Mingguan'!Q274</f>
        <v>1600</v>
      </c>
      <c r="L274" s="44">
        <f>'Laporan Mingguan'!R274</f>
        <v>57600</v>
      </c>
    </row>
    <row r="275" spans="1:12" s="41" customFormat="1" x14ac:dyDescent="0.2">
      <c r="A275" s="43">
        <v>269</v>
      </c>
      <c r="B275" s="43" t="str">
        <f>'Laporan Mingguan'!$B275</f>
        <v xml:space="preserve">Baut L M 10 x 20 </v>
      </c>
      <c r="C275" s="43" t="str">
        <f>'Laporan Mingguan'!C275</f>
        <v>Tanam</v>
      </c>
      <c r="D275" s="43" t="str">
        <f>'Laporan Mingguan'!D275</f>
        <v>Sampurna Teknik</v>
      </c>
      <c r="E275" s="43">
        <f>'Laporan Mingguan'!E275</f>
        <v>0</v>
      </c>
      <c r="F275" s="44">
        <f>'Laporan Mingguan'!F275</f>
        <v>6</v>
      </c>
      <c r="G275" s="43">
        <f>'Laporan Mingguan'!G275+'Laporan Mingguan'!I275+'Laporan Mingguan'!K275+'Laporan Mingguan'!M275</f>
        <v>0</v>
      </c>
      <c r="H275" s="43">
        <f>'Laporan Mingguan'!H275+'Laporan Mingguan'!J275+'Laporan Mingguan'!L275+'Laporan Mingguan'!N275</f>
        <v>6</v>
      </c>
      <c r="I275" s="44">
        <f>'Laporan Mingguan'!O275</f>
        <v>0</v>
      </c>
      <c r="J275" s="44">
        <f>'Laporan Mingguan'!P275</f>
        <v>0</v>
      </c>
      <c r="K275" s="44">
        <f>'Laporan Mingguan'!Q275</f>
        <v>1500</v>
      </c>
      <c r="L275" s="44">
        <f>'Laporan Mingguan'!R275</f>
        <v>0</v>
      </c>
    </row>
    <row r="276" spans="1:12" s="41" customFormat="1" x14ac:dyDescent="0.2">
      <c r="A276" s="43">
        <v>270</v>
      </c>
      <c r="B276" s="43" t="str">
        <f>'Laporan Mingguan'!$B276</f>
        <v xml:space="preserve">Baut L M 12 x 12 </v>
      </c>
      <c r="C276" s="43" t="str">
        <f>'Laporan Mingguan'!C276</f>
        <v>Tanam</v>
      </c>
      <c r="D276" s="43" t="str">
        <f>'Laporan Mingguan'!D276</f>
        <v>Sampurna Teknik</v>
      </c>
      <c r="E276" s="43">
        <f>'Laporan Mingguan'!E276</f>
        <v>0</v>
      </c>
      <c r="F276" s="44">
        <f>'Laporan Mingguan'!F276</f>
        <v>11</v>
      </c>
      <c r="G276" s="43">
        <f>'Laporan Mingguan'!G276+'Laporan Mingguan'!I276+'Laporan Mingguan'!K276+'Laporan Mingguan'!M276</f>
        <v>8</v>
      </c>
      <c r="H276" s="43">
        <f>'Laporan Mingguan'!H276+'Laporan Mingguan'!J276+'Laporan Mingguan'!L276+'Laporan Mingguan'!N276</f>
        <v>8</v>
      </c>
      <c r="I276" s="44">
        <f>'Laporan Mingguan'!O276</f>
        <v>11</v>
      </c>
      <c r="J276" s="44">
        <f>'Laporan Mingguan'!P276</f>
        <v>11</v>
      </c>
      <c r="K276" s="44">
        <f>'Laporan Mingguan'!Q276</f>
        <v>3000</v>
      </c>
      <c r="L276" s="44">
        <f>'Laporan Mingguan'!R276</f>
        <v>33000</v>
      </c>
    </row>
    <row r="277" spans="1:12" s="41" customFormat="1" x14ac:dyDescent="0.2">
      <c r="A277" s="43">
        <v>271</v>
      </c>
      <c r="B277" s="43" t="str">
        <f>'Laporan Mingguan'!$B277</f>
        <v>Baut L M 12 x 15</v>
      </c>
      <c r="C277" s="43" t="str">
        <f>'Laporan Mingguan'!C277</f>
        <v>Tanam</v>
      </c>
      <c r="D277" s="43" t="str">
        <f>'Laporan Mingguan'!D277</f>
        <v>Sampurna Teknik</v>
      </c>
      <c r="E277" s="43">
        <f>'Laporan Mingguan'!E277</f>
        <v>0</v>
      </c>
      <c r="F277" s="44">
        <f>'Laporan Mingguan'!F277</f>
        <v>28</v>
      </c>
      <c r="G277" s="43">
        <f>'Laporan Mingguan'!G277+'Laporan Mingguan'!I277+'Laporan Mingguan'!K277+'Laporan Mingguan'!M277</f>
        <v>0</v>
      </c>
      <c r="H277" s="43">
        <f>'Laporan Mingguan'!H277+'Laporan Mingguan'!J277+'Laporan Mingguan'!L277+'Laporan Mingguan'!N277</f>
        <v>0</v>
      </c>
      <c r="I277" s="44">
        <f>'Laporan Mingguan'!O277</f>
        <v>28</v>
      </c>
      <c r="J277" s="44">
        <f>'Laporan Mingguan'!P277</f>
        <v>28</v>
      </c>
      <c r="K277" s="44">
        <f>'Laporan Mingguan'!Q277</f>
        <v>3000</v>
      </c>
      <c r="L277" s="44">
        <f>'Laporan Mingguan'!R277</f>
        <v>84000</v>
      </c>
    </row>
    <row r="278" spans="1:12" s="41" customFormat="1" x14ac:dyDescent="0.2">
      <c r="A278" s="43">
        <v>272</v>
      </c>
      <c r="B278" s="43" t="str">
        <f>'Laporan Mingguan'!$B278</f>
        <v>Baut L M 12 x 20</v>
      </c>
      <c r="C278" s="43" t="str">
        <f>'Laporan Mingguan'!C278</f>
        <v>Tanam</v>
      </c>
      <c r="D278" s="43">
        <f>'Laporan Mingguan'!D278</f>
        <v>0</v>
      </c>
      <c r="E278" s="43">
        <f>'Laporan Mingguan'!E278</f>
        <v>0</v>
      </c>
      <c r="F278" s="44">
        <f>'Laporan Mingguan'!F278</f>
        <v>23</v>
      </c>
      <c r="G278" s="43">
        <f>'Laporan Mingguan'!G278+'Laporan Mingguan'!I278+'Laporan Mingguan'!K278+'Laporan Mingguan'!M278</f>
        <v>0</v>
      </c>
      <c r="H278" s="43">
        <f>'Laporan Mingguan'!H278+'Laporan Mingguan'!J278+'Laporan Mingguan'!L278+'Laporan Mingguan'!N278</f>
        <v>0</v>
      </c>
      <c r="I278" s="44">
        <f>'Laporan Mingguan'!O278</f>
        <v>23</v>
      </c>
      <c r="J278" s="44">
        <f>'Laporan Mingguan'!P278</f>
        <v>23</v>
      </c>
      <c r="K278" s="44">
        <f>'Laporan Mingguan'!Q278</f>
        <v>2700</v>
      </c>
      <c r="L278" s="44">
        <f>'Laporan Mingguan'!R278</f>
        <v>62100</v>
      </c>
    </row>
    <row r="279" spans="1:12" s="41" customFormat="1" x14ac:dyDescent="0.2">
      <c r="A279" s="43">
        <v>273</v>
      </c>
      <c r="B279" s="43" t="str">
        <f>'Laporan Mingguan'!$B279</f>
        <v xml:space="preserve">Baut L M 12 x 45 </v>
      </c>
      <c r="C279" s="43" t="str">
        <f>'Laporan Mingguan'!C279</f>
        <v>Tanam</v>
      </c>
      <c r="D279" s="43">
        <f>'Laporan Mingguan'!D279</f>
        <v>0</v>
      </c>
      <c r="E279" s="43">
        <f>'Laporan Mingguan'!E279</f>
        <v>0</v>
      </c>
      <c r="F279" s="44">
        <f>'Laporan Mingguan'!F279</f>
        <v>29</v>
      </c>
      <c r="G279" s="43">
        <f>'Laporan Mingguan'!G279+'Laporan Mingguan'!I279+'Laporan Mingguan'!K279+'Laporan Mingguan'!M279</f>
        <v>0</v>
      </c>
      <c r="H279" s="43">
        <f>'Laporan Mingguan'!H279+'Laporan Mingguan'!J279+'Laporan Mingguan'!L279+'Laporan Mingguan'!N279</f>
        <v>0</v>
      </c>
      <c r="I279" s="44">
        <f>'Laporan Mingguan'!O279</f>
        <v>29</v>
      </c>
      <c r="J279" s="44">
        <f>'Laporan Mingguan'!P279</f>
        <v>29</v>
      </c>
      <c r="K279" s="44">
        <f>'Laporan Mingguan'!Q279</f>
        <v>6957</v>
      </c>
      <c r="L279" s="44">
        <f>'Laporan Mingguan'!R279</f>
        <v>201753</v>
      </c>
    </row>
    <row r="280" spans="1:12" s="41" customFormat="1" x14ac:dyDescent="0.2">
      <c r="A280" s="43">
        <v>274</v>
      </c>
      <c r="B280" s="43" t="str">
        <f>'Laporan Mingguan'!$B280</f>
        <v xml:space="preserve">Baut L M 14 x 15 </v>
      </c>
      <c r="C280" s="43" t="str">
        <f>'Laporan Mingguan'!C280</f>
        <v>Tanam</v>
      </c>
      <c r="D280" s="43">
        <f>'Laporan Mingguan'!D280</f>
        <v>0</v>
      </c>
      <c r="E280" s="43">
        <f>'Laporan Mingguan'!E280</f>
        <v>0</v>
      </c>
      <c r="F280" s="44">
        <f>'Laporan Mingguan'!F280</f>
        <v>0</v>
      </c>
      <c r="G280" s="43">
        <f>'Laporan Mingguan'!G280+'Laporan Mingguan'!I280+'Laporan Mingguan'!K280+'Laporan Mingguan'!M280</f>
        <v>0</v>
      </c>
      <c r="H280" s="43">
        <f>'Laporan Mingguan'!H280+'Laporan Mingguan'!J280+'Laporan Mingguan'!L280+'Laporan Mingguan'!N280</f>
        <v>0</v>
      </c>
      <c r="I280" s="44">
        <f>'Laporan Mingguan'!O280</f>
        <v>0</v>
      </c>
      <c r="J280" s="44">
        <f>'Laporan Mingguan'!P280</f>
        <v>0</v>
      </c>
      <c r="K280" s="44">
        <f>'Laporan Mingguan'!Q280</f>
        <v>657</v>
      </c>
      <c r="L280" s="44">
        <f>'Laporan Mingguan'!R280</f>
        <v>0</v>
      </c>
    </row>
    <row r="281" spans="1:12" s="41" customFormat="1" x14ac:dyDescent="0.2">
      <c r="A281" s="43">
        <v>275</v>
      </c>
      <c r="B281" s="43" t="str">
        <f>'Laporan Mingguan'!$B281</f>
        <v xml:space="preserve">Baut L M 16 X 15 </v>
      </c>
      <c r="C281" s="43" t="str">
        <f>'Laporan Mingguan'!C281</f>
        <v>Tanam</v>
      </c>
      <c r="D281" s="43">
        <f>'Laporan Mingguan'!D281</f>
        <v>0</v>
      </c>
      <c r="E281" s="43">
        <f>'Laporan Mingguan'!E281</f>
        <v>0</v>
      </c>
      <c r="F281" s="44">
        <f>'Laporan Mingguan'!F281</f>
        <v>33</v>
      </c>
      <c r="G281" s="43">
        <f>'Laporan Mingguan'!G281+'Laporan Mingguan'!I281+'Laporan Mingguan'!K281+'Laporan Mingguan'!M281</f>
        <v>0</v>
      </c>
      <c r="H281" s="43">
        <f>'Laporan Mingguan'!H281+'Laporan Mingguan'!J281+'Laporan Mingguan'!L281+'Laporan Mingguan'!N281</f>
        <v>0</v>
      </c>
      <c r="I281" s="44">
        <f>'Laporan Mingguan'!O281</f>
        <v>33</v>
      </c>
      <c r="J281" s="44">
        <f>'Laporan Mingguan'!P281</f>
        <v>33</v>
      </c>
      <c r="K281" s="44">
        <f>'Laporan Mingguan'!Q281</f>
        <v>14000</v>
      </c>
      <c r="L281" s="44">
        <f>'Laporan Mingguan'!R281</f>
        <v>462000</v>
      </c>
    </row>
    <row r="282" spans="1:12" s="41" customFormat="1" x14ac:dyDescent="0.2">
      <c r="A282" s="43">
        <v>276</v>
      </c>
      <c r="B282" s="43" t="str">
        <f>'Laporan Mingguan'!$B282</f>
        <v xml:space="preserve">Baut L M 16 X 20 </v>
      </c>
      <c r="C282" s="43" t="str">
        <f>'Laporan Mingguan'!C282</f>
        <v>Tanam</v>
      </c>
      <c r="D282" s="43">
        <f>'Laporan Mingguan'!D282</f>
        <v>0</v>
      </c>
      <c r="E282" s="43">
        <f>'Laporan Mingguan'!E282</f>
        <v>0</v>
      </c>
      <c r="F282" s="44">
        <f>'Laporan Mingguan'!F282</f>
        <v>21</v>
      </c>
      <c r="G282" s="43">
        <f>'Laporan Mingguan'!G282+'Laporan Mingguan'!I282+'Laporan Mingguan'!K282+'Laporan Mingguan'!M282</f>
        <v>0</v>
      </c>
      <c r="H282" s="43">
        <f>'Laporan Mingguan'!H282+'Laporan Mingguan'!J282+'Laporan Mingguan'!L282+'Laporan Mingguan'!N282</f>
        <v>0</v>
      </c>
      <c r="I282" s="44">
        <f>'Laporan Mingguan'!O282</f>
        <v>21</v>
      </c>
      <c r="J282" s="44">
        <f>'Laporan Mingguan'!P282</f>
        <v>21</v>
      </c>
      <c r="K282" s="44">
        <f>'Laporan Mingguan'!Q282</f>
        <v>1500</v>
      </c>
      <c r="L282" s="44">
        <f>'Laporan Mingguan'!R282</f>
        <v>31500</v>
      </c>
    </row>
    <row r="283" spans="1:12" s="41" customFormat="1" x14ac:dyDescent="0.2">
      <c r="A283" s="43">
        <v>277</v>
      </c>
      <c r="B283" s="43" t="str">
        <f>'Laporan Mingguan'!$B283</f>
        <v>Baut L M 16 X 30</v>
      </c>
      <c r="C283" s="43" t="str">
        <f>'Laporan Mingguan'!C283</f>
        <v>Tanam</v>
      </c>
      <c r="D283" s="43">
        <f>'Laporan Mingguan'!D283</f>
        <v>0</v>
      </c>
      <c r="E283" s="43">
        <f>'Laporan Mingguan'!E283</f>
        <v>0</v>
      </c>
      <c r="F283" s="44">
        <f>'Laporan Mingguan'!F283</f>
        <v>21</v>
      </c>
      <c r="G283" s="43">
        <f>'Laporan Mingguan'!G283+'Laporan Mingguan'!I283+'Laporan Mingguan'!K283+'Laporan Mingguan'!M283</f>
        <v>0</v>
      </c>
      <c r="H283" s="43">
        <f>'Laporan Mingguan'!H283+'Laporan Mingguan'!J283+'Laporan Mingguan'!L283+'Laporan Mingguan'!N283</f>
        <v>0</v>
      </c>
      <c r="I283" s="44">
        <f>'Laporan Mingguan'!O283</f>
        <v>21</v>
      </c>
      <c r="J283" s="44">
        <f>'Laporan Mingguan'!P283</f>
        <v>21</v>
      </c>
      <c r="K283" s="44">
        <f>'Laporan Mingguan'!Q283</f>
        <v>12500</v>
      </c>
      <c r="L283" s="44">
        <f>'Laporan Mingguan'!R283</f>
        <v>262500</v>
      </c>
    </row>
    <row r="284" spans="1:12" s="41" customFormat="1" x14ac:dyDescent="0.2">
      <c r="A284" s="43">
        <v>278</v>
      </c>
      <c r="B284" s="43" t="str">
        <f>'Laporan Mingguan'!$B284</f>
        <v xml:space="preserve">Baut L M 16 X 60 </v>
      </c>
      <c r="C284" s="43" t="str">
        <f>'Laporan Mingguan'!C284</f>
        <v>Tanam</v>
      </c>
      <c r="D284" s="43">
        <f>'Laporan Mingguan'!D284</f>
        <v>0</v>
      </c>
      <c r="E284" s="43">
        <f>'Laporan Mingguan'!E284</f>
        <v>0</v>
      </c>
      <c r="F284" s="44">
        <f>'Laporan Mingguan'!F284</f>
        <v>2</v>
      </c>
      <c r="G284" s="43">
        <f>'Laporan Mingguan'!G284+'Laporan Mingguan'!I284+'Laporan Mingguan'!K284+'Laporan Mingguan'!M284</f>
        <v>0</v>
      </c>
      <c r="H284" s="43">
        <f>'Laporan Mingguan'!H284+'Laporan Mingguan'!J284+'Laporan Mingguan'!L284+'Laporan Mingguan'!N284</f>
        <v>0</v>
      </c>
      <c r="I284" s="44">
        <f>'Laporan Mingguan'!O284</f>
        <v>2</v>
      </c>
      <c r="J284" s="44">
        <f>'Laporan Mingguan'!P284</f>
        <v>2</v>
      </c>
      <c r="K284" s="44">
        <f>'Laporan Mingguan'!Q284</f>
        <v>14041</v>
      </c>
      <c r="L284" s="44">
        <f>'Laporan Mingguan'!R284</f>
        <v>28082</v>
      </c>
    </row>
    <row r="285" spans="1:12" s="41" customFormat="1" x14ac:dyDescent="0.2">
      <c r="A285" s="43">
        <v>279</v>
      </c>
      <c r="B285" s="43" t="str">
        <f>'Laporan Mingguan'!$B285</f>
        <v>Baut L M 4 X 25</v>
      </c>
      <c r="C285" s="43" t="str">
        <f>'Laporan Mingguan'!C285</f>
        <v>Tanam</v>
      </c>
      <c r="D285" s="43" t="str">
        <f>'Laporan Mingguan'!D285</f>
        <v>HASIL</v>
      </c>
      <c r="E285" s="43">
        <f>'Laporan Mingguan'!E285</f>
        <v>0</v>
      </c>
      <c r="F285" s="44">
        <f>'Laporan Mingguan'!F285</f>
        <v>15</v>
      </c>
      <c r="G285" s="43">
        <f>'Laporan Mingguan'!G285+'Laporan Mingguan'!I285+'Laporan Mingguan'!K285+'Laporan Mingguan'!M285</f>
        <v>0</v>
      </c>
      <c r="H285" s="43">
        <f>'Laporan Mingguan'!H285+'Laporan Mingguan'!J285+'Laporan Mingguan'!L285+'Laporan Mingguan'!N285</f>
        <v>0</v>
      </c>
      <c r="I285" s="44">
        <f>'Laporan Mingguan'!O285</f>
        <v>15</v>
      </c>
      <c r="J285" s="44">
        <f>'Laporan Mingguan'!P285</f>
        <v>15</v>
      </c>
      <c r="K285" s="44">
        <f>'Laporan Mingguan'!Q285</f>
        <v>3188</v>
      </c>
      <c r="L285" s="44">
        <f>'Laporan Mingguan'!R285</f>
        <v>47820</v>
      </c>
    </row>
    <row r="286" spans="1:12" s="41" customFormat="1" x14ac:dyDescent="0.2">
      <c r="A286" s="43">
        <v>280</v>
      </c>
      <c r="B286" s="43" t="str">
        <f>'Laporan Mingguan'!$B286</f>
        <v>Baut L M 5 X 10 Stainless</v>
      </c>
      <c r="C286" s="43" t="str">
        <f>'Laporan Mingguan'!C286</f>
        <v>Tanam</v>
      </c>
      <c r="D286" s="43">
        <f>'Laporan Mingguan'!D286</f>
        <v>0</v>
      </c>
      <c r="E286" s="43">
        <f>'Laporan Mingguan'!E286</f>
        <v>0</v>
      </c>
      <c r="F286" s="44">
        <f>'Laporan Mingguan'!F286</f>
        <v>2</v>
      </c>
      <c r="G286" s="43">
        <f>'Laporan Mingguan'!G286+'Laporan Mingguan'!I286+'Laporan Mingguan'!K286+'Laporan Mingguan'!M286</f>
        <v>0</v>
      </c>
      <c r="H286" s="43">
        <f>'Laporan Mingguan'!H286+'Laporan Mingguan'!J286+'Laporan Mingguan'!L286+'Laporan Mingguan'!N286</f>
        <v>0</v>
      </c>
      <c r="I286" s="44">
        <f>'Laporan Mingguan'!O286</f>
        <v>2</v>
      </c>
      <c r="J286" s="44">
        <f>'Laporan Mingguan'!P286</f>
        <v>2</v>
      </c>
      <c r="K286" s="44">
        <f>'Laporan Mingguan'!Q286</f>
        <v>3500</v>
      </c>
      <c r="L286" s="44">
        <f>'Laporan Mingguan'!R286</f>
        <v>7000</v>
      </c>
    </row>
    <row r="287" spans="1:12" s="41" customFormat="1" x14ac:dyDescent="0.2">
      <c r="A287" s="43">
        <v>281</v>
      </c>
      <c r="B287" s="43" t="str">
        <f>'Laporan Mingguan'!$B287</f>
        <v xml:space="preserve">Baut L M 10 x 10 Stainles </v>
      </c>
      <c r="C287" s="43" t="str">
        <f>'Laporan Mingguan'!C287</f>
        <v>Tanam</v>
      </c>
      <c r="D287" s="43">
        <f>'Laporan Mingguan'!D287</f>
        <v>0</v>
      </c>
      <c r="E287" s="43">
        <f>'Laporan Mingguan'!E287</f>
        <v>0</v>
      </c>
      <c r="F287" s="44">
        <f>'Laporan Mingguan'!F287</f>
        <v>17</v>
      </c>
      <c r="G287" s="43">
        <f>'Laporan Mingguan'!G287+'Laporan Mingguan'!I287+'Laporan Mingguan'!K287+'Laporan Mingguan'!M287</f>
        <v>0</v>
      </c>
      <c r="H287" s="43">
        <f>'Laporan Mingguan'!H287+'Laporan Mingguan'!J287+'Laporan Mingguan'!L287+'Laporan Mingguan'!N287</f>
        <v>0</v>
      </c>
      <c r="I287" s="44">
        <f>'Laporan Mingguan'!O287</f>
        <v>17</v>
      </c>
      <c r="J287" s="44">
        <f>'Laporan Mingguan'!P287</f>
        <v>17</v>
      </c>
      <c r="K287" s="44">
        <f>'Laporan Mingguan'!Q287</f>
        <v>10000</v>
      </c>
      <c r="L287" s="44">
        <f>'Laporan Mingguan'!R287</f>
        <v>170000</v>
      </c>
    </row>
    <row r="288" spans="1:12" s="41" customFormat="1" x14ac:dyDescent="0.2">
      <c r="A288" s="43">
        <v>282</v>
      </c>
      <c r="B288" s="43" t="str">
        <f>'Laporan Mingguan'!$B288</f>
        <v>Baut Button Bolt M 4 x 10</v>
      </c>
      <c r="C288" s="43">
        <f>'Laporan Mingguan'!C288</f>
        <v>0</v>
      </c>
      <c r="D288" s="43">
        <f>'Laporan Mingguan'!D288</f>
        <v>0</v>
      </c>
      <c r="E288" s="43">
        <f>'Laporan Mingguan'!E288</f>
        <v>0</v>
      </c>
      <c r="F288" s="44">
        <f>'Laporan Mingguan'!F288</f>
        <v>17</v>
      </c>
      <c r="G288" s="43">
        <f>'Laporan Mingguan'!G288+'Laporan Mingguan'!I288+'Laporan Mingguan'!K288+'Laporan Mingguan'!M288</f>
        <v>0</v>
      </c>
      <c r="H288" s="43">
        <f>'Laporan Mingguan'!H288+'Laporan Mingguan'!J288+'Laporan Mingguan'!L288+'Laporan Mingguan'!N288</f>
        <v>0</v>
      </c>
      <c r="I288" s="44">
        <f>'Laporan Mingguan'!O288</f>
        <v>17</v>
      </c>
      <c r="J288" s="44">
        <f>'Laporan Mingguan'!P288</f>
        <v>17</v>
      </c>
      <c r="K288" s="44">
        <f>'Laporan Mingguan'!Q288</f>
        <v>2000</v>
      </c>
      <c r="L288" s="44">
        <f>'Laporan Mingguan'!R288</f>
        <v>34000</v>
      </c>
    </row>
    <row r="289" spans="1:12" s="41" customFormat="1" x14ac:dyDescent="0.2">
      <c r="A289" s="43">
        <v>283</v>
      </c>
      <c r="B289" s="43" t="str">
        <f>'Laporan Mingguan'!$B289</f>
        <v>Baut Button Bolt M 6 x 20</v>
      </c>
      <c r="C289" s="43">
        <f>'Laporan Mingguan'!C289</f>
        <v>0</v>
      </c>
      <c r="D289" s="43">
        <f>'Laporan Mingguan'!D289</f>
        <v>0</v>
      </c>
      <c r="E289" s="43">
        <f>'Laporan Mingguan'!E289</f>
        <v>0</v>
      </c>
      <c r="F289" s="44">
        <f>'Laporan Mingguan'!F289</f>
        <v>21</v>
      </c>
      <c r="G289" s="43">
        <f>'Laporan Mingguan'!G289+'Laporan Mingguan'!I289+'Laporan Mingguan'!K289+'Laporan Mingguan'!M289</f>
        <v>0</v>
      </c>
      <c r="H289" s="43">
        <f>'Laporan Mingguan'!H289+'Laporan Mingguan'!J289+'Laporan Mingguan'!L289+'Laporan Mingguan'!N289</f>
        <v>0</v>
      </c>
      <c r="I289" s="44">
        <f>'Laporan Mingguan'!O289</f>
        <v>21</v>
      </c>
      <c r="J289" s="44">
        <f>'Laporan Mingguan'!P289</f>
        <v>21</v>
      </c>
      <c r="K289" s="44">
        <f>'Laporan Mingguan'!Q289</f>
        <v>900</v>
      </c>
      <c r="L289" s="44">
        <f>'Laporan Mingguan'!R289</f>
        <v>18900</v>
      </c>
    </row>
    <row r="290" spans="1:12" s="41" customFormat="1" x14ac:dyDescent="0.2">
      <c r="A290" s="43">
        <v>284</v>
      </c>
      <c r="B290" s="43" t="str">
        <f>'Laporan Mingguan'!$B290</f>
        <v>Baut Segi 6 1/2x3"</v>
      </c>
      <c r="C290" s="43">
        <f>'Laporan Mingguan'!C290</f>
        <v>0</v>
      </c>
      <c r="D290" s="43">
        <f>'Laporan Mingguan'!D290</f>
        <v>0</v>
      </c>
      <c r="E290" s="43">
        <f>'Laporan Mingguan'!E290</f>
        <v>0</v>
      </c>
      <c r="F290" s="44">
        <f>'Laporan Mingguan'!F290</f>
        <v>12</v>
      </c>
      <c r="G290" s="43">
        <f>'Laporan Mingguan'!G290+'Laporan Mingguan'!I290+'Laporan Mingguan'!K290+'Laporan Mingguan'!M290</f>
        <v>0</v>
      </c>
      <c r="H290" s="43">
        <f>'Laporan Mingguan'!H290+'Laporan Mingguan'!J290+'Laporan Mingguan'!L290+'Laporan Mingguan'!N290</f>
        <v>0</v>
      </c>
      <c r="I290" s="44">
        <f>'Laporan Mingguan'!O290</f>
        <v>12</v>
      </c>
      <c r="J290" s="44">
        <f>'Laporan Mingguan'!P290</f>
        <v>12</v>
      </c>
      <c r="K290" s="44">
        <f>'Laporan Mingguan'!Q290</f>
        <v>750</v>
      </c>
      <c r="L290" s="44">
        <f>'Laporan Mingguan'!R290</f>
        <v>9000</v>
      </c>
    </row>
    <row r="291" spans="1:12" s="41" customFormat="1" x14ac:dyDescent="0.2">
      <c r="A291" s="43">
        <v>285</v>
      </c>
      <c r="B291" s="43" t="str">
        <f>'Laporan Mingguan'!$B291</f>
        <v>Baut Segi 6  M 6 x 15</v>
      </c>
      <c r="C291" s="43">
        <f>'Laporan Mingguan'!C291</f>
        <v>0</v>
      </c>
      <c r="D291" s="43">
        <f>'Laporan Mingguan'!D291</f>
        <v>0</v>
      </c>
      <c r="E291" s="43">
        <f>'Laporan Mingguan'!E291</f>
        <v>0</v>
      </c>
      <c r="F291" s="44">
        <f>'Laporan Mingguan'!F291</f>
        <v>0</v>
      </c>
      <c r="G291" s="43">
        <f>'Laporan Mingguan'!G291+'Laporan Mingguan'!I291+'Laporan Mingguan'!K291+'Laporan Mingguan'!M291</f>
        <v>0</v>
      </c>
      <c r="H291" s="43">
        <f>'Laporan Mingguan'!H291+'Laporan Mingguan'!J291+'Laporan Mingguan'!L291+'Laporan Mingguan'!N291</f>
        <v>0</v>
      </c>
      <c r="I291" s="44">
        <f>'Laporan Mingguan'!O291</f>
        <v>0</v>
      </c>
      <c r="J291" s="44">
        <f>'Laporan Mingguan'!P291</f>
        <v>0</v>
      </c>
      <c r="K291" s="44">
        <f>'Laporan Mingguan'!Q291</f>
        <v>646</v>
      </c>
      <c r="L291" s="44">
        <f>'Laporan Mingguan'!R291</f>
        <v>0</v>
      </c>
    </row>
    <row r="292" spans="1:12" s="41" customFormat="1" x14ac:dyDescent="0.2">
      <c r="A292" s="43">
        <v>286</v>
      </c>
      <c r="B292" s="43" t="str">
        <f>'Laporan Mingguan'!$B292</f>
        <v>Baut Segi 6  M 6 X 20</v>
      </c>
      <c r="C292" s="43">
        <f>'Laporan Mingguan'!C292</f>
        <v>0</v>
      </c>
      <c r="D292" s="43">
        <f>'Laporan Mingguan'!D292</f>
        <v>0</v>
      </c>
      <c r="E292" s="43">
        <f>'Laporan Mingguan'!E292</f>
        <v>0</v>
      </c>
      <c r="F292" s="44">
        <f>'Laporan Mingguan'!F292</f>
        <v>8</v>
      </c>
      <c r="G292" s="43">
        <f>'Laporan Mingguan'!G292+'Laporan Mingguan'!I292+'Laporan Mingguan'!K292+'Laporan Mingguan'!M292</f>
        <v>0</v>
      </c>
      <c r="H292" s="43">
        <f>'Laporan Mingguan'!H292+'Laporan Mingguan'!J292+'Laporan Mingguan'!L292+'Laporan Mingguan'!N292</f>
        <v>0</v>
      </c>
      <c r="I292" s="44">
        <f>'Laporan Mingguan'!O292</f>
        <v>8</v>
      </c>
      <c r="J292" s="44">
        <f>'Laporan Mingguan'!P292</f>
        <v>8</v>
      </c>
      <c r="K292" s="44">
        <f>'Laporan Mingguan'!Q292</f>
        <v>300</v>
      </c>
      <c r="L292" s="44">
        <f>'Laporan Mingguan'!R292</f>
        <v>2400</v>
      </c>
    </row>
    <row r="293" spans="1:12" s="41" customFormat="1" x14ac:dyDescent="0.2">
      <c r="A293" s="43">
        <v>287</v>
      </c>
      <c r="B293" s="43" t="str">
        <f>'Laporan Mingguan'!$B293</f>
        <v>Baut Segi 6  M 8 x 50+mur M 8</v>
      </c>
      <c r="C293" s="43">
        <f>'Laporan Mingguan'!C293</f>
        <v>0</v>
      </c>
      <c r="D293" s="43">
        <f>'Laporan Mingguan'!D293</f>
        <v>0</v>
      </c>
      <c r="E293" s="43">
        <f>'Laporan Mingguan'!E293</f>
        <v>0</v>
      </c>
      <c r="F293" s="44">
        <f>'Laporan Mingguan'!F293</f>
        <v>1</v>
      </c>
      <c r="G293" s="43">
        <f>'Laporan Mingguan'!G293+'Laporan Mingguan'!I293+'Laporan Mingguan'!K293+'Laporan Mingguan'!M293</f>
        <v>0</v>
      </c>
      <c r="H293" s="43">
        <f>'Laporan Mingguan'!H293+'Laporan Mingguan'!J293+'Laporan Mingguan'!L293+'Laporan Mingguan'!N293</f>
        <v>0</v>
      </c>
      <c r="I293" s="44">
        <f>'Laporan Mingguan'!O293</f>
        <v>1</v>
      </c>
      <c r="J293" s="44">
        <f>'Laporan Mingguan'!P293</f>
        <v>1</v>
      </c>
      <c r="K293" s="44">
        <f>'Laporan Mingguan'!Q293</f>
        <v>1050</v>
      </c>
      <c r="L293" s="44">
        <f>'Laporan Mingguan'!R293</f>
        <v>1050</v>
      </c>
    </row>
    <row r="294" spans="1:12" s="41" customFormat="1" x14ac:dyDescent="0.2">
      <c r="A294" s="43">
        <v>288</v>
      </c>
      <c r="B294" s="43" t="str">
        <f>'Laporan Mingguan'!$B294</f>
        <v>Baut Segi 6  M 8 x 80+mur M 8</v>
      </c>
      <c r="C294" s="43">
        <f>'Laporan Mingguan'!C294</f>
        <v>0</v>
      </c>
      <c r="D294" s="43">
        <f>'Laporan Mingguan'!D294</f>
        <v>0</v>
      </c>
      <c r="E294" s="43">
        <f>'Laporan Mingguan'!E294</f>
        <v>0</v>
      </c>
      <c r="F294" s="44">
        <f>'Laporan Mingguan'!F294</f>
        <v>6</v>
      </c>
      <c r="G294" s="43">
        <f>'Laporan Mingguan'!G294+'Laporan Mingguan'!I294+'Laporan Mingguan'!K294+'Laporan Mingguan'!M294</f>
        <v>0</v>
      </c>
      <c r="H294" s="43">
        <f>'Laporan Mingguan'!H294+'Laporan Mingguan'!J294+'Laporan Mingguan'!L294+'Laporan Mingguan'!N294</f>
        <v>0</v>
      </c>
      <c r="I294" s="44">
        <f>'Laporan Mingguan'!O294</f>
        <v>6</v>
      </c>
      <c r="J294" s="44">
        <f>'Laporan Mingguan'!P294</f>
        <v>6</v>
      </c>
      <c r="K294" s="44">
        <f>'Laporan Mingguan'!Q294</f>
        <v>1050</v>
      </c>
      <c r="L294" s="44">
        <f>'Laporan Mingguan'!R294</f>
        <v>6300</v>
      </c>
    </row>
    <row r="295" spans="1:12" s="41" customFormat="1" x14ac:dyDescent="0.2">
      <c r="A295" s="43">
        <v>289</v>
      </c>
      <c r="B295" s="43" t="str">
        <f>'Laporan Mingguan'!$B295</f>
        <v>Baut segi 6  M 10 x 30</v>
      </c>
      <c r="C295" s="43">
        <f>'Laporan Mingguan'!C295</f>
        <v>0</v>
      </c>
      <c r="D295" s="43">
        <f>'Laporan Mingguan'!D295</f>
        <v>0</v>
      </c>
      <c r="E295" s="43">
        <f>'Laporan Mingguan'!E295</f>
        <v>0</v>
      </c>
      <c r="F295" s="44">
        <f>'Laporan Mingguan'!F295</f>
        <v>25</v>
      </c>
      <c r="G295" s="43">
        <f>'Laporan Mingguan'!G295+'Laporan Mingguan'!I295+'Laporan Mingguan'!K295+'Laporan Mingguan'!M295</f>
        <v>0</v>
      </c>
      <c r="H295" s="43">
        <f>'Laporan Mingguan'!H295+'Laporan Mingguan'!J295+'Laporan Mingguan'!L295+'Laporan Mingguan'!N295</f>
        <v>0</v>
      </c>
      <c r="I295" s="44">
        <f>'Laporan Mingguan'!O295</f>
        <v>25</v>
      </c>
      <c r="J295" s="44">
        <f>'Laporan Mingguan'!P295</f>
        <v>25</v>
      </c>
      <c r="K295" s="44">
        <f>'Laporan Mingguan'!Q295</f>
        <v>1250</v>
      </c>
      <c r="L295" s="44">
        <f>'Laporan Mingguan'!R295</f>
        <v>31250</v>
      </c>
    </row>
    <row r="296" spans="1:12" s="41" customFormat="1" x14ac:dyDescent="0.2">
      <c r="A296" s="43">
        <v>290</v>
      </c>
      <c r="B296" s="43" t="str">
        <f>'Laporan Mingguan'!$B296</f>
        <v>Baut Segi 6  M 10 x 35</v>
      </c>
      <c r="C296" s="43">
        <f>'Laporan Mingguan'!C296</f>
        <v>0</v>
      </c>
      <c r="D296" s="43">
        <f>'Laporan Mingguan'!D296</f>
        <v>0</v>
      </c>
      <c r="E296" s="43">
        <f>'Laporan Mingguan'!E296</f>
        <v>0</v>
      </c>
      <c r="F296" s="44">
        <f>'Laporan Mingguan'!F296</f>
        <v>0</v>
      </c>
      <c r="G296" s="43">
        <f>'Laporan Mingguan'!G296+'Laporan Mingguan'!I296+'Laporan Mingguan'!K296+'Laporan Mingguan'!M296</f>
        <v>0</v>
      </c>
      <c r="H296" s="43">
        <f>'Laporan Mingguan'!H296+'Laporan Mingguan'!J296+'Laporan Mingguan'!L296+'Laporan Mingguan'!N296</f>
        <v>0</v>
      </c>
      <c r="I296" s="44">
        <f>'Laporan Mingguan'!O296</f>
        <v>0</v>
      </c>
      <c r="J296" s="44">
        <f>'Laporan Mingguan'!P296</f>
        <v>0</v>
      </c>
      <c r="K296" s="44">
        <f>'Laporan Mingguan'!Q296</f>
        <v>1250</v>
      </c>
      <c r="L296" s="44">
        <f>'Laporan Mingguan'!R296</f>
        <v>0</v>
      </c>
    </row>
    <row r="297" spans="1:12" s="41" customFormat="1" x14ac:dyDescent="0.2">
      <c r="A297" s="43">
        <v>291</v>
      </c>
      <c r="B297" s="43" t="str">
        <f>'Laporan Mingguan'!$B297</f>
        <v>Baut Segi 6 M10 x 40</v>
      </c>
      <c r="C297" s="43">
        <f>'Laporan Mingguan'!C297</f>
        <v>0</v>
      </c>
      <c r="D297" s="43">
        <f>'Laporan Mingguan'!D297</f>
        <v>0</v>
      </c>
      <c r="E297" s="43">
        <f>'Laporan Mingguan'!E297</f>
        <v>0</v>
      </c>
      <c r="F297" s="44">
        <f>'Laporan Mingguan'!F297</f>
        <v>93</v>
      </c>
      <c r="G297" s="43">
        <f>'Laporan Mingguan'!G297+'Laporan Mingguan'!I297+'Laporan Mingguan'!K297+'Laporan Mingguan'!M297</f>
        <v>0</v>
      </c>
      <c r="H297" s="43">
        <f>'Laporan Mingguan'!H297+'Laporan Mingguan'!J297+'Laporan Mingguan'!L297+'Laporan Mingguan'!N297</f>
        <v>0</v>
      </c>
      <c r="I297" s="44">
        <f>'Laporan Mingguan'!O297</f>
        <v>93</v>
      </c>
      <c r="J297" s="44">
        <f>'Laporan Mingguan'!P297</f>
        <v>93</v>
      </c>
      <c r="K297" s="44">
        <f>'Laporan Mingguan'!Q297</f>
        <v>1275</v>
      </c>
      <c r="L297" s="44">
        <f>'Laporan Mingguan'!R297</f>
        <v>118575</v>
      </c>
    </row>
    <row r="298" spans="1:12" s="41" customFormat="1" x14ac:dyDescent="0.2">
      <c r="A298" s="43">
        <v>292</v>
      </c>
      <c r="B298" s="43" t="str">
        <f>'Laporan Mingguan'!$B298</f>
        <v>Baut Segi 6  M 12x30+mur</v>
      </c>
      <c r="C298" s="43">
        <f>'Laporan Mingguan'!C298</f>
        <v>0</v>
      </c>
      <c r="D298" s="43">
        <f>'Laporan Mingguan'!D298</f>
        <v>0</v>
      </c>
      <c r="E298" s="43">
        <f>'Laporan Mingguan'!E298</f>
        <v>0</v>
      </c>
      <c r="F298" s="44">
        <f>'Laporan Mingguan'!F298</f>
        <v>7</v>
      </c>
      <c r="G298" s="43">
        <f>'Laporan Mingguan'!G298+'Laporan Mingguan'!I298+'Laporan Mingguan'!K298+'Laporan Mingguan'!M298</f>
        <v>0</v>
      </c>
      <c r="H298" s="43">
        <f>'Laporan Mingguan'!H298+'Laporan Mingguan'!J298+'Laporan Mingguan'!L298+'Laporan Mingguan'!N298</f>
        <v>0</v>
      </c>
      <c r="I298" s="44">
        <f>'Laporan Mingguan'!O298</f>
        <v>7</v>
      </c>
      <c r="J298" s="44">
        <f>'Laporan Mingguan'!P298</f>
        <v>7</v>
      </c>
      <c r="K298" s="44">
        <f>'Laporan Mingguan'!Q298</f>
        <v>120</v>
      </c>
      <c r="L298" s="44">
        <f>'Laporan Mingguan'!R298</f>
        <v>840</v>
      </c>
    </row>
    <row r="299" spans="1:12" s="41" customFormat="1" x14ac:dyDescent="0.2">
      <c r="A299" s="43">
        <v>293</v>
      </c>
      <c r="B299" s="43" t="str">
        <f>'Laporan Mingguan'!$B299</f>
        <v>Baut Segi 6  M 12x40</v>
      </c>
      <c r="C299" s="43">
        <f>'Laporan Mingguan'!C299</f>
        <v>0</v>
      </c>
      <c r="D299" s="43">
        <f>'Laporan Mingguan'!D299</f>
        <v>0</v>
      </c>
      <c r="E299" s="43">
        <f>'Laporan Mingguan'!E299</f>
        <v>0</v>
      </c>
      <c r="F299" s="44">
        <f>'Laporan Mingguan'!F299</f>
        <v>4</v>
      </c>
      <c r="G299" s="43">
        <f>'Laporan Mingguan'!G299+'Laporan Mingguan'!I299+'Laporan Mingguan'!K299+'Laporan Mingguan'!M299</f>
        <v>0</v>
      </c>
      <c r="H299" s="43">
        <f>'Laporan Mingguan'!H299+'Laporan Mingguan'!J299+'Laporan Mingguan'!L299+'Laporan Mingguan'!N299</f>
        <v>0</v>
      </c>
      <c r="I299" s="44">
        <f>'Laporan Mingguan'!O299</f>
        <v>4</v>
      </c>
      <c r="J299" s="44">
        <f>'Laporan Mingguan'!P299</f>
        <v>4</v>
      </c>
      <c r="K299" s="44">
        <f>'Laporan Mingguan'!Q299</f>
        <v>100</v>
      </c>
      <c r="L299" s="44">
        <f>'Laporan Mingguan'!R299</f>
        <v>400</v>
      </c>
    </row>
    <row r="300" spans="1:12" s="41" customFormat="1" x14ac:dyDescent="0.2">
      <c r="A300" s="43">
        <v>294</v>
      </c>
      <c r="B300" s="43" t="str">
        <f>'Laporan Mingguan'!$B300</f>
        <v>Baut Segi 6  M 14x40</v>
      </c>
      <c r="C300" s="43">
        <f>'Laporan Mingguan'!C300</f>
        <v>0</v>
      </c>
      <c r="D300" s="43">
        <f>'Laporan Mingguan'!D300</f>
        <v>0</v>
      </c>
      <c r="E300" s="43">
        <f>'Laporan Mingguan'!E300</f>
        <v>0</v>
      </c>
      <c r="F300" s="44">
        <f>'Laporan Mingguan'!F300</f>
        <v>10</v>
      </c>
      <c r="G300" s="43">
        <f>'Laporan Mingguan'!G300+'Laporan Mingguan'!I300+'Laporan Mingguan'!K300+'Laporan Mingguan'!M300</f>
        <v>0</v>
      </c>
      <c r="H300" s="43">
        <f>'Laporan Mingguan'!H300+'Laporan Mingguan'!J300+'Laporan Mingguan'!L300+'Laporan Mingguan'!N300</f>
        <v>0</v>
      </c>
      <c r="I300" s="44">
        <f>'Laporan Mingguan'!O300</f>
        <v>10</v>
      </c>
      <c r="J300" s="44">
        <f>'Laporan Mingguan'!P300</f>
        <v>10</v>
      </c>
      <c r="K300" s="44">
        <f>'Laporan Mingguan'!Q300</f>
        <v>100</v>
      </c>
      <c r="L300" s="44">
        <f>'Laporan Mingguan'!R300</f>
        <v>1000</v>
      </c>
    </row>
    <row r="301" spans="1:12" s="41" customFormat="1" x14ac:dyDescent="0.2">
      <c r="A301" s="43">
        <v>295</v>
      </c>
      <c r="B301" s="43" t="str">
        <f>'Laporan Mingguan'!$B301</f>
        <v>Baut Segi 6  M 16X30</v>
      </c>
      <c r="C301" s="43">
        <f>'Laporan Mingguan'!C301</f>
        <v>0</v>
      </c>
      <c r="D301" s="43">
        <f>'Laporan Mingguan'!D301</f>
        <v>0</v>
      </c>
      <c r="E301" s="43">
        <f>'Laporan Mingguan'!E301</f>
        <v>0</v>
      </c>
      <c r="F301" s="44">
        <f>'Laporan Mingguan'!F301</f>
        <v>7</v>
      </c>
      <c r="G301" s="43">
        <f>'Laporan Mingguan'!G301+'Laporan Mingguan'!I301+'Laporan Mingguan'!K301+'Laporan Mingguan'!M301</f>
        <v>0</v>
      </c>
      <c r="H301" s="43">
        <f>'Laporan Mingguan'!H301+'Laporan Mingguan'!J301+'Laporan Mingguan'!L301+'Laporan Mingguan'!N301</f>
        <v>0</v>
      </c>
      <c r="I301" s="44">
        <f>'Laporan Mingguan'!O301</f>
        <v>7</v>
      </c>
      <c r="J301" s="44">
        <f>'Laporan Mingguan'!P301</f>
        <v>7</v>
      </c>
      <c r="K301" s="44">
        <f>'Laporan Mingguan'!Q301</f>
        <v>3000</v>
      </c>
      <c r="L301" s="44">
        <f>'Laporan Mingguan'!R301</f>
        <v>21000</v>
      </c>
    </row>
    <row r="302" spans="1:12" s="41" customFormat="1" x14ac:dyDescent="0.2">
      <c r="A302" s="43">
        <v>296</v>
      </c>
      <c r="B302" s="43" t="str">
        <f>'Laporan Mingguan'!$B302</f>
        <v>Baut Segi 6  M 16 x 40</v>
      </c>
      <c r="C302" s="43">
        <f>'Laporan Mingguan'!C302</f>
        <v>0</v>
      </c>
      <c r="D302" s="43">
        <f>'Laporan Mingguan'!D302</f>
        <v>0</v>
      </c>
      <c r="E302" s="43">
        <f>'Laporan Mingguan'!E302</f>
        <v>0</v>
      </c>
      <c r="F302" s="44">
        <f>'Laporan Mingguan'!F302</f>
        <v>0</v>
      </c>
      <c r="G302" s="43">
        <f>'Laporan Mingguan'!G302+'Laporan Mingguan'!I302+'Laporan Mingguan'!K302+'Laporan Mingguan'!M302</f>
        <v>0</v>
      </c>
      <c r="H302" s="43">
        <f>'Laporan Mingguan'!H302+'Laporan Mingguan'!J302+'Laporan Mingguan'!L302+'Laporan Mingguan'!N302</f>
        <v>0</v>
      </c>
      <c r="I302" s="44">
        <f>'Laporan Mingguan'!O302</f>
        <v>0</v>
      </c>
      <c r="J302" s="44">
        <f>'Laporan Mingguan'!P302</f>
        <v>0</v>
      </c>
      <c r="K302" s="44">
        <f>'Laporan Mingguan'!Q302</f>
        <v>4600</v>
      </c>
      <c r="L302" s="44">
        <f>'Laporan Mingguan'!R302</f>
        <v>0</v>
      </c>
    </row>
    <row r="303" spans="1:12" s="41" customFormat="1" x14ac:dyDescent="0.2">
      <c r="A303" s="43">
        <v>297</v>
      </c>
      <c r="B303" s="43" t="str">
        <f>'Laporan Mingguan'!$B303</f>
        <v>Baut Segi 6  M 16 x 100</v>
      </c>
      <c r="C303" s="43">
        <f>'Laporan Mingguan'!C303</f>
        <v>0</v>
      </c>
      <c r="D303" s="43">
        <f>'Laporan Mingguan'!D303</f>
        <v>0</v>
      </c>
      <c r="E303" s="43">
        <f>'Laporan Mingguan'!E303</f>
        <v>0</v>
      </c>
      <c r="F303" s="44">
        <f>'Laporan Mingguan'!F303</f>
        <v>0</v>
      </c>
      <c r="G303" s="43">
        <f>'Laporan Mingguan'!G303+'Laporan Mingguan'!I303+'Laporan Mingguan'!K303+'Laporan Mingguan'!M303</f>
        <v>0</v>
      </c>
      <c r="H303" s="43">
        <f>'Laporan Mingguan'!H303+'Laporan Mingguan'!J303+'Laporan Mingguan'!L303+'Laporan Mingguan'!N303</f>
        <v>0</v>
      </c>
      <c r="I303" s="44">
        <f>'Laporan Mingguan'!O303</f>
        <v>0</v>
      </c>
      <c r="J303" s="44">
        <f>'Laporan Mingguan'!P303</f>
        <v>0</v>
      </c>
      <c r="K303" s="44">
        <f>'Laporan Mingguan'!Q303</f>
        <v>3500</v>
      </c>
      <c r="L303" s="44">
        <f>'Laporan Mingguan'!R303</f>
        <v>0</v>
      </c>
    </row>
    <row r="304" spans="1:12" s="41" customFormat="1" x14ac:dyDescent="0.2">
      <c r="A304" s="43">
        <v>298</v>
      </c>
      <c r="B304" s="43" t="str">
        <f>'Laporan Mingguan'!$B304</f>
        <v>Baut Segi 6  M 6 x 15 Stainless</v>
      </c>
      <c r="C304" s="43">
        <f>'Laporan Mingguan'!C304</f>
        <v>0</v>
      </c>
      <c r="D304" s="43">
        <f>'Laporan Mingguan'!D304</f>
        <v>0</v>
      </c>
      <c r="E304" s="43">
        <f>'Laporan Mingguan'!E304</f>
        <v>0</v>
      </c>
      <c r="F304" s="44">
        <f>'Laporan Mingguan'!F304</f>
        <v>0</v>
      </c>
      <c r="G304" s="43">
        <f>'Laporan Mingguan'!G304+'Laporan Mingguan'!I304+'Laporan Mingguan'!K304+'Laporan Mingguan'!M304</f>
        <v>0</v>
      </c>
      <c r="H304" s="43">
        <f>'Laporan Mingguan'!H304+'Laporan Mingguan'!J304+'Laporan Mingguan'!L304+'Laporan Mingguan'!N304</f>
        <v>0</v>
      </c>
      <c r="I304" s="44">
        <f>'Laporan Mingguan'!O304</f>
        <v>0</v>
      </c>
      <c r="J304" s="44">
        <f>'Laporan Mingguan'!P304</f>
        <v>0</v>
      </c>
      <c r="K304" s="44">
        <f>'Laporan Mingguan'!Q304</f>
        <v>3500</v>
      </c>
      <c r="L304" s="44">
        <f>'Laporan Mingguan'!R304</f>
        <v>0</v>
      </c>
    </row>
    <row r="305" spans="1:12" s="41" customFormat="1" x14ac:dyDescent="0.2">
      <c r="A305" s="43">
        <v>299</v>
      </c>
      <c r="B305" s="43" t="str">
        <f>'Laporan Mingguan'!$B305</f>
        <v>Baut Penhead M3x6</v>
      </c>
      <c r="C305" s="43">
        <f>'Laporan Mingguan'!C305</f>
        <v>0</v>
      </c>
      <c r="D305" s="43">
        <f>'Laporan Mingguan'!D305</f>
        <v>0</v>
      </c>
      <c r="E305" s="43">
        <f>'Laporan Mingguan'!E305</f>
        <v>0</v>
      </c>
      <c r="F305" s="44">
        <f>'Laporan Mingguan'!F305</f>
        <v>13</v>
      </c>
      <c r="G305" s="43">
        <f>'Laporan Mingguan'!G305+'Laporan Mingguan'!I305+'Laporan Mingguan'!K305+'Laporan Mingguan'!M305</f>
        <v>0</v>
      </c>
      <c r="H305" s="43">
        <f>'Laporan Mingguan'!H305+'Laporan Mingguan'!J305+'Laporan Mingguan'!L305+'Laporan Mingguan'!N305</f>
        <v>0</v>
      </c>
      <c r="I305" s="44">
        <f>'Laporan Mingguan'!O305</f>
        <v>13</v>
      </c>
      <c r="J305" s="44">
        <f>'Laporan Mingguan'!P305</f>
        <v>13</v>
      </c>
      <c r="K305" s="44">
        <f>'Laporan Mingguan'!Q305</f>
        <v>575</v>
      </c>
      <c r="L305" s="44">
        <f>'Laporan Mingguan'!R305</f>
        <v>7475</v>
      </c>
    </row>
    <row r="306" spans="1:12" s="41" customFormat="1" x14ac:dyDescent="0.2">
      <c r="A306" s="43">
        <v>300</v>
      </c>
      <c r="B306" s="43" t="str">
        <f>'Laporan Mingguan'!$B306</f>
        <v>Baut Penhead M3x10</v>
      </c>
      <c r="C306" s="43">
        <f>'Laporan Mingguan'!C306</f>
        <v>0</v>
      </c>
      <c r="D306" s="43">
        <f>'Laporan Mingguan'!D306</f>
        <v>0</v>
      </c>
      <c r="E306" s="43">
        <f>'Laporan Mingguan'!E306</f>
        <v>0</v>
      </c>
      <c r="F306" s="44">
        <f>'Laporan Mingguan'!F306</f>
        <v>34</v>
      </c>
      <c r="G306" s="43">
        <f>'Laporan Mingguan'!G306+'Laporan Mingguan'!I306+'Laporan Mingguan'!K306+'Laporan Mingguan'!M306</f>
        <v>0</v>
      </c>
      <c r="H306" s="43">
        <f>'Laporan Mingguan'!H306+'Laporan Mingguan'!J306+'Laporan Mingguan'!L306+'Laporan Mingguan'!N306</f>
        <v>0</v>
      </c>
      <c r="I306" s="44">
        <f>'Laporan Mingguan'!O306</f>
        <v>34</v>
      </c>
      <c r="J306" s="44">
        <f>'Laporan Mingguan'!P306</f>
        <v>34</v>
      </c>
      <c r="K306" s="44">
        <f>'Laporan Mingguan'!Q306</f>
        <v>200</v>
      </c>
      <c r="L306" s="44">
        <f>'Laporan Mingguan'!R306</f>
        <v>6800</v>
      </c>
    </row>
    <row r="307" spans="1:12" s="41" customFormat="1" x14ac:dyDescent="0.2">
      <c r="A307" s="43">
        <v>301</v>
      </c>
      <c r="B307" s="43" t="str">
        <f>'Laporan Mingguan'!$B307</f>
        <v>Baut Penhead M4x10</v>
      </c>
      <c r="C307" s="43">
        <f>'Laporan Mingguan'!C307</f>
        <v>0</v>
      </c>
      <c r="D307" s="43">
        <f>'Laporan Mingguan'!D307</f>
        <v>0</v>
      </c>
      <c r="E307" s="43">
        <f>'Laporan Mingguan'!E307</f>
        <v>0</v>
      </c>
      <c r="F307" s="44">
        <f>'Laporan Mingguan'!F307</f>
        <v>102</v>
      </c>
      <c r="G307" s="43">
        <f>'Laporan Mingguan'!G307+'Laporan Mingguan'!I307+'Laporan Mingguan'!K307+'Laporan Mingguan'!M307</f>
        <v>0</v>
      </c>
      <c r="H307" s="43">
        <f>'Laporan Mingguan'!H307+'Laporan Mingguan'!J307+'Laporan Mingguan'!L307+'Laporan Mingguan'!N307</f>
        <v>0</v>
      </c>
      <c r="I307" s="44">
        <f>'Laporan Mingguan'!O307</f>
        <v>102</v>
      </c>
      <c r="J307" s="44">
        <f>'Laporan Mingguan'!P307</f>
        <v>102</v>
      </c>
      <c r="K307" s="44">
        <f>'Laporan Mingguan'!Q307</f>
        <v>60</v>
      </c>
      <c r="L307" s="44">
        <f>'Laporan Mingguan'!R307</f>
        <v>6120</v>
      </c>
    </row>
    <row r="308" spans="1:12" s="41" customFormat="1" x14ac:dyDescent="0.2">
      <c r="A308" s="43">
        <v>302</v>
      </c>
      <c r="B308" s="43" t="str">
        <f>'Laporan Mingguan'!$B308</f>
        <v>Baut Penhead M4x15</v>
      </c>
      <c r="C308" s="43">
        <f>'Laporan Mingguan'!C308</f>
        <v>0</v>
      </c>
      <c r="D308" s="43">
        <f>'Laporan Mingguan'!D308</f>
        <v>0</v>
      </c>
      <c r="E308" s="43">
        <f>'Laporan Mingguan'!E308</f>
        <v>0</v>
      </c>
      <c r="F308" s="44">
        <f>'Laporan Mingguan'!F308</f>
        <v>35</v>
      </c>
      <c r="G308" s="43">
        <f>'Laporan Mingguan'!G308+'Laporan Mingguan'!I308+'Laporan Mingguan'!K308+'Laporan Mingguan'!M308</f>
        <v>0</v>
      </c>
      <c r="H308" s="43">
        <f>'Laporan Mingguan'!H308+'Laporan Mingguan'!J308+'Laporan Mingguan'!L308+'Laporan Mingguan'!N308</f>
        <v>0</v>
      </c>
      <c r="I308" s="44">
        <f>'Laporan Mingguan'!O308</f>
        <v>35</v>
      </c>
      <c r="J308" s="44">
        <f>'Laporan Mingguan'!P308</f>
        <v>35</v>
      </c>
      <c r="K308" s="44">
        <f>'Laporan Mingguan'!Q308</f>
        <v>200</v>
      </c>
      <c r="L308" s="44">
        <f>'Laporan Mingguan'!R308</f>
        <v>7000</v>
      </c>
    </row>
    <row r="309" spans="1:12" s="41" customFormat="1" x14ac:dyDescent="0.2">
      <c r="A309" s="43">
        <v>303</v>
      </c>
      <c r="B309" s="43" t="str">
        <f>'Laporan Mingguan'!$B309</f>
        <v>Baut Penhead M5x10</v>
      </c>
      <c r="C309" s="43">
        <f>'Laporan Mingguan'!C309</f>
        <v>0</v>
      </c>
      <c r="D309" s="43">
        <f>'Laporan Mingguan'!D309</f>
        <v>0</v>
      </c>
      <c r="E309" s="43">
        <f>'Laporan Mingguan'!E309</f>
        <v>0</v>
      </c>
      <c r="F309" s="44">
        <f>'Laporan Mingguan'!F309</f>
        <v>13</v>
      </c>
      <c r="G309" s="43">
        <f>'Laporan Mingguan'!G309+'Laporan Mingguan'!I309+'Laporan Mingguan'!K309+'Laporan Mingguan'!M309</f>
        <v>0</v>
      </c>
      <c r="H309" s="43">
        <f>'Laporan Mingguan'!H309+'Laporan Mingguan'!J309+'Laporan Mingguan'!L309+'Laporan Mingguan'!N309</f>
        <v>0</v>
      </c>
      <c r="I309" s="44">
        <f>'Laporan Mingguan'!O309</f>
        <v>13</v>
      </c>
      <c r="J309" s="44">
        <f>'Laporan Mingguan'!P309</f>
        <v>13</v>
      </c>
      <c r="K309" s="44">
        <f>'Laporan Mingguan'!Q309</f>
        <v>150</v>
      </c>
      <c r="L309" s="44">
        <f>'Laporan Mingguan'!R309</f>
        <v>1950</v>
      </c>
    </row>
    <row r="310" spans="1:12" s="41" customFormat="1" x14ac:dyDescent="0.2">
      <c r="A310" s="43">
        <v>304</v>
      </c>
      <c r="B310" s="43" t="str">
        <f>'Laporan Mingguan'!$B310</f>
        <v>Baut Penhead M5x16</v>
      </c>
      <c r="C310" s="43">
        <f>'Laporan Mingguan'!C310</f>
        <v>0</v>
      </c>
      <c r="D310" s="43">
        <f>'Laporan Mingguan'!D310</f>
        <v>0</v>
      </c>
      <c r="E310" s="43">
        <f>'Laporan Mingguan'!E310</f>
        <v>0</v>
      </c>
      <c r="F310" s="44">
        <f>'Laporan Mingguan'!F310</f>
        <v>45</v>
      </c>
      <c r="G310" s="43">
        <f>'Laporan Mingguan'!G310+'Laporan Mingguan'!I310+'Laporan Mingguan'!K310+'Laporan Mingguan'!M310</f>
        <v>0</v>
      </c>
      <c r="H310" s="43">
        <f>'Laporan Mingguan'!H310+'Laporan Mingguan'!J310+'Laporan Mingguan'!L310+'Laporan Mingguan'!N310</f>
        <v>0</v>
      </c>
      <c r="I310" s="44">
        <f>'Laporan Mingguan'!O310</f>
        <v>45</v>
      </c>
      <c r="J310" s="44">
        <f>'Laporan Mingguan'!P310</f>
        <v>45</v>
      </c>
      <c r="K310" s="44">
        <f>'Laporan Mingguan'!Q310</f>
        <v>200</v>
      </c>
      <c r="L310" s="44">
        <f>'Laporan Mingguan'!R310</f>
        <v>9000</v>
      </c>
    </row>
    <row r="311" spans="1:12" s="41" customFormat="1" x14ac:dyDescent="0.2">
      <c r="A311" s="43">
        <v>305</v>
      </c>
      <c r="B311" s="43" t="str">
        <f>'Laporan Mingguan'!$B311</f>
        <v>Baut Penhead M6x10</v>
      </c>
      <c r="C311" s="43">
        <f>'Laporan Mingguan'!C311</f>
        <v>0</v>
      </c>
      <c r="D311" s="43">
        <f>'Laporan Mingguan'!D311</f>
        <v>0</v>
      </c>
      <c r="E311" s="43">
        <f>'Laporan Mingguan'!E311</f>
        <v>0</v>
      </c>
      <c r="F311" s="44">
        <f>'Laporan Mingguan'!F311</f>
        <v>36</v>
      </c>
      <c r="G311" s="43">
        <f>'Laporan Mingguan'!G311+'Laporan Mingguan'!I311+'Laporan Mingguan'!K311+'Laporan Mingguan'!M311</f>
        <v>0</v>
      </c>
      <c r="H311" s="43">
        <f>'Laporan Mingguan'!H311+'Laporan Mingguan'!J311+'Laporan Mingguan'!L311+'Laporan Mingguan'!N311</f>
        <v>0</v>
      </c>
      <c r="I311" s="44">
        <f>'Laporan Mingguan'!O311</f>
        <v>36</v>
      </c>
      <c r="J311" s="44">
        <f>'Laporan Mingguan'!P311</f>
        <v>36</v>
      </c>
      <c r="K311" s="44">
        <f>'Laporan Mingguan'!Q311</f>
        <v>200</v>
      </c>
      <c r="L311" s="44">
        <f>'Laporan Mingguan'!R311</f>
        <v>7200</v>
      </c>
    </row>
    <row r="312" spans="1:12" s="41" customFormat="1" x14ac:dyDescent="0.2">
      <c r="A312" s="43">
        <v>306</v>
      </c>
      <c r="B312" s="43" t="str">
        <f>'Laporan Mingguan'!$B312</f>
        <v>Baut Penhead M6x16</v>
      </c>
      <c r="C312" s="43">
        <f>'Laporan Mingguan'!C312</f>
        <v>0</v>
      </c>
      <c r="D312" s="43">
        <f>'Laporan Mingguan'!D312</f>
        <v>0</v>
      </c>
      <c r="E312" s="43">
        <f>'Laporan Mingguan'!E312</f>
        <v>0</v>
      </c>
      <c r="F312" s="44">
        <f>'Laporan Mingguan'!F312</f>
        <v>25</v>
      </c>
      <c r="G312" s="43">
        <f>'Laporan Mingguan'!G312+'Laporan Mingguan'!I312+'Laporan Mingguan'!K312+'Laporan Mingguan'!M312</f>
        <v>0</v>
      </c>
      <c r="H312" s="43">
        <f>'Laporan Mingguan'!H312+'Laporan Mingguan'!J312+'Laporan Mingguan'!L312+'Laporan Mingguan'!N312</f>
        <v>0</v>
      </c>
      <c r="I312" s="44">
        <f>'Laporan Mingguan'!O312</f>
        <v>25</v>
      </c>
      <c r="J312" s="44">
        <f>'Laporan Mingguan'!P312</f>
        <v>25</v>
      </c>
      <c r="K312" s="44">
        <f>'Laporan Mingguan'!Q312</f>
        <v>200</v>
      </c>
      <c r="L312" s="44">
        <f>'Laporan Mingguan'!R312</f>
        <v>5000</v>
      </c>
    </row>
    <row r="313" spans="1:12" s="41" customFormat="1" x14ac:dyDescent="0.2">
      <c r="A313" s="43">
        <v>307</v>
      </c>
      <c r="B313" s="43" t="str">
        <f>'Laporan Mingguan'!$B313</f>
        <v>Grace M6</v>
      </c>
      <c r="C313" s="43">
        <f>'Laporan Mingguan'!C313</f>
        <v>0</v>
      </c>
      <c r="D313" s="43">
        <f>'Laporan Mingguan'!D313</f>
        <v>0</v>
      </c>
      <c r="E313" s="43">
        <f>'Laporan Mingguan'!E313</f>
        <v>0</v>
      </c>
      <c r="F313" s="44">
        <f>'Laporan Mingguan'!F313</f>
        <v>0</v>
      </c>
      <c r="G313" s="43">
        <f>'Laporan Mingguan'!G313+'Laporan Mingguan'!I313+'Laporan Mingguan'!K313+'Laporan Mingguan'!M313</f>
        <v>0</v>
      </c>
      <c r="H313" s="43">
        <f>'Laporan Mingguan'!H313+'Laporan Mingguan'!J313+'Laporan Mingguan'!L313+'Laporan Mingguan'!N313</f>
        <v>0</v>
      </c>
      <c r="I313" s="44">
        <f>'Laporan Mingguan'!O313</f>
        <v>0</v>
      </c>
      <c r="J313" s="44">
        <f>'Laporan Mingguan'!P313</f>
        <v>0</v>
      </c>
      <c r="K313" s="44">
        <f>'Laporan Mingguan'!Q313</f>
        <v>0</v>
      </c>
      <c r="L313" s="44">
        <f>'Laporan Mingguan'!R313</f>
        <v>0</v>
      </c>
    </row>
    <row r="314" spans="1:12" s="41" customFormat="1" x14ac:dyDescent="0.2">
      <c r="A314" s="43">
        <v>308</v>
      </c>
      <c r="B314" s="43" t="str">
        <f>'Laporan Mingguan'!$B314</f>
        <v>Ring M3x8</v>
      </c>
      <c r="C314" s="43">
        <f>'Laporan Mingguan'!C314</f>
        <v>0</v>
      </c>
      <c r="D314" s="43">
        <f>'Laporan Mingguan'!D314</f>
        <v>0</v>
      </c>
      <c r="E314" s="43">
        <f>'Laporan Mingguan'!E314</f>
        <v>0</v>
      </c>
      <c r="F314" s="44">
        <f>'Laporan Mingguan'!F314</f>
        <v>22</v>
      </c>
      <c r="G314" s="43">
        <f>'Laporan Mingguan'!G314+'Laporan Mingguan'!I314+'Laporan Mingguan'!K314+'Laporan Mingguan'!M314</f>
        <v>0</v>
      </c>
      <c r="H314" s="43">
        <f>'Laporan Mingguan'!H314+'Laporan Mingguan'!J314+'Laporan Mingguan'!L314+'Laporan Mingguan'!N314</f>
        <v>0</v>
      </c>
      <c r="I314" s="44">
        <f>'Laporan Mingguan'!O314</f>
        <v>22</v>
      </c>
      <c r="J314" s="44">
        <f>'Laporan Mingguan'!P314</f>
        <v>22</v>
      </c>
      <c r="K314" s="44">
        <f>'Laporan Mingguan'!Q314</f>
        <v>100</v>
      </c>
      <c r="L314" s="44">
        <f>'Laporan Mingguan'!R314</f>
        <v>2200</v>
      </c>
    </row>
    <row r="315" spans="1:12" s="41" customFormat="1" x14ac:dyDescent="0.2">
      <c r="A315" s="43">
        <v>309</v>
      </c>
      <c r="B315" s="43" t="str">
        <f>'Laporan Mingguan'!$B315</f>
        <v>Ring M4</v>
      </c>
      <c r="C315" s="43">
        <f>'Laporan Mingguan'!C315</f>
        <v>0</v>
      </c>
      <c r="D315" s="43">
        <f>'Laporan Mingguan'!D315</f>
        <v>0</v>
      </c>
      <c r="E315" s="43">
        <f>'Laporan Mingguan'!E315</f>
        <v>0</v>
      </c>
      <c r="F315" s="44">
        <f>'Laporan Mingguan'!F315</f>
        <v>16</v>
      </c>
      <c r="G315" s="43">
        <f>'Laporan Mingguan'!G315+'Laporan Mingguan'!I315+'Laporan Mingguan'!K315+'Laporan Mingguan'!M315</f>
        <v>0</v>
      </c>
      <c r="H315" s="43">
        <f>'Laporan Mingguan'!H315+'Laporan Mingguan'!J315+'Laporan Mingguan'!L315+'Laporan Mingguan'!N315</f>
        <v>0</v>
      </c>
      <c r="I315" s="44">
        <f>'Laporan Mingguan'!O315</f>
        <v>16</v>
      </c>
      <c r="J315" s="44">
        <f>'Laporan Mingguan'!P315</f>
        <v>16</v>
      </c>
      <c r="K315" s="44">
        <f>'Laporan Mingguan'!Q315</f>
        <v>200</v>
      </c>
      <c r="L315" s="44">
        <f>'Laporan Mingguan'!R315</f>
        <v>3200</v>
      </c>
    </row>
    <row r="316" spans="1:12" s="41" customFormat="1" x14ac:dyDescent="0.2">
      <c r="A316" s="43">
        <v>310</v>
      </c>
      <c r="B316" s="43" t="str">
        <f>'Laporan Mingguan'!$B316</f>
        <v>Ring M5</v>
      </c>
      <c r="C316" s="43">
        <f>'Laporan Mingguan'!C316</f>
        <v>0</v>
      </c>
      <c r="D316" s="43">
        <f>'Laporan Mingguan'!D316</f>
        <v>0</v>
      </c>
      <c r="E316" s="43">
        <f>'Laporan Mingguan'!E316</f>
        <v>0</v>
      </c>
      <c r="F316" s="44">
        <f>'Laporan Mingguan'!F316</f>
        <v>15</v>
      </c>
      <c r="G316" s="43">
        <f>'Laporan Mingguan'!G316+'Laporan Mingguan'!I316+'Laporan Mingguan'!K316+'Laporan Mingguan'!M316</f>
        <v>0</v>
      </c>
      <c r="H316" s="43">
        <f>'Laporan Mingguan'!H316+'Laporan Mingguan'!J316+'Laporan Mingguan'!L316+'Laporan Mingguan'!N316</f>
        <v>0</v>
      </c>
      <c r="I316" s="44">
        <f>'Laporan Mingguan'!O316</f>
        <v>15</v>
      </c>
      <c r="J316" s="44">
        <f>'Laporan Mingguan'!P316</f>
        <v>15</v>
      </c>
      <c r="K316" s="44">
        <f>'Laporan Mingguan'!Q316</f>
        <v>200</v>
      </c>
      <c r="L316" s="44">
        <f>'Laporan Mingguan'!R316</f>
        <v>3000</v>
      </c>
    </row>
    <row r="317" spans="1:12" s="41" customFormat="1" x14ac:dyDescent="0.2">
      <c r="A317" s="43">
        <v>311</v>
      </c>
      <c r="B317" s="43" t="str">
        <f>'Laporan Mingguan'!$B317</f>
        <v>Ring M6</v>
      </c>
      <c r="C317" s="43">
        <f>'Laporan Mingguan'!C317</f>
        <v>0</v>
      </c>
      <c r="D317" s="43">
        <f>'Laporan Mingguan'!D317</f>
        <v>0</v>
      </c>
      <c r="E317" s="43">
        <f>'Laporan Mingguan'!E317</f>
        <v>0</v>
      </c>
      <c r="F317" s="44">
        <f>'Laporan Mingguan'!F317</f>
        <v>15</v>
      </c>
      <c r="G317" s="43">
        <f>'Laporan Mingguan'!G317+'Laporan Mingguan'!I317+'Laporan Mingguan'!K317+'Laporan Mingguan'!M317</f>
        <v>0</v>
      </c>
      <c r="H317" s="43">
        <f>'Laporan Mingguan'!H317+'Laporan Mingguan'!J317+'Laporan Mingguan'!L317+'Laporan Mingguan'!N317</f>
        <v>3</v>
      </c>
      <c r="I317" s="44">
        <f>'Laporan Mingguan'!O317</f>
        <v>12</v>
      </c>
      <c r="J317" s="44">
        <f>'Laporan Mingguan'!P317</f>
        <v>12</v>
      </c>
      <c r="K317" s="44">
        <f>'Laporan Mingguan'!Q317</f>
        <v>300</v>
      </c>
      <c r="L317" s="44">
        <f>'Laporan Mingguan'!R317</f>
        <v>3600</v>
      </c>
    </row>
    <row r="318" spans="1:12" s="41" customFormat="1" x14ac:dyDescent="0.2">
      <c r="A318" s="43">
        <v>312</v>
      </c>
      <c r="B318" s="43" t="str">
        <f>'Laporan Mingguan'!$B318</f>
        <v>Ring M8</v>
      </c>
      <c r="C318" s="43">
        <f>'Laporan Mingguan'!C318</f>
        <v>0</v>
      </c>
      <c r="D318" s="43">
        <f>'Laporan Mingguan'!D318</f>
        <v>0</v>
      </c>
      <c r="E318" s="43">
        <f>'Laporan Mingguan'!E318</f>
        <v>0</v>
      </c>
      <c r="F318" s="44">
        <f>'Laporan Mingguan'!F318</f>
        <v>10</v>
      </c>
      <c r="G318" s="43">
        <f>'Laporan Mingguan'!G318+'Laporan Mingguan'!I318+'Laporan Mingguan'!K318+'Laporan Mingguan'!M318</f>
        <v>0</v>
      </c>
      <c r="H318" s="43">
        <f>'Laporan Mingguan'!H318+'Laporan Mingguan'!J318+'Laporan Mingguan'!L318+'Laporan Mingguan'!N318</f>
        <v>0</v>
      </c>
      <c r="I318" s="44">
        <f>'Laporan Mingguan'!O318</f>
        <v>10</v>
      </c>
      <c r="J318" s="44">
        <f>'Laporan Mingguan'!P318</f>
        <v>10</v>
      </c>
      <c r="K318" s="44">
        <f>'Laporan Mingguan'!Q318</f>
        <v>273</v>
      </c>
      <c r="L318" s="44">
        <f>'Laporan Mingguan'!R318</f>
        <v>2730</v>
      </c>
    </row>
    <row r="319" spans="1:12" s="41" customFormat="1" x14ac:dyDescent="0.2">
      <c r="A319" s="43">
        <v>313</v>
      </c>
      <c r="B319" s="43" t="str">
        <f>'Laporan Mingguan'!$B319</f>
        <v>Ring M10</v>
      </c>
      <c r="C319" s="43">
        <f>'Laporan Mingguan'!C319</f>
        <v>0</v>
      </c>
      <c r="D319" s="43">
        <f>'Laporan Mingguan'!D319</f>
        <v>0</v>
      </c>
      <c r="E319" s="43">
        <f>'Laporan Mingguan'!E319</f>
        <v>0</v>
      </c>
      <c r="F319" s="44">
        <f>'Laporan Mingguan'!F319</f>
        <v>10</v>
      </c>
      <c r="G319" s="43">
        <f>'Laporan Mingguan'!G319+'Laporan Mingguan'!I319+'Laporan Mingguan'!K319+'Laporan Mingguan'!M319</f>
        <v>0</v>
      </c>
      <c r="H319" s="43">
        <f>'Laporan Mingguan'!H319+'Laporan Mingguan'!J319+'Laporan Mingguan'!L319+'Laporan Mingguan'!N319</f>
        <v>0</v>
      </c>
      <c r="I319" s="44">
        <f>'Laporan Mingguan'!O319</f>
        <v>10</v>
      </c>
      <c r="J319" s="44">
        <f>'Laporan Mingguan'!P319</f>
        <v>10</v>
      </c>
      <c r="K319" s="44">
        <f>'Laporan Mingguan'!Q319</f>
        <v>200</v>
      </c>
      <c r="L319" s="44">
        <f>'Laporan Mingguan'!R319</f>
        <v>2000</v>
      </c>
    </row>
    <row r="320" spans="1:12" s="41" customFormat="1" x14ac:dyDescent="0.2">
      <c r="A320" s="43">
        <v>314</v>
      </c>
      <c r="B320" s="43" t="str">
        <f>'Laporan Mingguan'!$B320</f>
        <v>Ring M12</v>
      </c>
      <c r="C320" s="43">
        <f>'Laporan Mingguan'!C320</f>
        <v>0</v>
      </c>
      <c r="D320" s="43">
        <f>'Laporan Mingguan'!D320</f>
        <v>0</v>
      </c>
      <c r="E320" s="43">
        <f>'Laporan Mingguan'!E320</f>
        <v>0</v>
      </c>
      <c r="F320" s="44">
        <f>'Laporan Mingguan'!F320</f>
        <v>30</v>
      </c>
      <c r="G320" s="43">
        <f>'Laporan Mingguan'!G320+'Laporan Mingguan'!I320+'Laporan Mingguan'!K320+'Laporan Mingguan'!M320</f>
        <v>0</v>
      </c>
      <c r="H320" s="43">
        <f>'Laporan Mingguan'!H320+'Laporan Mingguan'!J320+'Laporan Mingguan'!L320+'Laporan Mingguan'!N320</f>
        <v>0</v>
      </c>
      <c r="I320" s="44">
        <f>'Laporan Mingguan'!O320</f>
        <v>30</v>
      </c>
      <c r="J320" s="44">
        <f>'Laporan Mingguan'!P320</f>
        <v>30</v>
      </c>
      <c r="K320" s="44">
        <f>'Laporan Mingguan'!Q320</f>
        <v>300</v>
      </c>
      <c r="L320" s="44">
        <f>'Laporan Mingguan'!R320</f>
        <v>9000</v>
      </c>
    </row>
    <row r="321" spans="1:12" s="41" customFormat="1" x14ac:dyDescent="0.2">
      <c r="A321" s="43">
        <v>315</v>
      </c>
      <c r="B321" s="43" t="str">
        <f>'Laporan Mingguan'!$B321</f>
        <v>Ring M16</v>
      </c>
      <c r="C321" s="43">
        <f>'Laporan Mingguan'!C321</f>
        <v>0</v>
      </c>
      <c r="D321" s="43">
        <f>'Laporan Mingguan'!D321</f>
        <v>0</v>
      </c>
      <c r="E321" s="43">
        <f>'Laporan Mingguan'!E321</f>
        <v>0</v>
      </c>
      <c r="F321" s="44">
        <f>'Laporan Mingguan'!F321</f>
        <v>18</v>
      </c>
      <c r="G321" s="43">
        <f>'Laporan Mingguan'!G321+'Laporan Mingguan'!I321+'Laporan Mingguan'!K321+'Laporan Mingguan'!M321</f>
        <v>0</v>
      </c>
      <c r="H321" s="43">
        <f>'Laporan Mingguan'!H321+'Laporan Mingguan'!J321+'Laporan Mingguan'!L321+'Laporan Mingguan'!N321</f>
        <v>0</v>
      </c>
      <c r="I321" s="44">
        <f>'Laporan Mingguan'!O321</f>
        <v>18</v>
      </c>
      <c r="J321" s="44">
        <f>'Laporan Mingguan'!P321</f>
        <v>18</v>
      </c>
      <c r="K321" s="44">
        <f>'Laporan Mingguan'!Q321</f>
        <v>400</v>
      </c>
      <c r="L321" s="44">
        <f>'Laporan Mingguan'!R321</f>
        <v>7200</v>
      </c>
    </row>
    <row r="322" spans="1:12" s="41" customFormat="1" x14ac:dyDescent="0.2">
      <c r="A322" s="43">
        <v>316</v>
      </c>
      <c r="B322" s="43" t="str">
        <f>'Laporan Mingguan'!$B322</f>
        <v>Ring M20</v>
      </c>
      <c r="C322" s="43">
        <f>'Laporan Mingguan'!C322</f>
        <v>0</v>
      </c>
      <c r="D322" s="43">
        <f>'Laporan Mingguan'!D322</f>
        <v>0</v>
      </c>
      <c r="E322" s="43">
        <f>'Laporan Mingguan'!E322</f>
        <v>0</v>
      </c>
      <c r="F322" s="44">
        <f>'Laporan Mingguan'!F322</f>
        <v>26</v>
      </c>
      <c r="G322" s="43">
        <f>'Laporan Mingguan'!G322+'Laporan Mingguan'!I322+'Laporan Mingguan'!K322+'Laporan Mingguan'!M322</f>
        <v>0</v>
      </c>
      <c r="H322" s="43">
        <f>'Laporan Mingguan'!H322+'Laporan Mingguan'!J322+'Laporan Mingguan'!L322+'Laporan Mingguan'!N322</f>
        <v>0</v>
      </c>
      <c r="I322" s="44">
        <f>'Laporan Mingguan'!O322</f>
        <v>26</v>
      </c>
      <c r="J322" s="44">
        <f>'Laporan Mingguan'!P322</f>
        <v>26</v>
      </c>
      <c r="K322" s="44">
        <f>'Laporan Mingguan'!Q322</f>
        <v>1000</v>
      </c>
      <c r="L322" s="44">
        <f>'Laporan Mingguan'!R322</f>
        <v>26000</v>
      </c>
    </row>
    <row r="323" spans="1:12" s="41" customFormat="1" x14ac:dyDescent="0.2">
      <c r="A323" s="43">
        <v>317</v>
      </c>
      <c r="B323" s="43" t="str">
        <f>'Laporan Mingguan'!$B323</f>
        <v>Ring M24</v>
      </c>
      <c r="C323" s="43">
        <f>'Laporan Mingguan'!C323</f>
        <v>0</v>
      </c>
      <c r="D323" s="43" t="str">
        <f>'Laporan Mingguan'!D323</f>
        <v>Sampurna Teknik</v>
      </c>
      <c r="E323" s="43">
        <f>'Laporan Mingguan'!E323</f>
        <v>0</v>
      </c>
      <c r="F323" s="44">
        <f>'Laporan Mingguan'!F323</f>
        <v>35</v>
      </c>
      <c r="G323" s="43">
        <f>'Laporan Mingguan'!G323+'Laporan Mingguan'!I323+'Laporan Mingguan'!K323+'Laporan Mingguan'!M323</f>
        <v>0</v>
      </c>
      <c r="H323" s="43">
        <f>'Laporan Mingguan'!H323+'Laporan Mingguan'!J323+'Laporan Mingguan'!L323+'Laporan Mingguan'!N323</f>
        <v>0</v>
      </c>
      <c r="I323" s="44">
        <f>'Laporan Mingguan'!O323</f>
        <v>35</v>
      </c>
      <c r="J323" s="44">
        <f>'Laporan Mingguan'!P323</f>
        <v>35</v>
      </c>
      <c r="K323" s="44">
        <f>'Laporan Mingguan'!Q323</f>
        <v>1100</v>
      </c>
      <c r="L323" s="44">
        <f>'Laporan Mingguan'!R323</f>
        <v>0</v>
      </c>
    </row>
    <row r="324" spans="1:12" s="41" customFormat="1" x14ac:dyDescent="0.2">
      <c r="A324" s="43">
        <v>318</v>
      </c>
      <c r="B324" s="43" t="str">
        <f>'Laporan Mingguan'!$B324</f>
        <v>Ring M6 Stainless</v>
      </c>
      <c r="C324" s="43">
        <f>'Laporan Mingguan'!C324</f>
        <v>0</v>
      </c>
      <c r="D324" s="43">
        <f>'Laporan Mingguan'!D324</f>
        <v>0</v>
      </c>
      <c r="E324" s="43">
        <f>'Laporan Mingguan'!E324</f>
        <v>0</v>
      </c>
      <c r="F324" s="44">
        <f>'Laporan Mingguan'!F324</f>
        <v>250</v>
      </c>
      <c r="G324" s="43">
        <f>'Laporan Mingguan'!G324+'Laporan Mingguan'!I324+'Laporan Mingguan'!K324+'Laporan Mingguan'!M324</f>
        <v>0</v>
      </c>
      <c r="H324" s="43">
        <f>'Laporan Mingguan'!H324+'Laporan Mingguan'!J324+'Laporan Mingguan'!L324+'Laporan Mingguan'!N324</f>
        <v>0</v>
      </c>
      <c r="I324" s="44">
        <f>'Laporan Mingguan'!O324</f>
        <v>250</v>
      </c>
      <c r="J324" s="44">
        <f>'Laporan Mingguan'!P324</f>
        <v>250</v>
      </c>
      <c r="K324" s="44">
        <f>'Laporan Mingguan'!Q324</f>
        <v>18</v>
      </c>
      <c r="L324" s="44">
        <f>'Laporan Mingguan'!R324</f>
        <v>4500</v>
      </c>
    </row>
    <row r="325" spans="1:12" s="41" customFormat="1" x14ac:dyDescent="0.2">
      <c r="A325" s="43">
        <v>319</v>
      </c>
      <c r="B325" s="43" t="str">
        <f>'Laporan Mingguan'!$B325</f>
        <v>Ring Per M6</v>
      </c>
      <c r="C325" s="43">
        <f>'Laporan Mingguan'!C325</f>
        <v>0</v>
      </c>
      <c r="D325" s="43">
        <f>'Laporan Mingguan'!D325</f>
        <v>0</v>
      </c>
      <c r="E325" s="43">
        <f>'Laporan Mingguan'!E325</f>
        <v>0</v>
      </c>
      <c r="F325" s="44">
        <f>'Laporan Mingguan'!F325</f>
        <v>22</v>
      </c>
      <c r="G325" s="43">
        <f>'Laporan Mingguan'!G325+'Laporan Mingguan'!I325+'Laporan Mingguan'!K325+'Laporan Mingguan'!M325</f>
        <v>0</v>
      </c>
      <c r="H325" s="43">
        <f>'Laporan Mingguan'!H325+'Laporan Mingguan'!J325+'Laporan Mingguan'!L325+'Laporan Mingguan'!N325</f>
        <v>0</v>
      </c>
      <c r="I325" s="44">
        <f>'Laporan Mingguan'!O325</f>
        <v>22</v>
      </c>
      <c r="J325" s="44">
        <f>'Laporan Mingguan'!P325</f>
        <v>22</v>
      </c>
      <c r="K325" s="44">
        <f>'Laporan Mingguan'!Q325</f>
        <v>100</v>
      </c>
      <c r="L325" s="44">
        <f>'Laporan Mingguan'!R325</f>
        <v>2200</v>
      </c>
    </row>
    <row r="326" spans="1:12" s="41" customFormat="1" x14ac:dyDescent="0.2">
      <c r="A326" s="43">
        <v>320</v>
      </c>
      <c r="B326" s="43" t="str">
        <f>'Laporan Mingguan'!$B326</f>
        <v>Ring Per M8</v>
      </c>
      <c r="C326" s="43">
        <f>'Laporan Mingguan'!C326</f>
        <v>0</v>
      </c>
      <c r="D326" s="43">
        <f>'Laporan Mingguan'!D326</f>
        <v>0</v>
      </c>
      <c r="E326" s="43">
        <f>'Laporan Mingguan'!E326</f>
        <v>0</v>
      </c>
      <c r="F326" s="44">
        <f>'Laporan Mingguan'!F326</f>
        <v>52</v>
      </c>
      <c r="G326" s="43">
        <f>'Laporan Mingguan'!G326+'Laporan Mingguan'!I326+'Laporan Mingguan'!K326+'Laporan Mingguan'!M326</f>
        <v>0</v>
      </c>
      <c r="H326" s="43">
        <f>'Laporan Mingguan'!H326+'Laporan Mingguan'!J326+'Laporan Mingguan'!L326+'Laporan Mingguan'!N326</f>
        <v>0</v>
      </c>
      <c r="I326" s="44">
        <f>'Laporan Mingguan'!O326</f>
        <v>52</v>
      </c>
      <c r="J326" s="44">
        <f>'Laporan Mingguan'!P326</f>
        <v>52</v>
      </c>
      <c r="K326" s="44">
        <f>'Laporan Mingguan'!Q326</f>
        <v>100</v>
      </c>
      <c r="L326" s="44">
        <f>'Laporan Mingguan'!R326</f>
        <v>5200</v>
      </c>
    </row>
    <row r="327" spans="1:12" s="41" customFormat="1" x14ac:dyDescent="0.2">
      <c r="A327" s="43">
        <v>321</v>
      </c>
      <c r="B327" s="43" t="str">
        <f>'Laporan Mingguan'!$B327</f>
        <v>Ring Per M10</v>
      </c>
      <c r="C327" s="43">
        <f>'Laporan Mingguan'!C327</f>
        <v>0</v>
      </c>
      <c r="D327" s="43">
        <f>'Laporan Mingguan'!D327</f>
        <v>0</v>
      </c>
      <c r="E327" s="43">
        <f>'Laporan Mingguan'!E327</f>
        <v>0</v>
      </c>
      <c r="F327" s="44">
        <f>'Laporan Mingguan'!F327</f>
        <v>55</v>
      </c>
      <c r="G327" s="43">
        <f>'Laporan Mingguan'!G327+'Laporan Mingguan'!I327+'Laporan Mingguan'!K327+'Laporan Mingguan'!M327</f>
        <v>0</v>
      </c>
      <c r="H327" s="43">
        <f>'Laporan Mingguan'!H327+'Laporan Mingguan'!J327+'Laporan Mingguan'!L327+'Laporan Mingguan'!N327</f>
        <v>0</v>
      </c>
      <c r="I327" s="44">
        <f>'Laporan Mingguan'!O327</f>
        <v>55</v>
      </c>
      <c r="J327" s="44">
        <f>'Laporan Mingguan'!P327</f>
        <v>55</v>
      </c>
      <c r="K327" s="44">
        <f>'Laporan Mingguan'!Q327</f>
        <v>1750</v>
      </c>
      <c r="L327" s="44">
        <f>'Laporan Mingguan'!R327</f>
        <v>96250</v>
      </c>
    </row>
    <row r="328" spans="1:12" s="41" customFormat="1" x14ac:dyDescent="0.2">
      <c r="A328" s="43">
        <v>322</v>
      </c>
      <c r="B328" s="43" t="str">
        <f>'Laporan Mingguan'!$B328</f>
        <v>Ring Per M12</v>
      </c>
      <c r="C328" s="43">
        <f>'Laporan Mingguan'!C328</f>
        <v>0</v>
      </c>
      <c r="D328" s="43" t="str">
        <f>'Laporan Mingguan'!D328</f>
        <v>Sampurna Teknik</v>
      </c>
      <c r="E328" s="43">
        <f>'Laporan Mingguan'!E328</f>
        <v>0</v>
      </c>
      <c r="F328" s="44">
        <f>'Laporan Mingguan'!F328</f>
        <v>41</v>
      </c>
      <c r="G328" s="43">
        <f>'Laporan Mingguan'!G328+'Laporan Mingguan'!I328+'Laporan Mingguan'!K328+'Laporan Mingguan'!M328</f>
        <v>0</v>
      </c>
      <c r="H328" s="43">
        <f>'Laporan Mingguan'!H328+'Laporan Mingguan'!J328+'Laporan Mingguan'!L328+'Laporan Mingguan'!N328</f>
        <v>0</v>
      </c>
      <c r="I328" s="44">
        <f>'Laporan Mingguan'!O328</f>
        <v>41</v>
      </c>
      <c r="J328" s="44">
        <f>'Laporan Mingguan'!P328</f>
        <v>41</v>
      </c>
      <c r="K328" s="44">
        <f>'Laporan Mingguan'!Q328</f>
        <v>300</v>
      </c>
      <c r="L328" s="44">
        <f>'Laporan Mingguan'!R328</f>
        <v>12300</v>
      </c>
    </row>
    <row r="329" spans="1:12" s="41" customFormat="1" x14ac:dyDescent="0.2">
      <c r="A329" s="43">
        <v>323</v>
      </c>
      <c r="B329" s="43" t="str">
        <f>'Laporan Mingguan'!$B329</f>
        <v xml:space="preserve">Ring Per M16 </v>
      </c>
      <c r="C329" s="43">
        <f>'Laporan Mingguan'!C329</f>
        <v>0</v>
      </c>
      <c r="D329" s="43" t="str">
        <f>'Laporan Mingguan'!D329</f>
        <v>Sampurna Teknik</v>
      </c>
      <c r="E329" s="43">
        <f>'Laporan Mingguan'!E329</f>
        <v>0</v>
      </c>
      <c r="F329" s="44">
        <f>'Laporan Mingguan'!F329</f>
        <v>16</v>
      </c>
      <c r="G329" s="43">
        <f>'Laporan Mingguan'!G329+'Laporan Mingguan'!I329+'Laporan Mingguan'!K329+'Laporan Mingguan'!M329</f>
        <v>0</v>
      </c>
      <c r="H329" s="43">
        <f>'Laporan Mingguan'!H329+'Laporan Mingguan'!J329+'Laporan Mingguan'!L329+'Laporan Mingguan'!N329</f>
        <v>0</v>
      </c>
      <c r="I329" s="44">
        <f>'Laporan Mingguan'!O329</f>
        <v>16</v>
      </c>
      <c r="J329" s="44">
        <f>'Laporan Mingguan'!P329</f>
        <v>16</v>
      </c>
      <c r="K329" s="44">
        <f>'Laporan Mingguan'!Q329</f>
        <v>500</v>
      </c>
      <c r="L329" s="44">
        <f>'Laporan Mingguan'!R329</f>
        <v>8000</v>
      </c>
    </row>
    <row r="330" spans="1:12" s="41" customFormat="1" x14ac:dyDescent="0.2">
      <c r="A330" s="43">
        <v>324</v>
      </c>
      <c r="B330" s="43" t="str">
        <f>'Laporan Mingguan'!$B330</f>
        <v>Ring Per M6 Stainless</v>
      </c>
      <c r="C330" s="43">
        <f>'Laporan Mingguan'!C330</f>
        <v>0</v>
      </c>
      <c r="D330" s="43">
        <f>'Laporan Mingguan'!D330</f>
        <v>0</v>
      </c>
      <c r="E330" s="43">
        <f>'Laporan Mingguan'!E330</f>
        <v>0</v>
      </c>
      <c r="F330" s="44">
        <f>'Laporan Mingguan'!F330</f>
        <v>0</v>
      </c>
      <c r="G330" s="43">
        <f>'Laporan Mingguan'!G330+'Laporan Mingguan'!I330+'Laporan Mingguan'!K330+'Laporan Mingguan'!M330</f>
        <v>0</v>
      </c>
      <c r="H330" s="43">
        <f>'Laporan Mingguan'!H330+'Laporan Mingguan'!J330+'Laporan Mingguan'!L330+'Laporan Mingguan'!N330</f>
        <v>0</v>
      </c>
      <c r="I330" s="44">
        <f>'Laporan Mingguan'!O330</f>
        <v>0</v>
      </c>
      <c r="J330" s="44">
        <f>'Laporan Mingguan'!P330</f>
        <v>0</v>
      </c>
      <c r="K330" s="44">
        <f>'Laporan Mingguan'!Q330</f>
        <v>300</v>
      </c>
      <c r="L330" s="44">
        <f>'Laporan Mingguan'!R330</f>
        <v>0</v>
      </c>
    </row>
    <row r="331" spans="1:12" s="41" customFormat="1" x14ac:dyDescent="0.2">
      <c r="A331" s="43">
        <v>325</v>
      </c>
      <c r="B331" s="43" t="str">
        <f>'Laporan Mingguan'!$B331</f>
        <v>Mur M 3</v>
      </c>
      <c r="C331" s="43">
        <f>'Laporan Mingguan'!C331</f>
        <v>0</v>
      </c>
      <c r="D331" s="43">
        <f>'Laporan Mingguan'!D331</f>
        <v>0</v>
      </c>
      <c r="E331" s="43">
        <f>'Laporan Mingguan'!E331</f>
        <v>0</v>
      </c>
      <c r="F331" s="44">
        <f>'Laporan Mingguan'!F331</f>
        <v>11</v>
      </c>
      <c r="G331" s="43">
        <f>'Laporan Mingguan'!G331+'Laporan Mingguan'!I331+'Laporan Mingguan'!K331+'Laporan Mingguan'!M331</f>
        <v>0</v>
      </c>
      <c r="H331" s="43">
        <f>'Laporan Mingguan'!H331+'Laporan Mingguan'!J331+'Laporan Mingguan'!L331+'Laporan Mingguan'!N331</f>
        <v>0</v>
      </c>
      <c r="I331" s="44">
        <f>'Laporan Mingguan'!O331</f>
        <v>11</v>
      </c>
      <c r="J331" s="44">
        <f>'Laporan Mingguan'!P331</f>
        <v>11</v>
      </c>
      <c r="K331" s="44">
        <f>'Laporan Mingguan'!Q331</f>
        <v>100</v>
      </c>
      <c r="L331" s="44">
        <f>'Laporan Mingguan'!R331</f>
        <v>1100</v>
      </c>
    </row>
    <row r="332" spans="1:12" s="41" customFormat="1" x14ac:dyDescent="0.2">
      <c r="A332" s="43">
        <v>326</v>
      </c>
      <c r="B332" s="43" t="str">
        <f>'Laporan Mingguan'!$B332</f>
        <v>Mur M 4</v>
      </c>
      <c r="C332" s="43">
        <f>'Laporan Mingguan'!C332</f>
        <v>0</v>
      </c>
      <c r="D332" s="43">
        <f>'Laporan Mingguan'!D332</f>
        <v>0</v>
      </c>
      <c r="E332" s="43">
        <f>'Laporan Mingguan'!E332</f>
        <v>0</v>
      </c>
      <c r="F332" s="44">
        <f>'Laporan Mingguan'!F332</f>
        <v>14</v>
      </c>
      <c r="G332" s="43">
        <f>'Laporan Mingguan'!G332+'Laporan Mingguan'!I332+'Laporan Mingguan'!K332+'Laporan Mingguan'!M332</f>
        <v>0</v>
      </c>
      <c r="H332" s="43">
        <f>'Laporan Mingguan'!H332+'Laporan Mingguan'!J332+'Laporan Mingguan'!L332+'Laporan Mingguan'!N332</f>
        <v>0</v>
      </c>
      <c r="I332" s="44">
        <f>'Laporan Mingguan'!O332</f>
        <v>14</v>
      </c>
      <c r="J332" s="44">
        <f>'Laporan Mingguan'!P332</f>
        <v>14</v>
      </c>
      <c r="K332" s="44">
        <f>'Laporan Mingguan'!Q332</f>
        <v>300</v>
      </c>
      <c r="L332" s="44">
        <f>'Laporan Mingguan'!R332</f>
        <v>4200</v>
      </c>
    </row>
    <row r="333" spans="1:12" s="41" customFormat="1" x14ac:dyDescent="0.2">
      <c r="A333" s="43">
        <v>327</v>
      </c>
      <c r="B333" s="43" t="str">
        <f>'Laporan Mingguan'!$B333</f>
        <v>Mur M 5</v>
      </c>
      <c r="C333" s="43">
        <f>'Laporan Mingguan'!C333</f>
        <v>0</v>
      </c>
      <c r="D333" s="43" t="str">
        <f>'Laporan Mingguan'!D333</f>
        <v>Sampurna Teknik</v>
      </c>
      <c r="E333" s="43">
        <f>'Laporan Mingguan'!E333</f>
        <v>0</v>
      </c>
      <c r="F333" s="44">
        <f>'Laporan Mingguan'!F333</f>
        <v>31</v>
      </c>
      <c r="G333" s="43">
        <f>'Laporan Mingguan'!G333+'Laporan Mingguan'!I333+'Laporan Mingguan'!K333+'Laporan Mingguan'!M333</f>
        <v>0</v>
      </c>
      <c r="H333" s="43">
        <f>'Laporan Mingguan'!H333+'Laporan Mingguan'!J333+'Laporan Mingguan'!L333+'Laporan Mingguan'!N333</f>
        <v>0</v>
      </c>
      <c r="I333" s="44">
        <f>'Laporan Mingguan'!O333</f>
        <v>31</v>
      </c>
      <c r="J333" s="44">
        <f>'Laporan Mingguan'!P333</f>
        <v>31</v>
      </c>
      <c r="K333" s="44">
        <f>'Laporan Mingguan'!Q333</f>
        <v>100</v>
      </c>
      <c r="L333" s="44">
        <f>'Laporan Mingguan'!R333</f>
        <v>3100</v>
      </c>
    </row>
    <row r="334" spans="1:12" s="41" customFormat="1" x14ac:dyDescent="0.2">
      <c r="A334" s="43">
        <v>328</v>
      </c>
      <c r="B334" s="43" t="str">
        <f>'Laporan Mingguan'!$B334</f>
        <v>Mur M 6</v>
      </c>
      <c r="C334" s="43">
        <f>'Laporan Mingguan'!C334</f>
        <v>0</v>
      </c>
      <c r="D334" s="43">
        <f>'Laporan Mingguan'!D334</f>
        <v>0</v>
      </c>
      <c r="E334" s="43">
        <f>'Laporan Mingguan'!E334</f>
        <v>0</v>
      </c>
      <c r="F334" s="44">
        <f>'Laporan Mingguan'!F334</f>
        <v>11</v>
      </c>
      <c r="G334" s="43">
        <f>'Laporan Mingguan'!G334+'Laporan Mingguan'!I334+'Laporan Mingguan'!K334+'Laporan Mingguan'!M334</f>
        <v>10</v>
      </c>
      <c r="H334" s="43">
        <f>'Laporan Mingguan'!H334+'Laporan Mingguan'!J334+'Laporan Mingguan'!L334+'Laporan Mingguan'!N334</f>
        <v>2</v>
      </c>
      <c r="I334" s="44">
        <f>'Laporan Mingguan'!O334</f>
        <v>19</v>
      </c>
      <c r="J334" s="44">
        <f>'Laporan Mingguan'!P334</f>
        <v>19</v>
      </c>
      <c r="K334" s="44">
        <f>'Laporan Mingguan'!Q334</f>
        <v>100</v>
      </c>
      <c r="L334" s="44">
        <f>'Laporan Mingguan'!R334</f>
        <v>1900</v>
      </c>
    </row>
    <row r="335" spans="1:12" s="41" customFormat="1" x14ac:dyDescent="0.2">
      <c r="A335" s="43">
        <v>329</v>
      </c>
      <c r="B335" s="43" t="str">
        <f>'Laporan Mingguan'!$B335</f>
        <v>Mur M6 (LOCKNUT)</v>
      </c>
      <c r="C335" s="43">
        <f>'Laporan Mingguan'!C335</f>
        <v>0</v>
      </c>
      <c r="D335" s="43" t="str">
        <f>'Laporan Mingguan'!D335</f>
        <v>Sampurna Teknik</v>
      </c>
      <c r="E335" s="43">
        <f>'Laporan Mingguan'!E335</f>
        <v>0</v>
      </c>
      <c r="F335" s="44">
        <f>'Laporan Mingguan'!F335</f>
        <v>0</v>
      </c>
      <c r="G335" s="43">
        <f>'Laporan Mingguan'!G335+'Laporan Mingguan'!I335+'Laporan Mingguan'!K335+'Laporan Mingguan'!M335</f>
        <v>0</v>
      </c>
      <c r="H335" s="43">
        <f>'Laporan Mingguan'!H335+'Laporan Mingguan'!J335+'Laporan Mingguan'!L335+'Laporan Mingguan'!N335</f>
        <v>0</v>
      </c>
      <c r="I335" s="44">
        <f>'Laporan Mingguan'!O335</f>
        <v>0</v>
      </c>
      <c r="J335" s="44">
        <f>'Laporan Mingguan'!P335</f>
        <v>0</v>
      </c>
      <c r="K335" s="44">
        <f>'Laporan Mingguan'!Q335</f>
        <v>250</v>
      </c>
      <c r="L335" s="44">
        <f>'Laporan Mingguan'!R335</f>
        <v>0</v>
      </c>
    </row>
    <row r="336" spans="1:12" s="41" customFormat="1" x14ac:dyDescent="0.2">
      <c r="A336" s="43">
        <v>330</v>
      </c>
      <c r="B336" s="43" t="str">
        <f>'Laporan Mingguan'!$B336</f>
        <v>Mur M8</v>
      </c>
      <c r="C336" s="43">
        <f>'Laporan Mingguan'!C336</f>
        <v>0</v>
      </c>
      <c r="D336" s="43" t="str">
        <f>'Laporan Mingguan'!D336</f>
        <v>Sampurna Teknik</v>
      </c>
      <c r="E336" s="43">
        <f>'Laporan Mingguan'!E336</f>
        <v>0</v>
      </c>
      <c r="F336" s="44">
        <f>'Laporan Mingguan'!F336</f>
        <v>18</v>
      </c>
      <c r="G336" s="43">
        <f>'Laporan Mingguan'!G336+'Laporan Mingguan'!I336+'Laporan Mingguan'!K336+'Laporan Mingguan'!M336</f>
        <v>0</v>
      </c>
      <c r="H336" s="43">
        <f>'Laporan Mingguan'!H336+'Laporan Mingguan'!J336+'Laporan Mingguan'!L336+'Laporan Mingguan'!N336</f>
        <v>4</v>
      </c>
      <c r="I336" s="44">
        <f>'Laporan Mingguan'!O336</f>
        <v>14</v>
      </c>
      <c r="J336" s="44">
        <f>'Laporan Mingguan'!P336</f>
        <v>14</v>
      </c>
      <c r="K336" s="44">
        <f>'Laporan Mingguan'!Q336</f>
        <v>300</v>
      </c>
      <c r="L336" s="44">
        <f>'Laporan Mingguan'!R336</f>
        <v>4200</v>
      </c>
    </row>
    <row r="337" spans="1:12" s="41" customFormat="1" x14ac:dyDescent="0.2">
      <c r="A337" s="43">
        <v>331</v>
      </c>
      <c r="B337" s="43" t="str">
        <f>'Laporan Mingguan'!$B337</f>
        <v>Mur M8 (LOCKNUT)</v>
      </c>
      <c r="C337" s="43">
        <f>'Laporan Mingguan'!C337</f>
        <v>0</v>
      </c>
      <c r="D337" s="43" t="str">
        <f>'Laporan Mingguan'!D337</f>
        <v>Sampurna Teknik</v>
      </c>
      <c r="E337" s="43">
        <f>'Laporan Mingguan'!E337</f>
        <v>0</v>
      </c>
      <c r="F337" s="44">
        <f>'Laporan Mingguan'!F337</f>
        <v>0</v>
      </c>
      <c r="G337" s="43">
        <f>'Laporan Mingguan'!G337+'Laporan Mingguan'!I337+'Laporan Mingguan'!K337+'Laporan Mingguan'!M337</f>
        <v>0</v>
      </c>
      <c r="H337" s="43">
        <f>'Laporan Mingguan'!H337+'Laporan Mingguan'!J337+'Laporan Mingguan'!L337+'Laporan Mingguan'!N337</f>
        <v>0</v>
      </c>
      <c r="I337" s="44">
        <f>'Laporan Mingguan'!O337</f>
        <v>0</v>
      </c>
      <c r="J337" s="44">
        <f>'Laporan Mingguan'!P337</f>
        <v>0</v>
      </c>
      <c r="K337" s="44">
        <f>'Laporan Mingguan'!Q337</f>
        <v>500</v>
      </c>
      <c r="L337" s="44">
        <f>'Laporan Mingguan'!R337</f>
        <v>0</v>
      </c>
    </row>
    <row r="338" spans="1:12" s="41" customFormat="1" x14ac:dyDescent="0.2">
      <c r="A338" s="43">
        <v>332</v>
      </c>
      <c r="B338" s="43" t="str">
        <f>'Laporan Mingguan'!$B338</f>
        <v>Mur M8 Hitam</v>
      </c>
      <c r="C338" s="43">
        <f>'Laporan Mingguan'!C338</f>
        <v>0</v>
      </c>
      <c r="D338" s="43">
        <f>'Laporan Mingguan'!D338</f>
        <v>0</v>
      </c>
      <c r="E338" s="43">
        <f>'Laporan Mingguan'!E338</f>
        <v>0</v>
      </c>
      <c r="F338" s="44">
        <f>'Laporan Mingguan'!F338</f>
        <v>4</v>
      </c>
      <c r="G338" s="43">
        <f>'Laporan Mingguan'!G338+'Laporan Mingguan'!I338+'Laporan Mingguan'!K338+'Laporan Mingguan'!M338</f>
        <v>0</v>
      </c>
      <c r="H338" s="43">
        <f>'Laporan Mingguan'!H338+'Laporan Mingguan'!J338+'Laporan Mingguan'!L338+'Laporan Mingguan'!N338</f>
        <v>0</v>
      </c>
      <c r="I338" s="44">
        <f>'Laporan Mingguan'!O338</f>
        <v>4</v>
      </c>
      <c r="J338" s="44">
        <f>'Laporan Mingguan'!P338</f>
        <v>4</v>
      </c>
      <c r="K338" s="44">
        <f>'Laporan Mingguan'!Q338</f>
        <v>250</v>
      </c>
      <c r="L338" s="44">
        <f>'Laporan Mingguan'!R338</f>
        <v>1000</v>
      </c>
    </row>
    <row r="339" spans="1:12" s="41" customFormat="1" x14ac:dyDescent="0.2">
      <c r="A339" s="43">
        <v>333</v>
      </c>
      <c r="B339" s="43" t="str">
        <f>'Laporan Mingguan'!$B339</f>
        <v>Mur M 10</v>
      </c>
      <c r="C339" s="43">
        <f>'Laporan Mingguan'!C339</f>
        <v>0</v>
      </c>
      <c r="D339" s="43" t="str">
        <f>'Laporan Mingguan'!D339</f>
        <v>Sampurna Teknik</v>
      </c>
      <c r="E339" s="43">
        <f>'Laporan Mingguan'!E339</f>
        <v>0</v>
      </c>
      <c r="F339" s="44">
        <f>'Laporan Mingguan'!F339</f>
        <v>15</v>
      </c>
      <c r="G339" s="43">
        <f>'Laporan Mingguan'!G339+'Laporan Mingguan'!I339+'Laporan Mingguan'!K339+'Laporan Mingguan'!M339</f>
        <v>0</v>
      </c>
      <c r="H339" s="43">
        <f>'Laporan Mingguan'!H339+'Laporan Mingguan'!J339+'Laporan Mingguan'!L339+'Laporan Mingguan'!N339</f>
        <v>6</v>
      </c>
      <c r="I339" s="44">
        <f>'Laporan Mingguan'!O339</f>
        <v>9</v>
      </c>
      <c r="J339" s="44">
        <f>'Laporan Mingguan'!P339</f>
        <v>9</v>
      </c>
      <c r="K339" s="44">
        <f>'Laporan Mingguan'!Q339</f>
        <v>1000</v>
      </c>
      <c r="L339" s="44">
        <f>'Laporan Mingguan'!R339</f>
        <v>9000</v>
      </c>
    </row>
    <row r="340" spans="1:12" s="41" customFormat="1" x14ac:dyDescent="0.2">
      <c r="A340" s="43">
        <v>334</v>
      </c>
      <c r="B340" s="43" t="str">
        <f>'Laporan Mingguan'!$B340</f>
        <v>Mur M 10 (LOCKNUT)</v>
      </c>
      <c r="C340" s="43">
        <f>'Laporan Mingguan'!C340</f>
        <v>0</v>
      </c>
      <c r="D340" s="43" t="str">
        <f>'Laporan Mingguan'!D340</f>
        <v>Sampurna Teknik</v>
      </c>
      <c r="E340" s="43">
        <f>'Laporan Mingguan'!E340</f>
        <v>0</v>
      </c>
      <c r="F340" s="44">
        <f>'Laporan Mingguan'!F340</f>
        <v>13</v>
      </c>
      <c r="G340" s="43">
        <f>'Laporan Mingguan'!G340+'Laporan Mingguan'!I340+'Laporan Mingguan'!K340+'Laporan Mingguan'!M340</f>
        <v>0</v>
      </c>
      <c r="H340" s="43">
        <f>'Laporan Mingguan'!H340+'Laporan Mingguan'!J340+'Laporan Mingguan'!L340+'Laporan Mingguan'!N340</f>
        <v>0</v>
      </c>
      <c r="I340" s="44">
        <f>'Laporan Mingguan'!O340</f>
        <v>13</v>
      </c>
      <c r="J340" s="44">
        <f>'Laporan Mingguan'!P340</f>
        <v>13</v>
      </c>
      <c r="K340" s="44">
        <f>'Laporan Mingguan'!Q340</f>
        <v>1000</v>
      </c>
      <c r="L340" s="44">
        <f>'Laporan Mingguan'!R340</f>
        <v>13000</v>
      </c>
    </row>
    <row r="341" spans="1:12" s="41" customFormat="1" x14ac:dyDescent="0.2">
      <c r="A341" s="43">
        <v>335</v>
      </c>
      <c r="B341" s="43" t="str">
        <f>'Laporan Mingguan'!$B341</f>
        <v>Mur M 12</v>
      </c>
      <c r="C341" s="43">
        <f>'Laporan Mingguan'!C341</f>
        <v>0</v>
      </c>
      <c r="D341" s="43">
        <f>'Laporan Mingguan'!D341</f>
        <v>0</v>
      </c>
      <c r="E341" s="43">
        <f>'Laporan Mingguan'!E341</f>
        <v>0</v>
      </c>
      <c r="F341" s="44">
        <f>'Laporan Mingguan'!F341</f>
        <v>29</v>
      </c>
      <c r="G341" s="43">
        <f>'Laporan Mingguan'!G341+'Laporan Mingguan'!I341+'Laporan Mingguan'!K341+'Laporan Mingguan'!M341</f>
        <v>0</v>
      </c>
      <c r="H341" s="43">
        <f>'Laporan Mingguan'!H341+'Laporan Mingguan'!J341+'Laporan Mingguan'!L341+'Laporan Mingguan'!N341</f>
        <v>0</v>
      </c>
      <c r="I341" s="44">
        <f>'Laporan Mingguan'!O341</f>
        <v>29</v>
      </c>
      <c r="J341" s="44">
        <f>'Laporan Mingguan'!P341</f>
        <v>29</v>
      </c>
      <c r="K341" s="44">
        <f>'Laporan Mingguan'!Q341</f>
        <v>900</v>
      </c>
      <c r="L341" s="44">
        <f>'Laporan Mingguan'!R341</f>
        <v>26100</v>
      </c>
    </row>
    <row r="342" spans="1:12" s="41" customFormat="1" x14ac:dyDescent="0.2">
      <c r="A342" s="43">
        <v>336</v>
      </c>
      <c r="B342" s="43" t="str">
        <f>'Laporan Mingguan'!$B342</f>
        <v>Mur M 12 (LOCKNUT)</v>
      </c>
      <c r="C342" s="43">
        <f>'Laporan Mingguan'!C342</f>
        <v>0</v>
      </c>
      <c r="D342" s="43">
        <f>'Laporan Mingguan'!D342</f>
        <v>0</v>
      </c>
      <c r="E342" s="43">
        <f>'Laporan Mingguan'!E342</f>
        <v>0</v>
      </c>
      <c r="F342" s="44">
        <f>'Laporan Mingguan'!F342</f>
        <v>48</v>
      </c>
      <c r="G342" s="43">
        <f>'Laporan Mingguan'!G342+'Laporan Mingguan'!I342+'Laporan Mingguan'!K342+'Laporan Mingguan'!M342</f>
        <v>0</v>
      </c>
      <c r="H342" s="43">
        <f>'Laporan Mingguan'!H342+'Laporan Mingguan'!J342+'Laporan Mingguan'!L342+'Laporan Mingguan'!N342</f>
        <v>0</v>
      </c>
      <c r="I342" s="44">
        <f>'Laporan Mingguan'!O342</f>
        <v>48</v>
      </c>
      <c r="J342" s="44">
        <f>'Laporan Mingguan'!P342</f>
        <v>48</v>
      </c>
      <c r="K342" s="44">
        <f>'Laporan Mingguan'!Q342</f>
        <v>1200</v>
      </c>
      <c r="L342" s="44">
        <f>'Laporan Mingguan'!R342</f>
        <v>54000</v>
      </c>
    </row>
    <row r="343" spans="1:12" s="41" customFormat="1" x14ac:dyDescent="0.2">
      <c r="A343" s="43">
        <v>337</v>
      </c>
      <c r="B343" s="43" t="str">
        <f>'Laporan Mingguan'!$B343</f>
        <v>Mur M 14</v>
      </c>
      <c r="C343" s="43">
        <f>'Laporan Mingguan'!C343</f>
        <v>0</v>
      </c>
      <c r="D343" s="43">
        <f>'Laporan Mingguan'!D343</f>
        <v>0</v>
      </c>
      <c r="E343" s="43">
        <f>'Laporan Mingguan'!E343</f>
        <v>0</v>
      </c>
      <c r="F343" s="44">
        <f>'Laporan Mingguan'!F343</f>
        <v>33</v>
      </c>
      <c r="G343" s="43">
        <f>'Laporan Mingguan'!G343+'Laporan Mingguan'!I343+'Laporan Mingguan'!K343+'Laporan Mingguan'!M343</f>
        <v>0</v>
      </c>
      <c r="H343" s="43">
        <f>'Laporan Mingguan'!H343+'Laporan Mingguan'!J343+'Laporan Mingguan'!L343+'Laporan Mingguan'!N343</f>
        <v>0</v>
      </c>
      <c r="I343" s="44">
        <f>'Laporan Mingguan'!O343</f>
        <v>33</v>
      </c>
      <c r="J343" s="44">
        <f>'Laporan Mingguan'!P343</f>
        <v>33</v>
      </c>
      <c r="K343" s="44">
        <f>'Laporan Mingguan'!Q343</f>
        <v>750</v>
      </c>
      <c r="L343" s="44">
        <f>'Laporan Mingguan'!R343</f>
        <v>24750</v>
      </c>
    </row>
    <row r="344" spans="1:12" s="41" customFormat="1" x14ac:dyDescent="0.2">
      <c r="A344" s="43">
        <v>338</v>
      </c>
      <c r="B344" s="43" t="str">
        <f>'Laporan Mingguan'!$B344</f>
        <v>Mur M 16</v>
      </c>
      <c r="C344" s="43">
        <f>'Laporan Mingguan'!C344</f>
        <v>0</v>
      </c>
      <c r="D344" s="43">
        <f>'Laporan Mingguan'!D344</f>
        <v>0</v>
      </c>
      <c r="E344" s="43">
        <f>'Laporan Mingguan'!E344</f>
        <v>0</v>
      </c>
      <c r="F344" s="44">
        <f>'Laporan Mingguan'!F344</f>
        <v>48</v>
      </c>
      <c r="G344" s="43">
        <f>'Laporan Mingguan'!G344+'Laporan Mingguan'!I344+'Laporan Mingguan'!K344+'Laporan Mingguan'!M344</f>
        <v>0</v>
      </c>
      <c r="H344" s="43">
        <f>'Laporan Mingguan'!H344+'Laporan Mingguan'!J344+'Laporan Mingguan'!L344+'Laporan Mingguan'!N344</f>
        <v>0</v>
      </c>
      <c r="I344" s="44">
        <f>'Laporan Mingguan'!O344</f>
        <v>48</v>
      </c>
      <c r="J344" s="44">
        <f>'Laporan Mingguan'!P344</f>
        <v>48</v>
      </c>
      <c r="K344" s="44">
        <f>'Laporan Mingguan'!Q344</f>
        <v>1600</v>
      </c>
      <c r="L344" s="44">
        <f>'Laporan Mingguan'!R344</f>
        <v>76800</v>
      </c>
    </row>
    <row r="345" spans="1:12" s="41" customFormat="1" x14ac:dyDescent="0.2">
      <c r="A345" s="43">
        <v>339</v>
      </c>
      <c r="B345" s="43" t="str">
        <f>'Laporan Mingguan'!$B345</f>
        <v>Mur M 16 (LOCK NUT)</v>
      </c>
      <c r="C345" s="43">
        <f>'Laporan Mingguan'!C345</f>
        <v>0</v>
      </c>
      <c r="D345" s="43" t="str">
        <f>'Laporan Mingguan'!D345</f>
        <v>Sampurna Teknik</v>
      </c>
      <c r="E345" s="43">
        <f>'Laporan Mingguan'!E345</f>
        <v>0</v>
      </c>
      <c r="F345" s="44">
        <f>'Laporan Mingguan'!F345</f>
        <v>0</v>
      </c>
      <c r="G345" s="43">
        <f>'Laporan Mingguan'!G345+'Laporan Mingguan'!I345+'Laporan Mingguan'!K345+'Laporan Mingguan'!M345</f>
        <v>0</v>
      </c>
      <c r="H345" s="43">
        <f>'Laporan Mingguan'!H345+'Laporan Mingguan'!J345+'Laporan Mingguan'!L345+'Laporan Mingguan'!N345</f>
        <v>0</v>
      </c>
      <c r="I345" s="44">
        <f>'Laporan Mingguan'!O345</f>
        <v>0</v>
      </c>
      <c r="J345" s="44">
        <f>'Laporan Mingguan'!P345</f>
        <v>0</v>
      </c>
      <c r="K345" s="44">
        <f>'Laporan Mingguan'!Q345</f>
        <v>2500</v>
      </c>
      <c r="L345" s="44">
        <f>'Laporan Mingguan'!R345</f>
        <v>30400</v>
      </c>
    </row>
    <row r="346" spans="1:12" s="41" customFormat="1" x14ac:dyDescent="0.2">
      <c r="A346" s="43">
        <v>340</v>
      </c>
      <c r="B346" s="43" t="str">
        <f>'Laporan Mingguan'!$B346</f>
        <v>Mur M 20</v>
      </c>
      <c r="C346" s="43">
        <f>'Laporan Mingguan'!C346</f>
        <v>0</v>
      </c>
      <c r="D346" s="43">
        <f>'Laporan Mingguan'!D346</f>
        <v>0</v>
      </c>
      <c r="E346" s="43">
        <f>'Laporan Mingguan'!E346</f>
        <v>0</v>
      </c>
      <c r="F346" s="44">
        <f>'Laporan Mingguan'!F346</f>
        <v>15</v>
      </c>
      <c r="G346" s="43">
        <f>'Laporan Mingguan'!G346+'Laporan Mingguan'!I346+'Laporan Mingguan'!K346+'Laporan Mingguan'!M346</f>
        <v>0</v>
      </c>
      <c r="H346" s="43">
        <f>'Laporan Mingguan'!H346+'Laporan Mingguan'!J346+'Laporan Mingguan'!L346+'Laporan Mingguan'!N346</f>
        <v>0</v>
      </c>
      <c r="I346" s="44">
        <f>'Laporan Mingguan'!O346</f>
        <v>15</v>
      </c>
      <c r="J346" s="44">
        <f>'Laporan Mingguan'!P346</f>
        <v>15</v>
      </c>
      <c r="K346" s="44">
        <f>'Laporan Mingguan'!Q346</f>
        <v>3500</v>
      </c>
      <c r="L346" s="44">
        <f>'Laporan Mingguan'!R346</f>
        <v>52500</v>
      </c>
    </row>
    <row r="347" spans="1:12" s="41" customFormat="1" x14ac:dyDescent="0.2">
      <c r="A347" s="43">
        <v>341</v>
      </c>
      <c r="B347" s="43" t="str">
        <f>'Laporan Mingguan'!$B347</f>
        <v>Mur M 24</v>
      </c>
      <c r="C347" s="43">
        <f>'Laporan Mingguan'!C347</f>
        <v>0</v>
      </c>
      <c r="D347" s="43" t="str">
        <f>'Laporan Mingguan'!D347</f>
        <v>Sampurna Teknik</v>
      </c>
      <c r="E347" s="43">
        <f>'Laporan Mingguan'!E347</f>
        <v>0</v>
      </c>
      <c r="F347" s="44">
        <f>'Laporan Mingguan'!F347</f>
        <v>30</v>
      </c>
      <c r="G347" s="43">
        <f>'Laporan Mingguan'!G347+'Laporan Mingguan'!I347+'Laporan Mingguan'!K347+'Laporan Mingguan'!M347</f>
        <v>0</v>
      </c>
      <c r="H347" s="43">
        <f>'Laporan Mingguan'!H347+'Laporan Mingguan'!J347+'Laporan Mingguan'!L347+'Laporan Mingguan'!N347</f>
        <v>0</v>
      </c>
      <c r="I347" s="44">
        <f>'Laporan Mingguan'!O347</f>
        <v>30</v>
      </c>
      <c r="J347" s="44">
        <f>'Laporan Mingguan'!P347</f>
        <v>30</v>
      </c>
      <c r="K347" s="44">
        <f>'Laporan Mingguan'!Q347</f>
        <v>6500</v>
      </c>
      <c r="L347" s="44">
        <f>'Laporan Mingguan'!R347</f>
        <v>195000</v>
      </c>
    </row>
    <row r="348" spans="1:12" s="41" customFormat="1" x14ac:dyDescent="0.2">
      <c r="A348" s="43">
        <v>342</v>
      </c>
      <c r="B348" s="43" t="str">
        <f>'Laporan Mingguan'!$B348</f>
        <v>Mur M 6 Stainless</v>
      </c>
      <c r="C348" s="43">
        <f>'Laporan Mingguan'!C348</f>
        <v>0</v>
      </c>
      <c r="D348" s="43">
        <f>'Laporan Mingguan'!D348</f>
        <v>0</v>
      </c>
      <c r="E348" s="43">
        <f>'Laporan Mingguan'!E348</f>
        <v>0</v>
      </c>
      <c r="F348" s="44">
        <f>'Laporan Mingguan'!F348</f>
        <v>3</v>
      </c>
      <c r="G348" s="43">
        <f>'Laporan Mingguan'!G348+'Laporan Mingguan'!I348+'Laporan Mingguan'!K348+'Laporan Mingguan'!M348</f>
        <v>0</v>
      </c>
      <c r="H348" s="43">
        <f>'Laporan Mingguan'!H348+'Laporan Mingguan'!J348+'Laporan Mingguan'!L348+'Laporan Mingguan'!N348</f>
        <v>0</v>
      </c>
      <c r="I348" s="44">
        <f>'Laporan Mingguan'!O348</f>
        <v>3</v>
      </c>
      <c r="J348" s="44">
        <f>'Laporan Mingguan'!P348</f>
        <v>3</v>
      </c>
      <c r="K348" s="44">
        <f>'Laporan Mingguan'!Q348</f>
        <v>300</v>
      </c>
      <c r="L348" s="44">
        <f>'Laporan Mingguan'!R348</f>
        <v>900</v>
      </c>
    </row>
    <row r="349" spans="1:12" s="41" customFormat="1" x14ac:dyDescent="0.2">
      <c r="A349" s="43">
        <v>343</v>
      </c>
      <c r="B349" s="43" t="str">
        <f>'Laporan Mingguan'!$B349</f>
        <v>Pin Split Ø3.2 x 25</v>
      </c>
      <c r="C349" s="43">
        <f>'Laporan Mingguan'!C349</f>
        <v>0</v>
      </c>
      <c r="D349" s="43">
        <f>'Laporan Mingguan'!D349</f>
        <v>0</v>
      </c>
      <c r="E349" s="43">
        <f>'Laporan Mingguan'!E349</f>
        <v>0</v>
      </c>
      <c r="F349" s="44">
        <f>'Laporan Mingguan'!F349</f>
        <v>0</v>
      </c>
      <c r="G349" s="43">
        <f>'Laporan Mingguan'!G349+'Laporan Mingguan'!I349+'Laporan Mingguan'!K349+'Laporan Mingguan'!M349</f>
        <v>0</v>
      </c>
      <c r="H349" s="43">
        <f>'Laporan Mingguan'!H349+'Laporan Mingguan'!J349+'Laporan Mingguan'!L349+'Laporan Mingguan'!N349</f>
        <v>0</v>
      </c>
      <c r="I349" s="44">
        <f>'Laporan Mingguan'!O349</f>
        <v>0</v>
      </c>
      <c r="J349" s="44">
        <f>'Laporan Mingguan'!P349</f>
        <v>0</v>
      </c>
      <c r="K349" s="44">
        <f>'Laporan Mingguan'!Q349</f>
        <v>400</v>
      </c>
      <c r="L349" s="44">
        <f>'Laporan Mingguan'!R349</f>
        <v>0</v>
      </c>
    </row>
    <row r="350" spans="1:12" s="41" customFormat="1" x14ac:dyDescent="0.2">
      <c r="A350" s="43">
        <v>344</v>
      </c>
      <c r="B350" s="43" t="str">
        <f>'Laporan Mingguan'!$B350</f>
        <v>ring Penahan luar Ø20</v>
      </c>
      <c r="C350" s="43">
        <f>'Laporan Mingguan'!C350</f>
        <v>0</v>
      </c>
      <c r="D350" s="43">
        <f>'Laporan Mingguan'!D350</f>
        <v>0</v>
      </c>
      <c r="E350" s="43">
        <f>'Laporan Mingguan'!E350</f>
        <v>0</v>
      </c>
      <c r="F350" s="44">
        <f>'Laporan Mingguan'!F350</f>
        <v>0</v>
      </c>
      <c r="G350" s="43">
        <f>'Laporan Mingguan'!G350+'Laporan Mingguan'!I350+'Laporan Mingguan'!K350+'Laporan Mingguan'!M350</f>
        <v>0</v>
      </c>
      <c r="H350" s="43">
        <f>'Laporan Mingguan'!H350+'Laporan Mingguan'!J350+'Laporan Mingguan'!L350+'Laporan Mingguan'!N350</f>
        <v>0</v>
      </c>
      <c r="I350" s="44">
        <f>'Laporan Mingguan'!O350</f>
        <v>0</v>
      </c>
      <c r="J350" s="44">
        <f>'Laporan Mingguan'!P350</f>
        <v>0</v>
      </c>
      <c r="K350" s="44">
        <f>'Laporan Mingguan'!Q350</f>
        <v>700</v>
      </c>
      <c r="L350" s="44">
        <f>'Laporan Mingguan'!R350</f>
        <v>0</v>
      </c>
    </row>
    <row r="351" spans="1:12" s="41" customFormat="1" x14ac:dyDescent="0.2">
      <c r="A351" s="43">
        <v>345</v>
      </c>
      <c r="B351" s="43" t="str">
        <f>'Laporan Mingguan'!$B351</f>
        <v>ring Penahan Dalam Ø72</v>
      </c>
      <c r="C351" s="43">
        <f>'Laporan Mingguan'!C351</f>
        <v>0</v>
      </c>
      <c r="D351" s="43">
        <f>'Laporan Mingguan'!D351</f>
        <v>0</v>
      </c>
      <c r="E351" s="43">
        <f>'Laporan Mingguan'!E351</f>
        <v>0</v>
      </c>
      <c r="F351" s="44">
        <f>'Laporan Mingguan'!F351</f>
        <v>0</v>
      </c>
      <c r="G351" s="43">
        <f>'Laporan Mingguan'!G351+'Laporan Mingguan'!I351+'Laporan Mingguan'!K351+'Laporan Mingguan'!M351</f>
        <v>0</v>
      </c>
      <c r="H351" s="43">
        <f>'Laporan Mingguan'!H351+'Laporan Mingguan'!J351+'Laporan Mingguan'!L351+'Laporan Mingguan'!N351</f>
        <v>0</v>
      </c>
      <c r="I351" s="44">
        <f>'Laporan Mingguan'!O351</f>
        <v>0</v>
      </c>
      <c r="J351" s="44">
        <f>'Laporan Mingguan'!P351</f>
        <v>0</v>
      </c>
      <c r="K351" s="44">
        <f>'Laporan Mingguan'!Q351</f>
        <v>15000</v>
      </c>
      <c r="L351" s="44">
        <f>'Laporan Mingguan'!R351</f>
        <v>0</v>
      </c>
    </row>
    <row r="352" spans="1:12" s="41" customFormat="1" x14ac:dyDescent="0.2">
      <c r="A352" s="43">
        <v>346</v>
      </c>
      <c r="B352" s="43" t="str">
        <f>'Laporan Mingguan'!$B352</f>
        <v>Re coil M6x8</v>
      </c>
      <c r="C352" s="43">
        <f>'Laporan Mingguan'!C352</f>
        <v>0</v>
      </c>
      <c r="D352" s="43">
        <f>'Laporan Mingguan'!D352</f>
        <v>0</v>
      </c>
      <c r="E352" s="43">
        <f>'Laporan Mingguan'!E352</f>
        <v>0</v>
      </c>
      <c r="F352" s="44">
        <f>'Laporan Mingguan'!F352</f>
        <v>10</v>
      </c>
      <c r="G352" s="43">
        <f>'Laporan Mingguan'!G352+'Laporan Mingguan'!I352+'Laporan Mingguan'!K352+'Laporan Mingguan'!M352</f>
        <v>0</v>
      </c>
      <c r="H352" s="43">
        <f>'Laporan Mingguan'!H352+'Laporan Mingguan'!J352+'Laporan Mingguan'!L352+'Laporan Mingguan'!N352</f>
        <v>0</v>
      </c>
      <c r="I352" s="44">
        <f>'Laporan Mingguan'!O352</f>
        <v>10</v>
      </c>
      <c r="J352" s="44">
        <f>'Laporan Mingguan'!P352</f>
        <v>10</v>
      </c>
      <c r="K352" s="44">
        <f>'Laporan Mingguan'!Q352</f>
        <v>25000</v>
      </c>
      <c r="L352" s="44">
        <f>'Laporan Mingguan'!R352</f>
        <v>250000</v>
      </c>
    </row>
    <row r="353" spans="1:12" s="41" customFormat="1" x14ac:dyDescent="0.2">
      <c r="A353" s="43">
        <v>347</v>
      </c>
      <c r="B353" s="43" t="str">
        <f>'Laporan Mingguan'!$B353</f>
        <v>Re coil M6x10</v>
      </c>
      <c r="C353" s="43">
        <f>'Laporan Mingguan'!C353</f>
        <v>0</v>
      </c>
      <c r="D353" s="43">
        <f>'Laporan Mingguan'!D353</f>
        <v>0</v>
      </c>
      <c r="E353" s="43">
        <f>'Laporan Mingguan'!E353</f>
        <v>0</v>
      </c>
      <c r="F353" s="44">
        <f>'Laporan Mingguan'!F353</f>
        <v>6</v>
      </c>
      <c r="G353" s="43">
        <f>'Laporan Mingguan'!G353+'Laporan Mingguan'!I353+'Laporan Mingguan'!K353+'Laporan Mingguan'!M353</f>
        <v>0</v>
      </c>
      <c r="H353" s="43">
        <f>'Laporan Mingguan'!H353+'Laporan Mingguan'!J353+'Laporan Mingguan'!L353+'Laporan Mingguan'!N353</f>
        <v>0</v>
      </c>
      <c r="I353" s="44">
        <f>'Laporan Mingguan'!O353</f>
        <v>6</v>
      </c>
      <c r="J353" s="44">
        <f>'Laporan Mingguan'!P353</f>
        <v>6</v>
      </c>
      <c r="K353" s="44">
        <f>'Laporan Mingguan'!Q353</f>
        <v>30000</v>
      </c>
      <c r="L353" s="44">
        <f>'Laporan Mingguan'!R353</f>
        <v>180000</v>
      </c>
    </row>
    <row r="354" spans="1:12" s="41" customFormat="1" x14ac:dyDescent="0.2">
      <c r="A354" s="43">
        <v>348</v>
      </c>
      <c r="B354" s="43" t="str">
        <f>'Laporan Mingguan'!$B354</f>
        <v>Roll Pins</v>
      </c>
      <c r="C354" s="43" t="str">
        <f>'Laporan Mingguan'!C354</f>
        <v>4 x 25</v>
      </c>
      <c r="D354" s="43">
        <f>'Laporan Mingguan'!D354</f>
        <v>0</v>
      </c>
      <c r="E354" s="43">
        <f>'Laporan Mingguan'!E354</f>
        <v>0</v>
      </c>
      <c r="F354" s="44">
        <f>'Laporan Mingguan'!F354</f>
        <v>97</v>
      </c>
      <c r="G354" s="43">
        <f>'Laporan Mingguan'!G354+'Laporan Mingguan'!I354+'Laporan Mingguan'!K354+'Laporan Mingguan'!M354</f>
        <v>0</v>
      </c>
      <c r="H354" s="43">
        <f>'Laporan Mingguan'!H354+'Laporan Mingguan'!J354+'Laporan Mingguan'!L354+'Laporan Mingguan'!N354</f>
        <v>0</v>
      </c>
      <c r="I354" s="44">
        <f>'Laporan Mingguan'!O354</f>
        <v>97</v>
      </c>
      <c r="J354" s="44">
        <f>'Laporan Mingguan'!P354</f>
        <v>97</v>
      </c>
      <c r="K354" s="44">
        <f>'Laporan Mingguan'!Q354</f>
        <v>0</v>
      </c>
      <c r="L354" s="44">
        <f>'Laporan Mingguan'!R354</f>
        <v>0</v>
      </c>
    </row>
    <row r="355" spans="1:12" s="41" customFormat="1" x14ac:dyDescent="0.2">
      <c r="A355" s="43">
        <v>349</v>
      </c>
      <c r="B355" s="43" t="str">
        <f>'Laporan Mingguan'!$B355</f>
        <v>Roll Pins</v>
      </c>
      <c r="C355" s="43" t="str">
        <f>'Laporan Mingguan'!C355</f>
        <v>6 x 24</v>
      </c>
      <c r="D355" s="43">
        <f>'Laporan Mingguan'!D355</f>
        <v>0</v>
      </c>
      <c r="E355" s="43">
        <f>'Laporan Mingguan'!E355</f>
        <v>0</v>
      </c>
      <c r="F355" s="44">
        <f>'Laporan Mingguan'!F355</f>
        <v>98</v>
      </c>
      <c r="G355" s="43">
        <f>'Laporan Mingguan'!G355+'Laporan Mingguan'!I355+'Laporan Mingguan'!K355+'Laporan Mingguan'!M355</f>
        <v>0</v>
      </c>
      <c r="H355" s="43">
        <f>'Laporan Mingguan'!H355+'Laporan Mingguan'!J355+'Laporan Mingguan'!L355+'Laporan Mingguan'!N355</f>
        <v>0</v>
      </c>
      <c r="I355" s="44">
        <f>'Laporan Mingguan'!O355</f>
        <v>98</v>
      </c>
      <c r="J355" s="44">
        <f>'Laporan Mingguan'!P355</f>
        <v>98</v>
      </c>
      <c r="K355" s="44">
        <f>'Laporan Mingguan'!Q355</f>
        <v>0</v>
      </c>
      <c r="L355" s="44">
        <f>'Laporan Mingguan'!R355</f>
        <v>0</v>
      </c>
    </row>
    <row r="356" spans="1:12" s="41" customFormat="1" x14ac:dyDescent="0.2">
      <c r="A356" s="43">
        <v>350</v>
      </c>
      <c r="B356" s="43" t="str">
        <f>'Laporan Mingguan'!$B356</f>
        <v>Roll Pins</v>
      </c>
      <c r="C356" s="43" t="str">
        <f>'Laporan Mingguan'!C356</f>
        <v>8 x 25</v>
      </c>
      <c r="D356" s="43">
        <f>'Laporan Mingguan'!D356</f>
        <v>0</v>
      </c>
      <c r="E356" s="43">
        <f>'Laporan Mingguan'!E356</f>
        <v>0</v>
      </c>
      <c r="F356" s="44">
        <f>'Laporan Mingguan'!F356</f>
        <v>95</v>
      </c>
      <c r="G356" s="43">
        <f>'Laporan Mingguan'!G356+'Laporan Mingguan'!I356+'Laporan Mingguan'!K356+'Laporan Mingguan'!M356</f>
        <v>0</v>
      </c>
      <c r="H356" s="43">
        <f>'Laporan Mingguan'!H356+'Laporan Mingguan'!J356+'Laporan Mingguan'!L356+'Laporan Mingguan'!N356</f>
        <v>0</v>
      </c>
      <c r="I356" s="44">
        <f>'Laporan Mingguan'!O356</f>
        <v>95</v>
      </c>
      <c r="J356" s="44">
        <f>'Laporan Mingguan'!P356</f>
        <v>95</v>
      </c>
      <c r="K356" s="44">
        <f>'Laporan Mingguan'!Q356</f>
        <v>0</v>
      </c>
      <c r="L356" s="44">
        <f>'Laporan Mingguan'!R356</f>
        <v>0</v>
      </c>
    </row>
    <row r="357" spans="1:12" s="41" customFormat="1" x14ac:dyDescent="0.2">
      <c r="A357" s="43">
        <v>351</v>
      </c>
      <c r="B357" s="43" t="str">
        <f>'Laporan Mingguan'!$B357</f>
        <v>Snap Ring P5</v>
      </c>
      <c r="C357" s="43">
        <f>'Laporan Mingguan'!C357</f>
        <v>0</v>
      </c>
      <c r="D357" s="43">
        <f>'Laporan Mingguan'!D357</f>
        <v>0</v>
      </c>
      <c r="E357" s="43">
        <f>'Laporan Mingguan'!E357</f>
        <v>0</v>
      </c>
      <c r="F357" s="44">
        <f>'Laporan Mingguan'!F357</f>
        <v>79</v>
      </c>
      <c r="G357" s="43">
        <f>'Laporan Mingguan'!G357+'Laporan Mingguan'!I357+'Laporan Mingguan'!K357+'Laporan Mingguan'!M357</f>
        <v>0</v>
      </c>
      <c r="H357" s="43">
        <f>'Laporan Mingguan'!H357+'Laporan Mingguan'!J357+'Laporan Mingguan'!L357+'Laporan Mingguan'!N357</f>
        <v>0</v>
      </c>
      <c r="I357" s="44">
        <f>'Laporan Mingguan'!O357</f>
        <v>79</v>
      </c>
      <c r="J357" s="44">
        <f>'Laporan Mingguan'!P357</f>
        <v>79</v>
      </c>
      <c r="K357" s="44">
        <f>'Laporan Mingguan'!Q357</f>
        <v>700</v>
      </c>
      <c r="L357" s="44">
        <f>'Laporan Mingguan'!R357</f>
        <v>55300</v>
      </c>
    </row>
    <row r="358" spans="1:12" s="41" customFormat="1" x14ac:dyDescent="0.2">
      <c r="A358" s="43">
        <v>352</v>
      </c>
      <c r="B358" s="43" t="str">
        <f>'Laporan Mingguan'!$B358</f>
        <v>Snap Ring S-4</v>
      </c>
      <c r="C358" s="43">
        <f>'Laporan Mingguan'!C358</f>
        <v>0</v>
      </c>
      <c r="D358" s="43">
        <f>'Laporan Mingguan'!D358</f>
        <v>0</v>
      </c>
      <c r="E358" s="43">
        <f>'Laporan Mingguan'!E358</f>
        <v>0</v>
      </c>
      <c r="F358" s="44">
        <f>'Laporan Mingguan'!F358</f>
        <v>10</v>
      </c>
      <c r="G358" s="43">
        <f>'Laporan Mingguan'!G358+'Laporan Mingguan'!I358+'Laporan Mingguan'!K358+'Laporan Mingguan'!M358</f>
        <v>0</v>
      </c>
      <c r="H358" s="43">
        <f>'Laporan Mingguan'!H358+'Laporan Mingguan'!J358+'Laporan Mingguan'!L358+'Laporan Mingguan'!N358</f>
        <v>0</v>
      </c>
      <c r="I358" s="44">
        <f>'Laporan Mingguan'!O358</f>
        <v>10</v>
      </c>
      <c r="J358" s="44">
        <f>'Laporan Mingguan'!P358</f>
        <v>10</v>
      </c>
      <c r="K358" s="44">
        <f>'Laporan Mingguan'!Q358</f>
        <v>200</v>
      </c>
      <c r="L358" s="44">
        <f>'Laporan Mingguan'!R358</f>
        <v>2000</v>
      </c>
    </row>
    <row r="359" spans="1:12" s="41" customFormat="1" x14ac:dyDescent="0.2">
      <c r="A359" s="43">
        <v>353</v>
      </c>
      <c r="B359" s="43" t="str">
        <f>'Laporan Mingguan'!$B359</f>
        <v>Snap Ring S-6</v>
      </c>
      <c r="C359" s="43">
        <f>'Laporan Mingguan'!C359</f>
        <v>0</v>
      </c>
      <c r="D359" s="43">
        <f>'Laporan Mingguan'!D359</f>
        <v>0</v>
      </c>
      <c r="E359" s="43">
        <f>'Laporan Mingguan'!E359</f>
        <v>0</v>
      </c>
      <c r="F359" s="44">
        <f>'Laporan Mingguan'!F359</f>
        <v>10</v>
      </c>
      <c r="G359" s="43">
        <f>'Laporan Mingguan'!G359+'Laporan Mingguan'!I359+'Laporan Mingguan'!K359+'Laporan Mingguan'!M359</f>
        <v>0</v>
      </c>
      <c r="H359" s="43">
        <f>'Laporan Mingguan'!H359+'Laporan Mingguan'!J359+'Laporan Mingguan'!L359+'Laporan Mingguan'!N359</f>
        <v>0</v>
      </c>
      <c r="I359" s="44">
        <f>'Laporan Mingguan'!O359</f>
        <v>10</v>
      </c>
      <c r="J359" s="44">
        <f>'Laporan Mingguan'!P359</f>
        <v>10</v>
      </c>
      <c r="K359" s="44">
        <f>'Laporan Mingguan'!Q359</f>
        <v>500</v>
      </c>
      <c r="L359" s="44">
        <f>'Laporan Mingguan'!R359</f>
        <v>5000</v>
      </c>
    </row>
    <row r="360" spans="1:12" s="41" customFormat="1" x14ac:dyDescent="0.2">
      <c r="A360" s="43">
        <v>354</v>
      </c>
      <c r="B360" s="43" t="str">
        <f>'Laporan Mingguan'!$B360</f>
        <v>Snap Ring S-7</v>
      </c>
      <c r="C360" s="43">
        <f>'Laporan Mingguan'!C360</f>
        <v>0</v>
      </c>
      <c r="D360" s="43">
        <f>'Laporan Mingguan'!D360</f>
        <v>0</v>
      </c>
      <c r="E360" s="43">
        <f>'Laporan Mingguan'!E360</f>
        <v>0</v>
      </c>
      <c r="F360" s="44">
        <f>'Laporan Mingguan'!F360</f>
        <v>25</v>
      </c>
      <c r="G360" s="43">
        <f>'Laporan Mingguan'!G360+'Laporan Mingguan'!I360+'Laporan Mingguan'!K360+'Laporan Mingguan'!M360</f>
        <v>0</v>
      </c>
      <c r="H360" s="43">
        <f>'Laporan Mingguan'!H360+'Laporan Mingguan'!J360+'Laporan Mingguan'!L360+'Laporan Mingguan'!N360</f>
        <v>0</v>
      </c>
      <c r="I360" s="44">
        <f>'Laporan Mingguan'!O360</f>
        <v>25</v>
      </c>
      <c r="J360" s="44">
        <f>'Laporan Mingguan'!P360</f>
        <v>25</v>
      </c>
      <c r="K360" s="44">
        <f>'Laporan Mingguan'!Q360</f>
        <v>2000</v>
      </c>
      <c r="L360" s="44">
        <f>'Laporan Mingguan'!R360</f>
        <v>50000</v>
      </c>
    </row>
    <row r="361" spans="1:12" s="41" customFormat="1" x14ac:dyDescent="0.2">
      <c r="A361" s="43">
        <v>355</v>
      </c>
      <c r="B361" s="43" t="str">
        <f>'Laporan Mingguan'!$B361</f>
        <v>Snap Ring S 40</v>
      </c>
      <c r="C361" s="43">
        <f>'Laporan Mingguan'!C361</f>
        <v>0</v>
      </c>
      <c r="D361" s="43">
        <f>'Laporan Mingguan'!D361</f>
        <v>0</v>
      </c>
      <c r="E361" s="43">
        <f>'Laporan Mingguan'!E361</f>
        <v>0</v>
      </c>
      <c r="F361" s="44">
        <f>'Laporan Mingguan'!F361</f>
        <v>2</v>
      </c>
      <c r="G361" s="43">
        <f>'Laporan Mingguan'!G361+'Laporan Mingguan'!I361+'Laporan Mingguan'!K361+'Laporan Mingguan'!M361</f>
        <v>0</v>
      </c>
      <c r="H361" s="43">
        <f>'Laporan Mingguan'!H361+'Laporan Mingguan'!J361+'Laporan Mingguan'!L361+'Laporan Mingguan'!N361</f>
        <v>0</v>
      </c>
      <c r="I361" s="44">
        <f>'Laporan Mingguan'!O361</f>
        <v>2</v>
      </c>
      <c r="J361" s="44">
        <f>'Laporan Mingguan'!P361</f>
        <v>2</v>
      </c>
      <c r="K361" s="44">
        <f>'Laporan Mingguan'!Q361</f>
        <v>5000</v>
      </c>
      <c r="L361" s="44">
        <f>'Laporan Mingguan'!R361</f>
        <v>10000</v>
      </c>
    </row>
    <row r="362" spans="1:12" s="41" customFormat="1" x14ac:dyDescent="0.2">
      <c r="A362" s="43">
        <v>356</v>
      </c>
      <c r="B362" s="43" t="str">
        <f>'Laporan Mingguan'!$B362</f>
        <v>Snap Ring Dia 20</v>
      </c>
      <c r="C362" s="43">
        <f>'Laporan Mingguan'!C362</f>
        <v>0</v>
      </c>
      <c r="D362" s="43">
        <f>'Laporan Mingguan'!D362</f>
        <v>0</v>
      </c>
      <c r="E362" s="43">
        <f>'Laporan Mingguan'!E362</f>
        <v>0</v>
      </c>
      <c r="F362" s="44">
        <f>'Laporan Mingguan'!F362</f>
        <v>47</v>
      </c>
      <c r="G362" s="43">
        <f>'Laporan Mingguan'!G362+'Laporan Mingguan'!I362+'Laporan Mingguan'!K362+'Laporan Mingguan'!M362</f>
        <v>0</v>
      </c>
      <c r="H362" s="43">
        <f>'Laporan Mingguan'!H362+'Laporan Mingguan'!J362+'Laporan Mingguan'!L362+'Laporan Mingguan'!N362</f>
        <v>0</v>
      </c>
      <c r="I362" s="44">
        <f>'Laporan Mingguan'!O362</f>
        <v>47</v>
      </c>
      <c r="J362" s="44">
        <f>'Laporan Mingguan'!P362</f>
        <v>47</v>
      </c>
      <c r="K362" s="44">
        <f>'Laporan Mingguan'!Q362</f>
        <v>1000</v>
      </c>
      <c r="L362" s="44">
        <f>'Laporan Mingguan'!R362</f>
        <v>47000</v>
      </c>
    </row>
    <row r="363" spans="1:12" s="41" customFormat="1" x14ac:dyDescent="0.2">
      <c r="A363" s="43">
        <v>357</v>
      </c>
      <c r="B363" s="43" t="str">
        <f>'Laporan Mingguan'!$B363</f>
        <v>Snap Ring Dia 80 (Penahan Dalam)</v>
      </c>
      <c r="C363" s="43">
        <f>'Laporan Mingguan'!C363</f>
        <v>0</v>
      </c>
      <c r="D363" s="43">
        <f>'Laporan Mingguan'!D363</f>
        <v>0</v>
      </c>
      <c r="E363" s="43">
        <f>'Laporan Mingguan'!E363</f>
        <v>0</v>
      </c>
      <c r="F363" s="44">
        <f>'Laporan Mingguan'!F363</f>
        <v>0</v>
      </c>
      <c r="G363" s="43">
        <f>'Laporan Mingguan'!G363+'Laporan Mingguan'!I363+'Laporan Mingguan'!K363+'Laporan Mingguan'!M363</f>
        <v>0</v>
      </c>
      <c r="H363" s="43">
        <f>'Laporan Mingguan'!H363+'Laporan Mingguan'!J363+'Laporan Mingguan'!L363+'Laporan Mingguan'!N363</f>
        <v>0</v>
      </c>
      <c r="I363" s="44">
        <f>'Laporan Mingguan'!O363</f>
        <v>0</v>
      </c>
      <c r="J363" s="44">
        <f>'Laporan Mingguan'!P363</f>
        <v>0</v>
      </c>
      <c r="K363" s="44">
        <f>'Laporan Mingguan'!Q363</f>
        <v>18500</v>
      </c>
      <c r="L363" s="44">
        <f>'Laporan Mingguan'!R363</f>
        <v>0</v>
      </c>
    </row>
    <row r="364" spans="1:12" s="41" customFormat="1" x14ac:dyDescent="0.2">
      <c r="A364" s="49"/>
      <c r="B364" s="43"/>
      <c r="C364" s="43"/>
      <c r="D364" s="43"/>
      <c r="E364" s="43"/>
      <c r="F364" s="43"/>
      <c r="G364" s="43"/>
      <c r="H364" s="43"/>
      <c r="I364" s="44"/>
      <c r="J364" s="44">
        <f>'Laporan Mingguan'!$P364</f>
        <v>0</v>
      </c>
      <c r="K364" s="50" t="str">
        <f>'Laporan Mingguan'!$Q366</f>
        <v>Total</v>
      </c>
      <c r="L364" s="50">
        <f>SUM(L7:L363)</f>
        <v>18295985.829999998</v>
      </c>
    </row>
    <row r="365" spans="1:12" s="41" customFormat="1" x14ac:dyDescent="0.2">
      <c r="A365" s="40"/>
      <c r="I365" s="42"/>
      <c r="J365" s="42"/>
      <c r="K365" s="42"/>
      <c r="L365" s="42"/>
    </row>
    <row r="366" spans="1:12" s="41" customFormat="1" ht="13.5" thickBot="1" x14ac:dyDescent="0.25">
      <c r="A366" s="40" t="s">
        <v>0</v>
      </c>
      <c r="I366" s="42"/>
      <c r="J366" s="42"/>
      <c r="K366" s="42"/>
      <c r="L366" s="42"/>
    </row>
    <row r="367" spans="1:12" s="41" customFormat="1" ht="15" customHeight="1" x14ac:dyDescent="0.2">
      <c r="A367" s="113" t="s">
        <v>2</v>
      </c>
      <c r="B367" s="115" t="s">
        <v>3</v>
      </c>
      <c r="C367" s="115" t="s">
        <v>4</v>
      </c>
      <c r="D367" s="117" t="s">
        <v>5</v>
      </c>
      <c r="E367" s="119" t="s">
        <v>6</v>
      </c>
      <c r="F367" s="111" t="str">
        <f>'Laporan Mingguan'!F4</f>
        <v>Sisa Januari</v>
      </c>
      <c r="G367" s="122" t="s">
        <v>14</v>
      </c>
      <c r="H367" s="124" t="s">
        <v>15</v>
      </c>
      <c r="I367" s="111" t="str">
        <f>'Laporan Mingguan'!O4</f>
        <v>Sisa Februari</v>
      </c>
      <c r="J367" s="126" t="s">
        <v>11</v>
      </c>
      <c r="K367" s="127" t="s">
        <v>12</v>
      </c>
      <c r="L367" s="111" t="s">
        <v>13</v>
      </c>
    </row>
    <row r="368" spans="1:12" s="41" customFormat="1" ht="13.5" thickBot="1" x14ac:dyDescent="0.25">
      <c r="A368" s="114"/>
      <c r="B368" s="116"/>
      <c r="C368" s="116"/>
      <c r="D368" s="118"/>
      <c r="E368" s="120"/>
      <c r="F368" s="121"/>
      <c r="G368" s="123"/>
      <c r="H368" s="125"/>
      <c r="I368" s="121"/>
      <c r="J368" s="121"/>
      <c r="K368" s="128"/>
      <c r="L368" s="112"/>
    </row>
    <row r="369" spans="1:12" s="41" customFormat="1" x14ac:dyDescent="0.2">
      <c r="A369" s="45">
        <v>1</v>
      </c>
      <c r="B369" s="45" t="str">
        <f>'Laporan Mingguan'!B372</f>
        <v>Abrasive Grinding Paste</v>
      </c>
      <c r="C369" s="45">
        <f>'Laporan Mingguan'!C372</f>
        <v>0</v>
      </c>
      <c r="D369" s="45">
        <f>'Laporan Mingguan'!D372</f>
        <v>0</v>
      </c>
      <c r="E369" s="45">
        <f>'Laporan Mingguan'!E372</f>
        <v>0</v>
      </c>
      <c r="F369" s="46">
        <f>'Laporan Mingguan'!F372</f>
        <v>1</v>
      </c>
      <c r="G369" s="45">
        <f>'Laporan Mingguan'!G372+'Laporan Mingguan'!I372+'Laporan Mingguan'!K372+'Laporan Mingguan'!M372</f>
        <v>0</v>
      </c>
      <c r="H369" s="45">
        <f>'Laporan Mingguan'!H372+'Laporan Mingguan'!J372+'Laporan Mingguan'!L372+'Laporan Mingguan'!N372</f>
        <v>0</v>
      </c>
      <c r="I369" s="46">
        <f>'Laporan Mingguan'!O372</f>
        <v>1</v>
      </c>
      <c r="J369" s="46">
        <f>'Laporan Mingguan'!P372</f>
        <v>1</v>
      </c>
      <c r="K369" s="46">
        <f>'Laporan Mingguan'!Q372</f>
        <v>20000</v>
      </c>
      <c r="L369" s="46">
        <f>'Laporan Mingguan'!R372</f>
        <v>20000</v>
      </c>
    </row>
    <row r="370" spans="1:12" s="41" customFormat="1" x14ac:dyDescent="0.2">
      <c r="A370" s="43">
        <v>2</v>
      </c>
      <c r="B370" s="43" t="str">
        <f>'Laporan Mingguan'!B373</f>
        <v>Alteco / Lem Korea</v>
      </c>
      <c r="C370" s="43">
        <f>'Laporan Mingguan'!C373</f>
        <v>0</v>
      </c>
      <c r="D370" s="43" t="str">
        <f>'Laporan Mingguan'!D373</f>
        <v>Jaya Teknik</v>
      </c>
      <c r="E370" s="43">
        <f>'Laporan Mingguan'!E373</f>
        <v>0</v>
      </c>
      <c r="F370" s="44">
        <f>'Laporan Mingguan'!F373</f>
        <v>10</v>
      </c>
      <c r="G370" s="43">
        <f>'Laporan Mingguan'!G373+'Laporan Mingguan'!I373+'Laporan Mingguan'!K373+'Laporan Mingguan'!M373</f>
        <v>24</v>
      </c>
      <c r="H370" s="43">
        <f>'Laporan Mingguan'!H373+'Laporan Mingguan'!J373+'Laporan Mingguan'!L373+'Laporan Mingguan'!N373</f>
        <v>19</v>
      </c>
      <c r="I370" s="44">
        <f>'Laporan Mingguan'!O373</f>
        <v>15</v>
      </c>
      <c r="J370" s="46">
        <f>'Laporan Mingguan'!P373</f>
        <v>15</v>
      </c>
      <c r="K370" s="44">
        <f>'Laporan Mingguan'!Q373</f>
        <v>6500</v>
      </c>
      <c r="L370" s="44">
        <f>'Laporan Mingguan'!R373</f>
        <v>97500</v>
      </c>
    </row>
    <row r="371" spans="1:12" s="41" customFormat="1" x14ac:dyDescent="0.2">
      <c r="A371" s="43">
        <v>3</v>
      </c>
      <c r="B371" s="43" t="str">
        <f>'Laporan Mingguan'!B374</f>
        <v>Ampelas 1000</v>
      </c>
      <c r="C371" s="43">
        <f>'Laporan Mingguan'!C374</f>
        <v>0</v>
      </c>
      <c r="D371" s="43" t="str">
        <f>'Laporan Mingguan'!D374</f>
        <v>Jaya Teknik</v>
      </c>
      <c r="E371" s="43">
        <f>'Laporan Mingguan'!E374</f>
        <v>0</v>
      </c>
      <c r="F371" s="44">
        <f>'Laporan Mingguan'!F374</f>
        <v>10</v>
      </c>
      <c r="G371" s="43">
        <f>'Laporan Mingguan'!G374+'Laporan Mingguan'!I374+'Laporan Mingguan'!K374+'Laporan Mingguan'!M374</f>
        <v>0</v>
      </c>
      <c r="H371" s="43">
        <f>'Laporan Mingguan'!H374+'Laporan Mingguan'!J374+'Laporan Mingguan'!L374+'Laporan Mingguan'!N374</f>
        <v>0</v>
      </c>
      <c r="I371" s="44">
        <f>'Laporan Mingguan'!O374</f>
        <v>10</v>
      </c>
      <c r="J371" s="46">
        <f>'Laporan Mingguan'!P374</f>
        <v>10</v>
      </c>
      <c r="K371" s="44">
        <f>'Laporan Mingguan'!Q374</f>
        <v>3500</v>
      </c>
      <c r="L371" s="44">
        <f>'Laporan Mingguan'!R374</f>
        <v>35000</v>
      </c>
    </row>
    <row r="372" spans="1:12" s="41" customFormat="1" x14ac:dyDescent="0.2">
      <c r="A372" s="43">
        <v>4</v>
      </c>
      <c r="B372" s="43" t="str">
        <f>'Laporan Mingguan'!B375</f>
        <v>Ampelas 120</v>
      </c>
      <c r="C372" s="43">
        <f>'Laporan Mingguan'!C375</f>
        <v>0</v>
      </c>
      <c r="D372" s="43">
        <f>'Laporan Mingguan'!D375</f>
        <v>0</v>
      </c>
      <c r="E372" s="43">
        <f>'Laporan Mingguan'!E375</f>
        <v>0</v>
      </c>
      <c r="F372" s="44">
        <f>'Laporan Mingguan'!F375</f>
        <v>28</v>
      </c>
      <c r="G372" s="43">
        <f>'Laporan Mingguan'!G375+'Laporan Mingguan'!I375+'Laporan Mingguan'!K375+'Laporan Mingguan'!M375</f>
        <v>0</v>
      </c>
      <c r="H372" s="43">
        <f>'Laporan Mingguan'!H375+'Laporan Mingguan'!J375+'Laporan Mingguan'!L375+'Laporan Mingguan'!N375</f>
        <v>0</v>
      </c>
      <c r="I372" s="44">
        <f>'Laporan Mingguan'!O375</f>
        <v>28</v>
      </c>
      <c r="J372" s="46">
        <f>'Laporan Mingguan'!P375</f>
        <v>28</v>
      </c>
      <c r="K372" s="44">
        <f>'Laporan Mingguan'!Q375</f>
        <v>3000</v>
      </c>
      <c r="L372" s="44">
        <f>'Laporan Mingguan'!R375</f>
        <v>84000</v>
      </c>
    </row>
    <row r="373" spans="1:12" s="41" customFormat="1" x14ac:dyDescent="0.2">
      <c r="A373" s="43">
        <v>5</v>
      </c>
      <c r="B373" s="43" t="str">
        <f>'Laporan Mingguan'!B376</f>
        <v>Ampelas 150</v>
      </c>
      <c r="C373" s="43">
        <f>'Laporan Mingguan'!C376</f>
        <v>0</v>
      </c>
      <c r="D373" s="43">
        <f>'Laporan Mingguan'!D376</f>
        <v>0</v>
      </c>
      <c r="E373" s="43">
        <f>'Laporan Mingguan'!E376</f>
        <v>0</v>
      </c>
      <c r="F373" s="44">
        <f>'Laporan Mingguan'!F376</f>
        <v>11</v>
      </c>
      <c r="G373" s="43">
        <f>'Laporan Mingguan'!G376+'Laporan Mingguan'!I376+'Laporan Mingguan'!K376+'Laporan Mingguan'!M376</f>
        <v>0</v>
      </c>
      <c r="H373" s="43">
        <f>'Laporan Mingguan'!H376+'Laporan Mingguan'!J376+'Laporan Mingguan'!L376+'Laporan Mingguan'!N376</f>
        <v>0</v>
      </c>
      <c r="I373" s="44">
        <f>'Laporan Mingguan'!O376</f>
        <v>11</v>
      </c>
      <c r="J373" s="46">
        <f>'Laporan Mingguan'!P376</f>
        <v>11</v>
      </c>
      <c r="K373" s="44">
        <f>'Laporan Mingguan'!Q376</f>
        <v>3500</v>
      </c>
      <c r="L373" s="44">
        <f>'Laporan Mingguan'!R376</f>
        <v>38500</v>
      </c>
    </row>
    <row r="374" spans="1:12" s="41" customFormat="1" x14ac:dyDescent="0.2">
      <c r="A374" s="43">
        <v>6</v>
      </c>
      <c r="B374" s="43" t="str">
        <f>'Laporan Mingguan'!B377</f>
        <v>Ampelas 180</v>
      </c>
      <c r="C374" s="43">
        <f>'Laporan Mingguan'!C377</f>
        <v>0</v>
      </c>
      <c r="D374" s="43" t="str">
        <f>'Laporan Mingguan'!D377</f>
        <v>Jaya Teknik</v>
      </c>
      <c r="E374" s="43">
        <f>'Laporan Mingguan'!E377</f>
        <v>0</v>
      </c>
      <c r="F374" s="44">
        <f>'Laporan Mingguan'!F377</f>
        <v>24</v>
      </c>
      <c r="G374" s="43">
        <f>'Laporan Mingguan'!G377+'Laporan Mingguan'!I377+'Laporan Mingguan'!K377+'Laporan Mingguan'!M377</f>
        <v>0</v>
      </c>
      <c r="H374" s="43">
        <f>'Laporan Mingguan'!H377+'Laporan Mingguan'!J377+'Laporan Mingguan'!L377+'Laporan Mingguan'!N377</f>
        <v>0</v>
      </c>
      <c r="I374" s="44">
        <f>'Laporan Mingguan'!O377</f>
        <v>24</v>
      </c>
      <c r="J374" s="46">
        <f>'Laporan Mingguan'!P377</f>
        <v>24</v>
      </c>
      <c r="K374" s="44">
        <f>'Laporan Mingguan'!Q377</f>
        <v>2500</v>
      </c>
      <c r="L374" s="44">
        <f>'Laporan Mingguan'!R377</f>
        <v>60000</v>
      </c>
    </row>
    <row r="375" spans="1:12" s="41" customFormat="1" x14ac:dyDescent="0.2">
      <c r="A375" s="43">
        <v>7</v>
      </c>
      <c r="B375" s="43" t="str">
        <f>'Laporan Mingguan'!B378</f>
        <v>Ampelas 220</v>
      </c>
      <c r="C375" s="43">
        <f>'Laporan Mingguan'!C378</f>
        <v>0</v>
      </c>
      <c r="D375" s="43">
        <f>'Laporan Mingguan'!D378</f>
        <v>0</v>
      </c>
      <c r="E375" s="43">
        <f>'Laporan Mingguan'!E378</f>
        <v>0</v>
      </c>
      <c r="F375" s="44">
        <f>'Laporan Mingguan'!F378</f>
        <v>14</v>
      </c>
      <c r="G375" s="43">
        <f>'Laporan Mingguan'!G378+'Laporan Mingguan'!I378+'Laporan Mingguan'!K378+'Laporan Mingguan'!M378</f>
        <v>0</v>
      </c>
      <c r="H375" s="43">
        <f>'Laporan Mingguan'!H378+'Laporan Mingguan'!J378+'Laporan Mingguan'!L378+'Laporan Mingguan'!N378</f>
        <v>3</v>
      </c>
      <c r="I375" s="44">
        <f>'Laporan Mingguan'!O378</f>
        <v>11</v>
      </c>
      <c r="J375" s="46">
        <f>'Laporan Mingguan'!P378</f>
        <v>11</v>
      </c>
      <c r="K375" s="44">
        <f>'Laporan Mingguan'!Q378</f>
        <v>3900</v>
      </c>
      <c r="L375" s="44">
        <f>'Laporan Mingguan'!R378</f>
        <v>42900</v>
      </c>
    </row>
    <row r="376" spans="1:12" s="41" customFormat="1" x14ac:dyDescent="0.2">
      <c r="A376" s="43">
        <v>8</v>
      </c>
      <c r="B376" s="43" t="str">
        <f>'Laporan Mingguan'!B379</f>
        <v>Ampelas 240</v>
      </c>
      <c r="C376" s="43">
        <f>'Laporan Mingguan'!C379</f>
        <v>0</v>
      </c>
      <c r="D376" s="43">
        <f>'Laporan Mingguan'!D379</f>
        <v>0</v>
      </c>
      <c r="E376" s="43">
        <f>'Laporan Mingguan'!E379</f>
        <v>0</v>
      </c>
      <c r="F376" s="44">
        <f>'Laporan Mingguan'!F379</f>
        <v>15</v>
      </c>
      <c r="G376" s="43">
        <f>'Laporan Mingguan'!G379+'Laporan Mingguan'!I379+'Laporan Mingguan'!K379+'Laporan Mingguan'!M379</f>
        <v>0</v>
      </c>
      <c r="H376" s="43">
        <f>'Laporan Mingguan'!H379+'Laporan Mingguan'!J379+'Laporan Mingguan'!L379+'Laporan Mingguan'!N379</f>
        <v>3</v>
      </c>
      <c r="I376" s="44">
        <f>'Laporan Mingguan'!O379</f>
        <v>12</v>
      </c>
      <c r="J376" s="46">
        <f>'Laporan Mingguan'!P379</f>
        <v>12</v>
      </c>
      <c r="K376" s="44">
        <f>'Laporan Mingguan'!Q379</f>
        <v>3000</v>
      </c>
      <c r="L376" s="44">
        <f>'Laporan Mingguan'!R379</f>
        <v>36000</v>
      </c>
    </row>
    <row r="377" spans="1:12" s="41" customFormat="1" x14ac:dyDescent="0.2">
      <c r="A377" s="43">
        <v>9</v>
      </c>
      <c r="B377" s="43" t="str">
        <f>'Laporan Mingguan'!B380</f>
        <v>Ampelas 320</v>
      </c>
      <c r="C377" s="43">
        <f>'Laporan Mingguan'!C380</f>
        <v>0</v>
      </c>
      <c r="D377" s="43" t="str">
        <f>'Laporan Mingguan'!D380</f>
        <v>Jaya Teknik</v>
      </c>
      <c r="E377" s="43">
        <f>'Laporan Mingguan'!E380</f>
        <v>0</v>
      </c>
      <c r="F377" s="44">
        <f>'Laporan Mingguan'!F380</f>
        <v>14</v>
      </c>
      <c r="G377" s="43">
        <f>'Laporan Mingguan'!G380+'Laporan Mingguan'!I380+'Laporan Mingguan'!K380+'Laporan Mingguan'!M380</f>
        <v>0</v>
      </c>
      <c r="H377" s="43">
        <f>'Laporan Mingguan'!H380+'Laporan Mingguan'!J380+'Laporan Mingguan'!L380+'Laporan Mingguan'!N380</f>
        <v>3</v>
      </c>
      <c r="I377" s="44">
        <f>'Laporan Mingguan'!O380</f>
        <v>11</v>
      </c>
      <c r="J377" s="46">
        <f>'Laporan Mingguan'!P380</f>
        <v>11</v>
      </c>
      <c r="K377" s="44">
        <f>'Laporan Mingguan'!Q380</f>
        <v>3500</v>
      </c>
      <c r="L377" s="44">
        <f>'Laporan Mingguan'!R380</f>
        <v>38500</v>
      </c>
    </row>
    <row r="378" spans="1:12" s="41" customFormat="1" x14ac:dyDescent="0.2">
      <c r="A378" s="43">
        <v>10</v>
      </c>
      <c r="B378" s="43" t="str">
        <f>'Laporan Mingguan'!B381</f>
        <v>Ampelas 400</v>
      </c>
      <c r="C378" s="43">
        <f>'Laporan Mingguan'!C381</f>
        <v>0</v>
      </c>
      <c r="D378" s="43" t="str">
        <f>'Laporan Mingguan'!D381</f>
        <v>Jaya Teknik</v>
      </c>
      <c r="E378" s="43">
        <f>'Laporan Mingguan'!E381</f>
        <v>0</v>
      </c>
      <c r="F378" s="44">
        <f>'Laporan Mingguan'!F381</f>
        <v>8</v>
      </c>
      <c r="G378" s="43">
        <f>'Laporan Mingguan'!G381+'Laporan Mingguan'!I381+'Laporan Mingguan'!K381+'Laporan Mingguan'!M381</f>
        <v>0</v>
      </c>
      <c r="H378" s="43">
        <f>'Laporan Mingguan'!H381+'Laporan Mingguan'!J381+'Laporan Mingguan'!L381+'Laporan Mingguan'!N381</f>
        <v>0</v>
      </c>
      <c r="I378" s="44">
        <f>'Laporan Mingguan'!O381</f>
        <v>8</v>
      </c>
      <c r="J378" s="46">
        <f>'Laporan Mingguan'!P381</f>
        <v>8</v>
      </c>
      <c r="K378" s="44">
        <f>'Laporan Mingguan'!Q381</f>
        <v>3500</v>
      </c>
      <c r="L378" s="44">
        <f>'Laporan Mingguan'!R381</f>
        <v>28000</v>
      </c>
    </row>
    <row r="379" spans="1:12" s="41" customFormat="1" x14ac:dyDescent="0.2">
      <c r="A379" s="43">
        <v>11</v>
      </c>
      <c r="B379" s="43" t="str">
        <f>'Laporan Mingguan'!B382</f>
        <v>Ampelas 600</v>
      </c>
      <c r="C379" s="43">
        <f>'Laporan Mingguan'!C382</f>
        <v>0</v>
      </c>
      <c r="D379" s="43" t="str">
        <f>'Laporan Mingguan'!D382</f>
        <v>Jaya Teknik</v>
      </c>
      <c r="E379" s="43">
        <f>'Laporan Mingguan'!E382</f>
        <v>0</v>
      </c>
      <c r="F379" s="44">
        <f>'Laporan Mingguan'!F382</f>
        <v>3</v>
      </c>
      <c r="G379" s="43">
        <f>'Laporan Mingguan'!G382+'Laporan Mingguan'!I382+'Laporan Mingguan'!K382+'Laporan Mingguan'!M382</f>
        <v>5</v>
      </c>
      <c r="H379" s="43">
        <f>'Laporan Mingguan'!H382+'Laporan Mingguan'!J382+'Laporan Mingguan'!L382+'Laporan Mingguan'!N382</f>
        <v>0</v>
      </c>
      <c r="I379" s="44">
        <f>'Laporan Mingguan'!O382</f>
        <v>8</v>
      </c>
      <c r="J379" s="46">
        <f>'Laporan Mingguan'!P382</f>
        <v>8</v>
      </c>
      <c r="K379" s="44">
        <f>'Laporan Mingguan'!Q382</f>
        <v>4000</v>
      </c>
      <c r="L379" s="44">
        <f>'Laporan Mingguan'!R382</f>
        <v>32000</v>
      </c>
    </row>
    <row r="380" spans="1:12" s="41" customFormat="1" x14ac:dyDescent="0.2">
      <c r="A380" s="43">
        <v>12</v>
      </c>
      <c r="B380" s="43" t="str">
        <f>'Laporan Mingguan'!B383</f>
        <v>Ampelas 80</v>
      </c>
      <c r="C380" s="43">
        <f>'Laporan Mingguan'!C383</f>
        <v>0</v>
      </c>
      <c r="D380" s="43" t="str">
        <f>'Laporan Mingguan'!D383</f>
        <v>Jaya Teknik</v>
      </c>
      <c r="E380" s="43">
        <f>'Laporan Mingguan'!E383</f>
        <v>0</v>
      </c>
      <c r="F380" s="44">
        <f>'Laporan Mingguan'!F383</f>
        <v>18</v>
      </c>
      <c r="G380" s="43">
        <f>'Laporan Mingguan'!G383+'Laporan Mingguan'!I383+'Laporan Mingguan'!K383+'Laporan Mingguan'!M383</f>
        <v>0</v>
      </c>
      <c r="H380" s="43">
        <f>'Laporan Mingguan'!H383+'Laporan Mingguan'!J383+'Laporan Mingguan'!L383+'Laporan Mingguan'!N383</f>
        <v>0</v>
      </c>
      <c r="I380" s="44">
        <f>'Laporan Mingguan'!O383</f>
        <v>18</v>
      </c>
      <c r="J380" s="46">
        <f>'Laporan Mingguan'!P383</f>
        <v>18</v>
      </c>
      <c r="K380" s="44">
        <f>'Laporan Mingguan'!Q383</f>
        <v>3000</v>
      </c>
      <c r="L380" s="44">
        <f>'Laporan Mingguan'!R383</f>
        <v>54000</v>
      </c>
    </row>
    <row r="381" spans="1:12" s="41" customFormat="1" x14ac:dyDescent="0.2">
      <c r="A381" s="43">
        <v>13</v>
      </c>
      <c r="B381" s="43" t="str">
        <f>'Laporan Mingguan'!B384</f>
        <v>Ampelas 800</v>
      </c>
      <c r="C381" s="43">
        <f>'Laporan Mingguan'!C384</f>
        <v>0</v>
      </c>
      <c r="D381" s="43" t="str">
        <f>'Laporan Mingguan'!D384</f>
        <v>Jaya Teknik</v>
      </c>
      <c r="E381" s="43">
        <f>'Laporan Mingguan'!E384</f>
        <v>0</v>
      </c>
      <c r="F381" s="44">
        <f>'Laporan Mingguan'!F384</f>
        <v>7</v>
      </c>
      <c r="G381" s="43">
        <f>'Laporan Mingguan'!G384+'Laporan Mingguan'!I384+'Laporan Mingguan'!K384+'Laporan Mingguan'!M384</f>
        <v>5</v>
      </c>
      <c r="H381" s="43">
        <f>'Laporan Mingguan'!H384+'Laporan Mingguan'!J384+'Laporan Mingguan'!L384+'Laporan Mingguan'!N384</f>
        <v>4</v>
      </c>
      <c r="I381" s="44">
        <f>'Laporan Mingguan'!O384</f>
        <v>8</v>
      </c>
      <c r="J381" s="46">
        <f>'Laporan Mingguan'!P384</f>
        <v>8</v>
      </c>
      <c r="K381" s="44">
        <f>'Laporan Mingguan'!Q384</f>
        <v>4000</v>
      </c>
      <c r="L381" s="44">
        <f>'Laporan Mingguan'!R384</f>
        <v>32000</v>
      </c>
    </row>
    <row r="382" spans="1:12" s="41" customFormat="1" x14ac:dyDescent="0.2">
      <c r="A382" s="43">
        <v>14</v>
      </c>
      <c r="B382" s="43" t="str">
        <f>'Laporan Mingguan'!B385</f>
        <v>Amplas 1200</v>
      </c>
      <c r="C382" s="43">
        <f>'Laporan Mingguan'!C385</f>
        <v>0</v>
      </c>
      <c r="D382" s="43">
        <f>'Laporan Mingguan'!D385</f>
        <v>0</v>
      </c>
      <c r="E382" s="43">
        <f>'Laporan Mingguan'!E385</f>
        <v>0</v>
      </c>
      <c r="F382" s="44">
        <f>'Laporan Mingguan'!F385</f>
        <v>22</v>
      </c>
      <c r="G382" s="43">
        <f>'Laporan Mingguan'!G385+'Laporan Mingguan'!I385+'Laporan Mingguan'!K385+'Laporan Mingguan'!M385</f>
        <v>0</v>
      </c>
      <c r="H382" s="43">
        <f>'Laporan Mingguan'!H385+'Laporan Mingguan'!J385+'Laporan Mingguan'!L385+'Laporan Mingguan'!N385</f>
        <v>0</v>
      </c>
      <c r="I382" s="44">
        <f>'Laporan Mingguan'!O385</f>
        <v>22</v>
      </c>
      <c r="J382" s="46">
        <f>'Laporan Mingguan'!P385</f>
        <v>22</v>
      </c>
      <c r="K382" s="44">
        <f>'Laporan Mingguan'!Q385</f>
        <v>3900</v>
      </c>
      <c r="L382" s="44">
        <f>'Laporan Mingguan'!R385</f>
        <v>85800</v>
      </c>
    </row>
    <row r="383" spans="1:12" s="41" customFormat="1" x14ac:dyDescent="0.2">
      <c r="A383" s="43">
        <v>15</v>
      </c>
      <c r="B383" s="43" t="str">
        <f>'Laporan Mingguan'!B386</f>
        <v>Amplas 2000</v>
      </c>
      <c r="C383" s="43">
        <f>'Laporan Mingguan'!C386</f>
        <v>0</v>
      </c>
      <c r="D383" s="43" t="str">
        <f>'Laporan Mingguan'!D386</f>
        <v>Jaya Teknik</v>
      </c>
      <c r="E383" s="43">
        <f>'Laporan Mingguan'!E386</f>
        <v>0</v>
      </c>
      <c r="F383" s="44">
        <f>'Laporan Mingguan'!F386</f>
        <v>9</v>
      </c>
      <c r="G383" s="43">
        <f>'Laporan Mingguan'!G386+'Laporan Mingguan'!I386+'Laporan Mingguan'!K386+'Laporan Mingguan'!M386</f>
        <v>0</v>
      </c>
      <c r="H383" s="43">
        <f>'Laporan Mingguan'!H386+'Laporan Mingguan'!J386+'Laporan Mingguan'!L386+'Laporan Mingguan'!N386</f>
        <v>2</v>
      </c>
      <c r="I383" s="44">
        <f>'Laporan Mingguan'!O386</f>
        <v>7</v>
      </c>
      <c r="J383" s="46">
        <f>'Laporan Mingguan'!P386</f>
        <v>7</v>
      </c>
      <c r="K383" s="44">
        <f>'Laporan Mingguan'!Q386</f>
        <v>4000</v>
      </c>
      <c r="L383" s="44">
        <f>'Laporan Mingguan'!R386</f>
        <v>28000</v>
      </c>
    </row>
    <row r="384" spans="1:12" s="41" customFormat="1" x14ac:dyDescent="0.2">
      <c r="A384" s="43">
        <v>16</v>
      </c>
      <c r="B384" s="43" t="str">
        <f>'Laporan Mingguan'!B387</f>
        <v>Angker Gerinda tangan 4"</v>
      </c>
      <c r="C384" s="43">
        <f>'Laporan Mingguan'!C387</f>
        <v>0</v>
      </c>
      <c r="D384" s="43">
        <f>'Laporan Mingguan'!D387</f>
        <v>0</v>
      </c>
      <c r="E384" s="43">
        <f>'Laporan Mingguan'!E387</f>
        <v>0</v>
      </c>
      <c r="F384" s="44">
        <f>'Laporan Mingguan'!F387</f>
        <v>0</v>
      </c>
      <c r="G384" s="43">
        <f>'Laporan Mingguan'!G387+'Laporan Mingguan'!I387+'Laporan Mingguan'!K387+'Laporan Mingguan'!M387</f>
        <v>0</v>
      </c>
      <c r="H384" s="43">
        <f>'Laporan Mingguan'!H387+'Laporan Mingguan'!J387+'Laporan Mingguan'!L387+'Laporan Mingguan'!N387</f>
        <v>0</v>
      </c>
      <c r="I384" s="44">
        <f>'Laporan Mingguan'!O387</f>
        <v>0</v>
      </c>
      <c r="J384" s="46">
        <f>'Laporan Mingguan'!P387</f>
        <v>0</v>
      </c>
      <c r="K384" s="44">
        <f>'Laporan Mingguan'!Q387</f>
        <v>0</v>
      </c>
      <c r="L384" s="44">
        <f>'Laporan Mingguan'!R387</f>
        <v>0</v>
      </c>
    </row>
    <row r="385" spans="1:12" s="41" customFormat="1" x14ac:dyDescent="0.2">
      <c r="A385" s="43">
        <v>17</v>
      </c>
      <c r="B385" s="43" t="str">
        <f>'Laporan Mingguan'!B388</f>
        <v>Anti karat</v>
      </c>
      <c r="C385" s="43" t="str">
        <f>'Laporan Mingguan'!C388</f>
        <v>ACME</v>
      </c>
      <c r="D385" s="43">
        <f>'Laporan Mingguan'!D388</f>
        <v>0</v>
      </c>
      <c r="E385" s="43">
        <f>'Laporan Mingguan'!E388</f>
        <v>0</v>
      </c>
      <c r="F385" s="44">
        <f>'Laporan Mingguan'!F388</f>
        <v>0</v>
      </c>
      <c r="G385" s="43">
        <f>'Laporan Mingguan'!G388+'Laporan Mingguan'!I388+'Laporan Mingguan'!K388+'Laporan Mingguan'!M388</f>
        <v>0</v>
      </c>
      <c r="H385" s="43">
        <f>'Laporan Mingguan'!H388+'Laporan Mingguan'!J388+'Laporan Mingguan'!L388+'Laporan Mingguan'!N388</f>
        <v>0</v>
      </c>
      <c r="I385" s="44">
        <f>'Laporan Mingguan'!O388</f>
        <v>0</v>
      </c>
      <c r="J385" s="46">
        <f>'Laporan Mingguan'!P388</f>
        <v>0</v>
      </c>
      <c r="K385" s="44">
        <f>'Laporan Mingguan'!Q388</f>
        <v>92610</v>
      </c>
      <c r="L385" s="44">
        <f>'Laporan Mingguan'!R388</f>
        <v>0</v>
      </c>
    </row>
    <row r="386" spans="1:12" s="41" customFormat="1" x14ac:dyDescent="0.2">
      <c r="A386" s="43">
        <v>18</v>
      </c>
      <c r="B386" s="43" t="str">
        <f>'Laporan Mingguan'!B389</f>
        <v>Anti karat</v>
      </c>
      <c r="C386" s="43" t="str">
        <f>'Laporan Mingguan'!C389</f>
        <v>PROLIX</v>
      </c>
      <c r="D386" s="43" t="str">
        <f>'Laporan Mingguan'!D389</f>
        <v>Citra Trinindo</v>
      </c>
      <c r="E386" s="43">
        <f>'Laporan Mingguan'!E389</f>
        <v>0</v>
      </c>
      <c r="F386" s="44">
        <f>'Laporan Mingguan'!F389</f>
        <v>7</v>
      </c>
      <c r="G386" s="43">
        <f>'Laporan Mingguan'!G389+'Laporan Mingguan'!I389+'Laporan Mingguan'!K389+'Laporan Mingguan'!M389</f>
        <v>0</v>
      </c>
      <c r="H386" s="43">
        <f>'Laporan Mingguan'!H389+'Laporan Mingguan'!J389+'Laporan Mingguan'!L389+'Laporan Mingguan'!N389</f>
        <v>1</v>
      </c>
      <c r="I386" s="44">
        <f>'Laporan Mingguan'!O389</f>
        <v>6</v>
      </c>
      <c r="J386" s="46">
        <f>'Laporan Mingguan'!P389</f>
        <v>6</v>
      </c>
      <c r="K386" s="44">
        <f>'Laporan Mingguan'!Q389</f>
        <v>40000</v>
      </c>
      <c r="L386" s="44">
        <f>'Laporan Mingguan'!R389</f>
        <v>240000</v>
      </c>
    </row>
    <row r="387" spans="1:12" s="41" customFormat="1" x14ac:dyDescent="0.2">
      <c r="A387" s="43">
        <v>19</v>
      </c>
      <c r="B387" s="43" t="str">
        <f>'Laporan Mingguan'!B390</f>
        <v>Araldite</v>
      </c>
      <c r="C387" s="43">
        <f>'Laporan Mingguan'!C390</f>
        <v>0</v>
      </c>
      <c r="D387" s="43">
        <f>'Laporan Mingguan'!D390</f>
        <v>0</v>
      </c>
      <c r="E387" s="43">
        <f>'Laporan Mingguan'!E390</f>
        <v>0</v>
      </c>
      <c r="F387" s="44">
        <f>'Laporan Mingguan'!F390</f>
        <v>0</v>
      </c>
      <c r="G387" s="43">
        <f>'Laporan Mingguan'!G390+'Laporan Mingguan'!I390+'Laporan Mingguan'!K390+'Laporan Mingguan'!M390</f>
        <v>0</v>
      </c>
      <c r="H387" s="43">
        <f>'Laporan Mingguan'!H390+'Laporan Mingguan'!J390+'Laporan Mingguan'!L390+'Laporan Mingguan'!N390</f>
        <v>0</v>
      </c>
      <c r="I387" s="44">
        <f>'Laporan Mingguan'!O390</f>
        <v>0</v>
      </c>
      <c r="J387" s="46">
        <f>'Laporan Mingguan'!P390</f>
        <v>0</v>
      </c>
      <c r="K387" s="44">
        <f>'Laporan Mingguan'!Q390</f>
        <v>30000</v>
      </c>
      <c r="L387" s="44">
        <f>'Laporan Mingguan'!R390</f>
        <v>0</v>
      </c>
    </row>
    <row r="388" spans="1:12" s="41" customFormat="1" x14ac:dyDescent="0.2">
      <c r="A388" s="43">
        <v>20</v>
      </c>
      <c r="B388" s="43" t="str">
        <f>'Laporan Mingguan'!B391</f>
        <v>Auto Sealer</v>
      </c>
      <c r="C388" s="43" t="str">
        <f>'Laporan Mingguan'!C391</f>
        <v>@1pcs; merah</v>
      </c>
      <c r="D388" s="43">
        <f>'Laporan Mingguan'!D391</f>
        <v>0</v>
      </c>
      <c r="E388" s="43">
        <f>'Laporan Mingguan'!E391</f>
        <v>0</v>
      </c>
      <c r="F388" s="44">
        <f>'Laporan Mingguan'!F391</f>
        <v>3</v>
      </c>
      <c r="G388" s="43">
        <f>'Laporan Mingguan'!G391+'Laporan Mingguan'!I391+'Laporan Mingguan'!K391+'Laporan Mingguan'!M391</f>
        <v>0</v>
      </c>
      <c r="H388" s="43">
        <f>'Laporan Mingguan'!H391+'Laporan Mingguan'!J391+'Laporan Mingguan'!L391+'Laporan Mingguan'!N391</f>
        <v>3</v>
      </c>
      <c r="I388" s="44">
        <f>'Laporan Mingguan'!O391</f>
        <v>0</v>
      </c>
      <c r="J388" s="46">
        <f>'Laporan Mingguan'!P391</f>
        <v>0</v>
      </c>
      <c r="K388" s="44">
        <f>'Laporan Mingguan'!Q391</f>
        <v>20000</v>
      </c>
      <c r="L388" s="44">
        <f>'Laporan Mingguan'!R391</f>
        <v>0</v>
      </c>
    </row>
    <row r="389" spans="1:12" s="41" customFormat="1" x14ac:dyDescent="0.2">
      <c r="A389" s="43">
        <v>21</v>
      </c>
      <c r="B389" s="43" t="str">
        <f>'Laporan Mingguan'!B392</f>
        <v>Auto Sealer</v>
      </c>
      <c r="C389" s="43" t="str">
        <f>'Laporan Mingguan'!C392</f>
        <v>@1pcs; hitam</v>
      </c>
      <c r="D389" s="43">
        <f>'Laporan Mingguan'!D392</f>
        <v>0</v>
      </c>
      <c r="E389" s="43">
        <f>'Laporan Mingguan'!E392</f>
        <v>0</v>
      </c>
      <c r="F389" s="44">
        <f>'Laporan Mingguan'!F392</f>
        <v>1</v>
      </c>
      <c r="G389" s="43">
        <f>'Laporan Mingguan'!G392+'Laporan Mingguan'!I392+'Laporan Mingguan'!K392+'Laporan Mingguan'!M392</f>
        <v>0</v>
      </c>
      <c r="H389" s="43">
        <f>'Laporan Mingguan'!H392+'Laporan Mingguan'!J392+'Laporan Mingguan'!L392+'Laporan Mingguan'!N392</f>
        <v>0</v>
      </c>
      <c r="I389" s="44">
        <f>'Laporan Mingguan'!O392</f>
        <v>1</v>
      </c>
      <c r="J389" s="46">
        <f>'Laporan Mingguan'!P392</f>
        <v>1</v>
      </c>
      <c r="K389" s="44">
        <f>'Laporan Mingguan'!Q392</f>
        <v>20000</v>
      </c>
      <c r="L389" s="44">
        <f>'Laporan Mingguan'!R392</f>
        <v>20000</v>
      </c>
    </row>
    <row r="390" spans="1:12" s="41" customFormat="1" x14ac:dyDescent="0.2">
      <c r="A390" s="43">
        <v>22</v>
      </c>
      <c r="B390" s="43" t="str">
        <f>'Laporan Mingguan'!B393</f>
        <v>autosol</v>
      </c>
      <c r="C390" s="43">
        <f>'Laporan Mingguan'!C393</f>
        <v>0</v>
      </c>
      <c r="D390" s="43">
        <f>'Laporan Mingguan'!D393</f>
        <v>0</v>
      </c>
      <c r="E390" s="43">
        <f>'Laporan Mingguan'!E393</f>
        <v>0</v>
      </c>
      <c r="F390" s="44">
        <f>'Laporan Mingguan'!F393</f>
        <v>1</v>
      </c>
      <c r="G390" s="43">
        <f>'Laporan Mingguan'!G393+'Laporan Mingguan'!I393+'Laporan Mingguan'!K393+'Laporan Mingguan'!M393</f>
        <v>0</v>
      </c>
      <c r="H390" s="43">
        <f>'Laporan Mingguan'!H393+'Laporan Mingguan'!J393+'Laporan Mingguan'!L393+'Laporan Mingguan'!N393</f>
        <v>0</v>
      </c>
      <c r="I390" s="44">
        <f>'Laporan Mingguan'!O393</f>
        <v>1</v>
      </c>
      <c r="J390" s="46">
        <f>'Laporan Mingguan'!P393</f>
        <v>1</v>
      </c>
      <c r="K390" s="44">
        <f>'Laporan Mingguan'!Q393</f>
        <v>35000</v>
      </c>
      <c r="L390" s="44">
        <f>'Laporan Mingguan'!R393</f>
        <v>35000</v>
      </c>
    </row>
    <row r="391" spans="1:12" s="41" customFormat="1" x14ac:dyDescent="0.2">
      <c r="A391" s="43">
        <v>23</v>
      </c>
      <c r="B391" s="43" t="str">
        <f>'Laporan Mingguan'!B394</f>
        <v>Baterai Alkaline LR1/1,5V Seri N</v>
      </c>
      <c r="C391" s="43">
        <f>'Laporan Mingguan'!C394</f>
        <v>0</v>
      </c>
      <c r="D391" s="43">
        <f>'Laporan Mingguan'!D394</f>
        <v>0</v>
      </c>
      <c r="E391" s="43">
        <f>'Laporan Mingguan'!E394</f>
        <v>0</v>
      </c>
      <c r="F391" s="44">
        <f>'Laporan Mingguan'!F394</f>
        <v>0</v>
      </c>
      <c r="G391" s="43">
        <f>'Laporan Mingguan'!G394+'Laporan Mingguan'!I394+'Laporan Mingguan'!K394+'Laporan Mingguan'!M394</f>
        <v>0</v>
      </c>
      <c r="H391" s="43">
        <f>'Laporan Mingguan'!H394+'Laporan Mingguan'!J394+'Laporan Mingguan'!L394+'Laporan Mingguan'!N394</f>
        <v>0</v>
      </c>
      <c r="I391" s="44">
        <f>'Laporan Mingguan'!O394</f>
        <v>0</v>
      </c>
      <c r="J391" s="46">
        <f>'Laporan Mingguan'!P394</f>
        <v>0</v>
      </c>
      <c r="K391" s="44">
        <f>'Laporan Mingguan'!Q394</f>
        <v>3750</v>
      </c>
      <c r="L391" s="44">
        <f>'Laporan Mingguan'!R394</f>
        <v>0</v>
      </c>
    </row>
    <row r="392" spans="1:12" s="41" customFormat="1" x14ac:dyDescent="0.2">
      <c r="A392" s="43">
        <v>24</v>
      </c>
      <c r="B392" s="43" t="str">
        <f>'Laporan Mingguan'!B395</f>
        <v>Batu Grinding Kinik Biru</v>
      </c>
      <c r="C392" s="43">
        <f>'Laporan Mingguan'!C395</f>
        <v>0</v>
      </c>
      <c r="D392" s="43">
        <f>'Laporan Mingguan'!D395</f>
        <v>0</v>
      </c>
      <c r="E392" s="43">
        <f>'Laporan Mingguan'!E395</f>
        <v>0</v>
      </c>
      <c r="F392" s="44">
        <f>'Laporan Mingguan'!F395</f>
        <v>0</v>
      </c>
      <c r="G392" s="43">
        <f>'Laporan Mingguan'!G395+'Laporan Mingguan'!I395+'Laporan Mingguan'!K395+'Laporan Mingguan'!M395</f>
        <v>0</v>
      </c>
      <c r="H392" s="43">
        <f>'Laporan Mingguan'!H395+'Laporan Mingguan'!J395+'Laporan Mingguan'!L395+'Laporan Mingguan'!N395</f>
        <v>0</v>
      </c>
      <c r="I392" s="44">
        <f>'Laporan Mingguan'!O395</f>
        <v>0</v>
      </c>
      <c r="J392" s="46">
        <f>'Laporan Mingguan'!P395</f>
        <v>0</v>
      </c>
      <c r="K392" s="44">
        <f>'Laporan Mingguan'!Q395</f>
        <v>230000</v>
      </c>
      <c r="L392" s="44">
        <f>'Laporan Mingguan'!R395</f>
        <v>0</v>
      </c>
    </row>
    <row r="393" spans="1:12" s="41" customFormat="1" x14ac:dyDescent="0.2">
      <c r="A393" s="43">
        <v>25</v>
      </c>
      <c r="B393" s="43" t="str">
        <f>'Laporan Mingguan'!B396</f>
        <v>Batu Grinding Norton</v>
      </c>
      <c r="C393" s="43" t="str">
        <f>'Laporan Mingguan'!C396</f>
        <v>38A80-LVBE 205X13X31,75</v>
      </c>
      <c r="D393" s="43" t="str">
        <f>'Laporan Mingguan'!D396</f>
        <v>Agave</v>
      </c>
      <c r="E393" s="43">
        <f>'Laporan Mingguan'!E396</f>
        <v>0</v>
      </c>
      <c r="F393" s="44">
        <f>'Laporan Mingguan'!F396</f>
        <v>0</v>
      </c>
      <c r="G393" s="43">
        <f>'Laporan Mingguan'!G396+'Laporan Mingguan'!I396+'Laporan Mingguan'!K396+'Laporan Mingguan'!M396</f>
        <v>0</v>
      </c>
      <c r="H393" s="43">
        <f>'Laporan Mingguan'!H396+'Laporan Mingguan'!J396+'Laporan Mingguan'!L396+'Laporan Mingguan'!N396</f>
        <v>0</v>
      </c>
      <c r="I393" s="44">
        <f>'Laporan Mingguan'!O396</f>
        <v>0</v>
      </c>
      <c r="J393" s="46">
        <f>'Laporan Mingguan'!P396</f>
        <v>0</v>
      </c>
      <c r="K393" s="44">
        <f>'Laporan Mingguan'!Q396</f>
        <v>236000</v>
      </c>
      <c r="L393" s="44">
        <f>'Laporan Mingguan'!R396</f>
        <v>0</v>
      </c>
    </row>
    <row r="394" spans="1:12" s="41" customFormat="1" x14ac:dyDescent="0.2">
      <c r="A394" s="43">
        <v>26</v>
      </c>
      <c r="B394" s="43" t="str">
        <f>'Laporan Mingguan'!B397</f>
        <v>Busa 20x1000x2000</v>
      </c>
      <c r="C394" s="43">
        <f>'Laporan Mingguan'!C397</f>
        <v>0</v>
      </c>
      <c r="D394" s="43">
        <f>'Laporan Mingguan'!D397</f>
        <v>0</v>
      </c>
      <c r="E394" s="43">
        <f>'Laporan Mingguan'!E397</f>
        <v>0</v>
      </c>
      <c r="F394" s="44">
        <f>'Laporan Mingguan'!F397</f>
        <v>1</v>
      </c>
      <c r="G394" s="43">
        <f>'Laporan Mingguan'!G397+'Laporan Mingguan'!I397+'Laporan Mingguan'!K397+'Laporan Mingguan'!M397</f>
        <v>0</v>
      </c>
      <c r="H394" s="43">
        <f>'Laporan Mingguan'!H397+'Laporan Mingguan'!J397+'Laporan Mingguan'!L397+'Laporan Mingguan'!N397</f>
        <v>0</v>
      </c>
      <c r="I394" s="44">
        <f>'Laporan Mingguan'!O397</f>
        <v>1</v>
      </c>
      <c r="J394" s="46">
        <f>'Laporan Mingguan'!P397</f>
        <v>1</v>
      </c>
      <c r="K394" s="44">
        <f>'Laporan Mingguan'!Q397</f>
        <v>85000</v>
      </c>
      <c r="L394" s="44">
        <f>'Laporan Mingguan'!R397</f>
        <v>85000</v>
      </c>
    </row>
    <row r="395" spans="1:12" s="41" customFormat="1" x14ac:dyDescent="0.2">
      <c r="A395" s="43">
        <v>27</v>
      </c>
      <c r="B395" s="43" t="str">
        <f>'Laporan Mingguan'!B398</f>
        <v>Carbon bras 4" E74</v>
      </c>
      <c r="C395" s="43" t="str">
        <f>'Laporan Mingguan'!C398</f>
        <v>BOSCH,DEWALT</v>
      </c>
      <c r="D395" s="43" t="str">
        <f>'Laporan Mingguan'!D398</f>
        <v>JAYA TEKNIK</v>
      </c>
      <c r="E395" s="43">
        <f>'Laporan Mingguan'!E398</f>
        <v>0</v>
      </c>
      <c r="F395" s="44">
        <f>'Laporan Mingguan'!F398</f>
        <v>2</v>
      </c>
      <c r="G395" s="43">
        <f>'Laporan Mingguan'!G398+'Laporan Mingguan'!I398+'Laporan Mingguan'!K398+'Laporan Mingguan'!M398</f>
        <v>0</v>
      </c>
      <c r="H395" s="43">
        <f>'Laporan Mingguan'!H398+'Laporan Mingguan'!J398+'Laporan Mingguan'!L398+'Laporan Mingguan'!N398</f>
        <v>0</v>
      </c>
      <c r="I395" s="44">
        <f>'Laporan Mingguan'!O398</f>
        <v>2</v>
      </c>
      <c r="J395" s="46">
        <f>'Laporan Mingguan'!P398</f>
        <v>2</v>
      </c>
      <c r="K395" s="44">
        <f>'Laporan Mingguan'!Q398</f>
        <v>50000</v>
      </c>
      <c r="L395" s="44">
        <f>'Laporan Mingguan'!R398</f>
        <v>100000</v>
      </c>
    </row>
    <row r="396" spans="1:12" s="41" customFormat="1" x14ac:dyDescent="0.2">
      <c r="A396" s="43">
        <v>28</v>
      </c>
      <c r="B396" s="43" t="str">
        <f>'Laporan Mingguan'!B399</f>
        <v>Carbon bras 7"</v>
      </c>
      <c r="C396" s="43" t="str">
        <f>'Laporan Mingguan'!C399</f>
        <v>BOSCH</v>
      </c>
      <c r="D396" s="43">
        <f>'Laporan Mingguan'!D399</f>
        <v>0</v>
      </c>
      <c r="E396" s="43">
        <f>'Laporan Mingguan'!E399</f>
        <v>0</v>
      </c>
      <c r="F396" s="44">
        <f>'Laporan Mingguan'!F399</f>
        <v>2</v>
      </c>
      <c r="G396" s="43">
        <f>'Laporan Mingguan'!G399+'Laporan Mingguan'!I399+'Laporan Mingguan'!K399+'Laporan Mingguan'!M399</f>
        <v>0</v>
      </c>
      <c r="H396" s="43">
        <f>'Laporan Mingguan'!H399+'Laporan Mingguan'!J399+'Laporan Mingguan'!L399+'Laporan Mingguan'!N399</f>
        <v>0</v>
      </c>
      <c r="I396" s="44">
        <f>'Laporan Mingguan'!O399</f>
        <v>2</v>
      </c>
      <c r="J396" s="46">
        <f>'Laporan Mingguan'!P399</f>
        <v>2</v>
      </c>
      <c r="K396" s="44">
        <f>'Laporan Mingguan'!Q399</f>
        <v>50000</v>
      </c>
      <c r="L396" s="44">
        <f>'Laporan Mingguan'!R399</f>
        <v>100000</v>
      </c>
    </row>
    <row r="397" spans="1:12" s="41" customFormat="1" x14ac:dyDescent="0.2">
      <c r="A397" s="43">
        <v>29</v>
      </c>
      <c r="B397" s="43" t="str">
        <f>'Laporan Mingguan'!B400</f>
        <v xml:space="preserve">Carbon bras 7" </v>
      </c>
      <c r="C397" s="43" t="str">
        <f>'Laporan Mingguan'!C400</f>
        <v>Makita</v>
      </c>
      <c r="D397" s="43">
        <f>'Laporan Mingguan'!D400</f>
        <v>0</v>
      </c>
      <c r="E397" s="43">
        <f>'Laporan Mingguan'!E400</f>
        <v>0</v>
      </c>
      <c r="F397" s="44">
        <f>'Laporan Mingguan'!F400</f>
        <v>4</v>
      </c>
      <c r="G397" s="43">
        <f>'Laporan Mingguan'!G400+'Laporan Mingguan'!I400+'Laporan Mingguan'!K400+'Laporan Mingguan'!M400</f>
        <v>0</v>
      </c>
      <c r="H397" s="43">
        <f>'Laporan Mingguan'!H400+'Laporan Mingguan'!J400+'Laporan Mingguan'!L400+'Laporan Mingguan'!N400</f>
        <v>0</v>
      </c>
      <c r="I397" s="44">
        <f>'Laporan Mingguan'!O400</f>
        <v>4</v>
      </c>
      <c r="J397" s="46">
        <f>'Laporan Mingguan'!P400</f>
        <v>4</v>
      </c>
      <c r="K397" s="44">
        <f>'Laporan Mingguan'!Q400</f>
        <v>85000</v>
      </c>
      <c r="L397" s="44">
        <f>'Laporan Mingguan'!R400</f>
        <v>340000</v>
      </c>
    </row>
    <row r="398" spans="1:12" s="41" customFormat="1" x14ac:dyDescent="0.2">
      <c r="A398" s="43">
        <v>30</v>
      </c>
      <c r="B398" s="43" t="str">
        <f>'Laporan Mingguan'!B401</f>
        <v>Carbon cartridge</v>
      </c>
      <c r="C398" s="43" t="str">
        <f>'Laporan Mingguan'!C401</f>
        <v>water cure</v>
      </c>
      <c r="D398" s="43">
        <f>'Laporan Mingguan'!D401</f>
        <v>0</v>
      </c>
      <c r="E398" s="43">
        <f>'Laporan Mingguan'!E401</f>
        <v>0</v>
      </c>
      <c r="F398" s="44">
        <f>'Laporan Mingguan'!F401</f>
        <v>2</v>
      </c>
      <c r="G398" s="43">
        <f>'Laporan Mingguan'!G401+'Laporan Mingguan'!I401+'Laporan Mingguan'!K401+'Laporan Mingguan'!M401</f>
        <v>0</v>
      </c>
      <c r="H398" s="43">
        <f>'Laporan Mingguan'!H401+'Laporan Mingguan'!J401+'Laporan Mingguan'!L401+'Laporan Mingguan'!N401</f>
        <v>0</v>
      </c>
      <c r="I398" s="44">
        <f>'Laporan Mingguan'!O401</f>
        <v>2</v>
      </c>
      <c r="J398" s="46">
        <f>'Laporan Mingguan'!P401</f>
        <v>2</v>
      </c>
      <c r="K398" s="44">
        <f>'Laporan Mingguan'!Q401</f>
        <v>100000</v>
      </c>
      <c r="L398" s="44">
        <f>'Laporan Mingguan'!R401</f>
        <v>200000</v>
      </c>
    </row>
    <row r="399" spans="1:12" s="41" customFormat="1" x14ac:dyDescent="0.2">
      <c r="A399" s="43">
        <v>31</v>
      </c>
      <c r="B399" s="43" t="str">
        <f>'Laporan Mingguan'!B402</f>
        <v>Cat Avian Biru 732,733</v>
      </c>
      <c r="C399" s="43">
        <f>'Laporan Mingguan'!C402</f>
        <v>0</v>
      </c>
      <c r="D399" s="43">
        <f>'Laporan Mingguan'!D402</f>
        <v>0</v>
      </c>
      <c r="E399" s="43">
        <f>'Laporan Mingguan'!E402</f>
        <v>0</v>
      </c>
      <c r="F399" s="44">
        <f>'Laporan Mingguan'!F402</f>
        <v>0</v>
      </c>
      <c r="G399" s="43">
        <f>'Laporan Mingguan'!G402+'Laporan Mingguan'!I402+'Laporan Mingguan'!K402+'Laporan Mingguan'!M402</f>
        <v>0</v>
      </c>
      <c r="H399" s="43">
        <f>'Laporan Mingguan'!H402+'Laporan Mingguan'!J402+'Laporan Mingguan'!L402+'Laporan Mingguan'!N402</f>
        <v>0</v>
      </c>
      <c r="I399" s="44">
        <f>'Laporan Mingguan'!O402</f>
        <v>0</v>
      </c>
      <c r="J399" s="46">
        <f>'Laporan Mingguan'!P402</f>
        <v>0</v>
      </c>
      <c r="K399" s="44">
        <f>'Laporan Mingguan'!Q402</f>
        <v>75000</v>
      </c>
      <c r="L399" s="44">
        <f>'Laporan Mingguan'!R402</f>
        <v>0</v>
      </c>
    </row>
    <row r="400" spans="1:12" s="41" customFormat="1" x14ac:dyDescent="0.2">
      <c r="A400" s="43">
        <v>32</v>
      </c>
      <c r="B400" s="43" t="str">
        <f>'Laporan Mingguan'!B403</f>
        <v>Cat Avian Deep ocean 750</v>
      </c>
      <c r="C400" s="43">
        <f>'Laporan Mingguan'!C403</f>
        <v>0</v>
      </c>
      <c r="D400" s="43">
        <f>'Laporan Mingguan'!D403</f>
        <v>0</v>
      </c>
      <c r="E400" s="43">
        <f>'Laporan Mingguan'!E403</f>
        <v>0</v>
      </c>
      <c r="F400" s="44">
        <f>'Laporan Mingguan'!F403</f>
        <v>0</v>
      </c>
      <c r="G400" s="43">
        <f>'Laporan Mingguan'!G403+'Laporan Mingguan'!I403+'Laporan Mingguan'!K403+'Laporan Mingguan'!M403</f>
        <v>0</v>
      </c>
      <c r="H400" s="43">
        <f>'Laporan Mingguan'!H403+'Laporan Mingguan'!J403+'Laporan Mingguan'!L403+'Laporan Mingguan'!N403</f>
        <v>0</v>
      </c>
      <c r="I400" s="44">
        <f>'Laporan Mingguan'!O403</f>
        <v>0</v>
      </c>
      <c r="J400" s="46">
        <f>'Laporan Mingguan'!P403</f>
        <v>0</v>
      </c>
      <c r="K400" s="44">
        <f>'Laporan Mingguan'!Q403</f>
        <v>92610</v>
      </c>
      <c r="L400" s="44">
        <f>'Laporan Mingguan'!R403</f>
        <v>0</v>
      </c>
    </row>
    <row r="401" spans="1:12" s="41" customFormat="1" x14ac:dyDescent="0.2">
      <c r="A401" s="43">
        <v>33</v>
      </c>
      <c r="B401" s="43" t="str">
        <f>'Laporan Mingguan'!B404</f>
        <v>Cat Avian Golden Yellow 466</v>
      </c>
      <c r="C401" s="43">
        <f>'Laporan Mingguan'!C404</f>
        <v>0</v>
      </c>
      <c r="D401" s="43">
        <f>'Laporan Mingguan'!D404</f>
        <v>0</v>
      </c>
      <c r="E401" s="43">
        <f>'Laporan Mingguan'!E404</f>
        <v>0</v>
      </c>
      <c r="F401" s="44">
        <f>'Laporan Mingguan'!F404</f>
        <v>0</v>
      </c>
      <c r="G401" s="43">
        <f>'Laporan Mingguan'!G404+'Laporan Mingguan'!I404+'Laporan Mingguan'!K404+'Laporan Mingguan'!M404</f>
        <v>0</v>
      </c>
      <c r="H401" s="43">
        <f>'Laporan Mingguan'!H404+'Laporan Mingguan'!J404+'Laporan Mingguan'!L404+'Laporan Mingguan'!N404</f>
        <v>0</v>
      </c>
      <c r="I401" s="44">
        <f>'Laporan Mingguan'!O404</f>
        <v>0</v>
      </c>
      <c r="J401" s="46">
        <f>'Laporan Mingguan'!P404</f>
        <v>0</v>
      </c>
      <c r="K401" s="44">
        <f>'Laporan Mingguan'!Q404</f>
        <v>92610</v>
      </c>
      <c r="L401" s="44">
        <f>'Laporan Mingguan'!R404</f>
        <v>0</v>
      </c>
    </row>
    <row r="402" spans="1:12" s="41" customFormat="1" x14ac:dyDescent="0.2">
      <c r="A402" s="43">
        <v>34</v>
      </c>
      <c r="B402" s="43" t="str">
        <f>'Laporan Mingguan'!B405</f>
        <v>Cat Avian Merah 192</v>
      </c>
      <c r="C402" s="43">
        <f>'Laporan Mingguan'!C405</f>
        <v>0</v>
      </c>
      <c r="D402" s="43">
        <f>'Laporan Mingguan'!D405</f>
        <v>0</v>
      </c>
      <c r="E402" s="43">
        <f>'Laporan Mingguan'!E405</f>
        <v>0</v>
      </c>
      <c r="F402" s="44">
        <f>'Laporan Mingguan'!F405</f>
        <v>0</v>
      </c>
      <c r="G402" s="43">
        <f>'Laporan Mingguan'!G405+'Laporan Mingguan'!I405+'Laporan Mingguan'!K405+'Laporan Mingguan'!M405</f>
        <v>0</v>
      </c>
      <c r="H402" s="43">
        <f>'Laporan Mingguan'!H405+'Laporan Mingguan'!J405+'Laporan Mingguan'!L405+'Laporan Mingguan'!N405</f>
        <v>0</v>
      </c>
      <c r="I402" s="44">
        <f>'Laporan Mingguan'!O405</f>
        <v>0</v>
      </c>
      <c r="J402" s="46">
        <f>'Laporan Mingguan'!P405</f>
        <v>0</v>
      </c>
      <c r="K402" s="44">
        <f>'Laporan Mingguan'!Q405</f>
        <v>92610</v>
      </c>
      <c r="L402" s="44">
        <f>'Laporan Mingguan'!R405</f>
        <v>0</v>
      </c>
    </row>
    <row r="403" spans="1:12" s="41" customFormat="1" x14ac:dyDescent="0.2">
      <c r="A403" s="43">
        <v>35</v>
      </c>
      <c r="B403" s="43" t="str">
        <f>'Laporan Mingguan'!B406</f>
        <v>Cat Avian Super Black</v>
      </c>
      <c r="C403" s="43">
        <f>'Laporan Mingguan'!C406</f>
        <v>0</v>
      </c>
      <c r="D403" s="43">
        <f>'Laporan Mingguan'!D406</f>
        <v>0</v>
      </c>
      <c r="E403" s="43">
        <f>'Laporan Mingguan'!E406</f>
        <v>0</v>
      </c>
      <c r="F403" s="44">
        <f>'Laporan Mingguan'!F406</f>
        <v>0</v>
      </c>
      <c r="G403" s="43">
        <f>'Laporan Mingguan'!G406+'Laporan Mingguan'!I406+'Laporan Mingguan'!K406+'Laporan Mingguan'!M406</f>
        <v>0</v>
      </c>
      <c r="H403" s="43">
        <f>'Laporan Mingguan'!H406+'Laporan Mingguan'!J406+'Laporan Mingguan'!L406+'Laporan Mingguan'!N406</f>
        <v>0</v>
      </c>
      <c r="I403" s="44">
        <f>'Laporan Mingguan'!O406</f>
        <v>0</v>
      </c>
      <c r="J403" s="46">
        <f>'Laporan Mingguan'!P406</f>
        <v>0</v>
      </c>
      <c r="K403" s="44">
        <f>'Laporan Mingguan'!Q406</f>
        <v>92610</v>
      </c>
      <c r="L403" s="44">
        <f>'Laporan Mingguan'!R406</f>
        <v>0</v>
      </c>
    </row>
    <row r="404" spans="1:12" s="41" customFormat="1" x14ac:dyDescent="0.2">
      <c r="A404" s="43">
        <v>36</v>
      </c>
      <c r="B404" s="43" t="str">
        <f>'Laporan Mingguan'!B407</f>
        <v>DISK CUTTER M2 100X1.8X22</v>
      </c>
      <c r="C404" s="43">
        <f>'Laporan Mingguan'!C407</f>
        <v>0</v>
      </c>
      <c r="D404" s="43">
        <f>'Laporan Mingguan'!D407</f>
        <v>0</v>
      </c>
      <c r="E404" s="43">
        <f>'Laporan Mingguan'!E407</f>
        <v>0</v>
      </c>
      <c r="F404" s="44">
        <f>'Laporan Mingguan'!F407</f>
        <v>1</v>
      </c>
      <c r="G404" s="43">
        <f>'Laporan Mingguan'!G407+'Laporan Mingguan'!I407+'Laporan Mingguan'!K407+'Laporan Mingguan'!M407</f>
        <v>0</v>
      </c>
      <c r="H404" s="43">
        <f>'Laporan Mingguan'!H407+'Laporan Mingguan'!J407+'Laporan Mingguan'!L407+'Laporan Mingguan'!N407</f>
        <v>0</v>
      </c>
      <c r="I404" s="44">
        <f>'Laporan Mingguan'!O407</f>
        <v>1</v>
      </c>
      <c r="J404" s="46">
        <f>'Laporan Mingguan'!P407</f>
        <v>1</v>
      </c>
      <c r="K404" s="44">
        <f>'Laporan Mingguan'!Q407</f>
        <v>400000</v>
      </c>
      <c r="L404" s="44">
        <f>'Laporan Mingguan'!R407</f>
        <v>400000</v>
      </c>
    </row>
    <row r="405" spans="1:12" s="41" customFormat="1" x14ac:dyDescent="0.2">
      <c r="A405" s="43">
        <v>37</v>
      </c>
      <c r="B405" s="43" t="str">
        <f>'Laporan Mingguan'!B408</f>
        <v xml:space="preserve">EDM WIRE </v>
      </c>
      <c r="C405" s="43" t="str">
        <f>'Laporan Mingguan'!C408</f>
        <v>0.25mm</v>
      </c>
      <c r="D405" s="43" t="str">
        <f>'Laporan Mingguan'!D408</f>
        <v>HIROMINDO/JMT/AGNI</v>
      </c>
      <c r="E405" s="43">
        <f>'Laporan Mingguan'!E408</f>
        <v>0</v>
      </c>
      <c r="F405" s="44">
        <f>'Laporan Mingguan'!F408</f>
        <v>17</v>
      </c>
      <c r="G405" s="43">
        <f>'Laporan Mingguan'!G408+'Laporan Mingguan'!I408+'Laporan Mingguan'!K408+'Laporan Mingguan'!M408</f>
        <v>0</v>
      </c>
      <c r="H405" s="43">
        <f>'Laporan Mingguan'!H408+'Laporan Mingguan'!J408+'Laporan Mingguan'!L408+'Laporan Mingguan'!N408</f>
        <v>4</v>
      </c>
      <c r="I405" s="44">
        <f>'Laporan Mingguan'!O408</f>
        <v>13</v>
      </c>
      <c r="J405" s="46">
        <f>'Laporan Mingguan'!P408</f>
        <v>13</v>
      </c>
      <c r="K405" s="44">
        <f>'Laporan Mingguan'!Q408</f>
        <v>160000</v>
      </c>
      <c r="L405" s="44">
        <f>'Laporan Mingguan'!R408</f>
        <v>2080000</v>
      </c>
    </row>
    <row r="406" spans="1:12" s="41" customFormat="1" x14ac:dyDescent="0.2">
      <c r="A406" s="43">
        <v>38</v>
      </c>
      <c r="B406" s="43" t="str">
        <f>'Laporan Mingguan'!B409</f>
        <v>Filter Masker</v>
      </c>
      <c r="C406" s="43">
        <f>'Laporan Mingguan'!C409</f>
        <v>0</v>
      </c>
      <c r="D406" s="43">
        <f>'Laporan Mingguan'!D409</f>
        <v>0</v>
      </c>
      <c r="E406" s="43">
        <f>'Laporan Mingguan'!E409</f>
        <v>0</v>
      </c>
      <c r="F406" s="44">
        <f>'Laporan Mingguan'!F409</f>
        <v>3</v>
      </c>
      <c r="G406" s="43">
        <f>'Laporan Mingguan'!G409+'Laporan Mingguan'!I409+'Laporan Mingguan'!K409+'Laporan Mingguan'!M409</f>
        <v>0</v>
      </c>
      <c r="H406" s="43">
        <f>'Laporan Mingguan'!H409+'Laporan Mingguan'!J409+'Laporan Mingguan'!L409+'Laporan Mingguan'!N409</f>
        <v>0</v>
      </c>
      <c r="I406" s="44">
        <f>'Laporan Mingguan'!O409</f>
        <v>3</v>
      </c>
      <c r="J406" s="46">
        <f>'Laporan Mingguan'!P409</f>
        <v>3</v>
      </c>
      <c r="K406" s="44">
        <f>'Laporan Mingguan'!Q409</f>
        <v>6636.666666666667</v>
      </c>
      <c r="L406" s="44">
        <f>'Laporan Mingguan'!R409</f>
        <v>19910</v>
      </c>
    </row>
    <row r="407" spans="1:12" s="41" customFormat="1" x14ac:dyDescent="0.2">
      <c r="A407" s="43">
        <v>39</v>
      </c>
      <c r="B407" s="43" t="str">
        <f>'Laporan Mingguan'!B410</f>
        <v>Gergaji  Besi mesin</v>
      </c>
      <c r="C407" s="43" t="str">
        <f>'Laporan Mingguan'!C410</f>
        <v>BSB BI-MTL A8 2363mmx19mmx5/8T</v>
      </c>
      <c r="D407" s="43" t="str">
        <f>'Laporan Mingguan'!D410</f>
        <v>INTERNUSA</v>
      </c>
      <c r="E407" s="43">
        <f>'Laporan Mingguan'!E410</f>
        <v>0</v>
      </c>
      <c r="F407" s="44">
        <f>'Laporan Mingguan'!F410</f>
        <v>3</v>
      </c>
      <c r="G407" s="43">
        <f>'Laporan Mingguan'!G410+'Laporan Mingguan'!I410+'Laporan Mingguan'!K410+'Laporan Mingguan'!M410</f>
        <v>0</v>
      </c>
      <c r="H407" s="43">
        <f>'Laporan Mingguan'!H410+'Laporan Mingguan'!J410+'Laporan Mingguan'!L410+'Laporan Mingguan'!N410</f>
        <v>0</v>
      </c>
      <c r="I407" s="44">
        <f>'Laporan Mingguan'!O410</f>
        <v>3</v>
      </c>
      <c r="J407" s="46">
        <f>'Laporan Mingguan'!P410</f>
        <v>3</v>
      </c>
      <c r="K407" s="44">
        <f>'Laporan Mingguan'!Q410</f>
        <v>450000</v>
      </c>
      <c r="L407" s="44">
        <f>'Laporan Mingguan'!R410</f>
        <v>1350000</v>
      </c>
    </row>
    <row r="408" spans="1:12" s="41" customFormat="1" x14ac:dyDescent="0.2">
      <c r="A408" s="43">
        <v>40</v>
      </c>
      <c r="B408" s="43" t="str">
        <f>'Laporan Mingguan'!B411</f>
        <v>Gergaji  Besi mesin</v>
      </c>
      <c r="C408" s="43" t="str">
        <f>'Laporan Mingguan'!C411</f>
        <v>EBERLE MX-42</v>
      </c>
      <c r="D408" s="43" t="str">
        <f>'Laporan Mingguan'!D411</f>
        <v>JMT</v>
      </c>
      <c r="E408" s="43">
        <f>'Laporan Mingguan'!E411</f>
        <v>0</v>
      </c>
      <c r="F408" s="44">
        <f>'Laporan Mingguan'!F411</f>
        <v>2</v>
      </c>
      <c r="G408" s="43">
        <f>'Laporan Mingguan'!G411+'Laporan Mingguan'!I411+'Laporan Mingguan'!K411+'Laporan Mingguan'!M411</f>
        <v>0</v>
      </c>
      <c r="H408" s="43">
        <f>'Laporan Mingguan'!H411+'Laporan Mingguan'!J411+'Laporan Mingguan'!L411+'Laporan Mingguan'!N411</f>
        <v>0</v>
      </c>
      <c r="I408" s="44">
        <f>'Laporan Mingguan'!O411</f>
        <v>2</v>
      </c>
      <c r="J408" s="46">
        <f>'Laporan Mingguan'!P411</f>
        <v>2</v>
      </c>
      <c r="K408" s="44">
        <f>'Laporan Mingguan'!Q411</f>
        <v>321000</v>
      </c>
      <c r="L408" s="44">
        <f>'Laporan Mingguan'!R411</f>
        <v>642000</v>
      </c>
    </row>
    <row r="409" spans="1:12" s="41" customFormat="1" x14ac:dyDescent="0.2">
      <c r="A409" s="43">
        <v>41</v>
      </c>
      <c r="B409" s="43" t="str">
        <f>'Laporan Mingguan'!B412</f>
        <v>Gergaji  Besi mesin</v>
      </c>
      <c r="C409" s="43" t="str">
        <f>'Laporan Mingguan'!C412</f>
        <v>EBERLE MX-55</v>
      </c>
      <c r="D409" s="43" t="str">
        <f>'Laporan Mingguan'!D412</f>
        <v>JMT</v>
      </c>
      <c r="E409" s="43">
        <f>'Laporan Mingguan'!E412</f>
        <v>0</v>
      </c>
      <c r="F409" s="44">
        <f>'Laporan Mingguan'!F412</f>
        <v>2</v>
      </c>
      <c r="G409" s="43">
        <f>'Laporan Mingguan'!G412+'Laporan Mingguan'!I412+'Laporan Mingguan'!K412+'Laporan Mingguan'!M412</f>
        <v>0</v>
      </c>
      <c r="H409" s="43">
        <f>'Laporan Mingguan'!H412+'Laporan Mingguan'!J412+'Laporan Mingguan'!L412+'Laporan Mingguan'!N412</f>
        <v>0</v>
      </c>
      <c r="I409" s="44">
        <f>'Laporan Mingguan'!O412</f>
        <v>2</v>
      </c>
      <c r="J409" s="46">
        <f>'Laporan Mingguan'!P412</f>
        <v>2</v>
      </c>
      <c r="K409" s="44">
        <f>'Laporan Mingguan'!Q412</f>
        <v>395000</v>
      </c>
      <c r="L409" s="44">
        <f>'Laporan Mingguan'!R412</f>
        <v>790000</v>
      </c>
    </row>
    <row r="410" spans="1:12" s="41" customFormat="1" x14ac:dyDescent="0.2">
      <c r="A410" s="43">
        <v>42</v>
      </c>
      <c r="B410" s="43" t="str">
        <f>'Laporan Mingguan'!B413</f>
        <v>Gergaji  Tangan</v>
      </c>
      <c r="C410" s="43">
        <f>'Laporan Mingguan'!C413</f>
        <v>0</v>
      </c>
      <c r="D410" s="43">
        <f>'Laporan Mingguan'!D413</f>
        <v>0</v>
      </c>
      <c r="E410" s="43">
        <f>'Laporan Mingguan'!E413</f>
        <v>0</v>
      </c>
      <c r="F410" s="44">
        <f>'Laporan Mingguan'!F413</f>
        <v>3</v>
      </c>
      <c r="G410" s="43">
        <f>'Laporan Mingguan'!G413+'Laporan Mingguan'!I413+'Laporan Mingguan'!K413+'Laporan Mingguan'!M413</f>
        <v>0</v>
      </c>
      <c r="H410" s="43">
        <f>'Laporan Mingguan'!H413+'Laporan Mingguan'!J413+'Laporan Mingguan'!L413+'Laporan Mingguan'!N413</f>
        <v>0</v>
      </c>
      <c r="I410" s="44">
        <f>'Laporan Mingguan'!O413</f>
        <v>3</v>
      </c>
      <c r="J410" s="46">
        <f>'Laporan Mingguan'!P413</f>
        <v>3</v>
      </c>
      <c r="K410" s="44">
        <f>'Laporan Mingguan'!Q413</f>
        <v>25000</v>
      </c>
      <c r="L410" s="44">
        <f>'Laporan Mingguan'!R413</f>
        <v>75000</v>
      </c>
    </row>
    <row r="411" spans="1:12" s="41" customFormat="1" x14ac:dyDescent="0.2">
      <c r="A411" s="43">
        <v>43</v>
      </c>
      <c r="B411" s="43" t="str">
        <f>'Laporan Mingguan'!B414</f>
        <v>Gerinda Ampelas 4"</v>
      </c>
      <c r="C411" s="43" t="str">
        <f>'Laporan Mingguan'!C414</f>
        <v>#240</v>
      </c>
      <c r="D411" s="43" t="str">
        <f>'Laporan Mingguan'!D414</f>
        <v>Jaya Teknik</v>
      </c>
      <c r="E411" s="43">
        <f>'Laporan Mingguan'!E414</f>
        <v>0</v>
      </c>
      <c r="F411" s="44">
        <f>'Laporan Mingguan'!F414</f>
        <v>5</v>
      </c>
      <c r="G411" s="43">
        <f>'Laporan Mingguan'!G414+'Laporan Mingguan'!I414+'Laporan Mingguan'!K414+'Laporan Mingguan'!M414</f>
        <v>5</v>
      </c>
      <c r="H411" s="43">
        <f>'Laporan Mingguan'!H414+'Laporan Mingguan'!J414+'Laporan Mingguan'!L414+'Laporan Mingguan'!N414</f>
        <v>5</v>
      </c>
      <c r="I411" s="44">
        <f>'Laporan Mingguan'!O414</f>
        <v>5</v>
      </c>
      <c r="J411" s="46">
        <f>'Laporan Mingguan'!P414</f>
        <v>5</v>
      </c>
      <c r="K411" s="44">
        <f>'Laporan Mingguan'!Q414</f>
        <v>15000</v>
      </c>
      <c r="L411" s="44">
        <f>'Laporan Mingguan'!R414</f>
        <v>75000</v>
      </c>
    </row>
    <row r="412" spans="1:12" s="41" customFormat="1" x14ac:dyDescent="0.2">
      <c r="A412" s="43">
        <v>44</v>
      </c>
      <c r="B412" s="43" t="str">
        <f>'Laporan Mingguan'!B415</f>
        <v>Gerinda Mangkok Kinik</v>
      </c>
      <c r="C412" s="43" t="str">
        <f>'Laporan Mingguan'!C415</f>
        <v>13 A 160X50X31,75 WA 80 KV</v>
      </c>
      <c r="D412" s="43">
        <f>'Laporan Mingguan'!D415</f>
        <v>0</v>
      </c>
      <c r="E412" s="43">
        <f>'Laporan Mingguan'!E415</f>
        <v>0</v>
      </c>
      <c r="F412" s="44">
        <f>'Laporan Mingguan'!F415</f>
        <v>0</v>
      </c>
      <c r="G412" s="43">
        <f>'Laporan Mingguan'!G415+'Laporan Mingguan'!I415+'Laporan Mingguan'!K415+'Laporan Mingguan'!M415</f>
        <v>0</v>
      </c>
      <c r="H412" s="43">
        <f>'Laporan Mingguan'!H415+'Laporan Mingguan'!J415+'Laporan Mingguan'!L415+'Laporan Mingguan'!N415</f>
        <v>0</v>
      </c>
      <c r="I412" s="44">
        <f>'Laporan Mingguan'!O415</f>
        <v>0</v>
      </c>
      <c r="J412" s="46">
        <f>'Laporan Mingguan'!P415</f>
        <v>0</v>
      </c>
      <c r="K412" s="44">
        <f>'Laporan Mingguan'!Q415</f>
        <v>424500</v>
      </c>
      <c r="L412" s="44">
        <f>'Laporan Mingguan'!R415</f>
        <v>0</v>
      </c>
    </row>
    <row r="413" spans="1:12" s="41" customFormat="1" x14ac:dyDescent="0.2">
      <c r="A413" s="43">
        <v>45</v>
      </c>
      <c r="B413" s="43" t="str">
        <f>'Laporan Mingguan'!B416</f>
        <v>Gerinda perata 4"</v>
      </c>
      <c r="C413" s="43">
        <f>'Laporan Mingguan'!C416</f>
        <v>0</v>
      </c>
      <c r="D413" s="43" t="str">
        <f>'Laporan Mingguan'!D416</f>
        <v xml:space="preserve">Sky Teknik </v>
      </c>
      <c r="E413" s="43">
        <f>'Laporan Mingguan'!E416</f>
        <v>0</v>
      </c>
      <c r="F413" s="44">
        <f>'Laporan Mingguan'!F416</f>
        <v>4</v>
      </c>
      <c r="G413" s="43">
        <f>'Laporan Mingguan'!G416+'Laporan Mingguan'!I416+'Laporan Mingguan'!K416+'Laporan Mingguan'!M416</f>
        <v>0</v>
      </c>
      <c r="H413" s="43">
        <f>'Laporan Mingguan'!H416+'Laporan Mingguan'!J416+'Laporan Mingguan'!L416+'Laporan Mingguan'!N416</f>
        <v>1</v>
      </c>
      <c r="I413" s="44">
        <f>'Laporan Mingguan'!O416</f>
        <v>3</v>
      </c>
      <c r="J413" s="46">
        <f>'Laporan Mingguan'!P416</f>
        <v>3</v>
      </c>
      <c r="K413" s="44">
        <f>'Laporan Mingguan'!Q416</f>
        <v>12500</v>
      </c>
      <c r="L413" s="44">
        <f>'Laporan Mingguan'!R416</f>
        <v>37500</v>
      </c>
    </row>
    <row r="414" spans="1:12" s="41" customFormat="1" x14ac:dyDescent="0.2">
      <c r="A414" s="43">
        <v>46</v>
      </c>
      <c r="B414" s="43" t="str">
        <f>'Laporan Mingguan'!B417</f>
        <v>Gerinda Perata 7"</v>
      </c>
      <c r="C414" s="43">
        <f>'Laporan Mingguan'!C417</f>
        <v>0</v>
      </c>
      <c r="D414" s="43" t="str">
        <f>'Laporan Mingguan'!D417</f>
        <v>Jaya Teknik</v>
      </c>
      <c r="E414" s="43">
        <f>'Laporan Mingguan'!E417</f>
        <v>0</v>
      </c>
      <c r="F414" s="44">
        <f>'Laporan Mingguan'!F417</f>
        <v>7</v>
      </c>
      <c r="G414" s="43">
        <f>'Laporan Mingguan'!G417+'Laporan Mingguan'!I417+'Laporan Mingguan'!K417+'Laporan Mingguan'!M417</f>
        <v>0</v>
      </c>
      <c r="H414" s="43">
        <f>'Laporan Mingguan'!H417+'Laporan Mingguan'!J417+'Laporan Mingguan'!L417+'Laporan Mingguan'!N417</f>
        <v>1</v>
      </c>
      <c r="I414" s="44">
        <f>'Laporan Mingguan'!O417</f>
        <v>6</v>
      </c>
      <c r="J414" s="46">
        <f>'Laporan Mingguan'!P417</f>
        <v>6</v>
      </c>
      <c r="K414" s="44">
        <f>'Laporan Mingguan'!Q417</f>
        <v>20000</v>
      </c>
      <c r="L414" s="44">
        <f>'Laporan Mingguan'!R417</f>
        <v>120000</v>
      </c>
    </row>
    <row r="415" spans="1:12" s="41" customFormat="1" x14ac:dyDescent="0.2">
      <c r="A415" s="43">
        <v>47</v>
      </c>
      <c r="B415" s="43" t="str">
        <f>'Laporan Mingguan'!B418</f>
        <v>Gerinda Potong  14"</v>
      </c>
      <c r="C415" s="43">
        <f>'Laporan Mingguan'!C418</f>
        <v>0</v>
      </c>
      <c r="D415" s="43">
        <f>'Laporan Mingguan'!D418</f>
        <v>0</v>
      </c>
      <c r="E415" s="43">
        <f>'Laporan Mingguan'!E418</f>
        <v>0</v>
      </c>
      <c r="F415" s="44">
        <f>'Laporan Mingguan'!F418</f>
        <v>1</v>
      </c>
      <c r="G415" s="43">
        <f>'Laporan Mingguan'!G418+'Laporan Mingguan'!I418+'Laporan Mingguan'!K418+'Laporan Mingguan'!M418</f>
        <v>0</v>
      </c>
      <c r="H415" s="43">
        <f>'Laporan Mingguan'!H418+'Laporan Mingguan'!J418+'Laporan Mingguan'!L418+'Laporan Mingguan'!N418</f>
        <v>0</v>
      </c>
      <c r="I415" s="44">
        <f>'Laporan Mingguan'!O418</f>
        <v>1</v>
      </c>
      <c r="J415" s="46">
        <f>'Laporan Mingguan'!P418</f>
        <v>1</v>
      </c>
      <c r="K415" s="44">
        <f>'Laporan Mingguan'!Q418</f>
        <v>30000</v>
      </c>
      <c r="L415" s="44">
        <f>'Laporan Mingguan'!R418</f>
        <v>30000</v>
      </c>
    </row>
    <row r="416" spans="1:12" s="41" customFormat="1" x14ac:dyDescent="0.2">
      <c r="A416" s="43">
        <v>48</v>
      </c>
      <c r="B416" s="43" t="str">
        <f>'Laporan Mingguan'!B419</f>
        <v>gerinda potong 4"</v>
      </c>
      <c r="C416" s="43">
        <f>'Laporan Mingguan'!C419</f>
        <v>0</v>
      </c>
      <c r="D416" s="43" t="str">
        <f>'Laporan Mingguan'!D419</f>
        <v>Jaya Teknik</v>
      </c>
      <c r="E416" s="43">
        <f>'Laporan Mingguan'!E419</f>
        <v>0</v>
      </c>
      <c r="F416" s="44">
        <f>'Laporan Mingguan'!F419</f>
        <v>4</v>
      </c>
      <c r="G416" s="43">
        <f>'Laporan Mingguan'!G419+'Laporan Mingguan'!I419+'Laporan Mingguan'!K419+'Laporan Mingguan'!M419</f>
        <v>0</v>
      </c>
      <c r="H416" s="43">
        <f>'Laporan Mingguan'!H419+'Laporan Mingguan'!J419+'Laporan Mingguan'!L419+'Laporan Mingguan'!N419</f>
        <v>0</v>
      </c>
      <c r="I416" s="44">
        <f>'Laporan Mingguan'!O419</f>
        <v>4</v>
      </c>
      <c r="J416" s="46">
        <f>'Laporan Mingguan'!P419</f>
        <v>4</v>
      </c>
      <c r="K416" s="44">
        <f>'Laporan Mingguan'!Q419</f>
        <v>11500</v>
      </c>
      <c r="L416" s="44">
        <f>'Laporan Mingguan'!R419</f>
        <v>46000</v>
      </c>
    </row>
    <row r="417" spans="1:12" s="41" customFormat="1" x14ac:dyDescent="0.2">
      <c r="A417" s="43">
        <v>49</v>
      </c>
      <c r="B417" s="43" t="str">
        <f>'Laporan Mingguan'!B420</f>
        <v>GERINDA POTONG 4" 1X25"</v>
      </c>
      <c r="C417" s="43" t="str">
        <f>'Laporan Mingguan'!C420</f>
        <v>4x1,25</v>
      </c>
      <c r="D417" s="43" t="str">
        <f>'Laporan Mingguan'!D420</f>
        <v>Jaya Teknik</v>
      </c>
      <c r="E417" s="43">
        <f>'Laporan Mingguan'!E420</f>
        <v>0</v>
      </c>
      <c r="F417" s="44">
        <f>'Laporan Mingguan'!F420</f>
        <v>4</v>
      </c>
      <c r="G417" s="43">
        <f>'Laporan Mingguan'!G420+'Laporan Mingguan'!I420+'Laporan Mingguan'!K420+'Laporan Mingguan'!M420</f>
        <v>0</v>
      </c>
      <c r="H417" s="43">
        <f>'Laporan Mingguan'!H420+'Laporan Mingguan'!J420+'Laporan Mingguan'!L420+'Laporan Mingguan'!N420</f>
        <v>1</v>
      </c>
      <c r="I417" s="44">
        <f>'Laporan Mingguan'!O420</f>
        <v>3</v>
      </c>
      <c r="J417" s="46">
        <f>'Laporan Mingguan'!P420</f>
        <v>3</v>
      </c>
      <c r="K417" s="44">
        <f>'Laporan Mingguan'!Q420</f>
        <v>4000</v>
      </c>
      <c r="L417" s="44">
        <f>'Laporan Mingguan'!R420</f>
        <v>12000</v>
      </c>
    </row>
    <row r="418" spans="1:12" s="41" customFormat="1" x14ac:dyDescent="0.2">
      <c r="A418" s="43">
        <v>50</v>
      </c>
      <c r="B418" s="43" t="str">
        <f>'Laporan Mingguan'!B421</f>
        <v>Gerinda Potong 7"</v>
      </c>
      <c r="C418" s="43">
        <f>'Laporan Mingguan'!C421</f>
        <v>0</v>
      </c>
      <c r="D418" s="43">
        <f>'Laporan Mingguan'!D421</f>
        <v>0</v>
      </c>
      <c r="E418" s="43">
        <f>'Laporan Mingguan'!E421</f>
        <v>0</v>
      </c>
      <c r="F418" s="44">
        <f>'Laporan Mingguan'!F421</f>
        <v>3</v>
      </c>
      <c r="G418" s="43">
        <f>'Laporan Mingguan'!G421+'Laporan Mingguan'!I421+'Laporan Mingguan'!K421+'Laporan Mingguan'!M421</f>
        <v>0</v>
      </c>
      <c r="H418" s="43">
        <f>'Laporan Mingguan'!H421+'Laporan Mingguan'!J421+'Laporan Mingguan'!L421+'Laporan Mingguan'!N421</f>
        <v>0</v>
      </c>
      <c r="I418" s="44">
        <f>'Laporan Mingguan'!O421</f>
        <v>3</v>
      </c>
      <c r="J418" s="46">
        <f>'Laporan Mingguan'!P421</f>
        <v>3</v>
      </c>
      <c r="K418" s="44">
        <f>'Laporan Mingguan'!Q421</f>
        <v>35000</v>
      </c>
      <c r="L418" s="44">
        <f>'Laporan Mingguan'!R421</f>
        <v>105000</v>
      </c>
    </row>
    <row r="419" spans="1:12" s="41" customFormat="1" x14ac:dyDescent="0.2">
      <c r="A419" s="43">
        <v>51</v>
      </c>
      <c r="B419" s="43" t="str">
        <f>'Laporan Mingguan'!B422</f>
        <v>Gerinda Potong HSS Dia. 80</v>
      </c>
      <c r="C419" s="43">
        <f>'Laporan Mingguan'!C422</f>
        <v>0</v>
      </c>
      <c r="D419" s="43">
        <f>'Laporan Mingguan'!D422</f>
        <v>0</v>
      </c>
      <c r="E419" s="43">
        <f>'Laporan Mingguan'!E422</f>
        <v>0</v>
      </c>
      <c r="F419" s="44">
        <f>'Laporan Mingguan'!F422</f>
        <v>1</v>
      </c>
      <c r="G419" s="43">
        <f>'Laporan Mingguan'!G422+'Laporan Mingguan'!I422+'Laporan Mingguan'!K422+'Laporan Mingguan'!M422</f>
        <v>0</v>
      </c>
      <c r="H419" s="43">
        <f>'Laporan Mingguan'!H422+'Laporan Mingguan'!J422+'Laporan Mingguan'!L422+'Laporan Mingguan'!N422</f>
        <v>0</v>
      </c>
      <c r="I419" s="44">
        <f>'Laporan Mingguan'!O422</f>
        <v>1</v>
      </c>
      <c r="J419" s="46">
        <f>'Laporan Mingguan'!P422</f>
        <v>1</v>
      </c>
      <c r="K419" s="44">
        <f>'Laporan Mingguan'!Q422</f>
        <v>5000</v>
      </c>
      <c r="L419" s="44">
        <f>'Laporan Mingguan'!R422</f>
        <v>5000</v>
      </c>
    </row>
    <row r="420" spans="1:12" s="41" customFormat="1" x14ac:dyDescent="0.2">
      <c r="A420" s="43">
        <v>52</v>
      </c>
      <c r="B420" s="43" t="str">
        <f>'Laporan Mingguan'!B423</f>
        <v>Grease</v>
      </c>
      <c r="C420" s="43" t="str">
        <f>'Laporan Mingguan'!C423</f>
        <v>Top 1</v>
      </c>
      <c r="D420" s="43" t="str">
        <f>'Laporan Mingguan'!D423</f>
        <v>Serafindo</v>
      </c>
      <c r="E420" s="43">
        <f>'Laporan Mingguan'!E423</f>
        <v>0</v>
      </c>
      <c r="F420" s="44">
        <f>'Laporan Mingguan'!F423</f>
        <v>0</v>
      </c>
      <c r="G420" s="43">
        <f>'Laporan Mingguan'!G423+'Laporan Mingguan'!I423+'Laporan Mingguan'!K423+'Laporan Mingguan'!M423</f>
        <v>1</v>
      </c>
      <c r="H420" s="43">
        <f>'Laporan Mingguan'!H423+'Laporan Mingguan'!J423+'Laporan Mingguan'!L423+'Laporan Mingguan'!N423</f>
        <v>0</v>
      </c>
      <c r="I420" s="44">
        <f>'Laporan Mingguan'!O423</f>
        <v>1</v>
      </c>
      <c r="J420" s="46">
        <f>'Laporan Mingguan'!P423</f>
        <v>1</v>
      </c>
      <c r="K420" s="44">
        <f>'Laporan Mingguan'!Q423</f>
        <v>65000</v>
      </c>
      <c r="L420" s="44">
        <f>'Laporan Mingguan'!R423</f>
        <v>65000</v>
      </c>
    </row>
    <row r="421" spans="1:12" s="41" customFormat="1" x14ac:dyDescent="0.2">
      <c r="A421" s="43">
        <v>53</v>
      </c>
      <c r="B421" s="43" t="str">
        <f>'Laporan Mingguan'!B424</f>
        <v>Helm Safety</v>
      </c>
      <c r="C421" s="43">
        <f>'Laporan Mingguan'!C424</f>
        <v>0</v>
      </c>
      <c r="D421" s="43">
        <f>'Laporan Mingguan'!D424</f>
        <v>0</v>
      </c>
      <c r="E421" s="43">
        <f>'Laporan Mingguan'!E424</f>
        <v>0</v>
      </c>
      <c r="F421" s="44">
        <f>'Laporan Mingguan'!F424</f>
        <v>0</v>
      </c>
      <c r="G421" s="43">
        <f>'Laporan Mingguan'!G424+'Laporan Mingguan'!I424+'Laporan Mingguan'!K424+'Laporan Mingguan'!M424</f>
        <v>0</v>
      </c>
      <c r="H421" s="43">
        <f>'Laporan Mingguan'!H424+'Laporan Mingguan'!J424+'Laporan Mingguan'!L424+'Laporan Mingguan'!N424</f>
        <v>0</v>
      </c>
      <c r="I421" s="44">
        <f>'Laporan Mingguan'!O424</f>
        <v>0</v>
      </c>
      <c r="J421" s="46">
        <f>'Laporan Mingguan'!P424</f>
        <v>0</v>
      </c>
      <c r="K421" s="44">
        <f>'Laporan Mingguan'!Q424</f>
        <v>12500</v>
      </c>
      <c r="L421" s="44">
        <f>'Laporan Mingguan'!R424</f>
        <v>0</v>
      </c>
    </row>
    <row r="422" spans="1:12" s="41" customFormat="1" x14ac:dyDescent="0.2">
      <c r="A422" s="43">
        <v>54</v>
      </c>
      <c r="B422" s="43" t="str">
        <f>'Laporan Mingguan'!B425</f>
        <v>Kaca Kedok Las</v>
      </c>
      <c r="C422" s="43">
        <f>'Laporan Mingguan'!C425</f>
        <v>0</v>
      </c>
      <c r="D422" s="43">
        <f>'Laporan Mingguan'!D425</f>
        <v>0</v>
      </c>
      <c r="E422" s="43">
        <f>'Laporan Mingguan'!E425</f>
        <v>0</v>
      </c>
      <c r="F422" s="44">
        <f>'Laporan Mingguan'!F425</f>
        <v>5</v>
      </c>
      <c r="G422" s="43">
        <f>'Laporan Mingguan'!G425+'Laporan Mingguan'!I425+'Laporan Mingguan'!K425+'Laporan Mingguan'!M425</f>
        <v>0</v>
      </c>
      <c r="H422" s="43">
        <f>'Laporan Mingguan'!H425+'Laporan Mingguan'!J425+'Laporan Mingguan'!L425+'Laporan Mingguan'!N425</f>
        <v>0</v>
      </c>
      <c r="I422" s="44">
        <f>'Laporan Mingguan'!O425</f>
        <v>5</v>
      </c>
      <c r="J422" s="46">
        <f>'Laporan Mingguan'!P425</f>
        <v>5</v>
      </c>
      <c r="K422" s="44">
        <f>'Laporan Mingguan'!Q425</f>
        <v>3500</v>
      </c>
      <c r="L422" s="44">
        <f>'Laporan Mingguan'!R425</f>
        <v>17500</v>
      </c>
    </row>
    <row r="423" spans="1:12" s="41" customFormat="1" x14ac:dyDescent="0.2">
      <c r="A423" s="43">
        <v>55</v>
      </c>
      <c r="B423" s="43" t="str">
        <f>'Laporan Mingguan'!B426</f>
        <v>Kaca Mata</v>
      </c>
      <c r="C423" s="43">
        <f>'Laporan Mingguan'!C426</f>
        <v>0</v>
      </c>
      <c r="D423" s="43" t="str">
        <f>'Laporan Mingguan'!D426</f>
        <v>Jaya Mandiri</v>
      </c>
      <c r="E423" s="43">
        <f>'Laporan Mingguan'!E426</f>
        <v>0</v>
      </c>
      <c r="F423" s="44">
        <f>'Laporan Mingguan'!F426</f>
        <v>1</v>
      </c>
      <c r="G423" s="43">
        <f>'Laporan Mingguan'!G426+'Laporan Mingguan'!I426+'Laporan Mingguan'!K426+'Laporan Mingguan'!M426</f>
        <v>0</v>
      </c>
      <c r="H423" s="43">
        <f>'Laporan Mingguan'!H426+'Laporan Mingguan'!J426+'Laporan Mingguan'!L426+'Laporan Mingguan'!N426</f>
        <v>0</v>
      </c>
      <c r="I423" s="44">
        <f>'Laporan Mingguan'!O426</f>
        <v>1</v>
      </c>
      <c r="J423" s="46">
        <f>'Laporan Mingguan'!P426</f>
        <v>1</v>
      </c>
      <c r="K423" s="44">
        <f>'Laporan Mingguan'!Q426</f>
        <v>25000</v>
      </c>
      <c r="L423" s="44">
        <f>'Laporan Mingguan'!R426</f>
        <v>25000</v>
      </c>
    </row>
    <row r="424" spans="1:12" s="41" customFormat="1" x14ac:dyDescent="0.2">
      <c r="A424" s="43">
        <v>56</v>
      </c>
      <c r="B424" s="43" t="str">
        <f>'Laporan Mingguan'!B427</f>
        <v>kawat kuningan brazing (meter)</v>
      </c>
      <c r="C424" s="43">
        <f>'Laporan Mingguan'!C427</f>
        <v>3</v>
      </c>
      <c r="D424" s="43">
        <f>'Laporan Mingguan'!D427</f>
        <v>0</v>
      </c>
      <c r="E424" s="43">
        <f>'Laporan Mingguan'!E427</f>
        <v>0</v>
      </c>
      <c r="F424" s="44">
        <f>'Laporan Mingguan'!F427</f>
        <v>0</v>
      </c>
      <c r="G424" s="43">
        <f>'Laporan Mingguan'!G427+'Laporan Mingguan'!I427+'Laporan Mingguan'!K427+'Laporan Mingguan'!M427</f>
        <v>0</v>
      </c>
      <c r="H424" s="43">
        <f>'Laporan Mingguan'!H427+'Laporan Mingguan'!J427+'Laporan Mingguan'!L427+'Laporan Mingguan'!N427</f>
        <v>0</v>
      </c>
      <c r="I424" s="44">
        <f>'Laporan Mingguan'!O427</f>
        <v>0</v>
      </c>
      <c r="J424" s="46">
        <f>'Laporan Mingguan'!P427</f>
        <v>0</v>
      </c>
      <c r="K424" s="44">
        <f>'Laporan Mingguan'!Q427</f>
        <v>10000</v>
      </c>
      <c r="L424" s="44">
        <f>'Laporan Mingguan'!R427</f>
        <v>0</v>
      </c>
    </row>
    <row r="425" spans="1:12" s="41" customFormat="1" x14ac:dyDescent="0.2">
      <c r="A425" s="43">
        <v>57</v>
      </c>
      <c r="B425" s="43" t="str">
        <f>'Laporan Mingguan'!B428</f>
        <v>Kawat Las Goldwell 481</v>
      </c>
      <c r="C425" s="43">
        <f>'Laporan Mingguan'!C428</f>
        <v>2.6</v>
      </c>
      <c r="D425" s="43">
        <f>'Laporan Mingguan'!D428</f>
        <v>0</v>
      </c>
      <c r="E425" s="43">
        <f>'Laporan Mingguan'!E428</f>
        <v>0</v>
      </c>
      <c r="F425" s="44">
        <f>'Laporan Mingguan'!F428</f>
        <v>32</v>
      </c>
      <c r="G425" s="43">
        <f>'Laporan Mingguan'!G428+'Laporan Mingguan'!I428+'Laporan Mingguan'!K428+'Laporan Mingguan'!M428</f>
        <v>0</v>
      </c>
      <c r="H425" s="43">
        <f>'Laporan Mingguan'!H428+'Laporan Mingguan'!J428+'Laporan Mingguan'!L428+'Laporan Mingguan'!N428</f>
        <v>0</v>
      </c>
      <c r="I425" s="44">
        <f>'Laporan Mingguan'!O428</f>
        <v>32</v>
      </c>
      <c r="J425" s="46">
        <f>'Laporan Mingguan'!P428</f>
        <v>32</v>
      </c>
      <c r="K425" s="44">
        <f>'Laporan Mingguan'!Q428</f>
        <v>25000</v>
      </c>
      <c r="L425" s="44">
        <f>'Laporan Mingguan'!R428</f>
        <v>800000</v>
      </c>
    </row>
    <row r="426" spans="1:12" s="41" customFormat="1" x14ac:dyDescent="0.2">
      <c r="A426" s="43">
        <v>58</v>
      </c>
      <c r="B426" s="43" t="str">
        <f>'Laporan Mingguan'!B429</f>
        <v>Kawat Las Kobe 52 LB</v>
      </c>
      <c r="C426" s="43">
        <f>'Laporan Mingguan'!C429</f>
        <v>2.6</v>
      </c>
      <c r="D426" s="43">
        <f>'Laporan Mingguan'!D429</f>
        <v>0</v>
      </c>
      <c r="E426" s="43">
        <f>'Laporan Mingguan'!E429</f>
        <v>0</v>
      </c>
      <c r="F426" s="44">
        <f>'Laporan Mingguan'!F429</f>
        <v>192</v>
      </c>
      <c r="G426" s="43">
        <f>'Laporan Mingguan'!G429+'Laporan Mingguan'!I429+'Laporan Mingguan'!K429+'Laporan Mingguan'!M429</f>
        <v>0</v>
      </c>
      <c r="H426" s="43">
        <f>'Laporan Mingguan'!H429+'Laporan Mingguan'!J429+'Laporan Mingguan'!L429+'Laporan Mingguan'!N429</f>
        <v>0</v>
      </c>
      <c r="I426" s="44">
        <f>'Laporan Mingguan'!O429</f>
        <v>192</v>
      </c>
      <c r="J426" s="46">
        <f>'Laporan Mingguan'!P429</f>
        <v>192</v>
      </c>
      <c r="K426" s="44">
        <f>'Laporan Mingguan'!Q429</f>
        <v>729.16666666666663</v>
      </c>
      <c r="L426" s="44">
        <f>'Laporan Mingguan'!R429</f>
        <v>140000</v>
      </c>
    </row>
    <row r="427" spans="1:12" s="41" customFormat="1" x14ac:dyDescent="0.2">
      <c r="A427" s="43">
        <v>59</v>
      </c>
      <c r="B427" s="43" t="str">
        <f>'Laporan Mingguan'!B430</f>
        <v>Kawat Las Nikko Steel RD</v>
      </c>
      <c r="C427" s="43">
        <f>'Laporan Mingguan'!C430</f>
        <v>2</v>
      </c>
      <c r="D427" s="43">
        <f>'Laporan Mingguan'!D430</f>
        <v>0</v>
      </c>
      <c r="E427" s="43">
        <f>'Laporan Mingguan'!E430</f>
        <v>0</v>
      </c>
      <c r="F427" s="44">
        <f>'Laporan Mingguan'!F430</f>
        <v>0</v>
      </c>
      <c r="G427" s="43">
        <f>'Laporan Mingguan'!G430+'Laporan Mingguan'!I430+'Laporan Mingguan'!K430+'Laporan Mingguan'!M430</f>
        <v>0</v>
      </c>
      <c r="H427" s="43">
        <f>'Laporan Mingguan'!H430+'Laporan Mingguan'!J430+'Laporan Mingguan'!L430+'Laporan Mingguan'!N430</f>
        <v>0</v>
      </c>
      <c r="I427" s="44">
        <f>'Laporan Mingguan'!O430</f>
        <v>0</v>
      </c>
      <c r="J427" s="46">
        <f>'Laporan Mingguan'!P430</f>
        <v>0</v>
      </c>
      <c r="K427" s="44">
        <f>'Laporan Mingguan'!Q430</f>
        <v>260.46511627906978</v>
      </c>
      <c r="L427" s="44">
        <f>'Laporan Mingguan'!R430</f>
        <v>0</v>
      </c>
    </row>
    <row r="428" spans="1:12" s="41" customFormat="1" x14ac:dyDescent="0.2">
      <c r="A428" s="43">
        <v>60</v>
      </c>
      <c r="B428" s="43" t="str">
        <f>'Laporan Mingguan'!B431</f>
        <v>Kawat Las Nikko Steel RD</v>
      </c>
      <c r="C428" s="43">
        <f>'Laporan Mingguan'!C431</f>
        <v>2.6</v>
      </c>
      <c r="D428" s="43" t="str">
        <f>'Laporan Mingguan'!D431</f>
        <v>JAYA TEKNIK</v>
      </c>
      <c r="E428" s="43">
        <f>'Laporan Mingguan'!E431</f>
        <v>0</v>
      </c>
      <c r="F428" s="44">
        <f>'Laporan Mingguan'!F431</f>
        <v>45</v>
      </c>
      <c r="G428" s="43">
        <f>'Laporan Mingguan'!G431+'Laporan Mingguan'!I431+'Laporan Mingguan'!K431+'Laporan Mingguan'!M431</f>
        <v>0</v>
      </c>
      <c r="H428" s="43">
        <f>'Laporan Mingguan'!H431+'Laporan Mingguan'!J431+'Laporan Mingguan'!L431+'Laporan Mingguan'!N431</f>
        <v>0</v>
      </c>
      <c r="I428" s="44">
        <f>'Laporan Mingguan'!O431</f>
        <v>45</v>
      </c>
      <c r="J428" s="46">
        <f>'Laporan Mingguan'!P431</f>
        <v>45</v>
      </c>
      <c r="K428" s="44">
        <f>'Laporan Mingguan'!Q431</f>
        <v>604.16666666666663</v>
      </c>
      <c r="L428" s="44">
        <f>'Laporan Mingguan'!R431</f>
        <v>27187.5</v>
      </c>
    </row>
    <row r="429" spans="1:12" s="41" customFormat="1" x14ac:dyDescent="0.2">
      <c r="A429" s="43">
        <v>61</v>
      </c>
      <c r="B429" s="43" t="str">
        <f>'Laporan Mingguan'!B432</f>
        <v>Kawat las Nikko Steel RD</v>
      </c>
      <c r="C429" s="43">
        <f>'Laporan Mingguan'!C432</f>
        <v>3.2</v>
      </c>
      <c r="D429" s="43">
        <f>'Laporan Mingguan'!D432</f>
        <v>0</v>
      </c>
      <c r="E429" s="43">
        <f>'Laporan Mingguan'!E432</f>
        <v>0</v>
      </c>
      <c r="F429" s="44">
        <f>'Laporan Mingguan'!F432</f>
        <v>138</v>
      </c>
      <c r="G429" s="43">
        <f>'Laporan Mingguan'!G432+'Laporan Mingguan'!I432+'Laporan Mingguan'!K432+'Laporan Mingguan'!M432</f>
        <v>0</v>
      </c>
      <c r="H429" s="43">
        <f>'Laporan Mingguan'!H432+'Laporan Mingguan'!J432+'Laporan Mingguan'!L432+'Laporan Mingguan'!N432</f>
        <v>0</v>
      </c>
      <c r="I429" s="44">
        <f>'Laporan Mingguan'!O432</f>
        <v>138</v>
      </c>
      <c r="J429" s="46">
        <f>'Laporan Mingguan'!P432</f>
        <v>138</v>
      </c>
      <c r="K429" s="44">
        <f>'Laporan Mingguan'!Q432</f>
        <v>750</v>
      </c>
      <c r="L429" s="44">
        <f>'Laporan Mingguan'!R432</f>
        <v>103500</v>
      </c>
    </row>
    <row r="430" spans="1:12" s="41" customFormat="1" x14ac:dyDescent="0.2">
      <c r="A430" s="43">
        <v>62</v>
      </c>
      <c r="B430" s="43" t="str">
        <f>'Laporan Mingguan'!B433</f>
        <v>kawat las stainles</v>
      </c>
      <c r="C430" s="43">
        <f>'Laporan Mingguan'!C433</f>
        <v>0</v>
      </c>
      <c r="D430" s="43">
        <f>'Laporan Mingguan'!D433</f>
        <v>0</v>
      </c>
      <c r="E430" s="43">
        <f>'Laporan Mingguan'!E433</f>
        <v>0</v>
      </c>
      <c r="F430" s="44">
        <f>'Laporan Mingguan'!F433</f>
        <v>6</v>
      </c>
      <c r="G430" s="43">
        <f>'Laporan Mingguan'!G433+'Laporan Mingguan'!I433+'Laporan Mingguan'!K433+'Laporan Mingguan'!M433</f>
        <v>0</v>
      </c>
      <c r="H430" s="43">
        <f>'Laporan Mingguan'!H433+'Laporan Mingguan'!J433+'Laporan Mingguan'!L433+'Laporan Mingguan'!N433</f>
        <v>0</v>
      </c>
      <c r="I430" s="44">
        <f>'Laporan Mingguan'!O433</f>
        <v>6</v>
      </c>
      <c r="J430" s="46">
        <f>'Laporan Mingguan'!P433</f>
        <v>6</v>
      </c>
      <c r="K430" s="44">
        <f>'Laporan Mingguan'!Q433</f>
        <v>25000</v>
      </c>
      <c r="L430" s="44">
        <f>'Laporan Mingguan'!R433</f>
        <v>150000</v>
      </c>
    </row>
    <row r="431" spans="1:12" s="41" customFormat="1" x14ac:dyDescent="0.2">
      <c r="A431" s="43">
        <v>63</v>
      </c>
      <c r="B431" s="43" t="str">
        <f>'Laporan Mingguan'!B434</f>
        <v>Kawat Mesin Gerinding</v>
      </c>
      <c r="C431" s="43" t="str">
        <f>'Laporan Mingguan'!C434</f>
        <v>Dia. 3</v>
      </c>
      <c r="D431" s="43" t="str">
        <f>'Laporan Mingguan'!D434</f>
        <v>Tekad Makmur</v>
      </c>
      <c r="E431" s="43">
        <f>'Laporan Mingguan'!E434</f>
        <v>0</v>
      </c>
      <c r="F431" s="44">
        <f>'Laporan Mingguan'!F434</f>
        <v>4</v>
      </c>
      <c r="G431" s="43">
        <f>'Laporan Mingguan'!G434+'Laporan Mingguan'!I434+'Laporan Mingguan'!K434+'Laporan Mingguan'!M434</f>
        <v>6</v>
      </c>
      <c r="H431" s="43">
        <f>'Laporan Mingguan'!H434+'Laporan Mingguan'!J434+'Laporan Mingguan'!L434+'Laporan Mingguan'!N434</f>
        <v>0</v>
      </c>
      <c r="I431" s="44">
        <f>'Laporan Mingguan'!O434</f>
        <v>10</v>
      </c>
      <c r="J431" s="46">
        <f>'Laporan Mingguan'!P434</f>
        <v>10</v>
      </c>
      <c r="K431" s="44">
        <f>'Laporan Mingguan'!Q434</f>
        <v>4100</v>
      </c>
      <c r="L431" s="44">
        <f>'Laporan Mingguan'!R434</f>
        <v>41000</v>
      </c>
    </row>
    <row r="432" spans="1:12" s="41" customFormat="1" x14ac:dyDescent="0.2">
      <c r="A432" s="43">
        <v>64</v>
      </c>
      <c r="B432" s="43" t="str">
        <f>'Laporan Mingguan'!B435</f>
        <v>Kinik</v>
      </c>
      <c r="C432" s="43" t="str">
        <f>'Laporan Mingguan'!C435</f>
        <v>1A 6"X1"X1-1/4" A46QV</v>
      </c>
      <c r="D432" s="43">
        <f>'Laporan Mingguan'!D435</f>
        <v>0</v>
      </c>
      <c r="E432" s="43">
        <f>'Laporan Mingguan'!E435</f>
        <v>0</v>
      </c>
      <c r="F432" s="44">
        <f>'Laporan Mingguan'!F435</f>
        <v>0</v>
      </c>
      <c r="G432" s="43">
        <f>'Laporan Mingguan'!G435+'Laporan Mingguan'!I435+'Laporan Mingguan'!K435+'Laporan Mingguan'!M435</f>
        <v>0</v>
      </c>
      <c r="H432" s="43">
        <f>'Laporan Mingguan'!H435+'Laporan Mingguan'!J435+'Laporan Mingguan'!L435+'Laporan Mingguan'!N435</f>
        <v>0</v>
      </c>
      <c r="I432" s="44">
        <f>'Laporan Mingguan'!O435</f>
        <v>0</v>
      </c>
      <c r="J432" s="46">
        <f>'Laporan Mingguan'!P435</f>
        <v>0</v>
      </c>
      <c r="K432" s="44">
        <f>'Laporan Mingguan'!Q435</f>
        <v>9000</v>
      </c>
      <c r="L432" s="44">
        <f>'Laporan Mingguan'!R435</f>
        <v>0</v>
      </c>
    </row>
    <row r="433" spans="1:12" s="41" customFormat="1" x14ac:dyDescent="0.2">
      <c r="A433" s="43">
        <v>65</v>
      </c>
      <c r="B433" s="43" t="str">
        <f>'Laporan Mingguan'!B436</f>
        <v>Kinik</v>
      </c>
      <c r="C433" s="43" t="str">
        <f>'Laporan Mingguan'!C436</f>
        <v>1A 6"X1"X1-1/4" A60QV</v>
      </c>
      <c r="D433" s="43">
        <f>'Laporan Mingguan'!D436</f>
        <v>0</v>
      </c>
      <c r="E433" s="43">
        <f>'Laporan Mingguan'!E436</f>
        <v>0</v>
      </c>
      <c r="F433" s="44">
        <f>'Laporan Mingguan'!F436</f>
        <v>0</v>
      </c>
      <c r="G433" s="43">
        <f>'Laporan Mingguan'!G436+'Laporan Mingguan'!I436+'Laporan Mingguan'!K436+'Laporan Mingguan'!M436</f>
        <v>0</v>
      </c>
      <c r="H433" s="43">
        <f>'Laporan Mingguan'!H436+'Laporan Mingguan'!J436+'Laporan Mingguan'!L436+'Laporan Mingguan'!N436</f>
        <v>0</v>
      </c>
      <c r="I433" s="44">
        <f>'Laporan Mingguan'!O436</f>
        <v>0</v>
      </c>
      <c r="J433" s="46">
        <f>'Laporan Mingguan'!P436</f>
        <v>0</v>
      </c>
      <c r="K433" s="44">
        <f>'Laporan Mingguan'!Q436</f>
        <v>115000</v>
      </c>
      <c r="L433" s="44">
        <f>'Laporan Mingguan'!R436</f>
        <v>0</v>
      </c>
    </row>
    <row r="434" spans="1:12" s="41" customFormat="1" x14ac:dyDescent="0.2">
      <c r="A434" s="43">
        <v>66</v>
      </c>
      <c r="B434" s="43" t="str">
        <f>'Laporan Mingguan'!B437</f>
        <v>Kinik (Hijau)</v>
      </c>
      <c r="C434" s="43" t="str">
        <f>'Laporan Mingguan'!C437</f>
        <v>1A 6"X1"X1-1/4" GC80LV</v>
      </c>
      <c r="D434" s="43">
        <f>'Laporan Mingguan'!D437</f>
        <v>0</v>
      </c>
      <c r="E434" s="43">
        <f>'Laporan Mingguan'!E437</f>
        <v>0</v>
      </c>
      <c r="F434" s="44">
        <f>'Laporan Mingguan'!F437</f>
        <v>0</v>
      </c>
      <c r="G434" s="43">
        <f>'Laporan Mingguan'!G437+'Laporan Mingguan'!I437+'Laporan Mingguan'!K437+'Laporan Mingguan'!M437</f>
        <v>0</v>
      </c>
      <c r="H434" s="43">
        <f>'Laporan Mingguan'!H437+'Laporan Mingguan'!J437+'Laporan Mingguan'!L437+'Laporan Mingguan'!N437</f>
        <v>0</v>
      </c>
      <c r="I434" s="44">
        <f>'Laporan Mingguan'!O437</f>
        <v>0</v>
      </c>
      <c r="J434" s="46">
        <f>'Laporan Mingguan'!P437</f>
        <v>0</v>
      </c>
      <c r="K434" s="44">
        <f>'Laporan Mingguan'!Q437</f>
        <v>230000</v>
      </c>
      <c r="L434" s="44">
        <f>'Laporan Mingguan'!R437</f>
        <v>0</v>
      </c>
    </row>
    <row r="435" spans="1:12" s="41" customFormat="1" x14ac:dyDescent="0.2">
      <c r="A435" s="43">
        <v>67</v>
      </c>
      <c r="B435" s="43" t="str">
        <f>'Laporan Mingguan'!B438</f>
        <v>Kuas 1"</v>
      </c>
      <c r="C435" s="43">
        <f>'Laporan Mingguan'!C438</f>
        <v>0</v>
      </c>
      <c r="D435" s="43" t="str">
        <f>'Laporan Mingguan'!D438</f>
        <v xml:space="preserve">Jaya Teknik </v>
      </c>
      <c r="E435" s="43">
        <f>'Laporan Mingguan'!E438</f>
        <v>0</v>
      </c>
      <c r="F435" s="44">
        <f>'Laporan Mingguan'!F438</f>
        <v>2</v>
      </c>
      <c r="G435" s="43">
        <f>'Laporan Mingguan'!G438+'Laporan Mingguan'!I438+'Laporan Mingguan'!K438+'Laporan Mingguan'!M438</f>
        <v>2</v>
      </c>
      <c r="H435" s="43">
        <f>'Laporan Mingguan'!H438+'Laporan Mingguan'!J438+'Laporan Mingguan'!L438+'Laporan Mingguan'!N438</f>
        <v>1</v>
      </c>
      <c r="I435" s="44">
        <f>'Laporan Mingguan'!O438</f>
        <v>3</v>
      </c>
      <c r="J435" s="46">
        <f>'Laporan Mingguan'!P438</f>
        <v>3</v>
      </c>
      <c r="K435" s="44">
        <f>'Laporan Mingguan'!Q438</f>
        <v>5500</v>
      </c>
      <c r="L435" s="44">
        <f>'Laporan Mingguan'!R438</f>
        <v>16500</v>
      </c>
    </row>
    <row r="436" spans="1:12" s="41" customFormat="1" x14ac:dyDescent="0.2">
      <c r="A436" s="43">
        <v>68</v>
      </c>
      <c r="B436" s="43" t="str">
        <f>'Laporan Mingguan'!B439</f>
        <v>Kuas 2"</v>
      </c>
      <c r="C436" s="43">
        <f>'Laporan Mingguan'!C439</f>
        <v>0</v>
      </c>
      <c r="D436" s="43" t="str">
        <f>'Laporan Mingguan'!D439</f>
        <v xml:space="preserve">Jaya Teknik </v>
      </c>
      <c r="E436" s="43">
        <f>'Laporan Mingguan'!E439</f>
        <v>0</v>
      </c>
      <c r="F436" s="44">
        <f>'Laporan Mingguan'!F439</f>
        <v>3</v>
      </c>
      <c r="G436" s="43">
        <f>'Laporan Mingguan'!G439+'Laporan Mingguan'!I439+'Laporan Mingguan'!K439+'Laporan Mingguan'!M439</f>
        <v>0</v>
      </c>
      <c r="H436" s="43">
        <f>'Laporan Mingguan'!H439+'Laporan Mingguan'!J439+'Laporan Mingguan'!L439+'Laporan Mingguan'!N439</f>
        <v>0</v>
      </c>
      <c r="I436" s="44">
        <f>'Laporan Mingguan'!O439</f>
        <v>3</v>
      </c>
      <c r="J436" s="46">
        <f>'Laporan Mingguan'!P439</f>
        <v>3</v>
      </c>
      <c r="K436" s="44">
        <f>'Laporan Mingguan'!Q439</f>
        <v>6500</v>
      </c>
      <c r="L436" s="44">
        <f>'Laporan Mingguan'!R439</f>
        <v>19500</v>
      </c>
    </row>
    <row r="437" spans="1:12" s="41" customFormat="1" x14ac:dyDescent="0.2">
      <c r="A437" s="43">
        <v>69</v>
      </c>
      <c r="B437" s="43" t="str">
        <f>'Laporan Mingguan'!B440</f>
        <v>Kuas 4 "</v>
      </c>
      <c r="C437" s="43">
        <f>'Laporan Mingguan'!C440</f>
        <v>0</v>
      </c>
      <c r="D437" s="43" t="str">
        <f>'Laporan Mingguan'!D440</f>
        <v xml:space="preserve">Jaya Teknik </v>
      </c>
      <c r="E437" s="43">
        <f>'Laporan Mingguan'!E440</f>
        <v>0</v>
      </c>
      <c r="F437" s="44">
        <f>'Laporan Mingguan'!F440</f>
        <v>2</v>
      </c>
      <c r="G437" s="43">
        <f>'Laporan Mingguan'!G440+'Laporan Mingguan'!I440+'Laporan Mingguan'!K440+'Laporan Mingguan'!M440</f>
        <v>1</v>
      </c>
      <c r="H437" s="43">
        <f>'Laporan Mingguan'!H440+'Laporan Mingguan'!J440+'Laporan Mingguan'!L440+'Laporan Mingguan'!N440</f>
        <v>1</v>
      </c>
      <c r="I437" s="44">
        <f>'Laporan Mingguan'!O440</f>
        <v>2</v>
      </c>
      <c r="J437" s="46">
        <f>'Laporan Mingguan'!P440</f>
        <v>2</v>
      </c>
      <c r="K437" s="44">
        <f>'Laporan Mingguan'!Q440</f>
        <v>27500</v>
      </c>
      <c r="L437" s="44">
        <f>'Laporan Mingguan'!R440</f>
        <v>55000</v>
      </c>
    </row>
    <row r="438" spans="1:12" s="41" customFormat="1" x14ac:dyDescent="0.2">
      <c r="A438" s="43">
        <v>70</v>
      </c>
      <c r="B438" s="43" t="str">
        <f>'Laporan Mingguan'!B441</f>
        <v>Lap Pel</v>
      </c>
      <c r="C438" s="43">
        <f>'Laporan Mingguan'!C441</f>
        <v>0</v>
      </c>
      <c r="D438" s="43">
        <f>'Laporan Mingguan'!D441</f>
        <v>0</v>
      </c>
      <c r="E438" s="43">
        <f>'Laporan Mingguan'!E441</f>
        <v>0</v>
      </c>
      <c r="F438" s="44">
        <f>'Laporan Mingguan'!F441</f>
        <v>0</v>
      </c>
      <c r="G438" s="43">
        <f>'Laporan Mingguan'!G441+'Laporan Mingguan'!I441+'Laporan Mingguan'!K441+'Laporan Mingguan'!M441</f>
        <v>0</v>
      </c>
      <c r="H438" s="43">
        <f>'Laporan Mingguan'!H441+'Laporan Mingguan'!J441+'Laporan Mingguan'!L441+'Laporan Mingguan'!N441</f>
        <v>0</v>
      </c>
      <c r="I438" s="44">
        <f>'Laporan Mingguan'!O441</f>
        <v>0</v>
      </c>
      <c r="J438" s="46">
        <f>'Laporan Mingguan'!P441</f>
        <v>0</v>
      </c>
      <c r="K438" s="44">
        <f>'Laporan Mingguan'!Q441</f>
        <v>30000</v>
      </c>
      <c r="L438" s="44">
        <f>'Laporan Mingguan'!R441</f>
        <v>0</v>
      </c>
    </row>
    <row r="439" spans="1:12" s="41" customFormat="1" x14ac:dyDescent="0.2">
      <c r="A439" s="43">
        <v>71</v>
      </c>
      <c r="B439" s="43" t="str">
        <f>'Laporan Mingguan'!B442</f>
        <v>lipstik</v>
      </c>
      <c r="C439" s="43">
        <f>'Laporan Mingguan'!C442</f>
        <v>0</v>
      </c>
      <c r="D439" s="43">
        <f>'Laporan Mingguan'!D442</f>
        <v>0</v>
      </c>
      <c r="E439" s="43">
        <f>'Laporan Mingguan'!E442</f>
        <v>0</v>
      </c>
      <c r="F439" s="44">
        <f>'Laporan Mingguan'!F442</f>
        <v>8</v>
      </c>
      <c r="G439" s="43">
        <f>'Laporan Mingguan'!G442+'Laporan Mingguan'!I442+'Laporan Mingguan'!K442+'Laporan Mingguan'!M442</f>
        <v>0</v>
      </c>
      <c r="H439" s="43">
        <f>'Laporan Mingguan'!H442+'Laporan Mingguan'!J442+'Laporan Mingguan'!L442+'Laporan Mingguan'!N442</f>
        <v>0</v>
      </c>
      <c r="I439" s="44">
        <f>'Laporan Mingguan'!O442</f>
        <v>8</v>
      </c>
      <c r="J439" s="46">
        <f>'Laporan Mingguan'!P442</f>
        <v>8</v>
      </c>
      <c r="K439" s="44">
        <f>'Laporan Mingguan'!Q442</f>
        <v>12258</v>
      </c>
      <c r="L439" s="44">
        <f>'Laporan Mingguan'!R442</f>
        <v>98064</v>
      </c>
    </row>
    <row r="440" spans="1:12" s="41" customFormat="1" x14ac:dyDescent="0.2">
      <c r="A440" s="43">
        <v>72</v>
      </c>
      <c r="B440" s="43" t="str">
        <f>'Laporan Mingguan'!B443</f>
        <v>LOCTITE LB 8150 NO.76764</v>
      </c>
      <c r="C440" s="43">
        <f>'Laporan Mingguan'!C443</f>
        <v>0</v>
      </c>
      <c r="D440" s="43">
        <f>'Laporan Mingguan'!D443</f>
        <v>0</v>
      </c>
      <c r="E440" s="43">
        <f>'Laporan Mingguan'!E443</f>
        <v>0</v>
      </c>
      <c r="F440" s="44">
        <f>'Laporan Mingguan'!F443</f>
        <v>0</v>
      </c>
      <c r="G440" s="43">
        <f>'Laporan Mingguan'!G443+'Laporan Mingguan'!I443+'Laporan Mingguan'!K443+'Laporan Mingguan'!M443</f>
        <v>0</v>
      </c>
      <c r="H440" s="43">
        <f>'Laporan Mingguan'!H443+'Laporan Mingguan'!J443+'Laporan Mingguan'!L443+'Laporan Mingguan'!N443</f>
        <v>0</v>
      </c>
      <c r="I440" s="44">
        <f>'Laporan Mingguan'!O443</f>
        <v>0</v>
      </c>
      <c r="J440" s="46">
        <f>'Laporan Mingguan'!P443</f>
        <v>0</v>
      </c>
      <c r="K440" s="44">
        <f>'Laporan Mingguan'!Q443</f>
        <v>0</v>
      </c>
      <c r="L440" s="44">
        <f>'Laporan Mingguan'!R443</f>
        <v>0</v>
      </c>
    </row>
    <row r="441" spans="1:12" s="41" customFormat="1" x14ac:dyDescent="0.2">
      <c r="A441" s="43">
        <v>73</v>
      </c>
      <c r="B441" s="43" t="str">
        <f>'Laporan Mingguan'!B444</f>
        <v>Loctite 243</v>
      </c>
      <c r="C441" s="43">
        <f>'Laporan Mingguan'!C444</f>
        <v>0</v>
      </c>
      <c r="D441" s="43">
        <f>'Laporan Mingguan'!D444</f>
        <v>0</v>
      </c>
      <c r="E441" s="43">
        <f>'Laporan Mingguan'!E444</f>
        <v>0</v>
      </c>
      <c r="F441" s="44">
        <f>'Laporan Mingguan'!F444</f>
        <v>2</v>
      </c>
      <c r="G441" s="43">
        <f>'Laporan Mingguan'!G444+'Laporan Mingguan'!I444+'Laporan Mingguan'!K444+'Laporan Mingguan'!M444</f>
        <v>0</v>
      </c>
      <c r="H441" s="43">
        <f>'Laporan Mingguan'!H444+'Laporan Mingguan'!J444+'Laporan Mingguan'!L444+'Laporan Mingguan'!N444</f>
        <v>0</v>
      </c>
      <c r="I441" s="44">
        <f>'Laporan Mingguan'!O444</f>
        <v>2</v>
      </c>
      <c r="J441" s="46">
        <f>'Laporan Mingguan'!P444</f>
        <v>2</v>
      </c>
      <c r="K441" s="44">
        <f>'Laporan Mingguan'!Q444</f>
        <v>280000</v>
      </c>
      <c r="L441" s="44">
        <f>'Laporan Mingguan'!R444</f>
        <v>560000</v>
      </c>
    </row>
    <row r="442" spans="1:12" s="41" customFormat="1" x14ac:dyDescent="0.2">
      <c r="A442" s="43">
        <v>74</v>
      </c>
      <c r="B442" s="43" t="str">
        <f>'Laporan Mingguan'!B445</f>
        <v>masker</v>
      </c>
      <c r="C442" s="43">
        <f>'Laporan Mingguan'!C445</f>
        <v>0</v>
      </c>
      <c r="D442" s="43">
        <f>'Laporan Mingguan'!D445</f>
        <v>0</v>
      </c>
      <c r="E442" s="43">
        <f>'Laporan Mingguan'!E445</f>
        <v>0</v>
      </c>
      <c r="F442" s="44">
        <f>'Laporan Mingguan'!F445</f>
        <v>0</v>
      </c>
      <c r="G442" s="43">
        <f>'Laporan Mingguan'!G445+'Laporan Mingguan'!I445+'Laporan Mingguan'!K445+'Laporan Mingguan'!M445</f>
        <v>0</v>
      </c>
      <c r="H442" s="43">
        <f>'Laporan Mingguan'!H445+'Laporan Mingguan'!J445+'Laporan Mingguan'!L445+'Laporan Mingguan'!N445</f>
        <v>0</v>
      </c>
      <c r="I442" s="44">
        <f>'Laporan Mingguan'!O445</f>
        <v>0</v>
      </c>
      <c r="J442" s="46">
        <f>'Laporan Mingguan'!P445</f>
        <v>0</v>
      </c>
      <c r="K442" s="44">
        <f>'Laporan Mingguan'!Q445</f>
        <v>3500</v>
      </c>
      <c r="L442" s="44">
        <f>'Laporan Mingguan'!R445</f>
        <v>0</v>
      </c>
    </row>
    <row r="443" spans="1:12" s="41" customFormat="1" x14ac:dyDescent="0.2">
      <c r="A443" s="43">
        <v>75</v>
      </c>
      <c r="B443" s="43" t="str">
        <f>'Laporan Mingguan'!B446</f>
        <v>Masker Safety (Polytron)</v>
      </c>
      <c r="C443" s="43">
        <f>'Laporan Mingguan'!C446</f>
        <v>0</v>
      </c>
      <c r="D443" s="43" t="str">
        <f>'Laporan Mingguan'!D446</f>
        <v>HIT</v>
      </c>
      <c r="E443" s="43">
        <f>'Laporan Mingguan'!E446</f>
        <v>0</v>
      </c>
      <c r="F443" s="44">
        <f>'Laporan Mingguan'!F446</f>
        <v>215</v>
      </c>
      <c r="G443" s="43">
        <f>'Laporan Mingguan'!G446+'Laporan Mingguan'!I446+'Laporan Mingguan'!K446+'Laporan Mingguan'!M446</f>
        <v>0</v>
      </c>
      <c r="H443" s="43">
        <f>'Laporan Mingguan'!H446+'Laporan Mingguan'!J446+'Laporan Mingguan'!L446+'Laporan Mingguan'!N446</f>
        <v>33</v>
      </c>
      <c r="I443" s="44">
        <f>'Laporan Mingguan'!O446</f>
        <v>182</v>
      </c>
      <c r="J443" s="46">
        <f>'Laporan Mingguan'!P446</f>
        <v>182</v>
      </c>
      <c r="K443" s="44">
        <f>'Laporan Mingguan'!Q446</f>
        <v>1455</v>
      </c>
      <c r="L443" s="44">
        <f>'Laporan Mingguan'!R446</f>
        <v>264810</v>
      </c>
    </row>
    <row r="444" spans="1:12" s="41" customFormat="1" x14ac:dyDescent="0.2">
      <c r="A444" s="43">
        <v>76</v>
      </c>
      <c r="B444" s="43" t="str">
        <f>'Laporan Mingguan'!B447</f>
        <v>mata tcunner karet hijau</v>
      </c>
      <c r="C444" s="43">
        <f>'Laporan Mingguan'!C447</f>
        <v>0</v>
      </c>
      <c r="D444" s="43">
        <f>'Laporan Mingguan'!D447</f>
        <v>0</v>
      </c>
      <c r="E444" s="43">
        <f>'Laporan Mingguan'!E447</f>
        <v>0</v>
      </c>
      <c r="F444" s="44">
        <f>'Laporan Mingguan'!F447</f>
        <v>2</v>
      </c>
      <c r="G444" s="43">
        <f>'Laporan Mingguan'!G447+'Laporan Mingguan'!I447+'Laporan Mingguan'!K447+'Laporan Mingguan'!M447</f>
        <v>0</v>
      </c>
      <c r="H444" s="43">
        <f>'Laporan Mingguan'!H447+'Laporan Mingguan'!J447+'Laporan Mingguan'!L447+'Laporan Mingguan'!N447</f>
        <v>0</v>
      </c>
      <c r="I444" s="44">
        <f>'Laporan Mingguan'!O447</f>
        <v>2</v>
      </c>
      <c r="J444" s="46">
        <f>'Laporan Mingguan'!P447</f>
        <v>2</v>
      </c>
      <c r="K444" s="44">
        <f>'Laporan Mingguan'!Q447</f>
        <v>1100</v>
      </c>
      <c r="L444" s="44">
        <f>'Laporan Mingguan'!R447</f>
        <v>2200</v>
      </c>
    </row>
    <row r="445" spans="1:12" s="41" customFormat="1" x14ac:dyDescent="0.2">
      <c r="A445" s="43">
        <v>77</v>
      </c>
      <c r="B445" s="43" t="str">
        <f>'Laporan Mingguan'!B448</f>
        <v>Norton Grinding</v>
      </c>
      <c r="C445" s="43" t="str">
        <f>'Laporan Mingguan'!C448</f>
        <v>150 x 25 x 31,75 A80PVBR</v>
      </c>
      <c r="D445" s="43">
        <f>'Laporan Mingguan'!D448</f>
        <v>0</v>
      </c>
      <c r="E445" s="43">
        <f>'Laporan Mingguan'!E448</f>
        <v>0</v>
      </c>
      <c r="F445" s="44">
        <f>'Laporan Mingguan'!F448</f>
        <v>0</v>
      </c>
      <c r="G445" s="43">
        <f>'Laporan Mingguan'!G448+'Laporan Mingguan'!I448+'Laporan Mingguan'!K448+'Laporan Mingguan'!M448</f>
        <v>0</v>
      </c>
      <c r="H445" s="43">
        <f>'Laporan Mingguan'!H448+'Laporan Mingguan'!J448+'Laporan Mingguan'!L448+'Laporan Mingguan'!N448</f>
        <v>0</v>
      </c>
      <c r="I445" s="44">
        <f>'Laporan Mingguan'!O448</f>
        <v>0</v>
      </c>
      <c r="J445" s="46">
        <f>'Laporan Mingguan'!P448</f>
        <v>0</v>
      </c>
      <c r="K445" s="44">
        <f>'Laporan Mingguan'!Q448</f>
        <v>0</v>
      </c>
      <c r="L445" s="44">
        <f>'Laporan Mingguan'!R448</f>
        <v>0</v>
      </c>
    </row>
    <row r="446" spans="1:12" s="41" customFormat="1" x14ac:dyDescent="0.2">
      <c r="A446" s="43">
        <v>78</v>
      </c>
      <c r="B446" s="43" t="str">
        <f>'Laporan Mingguan'!B449</f>
        <v>Norton Grinding</v>
      </c>
      <c r="C446" s="43" t="str">
        <f>'Laporan Mingguan'!C449</f>
        <v>205 x 13 x 31.75 38-A80-LVBE</v>
      </c>
      <c r="D446" s="43" t="str">
        <f>'Laporan Mingguan'!D449</f>
        <v>Agave</v>
      </c>
      <c r="E446" s="43">
        <f>'Laporan Mingguan'!E449</f>
        <v>0</v>
      </c>
      <c r="F446" s="44">
        <f>'Laporan Mingguan'!F449</f>
        <v>1</v>
      </c>
      <c r="G446" s="43">
        <f>'Laporan Mingguan'!G449+'Laporan Mingguan'!I449+'Laporan Mingguan'!K449+'Laporan Mingguan'!M449</f>
        <v>0</v>
      </c>
      <c r="H446" s="43">
        <f>'Laporan Mingguan'!H449+'Laporan Mingguan'!J449+'Laporan Mingguan'!L449+'Laporan Mingguan'!N449</f>
        <v>0</v>
      </c>
      <c r="I446" s="44">
        <f>'Laporan Mingguan'!O449</f>
        <v>1</v>
      </c>
      <c r="J446" s="46">
        <f>'Laporan Mingguan'!P449</f>
        <v>1</v>
      </c>
      <c r="K446" s="44">
        <f>'Laporan Mingguan'!Q449</f>
        <v>282000</v>
      </c>
      <c r="L446" s="44">
        <f>'Laporan Mingguan'!R449</f>
        <v>282000</v>
      </c>
    </row>
    <row r="447" spans="1:12" s="41" customFormat="1" x14ac:dyDescent="0.2">
      <c r="A447" s="43">
        <v>79</v>
      </c>
      <c r="B447" s="43" t="str">
        <f>'Laporan Mingguan'!B450</f>
        <v>O-Ring Seal 1.5 (METER)</v>
      </c>
      <c r="C447" s="43">
        <f>'Laporan Mingguan'!C450</f>
        <v>0</v>
      </c>
      <c r="D447" s="43">
        <f>'Laporan Mingguan'!D450</f>
        <v>0</v>
      </c>
      <c r="E447" s="43">
        <f>'Laporan Mingguan'!E450</f>
        <v>0</v>
      </c>
      <c r="F447" s="44">
        <f>'Laporan Mingguan'!F450</f>
        <v>0</v>
      </c>
      <c r="G447" s="43">
        <f>'Laporan Mingguan'!G450+'Laporan Mingguan'!I450+'Laporan Mingguan'!K450+'Laporan Mingguan'!M450</f>
        <v>0</v>
      </c>
      <c r="H447" s="43">
        <f>'Laporan Mingguan'!H450+'Laporan Mingguan'!J450+'Laporan Mingguan'!L450+'Laporan Mingguan'!N450</f>
        <v>0</v>
      </c>
      <c r="I447" s="44">
        <f>'Laporan Mingguan'!O450</f>
        <v>0</v>
      </c>
      <c r="J447" s="46">
        <f>'Laporan Mingguan'!P450</f>
        <v>0</v>
      </c>
      <c r="K447" s="44">
        <f>'Laporan Mingguan'!Q450</f>
        <v>4000</v>
      </c>
      <c r="L447" s="44">
        <f>'Laporan Mingguan'!R450</f>
        <v>0</v>
      </c>
    </row>
    <row r="448" spans="1:12" s="41" customFormat="1" x14ac:dyDescent="0.2">
      <c r="A448" s="43">
        <v>80</v>
      </c>
      <c r="B448" s="43" t="str">
        <f>'Laporan Mingguan'!B451</f>
        <v>O-Ring Seal 2 (METER)</v>
      </c>
      <c r="C448" s="43">
        <f>'Laporan Mingguan'!C451</f>
        <v>0</v>
      </c>
      <c r="D448" s="43">
        <f>'Laporan Mingguan'!D451</f>
        <v>0</v>
      </c>
      <c r="E448" s="43">
        <f>'Laporan Mingguan'!E451</f>
        <v>0</v>
      </c>
      <c r="F448" s="44">
        <f>'Laporan Mingguan'!F451</f>
        <v>4.7750000000000004</v>
      </c>
      <c r="G448" s="43">
        <f>'Laporan Mingguan'!G451+'Laporan Mingguan'!I451+'Laporan Mingguan'!K451+'Laporan Mingguan'!M451</f>
        <v>0</v>
      </c>
      <c r="H448" s="43">
        <f>'Laporan Mingguan'!H451+'Laporan Mingguan'!J451+'Laporan Mingguan'!L451+'Laporan Mingguan'!N451</f>
        <v>0</v>
      </c>
      <c r="I448" s="44">
        <f>'Laporan Mingguan'!O451</f>
        <v>4.7750000000000004</v>
      </c>
      <c r="J448" s="46">
        <f>'Laporan Mingguan'!P451</f>
        <v>5</v>
      </c>
      <c r="K448" s="44">
        <f>'Laporan Mingguan'!Q451</f>
        <v>7500</v>
      </c>
      <c r="L448" s="44">
        <f>'Laporan Mingguan'!R451</f>
        <v>37500</v>
      </c>
    </row>
    <row r="449" spans="1:12" s="41" customFormat="1" x14ac:dyDescent="0.2">
      <c r="A449" s="43">
        <v>81</v>
      </c>
      <c r="B449" s="43" t="str">
        <f>'Laporan Mingguan'!B452</f>
        <v>O-Ring Seal 2,5 (METER)</v>
      </c>
      <c r="C449" s="43">
        <f>'Laporan Mingguan'!C452</f>
        <v>0</v>
      </c>
      <c r="D449" s="43">
        <f>'Laporan Mingguan'!D452</f>
        <v>0</v>
      </c>
      <c r="E449" s="43">
        <f>'Laporan Mingguan'!E452</f>
        <v>0</v>
      </c>
      <c r="F449" s="44">
        <f>'Laporan Mingguan'!F452</f>
        <v>0.4300000000000006</v>
      </c>
      <c r="G449" s="43">
        <f>'Laporan Mingguan'!G452+'Laporan Mingguan'!I452+'Laporan Mingguan'!K452+'Laporan Mingguan'!M452</f>
        <v>0</v>
      </c>
      <c r="H449" s="43">
        <f>'Laporan Mingguan'!H452+'Laporan Mingguan'!J452+'Laporan Mingguan'!L452+'Laporan Mingguan'!N452</f>
        <v>0</v>
      </c>
      <c r="I449" s="44">
        <f>'Laporan Mingguan'!O452</f>
        <v>0.4300000000000006</v>
      </c>
      <c r="J449" s="46">
        <f>'Laporan Mingguan'!P452</f>
        <v>0</v>
      </c>
      <c r="K449" s="44">
        <f>'Laporan Mingguan'!Q452</f>
        <v>60000</v>
      </c>
      <c r="L449" s="44">
        <f>'Laporan Mingguan'!R452</f>
        <v>0</v>
      </c>
    </row>
    <row r="450" spans="1:12" s="41" customFormat="1" x14ac:dyDescent="0.2">
      <c r="A450" s="43">
        <v>82</v>
      </c>
      <c r="B450" s="43" t="str">
        <f>'Laporan Mingguan'!B453</f>
        <v>O-Ring Seal 3 (METER)</v>
      </c>
      <c r="C450" s="43">
        <f>'Laporan Mingguan'!C453</f>
        <v>0</v>
      </c>
      <c r="D450" s="43">
        <f>'Laporan Mingguan'!D453</f>
        <v>0</v>
      </c>
      <c r="E450" s="43">
        <f>'Laporan Mingguan'!E453</f>
        <v>0</v>
      </c>
      <c r="F450" s="44">
        <f>'Laporan Mingguan'!F453</f>
        <v>8.07</v>
      </c>
      <c r="G450" s="43">
        <f>'Laporan Mingguan'!G453+'Laporan Mingguan'!I453+'Laporan Mingguan'!K453+'Laporan Mingguan'!M453</f>
        <v>0</v>
      </c>
      <c r="H450" s="43">
        <f>'Laporan Mingguan'!H453+'Laporan Mingguan'!J453+'Laporan Mingguan'!L453+'Laporan Mingguan'!N453</f>
        <v>0</v>
      </c>
      <c r="I450" s="44">
        <f>'Laporan Mingguan'!O453</f>
        <v>8.07</v>
      </c>
      <c r="J450" s="46">
        <f>'Laporan Mingguan'!P453</f>
        <v>8</v>
      </c>
      <c r="K450" s="44">
        <f>'Laporan Mingguan'!Q453</f>
        <v>10000</v>
      </c>
      <c r="L450" s="44">
        <f>'Laporan Mingguan'!R453</f>
        <v>80000</v>
      </c>
    </row>
    <row r="451" spans="1:12" s="41" customFormat="1" x14ac:dyDescent="0.2">
      <c r="A451" s="43">
        <v>83</v>
      </c>
      <c r="B451" s="43" t="str">
        <f>'Laporan Mingguan'!B454</f>
        <v>O-Ring Seal 3,5 (METER)</v>
      </c>
      <c r="C451" s="43">
        <f>'Laporan Mingguan'!C454</f>
        <v>0</v>
      </c>
      <c r="D451" s="43">
        <f>'Laporan Mingguan'!D454</f>
        <v>0</v>
      </c>
      <c r="E451" s="43">
        <f>'Laporan Mingguan'!E454</f>
        <v>0</v>
      </c>
      <c r="F451" s="44">
        <f>'Laporan Mingguan'!F454</f>
        <v>11.549999999999995</v>
      </c>
      <c r="G451" s="43">
        <f>'Laporan Mingguan'!G454+'Laporan Mingguan'!I454+'Laporan Mingguan'!K454+'Laporan Mingguan'!M454</f>
        <v>0</v>
      </c>
      <c r="H451" s="43">
        <f>'Laporan Mingguan'!H454+'Laporan Mingguan'!J454+'Laporan Mingguan'!L454+'Laporan Mingguan'!N454</f>
        <v>0</v>
      </c>
      <c r="I451" s="44">
        <f>'Laporan Mingguan'!O454</f>
        <v>11.549999999999995</v>
      </c>
      <c r="J451" s="46">
        <f>'Laporan Mingguan'!P454</f>
        <v>12</v>
      </c>
      <c r="K451" s="44">
        <f>'Laporan Mingguan'!Q454</f>
        <v>7500</v>
      </c>
      <c r="L451" s="44">
        <f>'Laporan Mingguan'!R454</f>
        <v>90000</v>
      </c>
    </row>
    <row r="452" spans="1:12" s="41" customFormat="1" x14ac:dyDescent="0.2">
      <c r="A452" s="43">
        <v>84</v>
      </c>
      <c r="B452" s="43" t="str">
        <f>'Laporan Mingguan'!B455</f>
        <v xml:space="preserve">Paku Ripet 4X11mm  </v>
      </c>
      <c r="C452" s="43">
        <f>'Laporan Mingguan'!C455</f>
        <v>0</v>
      </c>
      <c r="D452" s="43">
        <f>'Laporan Mingguan'!D455</f>
        <v>0</v>
      </c>
      <c r="E452" s="43">
        <f>'Laporan Mingguan'!E455</f>
        <v>0</v>
      </c>
      <c r="F452" s="44">
        <f>'Laporan Mingguan'!F455</f>
        <v>911</v>
      </c>
      <c r="G452" s="43">
        <f>'Laporan Mingguan'!G455+'Laporan Mingguan'!I455+'Laporan Mingguan'!K455+'Laporan Mingguan'!M455</f>
        <v>0</v>
      </c>
      <c r="H452" s="43">
        <f>'Laporan Mingguan'!H455+'Laporan Mingguan'!J455+'Laporan Mingguan'!L455+'Laporan Mingguan'!N455</f>
        <v>0</v>
      </c>
      <c r="I452" s="44">
        <f>'Laporan Mingguan'!O455</f>
        <v>911</v>
      </c>
      <c r="J452" s="46">
        <f>'Laporan Mingguan'!P455</f>
        <v>911</v>
      </c>
      <c r="K452" s="44">
        <f>'Laporan Mingguan'!Q455</f>
        <v>255</v>
      </c>
      <c r="L452" s="44">
        <f>'Laporan Mingguan'!R455</f>
        <v>232305</v>
      </c>
    </row>
    <row r="453" spans="1:12" s="41" customFormat="1" x14ac:dyDescent="0.2">
      <c r="A453" s="43">
        <v>85</v>
      </c>
      <c r="B453" s="43" t="str">
        <f>'Laporan Mingguan'!B456</f>
        <v>Palu Karet</v>
      </c>
      <c r="C453" s="43">
        <f>'Laporan Mingguan'!C456</f>
        <v>0</v>
      </c>
      <c r="D453" s="43">
        <f>'Laporan Mingguan'!D456</f>
        <v>0</v>
      </c>
      <c r="E453" s="43">
        <f>'Laporan Mingguan'!E456</f>
        <v>0</v>
      </c>
      <c r="F453" s="44">
        <f>'Laporan Mingguan'!F456</f>
        <v>0</v>
      </c>
      <c r="G453" s="43">
        <f>'Laporan Mingguan'!G456+'Laporan Mingguan'!I456+'Laporan Mingguan'!K456+'Laporan Mingguan'!M456</f>
        <v>0</v>
      </c>
      <c r="H453" s="43">
        <f>'Laporan Mingguan'!H456+'Laporan Mingguan'!J456+'Laporan Mingguan'!L456+'Laporan Mingguan'!N456</f>
        <v>0</v>
      </c>
      <c r="I453" s="44">
        <f>'Laporan Mingguan'!O456</f>
        <v>0</v>
      </c>
      <c r="J453" s="46">
        <f>'Laporan Mingguan'!P456</f>
        <v>0</v>
      </c>
      <c r="K453" s="44">
        <f>'Laporan Mingguan'!Q456</f>
        <v>45000</v>
      </c>
      <c r="L453" s="44">
        <f>'Laporan Mingguan'!R456</f>
        <v>0</v>
      </c>
    </row>
    <row r="454" spans="1:12" s="41" customFormat="1" x14ac:dyDescent="0.2">
      <c r="A454" s="43">
        <v>86</v>
      </c>
      <c r="B454" s="43" t="str">
        <f>'Laporan Mingguan'!B457</f>
        <v>Palu Plastik+karet</v>
      </c>
      <c r="C454" s="43">
        <f>'Laporan Mingguan'!C457</f>
        <v>0</v>
      </c>
      <c r="D454" s="43" t="str">
        <f>'Laporan Mingguan'!D457</f>
        <v>JAYA TEKNIK</v>
      </c>
      <c r="E454" s="43">
        <f>'Laporan Mingguan'!E457</f>
        <v>0</v>
      </c>
      <c r="F454" s="44">
        <f>'Laporan Mingguan'!F457</f>
        <v>2</v>
      </c>
      <c r="G454" s="43">
        <f>'Laporan Mingguan'!G457+'Laporan Mingguan'!I457+'Laporan Mingguan'!K457+'Laporan Mingguan'!M457</f>
        <v>0</v>
      </c>
      <c r="H454" s="43">
        <f>'Laporan Mingguan'!H457+'Laporan Mingguan'!J457+'Laporan Mingguan'!L457+'Laporan Mingguan'!N457</f>
        <v>0</v>
      </c>
      <c r="I454" s="44">
        <f>'Laporan Mingguan'!O457</f>
        <v>2</v>
      </c>
      <c r="J454" s="46">
        <f>'Laporan Mingguan'!P457</f>
        <v>2</v>
      </c>
      <c r="K454" s="44">
        <f>'Laporan Mingguan'!Q457</f>
        <v>75000</v>
      </c>
      <c r="L454" s="44">
        <f>'Laporan Mingguan'!R457</f>
        <v>150000</v>
      </c>
    </row>
    <row r="455" spans="1:12" s="41" customFormat="1" x14ac:dyDescent="0.2">
      <c r="A455" s="43">
        <v>87</v>
      </c>
      <c r="B455" s="43" t="str">
        <f>'Laporan Mingguan'!B458</f>
        <v>PILOX BLUE</v>
      </c>
      <c r="C455" s="43">
        <f>'Laporan Mingguan'!C458</f>
        <v>0</v>
      </c>
      <c r="D455" s="43">
        <f>'Laporan Mingguan'!D458</f>
        <v>0</v>
      </c>
      <c r="E455" s="43">
        <f>'Laporan Mingguan'!E458</f>
        <v>0</v>
      </c>
      <c r="F455" s="44">
        <f>'Laporan Mingguan'!F458</f>
        <v>0</v>
      </c>
      <c r="G455" s="43">
        <f>'Laporan Mingguan'!G458+'Laporan Mingguan'!I458+'Laporan Mingguan'!K458+'Laporan Mingguan'!M458</f>
        <v>0</v>
      </c>
      <c r="H455" s="43">
        <f>'Laporan Mingguan'!H458+'Laporan Mingguan'!J458+'Laporan Mingguan'!L458+'Laporan Mingguan'!N458</f>
        <v>0</v>
      </c>
      <c r="I455" s="44">
        <f>'Laporan Mingguan'!O458</f>
        <v>0</v>
      </c>
      <c r="J455" s="46">
        <f>'Laporan Mingguan'!P458</f>
        <v>0</v>
      </c>
      <c r="K455" s="44">
        <f>'Laporan Mingguan'!Q458</f>
        <v>25000</v>
      </c>
      <c r="L455" s="44">
        <f>'Laporan Mingguan'!R458</f>
        <v>0</v>
      </c>
    </row>
    <row r="456" spans="1:12" s="41" customFormat="1" x14ac:dyDescent="0.2">
      <c r="A456" s="43">
        <v>88</v>
      </c>
      <c r="B456" s="43" t="str">
        <f>'Laporan Mingguan'!B459</f>
        <v>PILOX WHITE</v>
      </c>
      <c r="C456" s="43">
        <f>'Laporan Mingguan'!C459</f>
        <v>0</v>
      </c>
      <c r="D456" s="43">
        <f>'Laporan Mingguan'!D459</f>
        <v>0</v>
      </c>
      <c r="E456" s="43">
        <f>'Laporan Mingguan'!E459</f>
        <v>0</v>
      </c>
      <c r="F456" s="44">
        <f>'Laporan Mingguan'!F459</f>
        <v>0</v>
      </c>
      <c r="G456" s="43">
        <f>'Laporan Mingguan'!G459+'Laporan Mingguan'!I459+'Laporan Mingguan'!K459+'Laporan Mingguan'!M459</f>
        <v>0</v>
      </c>
      <c r="H456" s="43">
        <f>'Laporan Mingguan'!H459+'Laporan Mingguan'!J459+'Laporan Mingguan'!L459+'Laporan Mingguan'!N459</f>
        <v>0</v>
      </c>
      <c r="I456" s="44">
        <f>'Laporan Mingguan'!O459</f>
        <v>0</v>
      </c>
      <c r="J456" s="46">
        <f>'Laporan Mingguan'!P459</f>
        <v>0</v>
      </c>
      <c r="K456" s="44">
        <f>'Laporan Mingguan'!Q459</f>
        <v>25000</v>
      </c>
      <c r="L456" s="44">
        <f>'Laporan Mingguan'!R459</f>
        <v>0</v>
      </c>
    </row>
    <row r="457" spans="1:12" s="41" customFormat="1" x14ac:dyDescent="0.2">
      <c r="A457" s="43">
        <v>89</v>
      </c>
      <c r="B457" s="43" t="str">
        <f>'Laporan Mingguan'!B460</f>
        <v>plasik wrap</v>
      </c>
      <c r="C457" s="43">
        <f>'Laporan Mingguan'!C460</f>
        <v>0</v>
      </c>
      <c r="D457" s="43" t="str">
        <f>'Laporan Mingguan'!D460</f>
        <v>AA PLASTIK</v>
      </c>
      <c r="E457" s="43">
        <f>'Laporan Mingguan'!E460</f>
        <v>0</v>
      </c>
      <c r="F457" s="44">
        <f>'Laporan Mingguan'!F460</f>
        <v>1</v>
      </c>
      <c r="G457" s="43">
        <f>'Laporan Mingguan'!G460+'Laporan Mingguan'!I460+'Laporan Mingguan'!K460+'Laporan Mingguan'!M460</f>
        <v>0</v>
      </c>
      <c r="H457" s="43">
        <f>'Laporan Mingguan'!H460+'Laporan Mingguan'!J460+'Laporan Mingguan'!L460+'Laporan Mingguan'!N460</f>
        <v>0</v>
      </c>
      <c r="I457" s="44">
        <f>'Laporan Mingguan'!O460</f>
        <v>1</v>
      </c>
      <c r="J457" s="46">
        <f>'Laporan Mingguan'!P460</f>
        <v>1</v>
      </c>
      <c r="K457" s="44">
        <f>'Laporan Mingguan'!Q460</f>
        <v>95000</v>
      </c>
      <c r="L457" s="44">
        <f>'Laporan Mingguan'!R460</f>
        <v>95000</v>
      </c>
    </row>
    <row r="458" spans="1:12" s="41" customFormat="1" x14ac:dyDescent="0.2">
      <c r="A458" s="43">
        <v>90</v>
      </c>
      <c r="B458" s="43" t="str">
        <f>'Laporan Mingguan'!B461</f>
        <v>Plastik Steel</v>
      </c>
      <c r="C458" s="43">
        <f>'Laporan Mingguan'!C461</f>
        <v>0</v>
      </c>
      <c r="D458" s="43" t="str">
        <f>'Laporan Mingguan'!D461</f>
        <v xml:space="preserve">Sky Teknik </v>
      </c>
      <c r="E458" s="43">
        <f>'Laporan Mingguan'!E461</f>
        <v>0</v>
      </c>
      <c r="F458" s="44">
        <f>'Laporan Mingguan'!F461</f>
        <v>1</v>
      </c>
      <c r="G458" s="43">
        <f>'Laporan Mingguan'!G461+'Laporan Mingguan'!I461+'Laporan Mingguan'!K461+'Laporan Mingguan'!M461</f>
        <v>0</v>
      </c>
      <c r="H458" s="43">
        <f>'Laporan Mingguan'!H461+'Laporan Mingguan'!J461+'Laporan Mingguan'!L461+'Laporan Mingguan'!N461</f>
        <v>0</v>
      </c>
      <c r="I458" s="44">
        <f>'Laporan Mingguan'!O461</f>
        <v>1</v>
      </c>
      <c r="J458" s="46">
        <f>'Laporan Mingguan'!P461</f>
        <v>1</v>
      </c>
      <c r="K458" s="44">
        <f>'Laporan Mingguan'!Q461</f>
        <v>15000</v>
      </c>
      <c r="L458" s="44">
        <f>'Laporan Mingguan'!R461</f>
        <v>15000</v>
      </c>
    </row>
    <row r="459" spans="1:12" s="41" customFormat="1" x14ac:dyDescent="0.2">
      <c r="A459" s="43">
        <v>91</v>
      </c>
      <c r="B459" s="43" t="str">
        <f>'Laporan Mingguan'!B462</f>
        <v>RAM NYAMUK 1M X 2M</v>
      </c>
      <c r="C459" s="43">
        <f>'Laporan Mingguan'!C462</f>
        <v>0</v>
      </c>
      <c r="D459" s="43">
        <f>'Laporan Mingguan'!D462</f>
        <v>0</v>
      </c>
      <c r="E459" s="43">
        <f>'Laporan Mingguan'!E462</f>
        <v>0</v>
      </c>
      <c r="F459" s="44">
        <f>'Laporan Mingguan'!F462</f>
        <v>0</v>
      </c>
      <c r="G459" s="43">
        <f>'Laporan Mingguan'!G462+'Laporan Mingguan'!I462+'Laporan Mingguan'!K462+'Laporan Mingguan'!M462</f>
        <v>0</v>
      </c>
      <c r="H459" s="43">
        <f>'Laporan Mingguan'!H462+'Laporan Mingguan'!J462+'Laporan Mingguan'!L462+'Laporan Mingguan'!N462</f>
        <v>0</v>
      </c>
      <c r="I459" s="44">
        <f>'Laporan Mingguan'!O462</f>
        <v>0</v>
      </c>
      <c r="J459" s="46">
        <f>'Laporan Mingguan'!P462</f>
        <v>0</v>
      </c>
      <c r="K459" s="44">
        <f>'Laporan Mingguan'!Q462</f>
        <v>92610</v>
      </c>
      <c r="L459" s="44">
        <f>'Laporan Mingguan'!R462</f>
        <v>0</v>
      </c>
    </row>
    <row r="460" spans="1:12" s="41" customFormat="1" x14ac:dyDescent="0.2">
      <c r="A460" s="43">
        <v>92</v>
      </c>
      <c r="B460" s="43" t="str">
        <f>'Laporan Mingguan'!B463</f>
        <v>RESIN FOR WIRE CUT</v>
      </c>
      <c r="C460" s="43">
        <f>'Laporan Mingguan'!C463</f>
        <v>0</v>
      </c>
      <c r="D460" s="43" t="str">
        <f>'Laporan Mingguan'!D463</f>
        <v>HIROMINDO,AGNI</v>
      </c>
      <c r="E460" s="43">
        <f>'Laporan Mingguan'!E463</f>
        <v>0</v>
      </c>
      <c r="F460" s="44">
        <f>'Laporan Mingguan'!F463</f>
        <v>6</v>
      </c>
      <c r="G460" s="43">
        <f>'Laporan Mingguan'!G463+'Laporan Mingguan'!I463+'Laporan Mingguan'!K463+'Laporan Mingguan'!M463</f>
        <v>0</v>
      </c>
      <c r="H460" s="43">
        <f>'Laporan Mingguan'!H463+'Laporan Mingguan'!J463+'Laporan Mingguan'!L463+'Laporan Mingguan'!N463</f>
        <v>0</v>
      </c>
      <c r="I460" s="44">
        <f>'Laporan Mingguan'!O463</f>
        <v>6</v>
      </c>
      <c r="J460" s="46">
        <f>'Laporan Mingguan'!P463</f>
        <v>6</v>
      </c>
      <c r="K460" s="44">
        <f>'Laporan Mingguan'!Q463</f>
        <v>75000</v>
      </c>
      <c r="L460" s="44">
        <f>'Laporan Mingguan'!R463</f>
        <v>450000</v>
      </c>
    </row>
    <row r="461" spans="1:12" s="41" customFormat="1" x14ac:dyDescent="0.2">
      <c r="A461" s="43">
        <v>93</v>
      </c>
      <c r="B461" s="43" t="str">
        <f>'Laporan Mingguan'!B464</f>
        <v>Sapu Injuk</v>
      </c>
      <c r="C461" s="43">
        <f>'Laporan Mingguan'!C464</f>
        <v>0</v>
      </c>
      <c r="D461" s="43">
        <f>'Laporan Mingguan'!D464</f>
        <v>0</v>
      </c>
      <c r="E461" s="43">
        <f>'Laporan Mingguan'!E464</f>
        <v>0</v>
      </c>
      <c r="F461" s="44">
        <f>'Laporan Mingguan'!F464</f>
        <v>0</v>
      </c>
      <c r="G461" s="43">
        <f>'Laporan Mingguan'!G464+'Laporan Mingguan'!I464+'Laporan Mingguan'!K464+'Laporan Mingguan'!M464</f>
        <v>0</v>
      </c>
      <c r="H461" s="43">
        <f>'Laporan Mingguan'!H464+'Laporan Mingguan'!J464+'Laporan Mingguan'!L464+'Laporan Mingguan'!N464</f>
        <v>0</v>
      </c>
      <c r="I461" s="44">
        <f>'Laporan Mingguan'!O464</f>
        <v>0</v>
      </c>
      <c r="J461" s="46">
        <f>'Laporan Mingguan'!P464</f>
        <v>0</v>
      </c>
      <c r="K461" s="44">
        <f>'Laporan Mingguan'!Q464</f>
        <v>18000</v>
      </c>
      <c r="L461" s="44">
        <f>'Laporan Mingguan'!R464</f>
        <v>0</v>
      </c>
    </row>
    <row r="462" spans="1:12" s="41" customFormat="1" x14ac:dyDescent="0.2">
      <c r="A462" s="43">
        <v>94</v>
      </c>
      <c r="B462" s="43" t="str">
        <f>'Laporan Mingguan'!B465</f>
        <v>Sarung Tangan kain</v>
      </c>
      <c r="C462" s="43">
        <f>'Laporan Mingguan'!C465</f>
        <v>0</v>
      </c>
      <c r="D462" s="43" t="str">
        <f>'Laporan Mingguan'!D465</f>
        <v xml:space="preserve">Sky Teknik </v>
      </c>
      <c r="E462" s="43">
        <f>'Laporan Mingguan'!E465</f>
        <v>0</v>
      </c>
      <c r="F462" s="44">
        <f>'Laporan Mingguan'!F465</f>
        <v>13</v>
      </c>
      <c r="G462" s="43">
        <f>'Laporan Mingguan'!G465+'Laporan Mingguan'!I465+'Laporan Mingguan'!K465+'Laporan Mingguan'!M465</f>
        <v>24</v>
      </c>
      <c r="H462" s="43">
        <f>'Laporan Mingguan'!H465+'Laporan Mingguan'!J465+'Laporan Mingguan'!L465+'Laporan Mingguan'!N465</f>
        <v>30</v>
      </c>
      <c r="I462" s="44">
        <f>'Laporan Mingguan'!O465</f>
        <v>7</v>
      </c>
      <c r="J462" s="46">
        <f>'Laporan Mingguan'!P465</f>
        <v>7</v>
      </c>
      <c r="K462" s="44">
        <f>'Laporan Mingguan'!Q465</f>
        <v>2000</v>
      </c>
      <c r="L462" s="44">
        <f>'Laporan Mingguan'!R465</f>
        <v>14000</v>
      </c>
    </row>
    <row r="463" spans="1:12" s="41" customFormat="1" x14ac:dyDescent="0.2">
      <c r="A463" s="43">
        <v>95</v>
      </c>
      <c r="B463" s="43" t="str">
        <f>'Laporan Mingguan'!B466</f>
        <v>Sarung Tangan Karet</v>
      </c>
      <c r="C463" s="43">
        <f>'Laporan Mingguan'!C466</f>
        <v>0</v>
      </c>
      <c r="D463" s="43">
        <f>'Laporan Mingguan'!D466</f>
        <v>0</v>
      </c>
      <c r="E463" s="43">
        <f>'Laporan Mingguan'!E466</f>
        <v>0</v>
      </c>
      <c r="F463" s="44">
        <f>'Laporan Mingguan'!F466</f>
        <v>103</v>
      </c>
      <c r="G463" s="43">
        <f>'Laporan Mingguan'!G466+'Laporan Mingguan'!I466+'Laporan Mingguan'!K466+'Laporan Mingguan'!M466</f>
        <v>0</v>
      </c>
      <c r="H463" s="43">
        <f>'Laporan Mingguan'!H466+'Laporan Mingguan'!J466+'Laporan Mingguan'!L466+'Laporan Mingguan'!N466</f>
        <v>0</v>
      </c>
      <c r="I463" s="44">
        <f>'Laporan Mingguan'!O466</f>
        <v>103</v>
      </c>
      <c r="J463" s="46">
        <f>'Laporan Mingguan'!P466</f>
        <v>103</v>
      </c>
      <c r="K463" s="44">
        <f>'Laporan Mingguan'!Q466</f>
        <v>1800</v>
      </c>
      <c r="L463" s="44">
        <f>'Laporan Mingguan'!R466</f>
        <v>185400</v>
      </c>
    </row>
    <row r="464" spans="1:12" s="41" customFormat="1" x14ac:dyDescent="0.2">
      <c r="A464" s="43">
        <v>96</v>
      </c>
      <c r="B464" s="43" t="str">
        <f>'Laporan Mingguan'!B467</f>
        <v>sedimen filter</v>
      </c>
      <c r="C464" s="43" t="str">
        <f>'Laporan Mingguan'!C467</f>
        <v>nano filter</v>
      </c>
      <c r="D464" s="43">
        <f>'Laporan Mingguan'!D467</f>
        <v>0</v>
      </c>
      <c r="E464" s="43">
        <f>'Laporan Mingguan'!E467</f>
        <v>0</v>
      </c>
      <c r="F464" s="44">
        <f>'Laporan Mingguan'!F467</f>
        <v>0</v>
      </c>
      <c r="G464" s="43">
        <f>'Laporan Mingguan'!G467+'Laporan Mingguan'!I467+'Laporan Mingguan'!K467+'Laporan Mingguan'!M467</f>
        <v>0</v>
      </c>
      <c r="H464" s="43">
        <f>'Laporan Mingguan'!H467+'Laporan Mingguan'!J467+'Laporan Mingguan'!L467+'Laporan Mingguan'!N467</f>
        <v>0</v>
      </c>
      <c r="I464" s="44">
        <f>'Laporan Mingguan'!O467</f>
        <v>0</v>
      </c>
      <c r="J464" s="46">
        <f>'Laporan Mingguan'!P467</f>
        <v>0</v>
      </c>
      <c r="K464" s="44">
        <f>'Laporan Mingguan'!Q467</f>
        <v>0</v>
      </c>
      <c r="L464" s="44">
        <f>'Laporan Mingguan'!R467</f>
        <v>0</v>
      </c>
    </row>
    <row r="465" spans="1:12" s="41" customFormat="1" x14ac:dyDescent="0.2">
      <c r="A465" s="43">
        <v>97</v>
      </c>
      <c r="B465" s="43" t="str">
        <f>'Laporan Mingguan'!B468</f>
        <v>seal tape</v>
      </c>
      <c r="C465" s="43">
        <f>'Laporan Mingguan'!C468</f>
        <v>0</v>
      </c>
      <c r="D465" s="43" t="str">
        <f>'Laporan Mingguan'!D468</f>
        <v xml:space="preserve">Sky Teknik </v>
      </c>
      <c r="E465" s="43">
        <f>'Laporan Mingguan'!E468</f>
        <v>0</v>
      </c>
      <c r="F465" s="44">
        <f>'Laporan Mingguan'!F468</f>
        <v>13</v>
      </c>
      <c r="G465" s="43">
        <f>'Laporan Mingguan'!G468+'Laporan Mingguan'!I468+'Laporan Mingguan'!K468+'Laporan Mingguan'!M468</f>
        <v>0</v>
      </c>
      <c r="H465" s="43">
        <f>'Laporan Mingguan'!H468+'Laporan Mingguan'!J468+'Laporan Mingguan'!L468+'Laporan Mingguan'!N468</f>
        <v>1</v>
      </c>
      <c r="I465" s="44">
        <f>'Laporan Mingguan'!O468</f>
        <v>12</v>
      </c>
      <c r="J465" s="46">
        <f>'Laporan Mingguan'!P468</f>
        <v>12</v>
      </c>
      <c r="K465" s="44">
        <f>'Laporan Mingguan'!Q468</f>
        <v>5000</v>
      </c>
      <c r="L465" s="44">
        <f>'Laporan Mingguan'!R468</f>
        <v>60000</v>
      </c>
    </row>
    <row r="466" spans="1:12" s="41" customFormat="1" x14ac:dyDescent="0.2">
      <c r="A466" s="43">
        <v>98</v>
      </c>
      <c r="B466" s="43" t="str">
        <f>'Laporan Mingguan'!B469</f>
        <v>SIMTAPE 0.05</v>
      </c>
      <c r="C466" s="43">
        <f>'Laporan Mingguan'!C469</f>
        <v>0</v>
      </c>
      <c r="D466" s="43" t="str">
        <f>'Laporan Mingguan'!D469</f>
        <v>USAHA TEKNIK</v>
      </c>
      <c r="E466" s="43">
        <f>'Laporan Mingguan'!E469</f>
        <v>0</v>
      </c>
      <c r="F466" s="44">
        <f>'Laporan Mingguan'!F469</f>
        <v>5.5040000000000004</v>
      </c>
      <c r="G466" s="43">
        <f>'Laporan Mingguan'!G469+'Laporan Mingguan'!I469+'Laporan Mingguan'!K469+'Laporan Mingguan'!M469</f>
        <v>0</v>
      </c>
      <c r="H466" s="43">
        <f>'Laporan Mingguan'!H469+'Laporan Mingguan'!J469+'Laporan Mingguan'!L469+'Laporan Mingguan'!N469</f>
        <v>0</v>
      </c>
      <c r="I466" s="44">
        <f>'Laporan Mingguan'!O469</f>
        <v>5.5040000000000004</v>
      </c>
      <c r="J466" s="46">
        <f>'Laporan Mingguan'!P469</f>
        <v>6</v>
      </c>
      <c r="K466" s="44">
        <f>'Laporan Mingguan'!Q469</f>
        <v>175000</v>
      </c>
      <c r="L466" s="44">
        <f>'Laporan Mingguan'!R469</f>
        <v>1050000</v>
      </c>
    </row>
    <row r="467" spans="1:12" s="41" customFormat="1" x14ac:dyDescent="0.2">
      <c r="A467" s="43">
        <v>99</v>
      </c>
      <c r="B467" s="43" t="str">
        <f>'Laporan Mingguan'!B470</f>
        <v>SIMTAPE 0.10</v>
      </c>
      <c r="C467" s="43">
        <f>'Laporan Mingguan'!C470</f>
        <v>0</v>
      </c>
      <c r="D467" s="43" t="str">
        <f>'Laporan Mingguan'!D470</f>
        <v>USAHA TEKNIK</v>
      </c>
      <c r="E467" s="43">
        <f>'Laporan Mingguan'!E470</f>
        <v>0</v>
      </c>
      <c r="F467" s="44">
        <f>'Laporan Mingguan'!F470</f>
        <v>3</v>
      </c>
      <c r="G467" s="43">
        <f>'Laporan Mingguan'!G470+'Laporan Mingguan'!I470+'Laporan Mingguan'!K470+'Laporan Mingguan'!M470</f>
        <v>0</v>
      </c>
      <c r="H467" s="43">
        <f>'Laporan Mingguan'!H470+'Laporan Mingguan'!J470+'Laporan Mingguan'!L470+'Laporan Mingguan'!N470</f>
        <v>0</v>
      </c>
      <c r="I467" s="44">
        <f>'Laporan Mingguan'!O470</f>
        <v>3</v>
      </c>
      <c r="J467" s="46">
        <f>'Laporan Mingguan'!P470</f>
        <v>3</v>
      </c>
      <c r="K467" s="44">
        <f>'Laporan Mingguan'!Q470</f>
        <v>175000</v>
      </c>
      <c r="L467" s="44">
        <f>'Laporan Mingguan'!R470</f>
        <v>525000</v>
      </c>
    </row>
    <row r="468" spans="1:12" s="41" customFormat="1" x14ac:dyDescent="0.2">
      <c r="A468" s="43">
        <v>100</v>
      </c>
      <c r="B468" s="43" t="str">
        <f>'Laporan Mingguan'!B471</f>
        <v>Stang tap M3-12</v>
      </c>
      <c r="C468" s="43">
        <f>'Laporan Mingguan'!C471</f>
        <v>0</v>
      </c>
      <c r="D468" s="43" t="str">
        <f>'Laporan Mingguan'!D471</f>
        <v>Jaya teknik</v>
      </c>
      <c r="E468" s="43">
        <f>'Laporan Mingguan'!E471</f>
        <v>0</v>
      </c>
      <c r="F468" s="44">
        <f>'Laporan Mingguan'!F471</f>
        <v>1</v>
      </c>
      <c r="G468" s="43">
        <f>'Laporan Mingguan'!G471+'Laporan Mingguan'!I471+'Laporan Mingguan'!K471+'Laporan Mingguan'!M471</f>
        <v>0</v>
      </c>
      <c r="H468" s="43">
        <f>'Laporan Mingguan'!H471+'Laporan Mingguan'!J471+'Laporan Mingguan'!L471+'Laporan Mingguan'!N471</f>
        <v>0</v>
      </c>
      <c r="I468" s="44">
        <f>'Laporan Mingguan'!O471</f>
        <v>1</v>
      </c>
      <c r="J468" s="46">
        <f>'Laporan Mingguan'!P471</f>
        <v>1</v>
      </c>
      <c r="K468" s="44">
        <f>'Laporan Mingguan'!Q471</f>
        <v>100000</v>
      </c>
      <c r="L468" s="44">
        <f>'Laporan Mingguan'!R471</f>
        <v>100000</v>
      </c>
    </row>
    <row r="469" spans="1:12" s="41" customFormat="1" x14ac:dyDescent="0.2">
      <c r="A469" s="43">
        <v>101</v>
      </c>
      <c r="B469" s="43" t="str">
        <f>'Laporan Mingguan'!B472</f>
        <v>Stang Tap 1/2"</v>
      </c>
      <c r="C469" s="43">
        <f>'Laporan Mingguan'!C472</f>
        <v>0</v>
      </c>
      <c r="D469" s="43">
        <f>'Laporan Mingguan'!D472</f>
        <v>0</v>
      </c>
      <c r="E469" s="43">
        <f>'Laporan Mingguan'!E472</f>
        <v>0</v>
      </c>
      <c r="F469" s="44">
        <f>'Laporan Mingguan'!F472</f>
        <v>0</v>
      </c>
      <c r="G469" s="43">
        <f>'Laporan Mingguan'!G472+'Laporan Mingguan'!I472+'Laporan Mingguan'!K472+'Laporan Mingguan'!M472</f>
        <v>0</v>
      </c>
      <c r="H469" s="43">
        <f>'Laporan Mingguan'!H472+'Laporan Mingguan'!J472+'Laporan Mingguan'!L472+'Laporan Mingguan'!N472</f>
        <v>0</v>
      </c>
      <c r="I469" s="44">
        <f>'Laporan Mingguan'!O472</f>
        <v>0</v>
      </c>
      <c r="J469" s="46">
        <f>'Laporan Mingguan'!P472</f>
        <v>0</v>
      </c>
      <c r="K469" s="44">
        <f>'Laporan Mingguan'!Q472</f>
        <v>0</v>
      </c>
      <c r="L469" s="44">
        <f>'Laporan Mingguan'!R472</f>
        <v>0</v>
      </c>
    </row>
    <row r="470" spans="1:12" s="41" customFormat="1" x14ac:dyDescent="0.2">
      <c r="A470" s="43">
        <v>102</v>
      </c>
      <c r="B470" s="43" t="str">
        <f>'Laporan Mingguan'!B473</f>
        <v>Stang Tap 3/4"</v>
      </c>
      <c r="C470" s="43">
        <f>'Laporan Mingguan'!C473</f>
        <v>0</v>
      </c>
      <c r="D470" s="43" t="str">
        <f>'Laporan Mingguan'!D473</f>
        <v>Jaya teknik</v>
      </c>
      <c r="E470" s="43">
        <f>'Laporan Mingguan'!E473</f>
        <v>0</v>
      </c>
      <c r="F470" s="44">
        <f>'Laporan Mingguan'!F473</f>
        <v>1</v>
      </c>
      <c r="G470" s="43">
        <f>'Laporan Mingguan'!G473+'Laporan Mingguan'!I473+'Laporan Mingguan'!K473+'Laporan Mingguan'!M473</f>
        <v>0</v>
      </c>
      <c r="H470" s="43">
        <f>'Laporan Mingguan'!H473+'Laporan Mingguan'!J473+'Laporan Mingguan'!L473+'Laporan Mingguan'!N473</f>
        <v>0</v>
      </c>
      <c r="I470" s="44">
        <f>'Laporan Mingguan'!O473</f>
        <v>1</v>
      </c>
      <c r="J470" s="46">
        <f>'Laporan Mingguan'!P473</f>
        <v>1</v>
      </c>
      <c r="K470" s="44">
        <f>'Laporan Mingguan'!Q473</f>
        <v>185000</v>
      </c>
      <c r="L470" s="44">
        <f>'Laporan Mingguan'!R473</f>
        <v>185000</v>
      </c>
    </row>
    <row r="471" spans="1:12" s="41" customFormat="1" x14ac:dyDescent="0.2">
      <c r="A471" s="43">
        <v>103</v>
      </c>
      <c r="B471" s="43" t="str">
        <f>'Laporan Mingguan'!B474</f>
        <v>THINNER LABA-LABA</v>
      </c>
      <c r="C471" s="43">
        <f>'Laporan Mingguan'!C474</f>
        <v>0</v>
      </c>
      <c r="D471" s="43">
        <f>'Laporan Mingguan'!D474</f>
        <v>0</v>
      </c>
      <c r="E471" s="43">
        <f>'Laporan Mingguan'!E474</f>
        <v>0</v>
      </c>
      <c r="F471" s="44">
        <f>'Laporan Mingguan'!F474</f>
        <v>0</v>
      </c>
      <c r="G471" s="43">
        <f>'Laporan Mingguan'!G474+'Laporan Mingguan'!I474+'Laporan Mingguan'!K474+'Laporan Mingguan'!M474</f>
        <v>1</v>
      </c>
      <c r="H471" s="43">
        <f>'Laporan Mingguan'!H474+'Laporan Mingguan'!J474+'Laporan Mingguan'!L474+'Laporan Mingguan'!N474</f>
        <v>0</v>
      </c>
      <c r="I471" s="44">
        <f>'Laporan Mingguan'!O474</f>
        <v>1</v>
      </c>
      <c r="J471" s="46">
        <f>'Laporan Mingguan'!P474</f>
        <v>1</v>
      </c>
      <c r="K471" s="44">
        <f>'Laporan Mingguan'!Q474</f>
        <v>145000</v>
      </c>
      <c r="L471" s="44">
        <f>'Laporan Mingguan'!R474</f>
        <v>145000</v>
      </c>
    </row>
    <row r="472" spans="1:12" s="41" customFormat="1" x14ac:dyDescent="0.2">
      <c r="A472" s="43">
        <v>104</v>
      </c>
      <c r="B472" s="43" t="str">
        <f>'Laporan Mingguan'!B475</f>
        <v>TAP MATIC - LPS</v>
      </c>
      <c r="C472" s="43">
        <f>'Laporan Mingguan'!C475</f>
        <v>0</v>
      </c>
      <c r="D472" s="43">
        <f>'Laporan Mingguan'!D475</f>
        <v>0</v>
      </c>
      <c r="E472" s="43">
        <f>'Laporan Mingguan'!E475</f>
        <v>0</v>
      </c>
      <c r="F472" s="44">
        <f>'Laporan Mingguan'!F475</f>
        <v>0</v>
      </c>
      <c r="G472" s="43">
        <f>'Laporan Mingguan'!G475+'Laporan Mingguan'!I475+'Laporan Mingguan'!K475+'Laporan Mingguan'!M475</f>
        <v>0</v>
      </c>
      <c r="H472" s="43">
        <f>'Laporan Mingguan'!H475+'Laporan Mingguan'!J475+'Laporan Mingguan'!L475+'Laporan Mingguan'!N475</f>
        <v>0</v>
      </c>
      <c r="I472" s="44">
        <f>'Laporan Mingguan'!O475</f>
        <v>0</v>
      </c>
      <c r="J472" s="46">
        <f>'Laporan Mingguan'!P475</f>
        <v>0</v>
      </c>
      <c r="K472" s="44">
        <f>'Laporan Mingguan'!Q475</f>
        <v>230000</v>
      </c>
      <c r="L472" s="44">
        <f>'Laporan Mingguan'!R475</f>
        <v>0</v>
      </c>
    </row>
    <row r="473" spans="1:12" s="41" customFormat="1" x14ac:dyDescent="0.2">
      <c r="A473" s="43">
        <v>105</v>
      </c>
      <c r="B473" s="43" t="str">
        <f>'Laporan Mingguan'!B476</f>
        <v>WD 40</v>
      </c>
      <c r="C473" s="43">
        <f>'Laporan Mingguan'!C476</f>
        <v>0</v>
      </c>
      <c r="D473" s="43" t="str">
        <f>'Laporan Mingguan'!D476</f>
        <v>SERAFINDO</v>
      </c>
      <c r="E473" s="43">
        <f>'Laporan Mingguan'!E476</f>
        <v>0</v>
      </c>
      <c r="F473" s="44">
        <f>'Laporan Mingguan'!F476</f>
        <v>2</v>
      </c>
      <c r="G473" s="43">
        <f>'Laporan Mingguan'!G476+'Laporan Mingguan'!I476+'Laporan Mingguan'!K476+'Laporan Mingguan'!M476</f>
        <v>0</v>
      </c>
      <c r="H473" s="43">
        <f>'Laporan Mingguan'!H476+'Laporan Mingguan'!J476+'Laporan Mingguan'!L476+'Laporan Mingguan'!N476</f>
        <v>0</v>
      </c>
      <c r="I473" s="44">
        <f>'Laporan Mingguan'!O476</f>
        <v>2</v>
      </c>
      <c r="J473" s="46">
        <f>'Laporan Mingguan'!P476</f>
        <v>2</v>
      </c>
      <c r="K473" s="44">
        <f>'Laporan Mingguan'!Q476</f>
        <v>90000</v>
      </c>
      <c r="L473" s="44">
        <f>'Laporan Mingguan'!R476</f>
        <v>180000</v>
      </c>
    </row>
    <row r="474" spans="1:12" s="41" customFormat="1" x14ac:dyDescent="0.2">
      <c r="A474" s="43">
        <v>106</v>
      </c>
      <c r="B474" s="43" t="str">
        <f>'Laporan Mingguan'!B477</f>
        <v>WIRE EDM FILTER-TW-43F</v>
      </c>
      <c r="C474" s="43">
        <f>'Laporan Mingguan'!C477</f>
        <v>0</v>
      </c>
      <c r="D474" s="43" t="str">
        <f>'Laporan Mingguan'!D477</f>
        <v>Jaya Metal</v>
      </c>
      <c r="E474" s="43">
        <f>'Laporan Mingguan'!E477</f>
        <v>0</v>
      </c>
      <c r="F474" s="44">
        <f>'Laporan Mingguan'!F477</f>
        <v>6</v>
      </c>
      <c r="G474" s="43">
        <f>'Laporan Mingguan'!G477+'Laporan Mingguan'!I477+'Laporan Mingguan'!K477+'Laporan Mingguan'!M477</f>
        <v>0</v>
      </c>
      <c r="H474" s="43">
        <f>'Laporan Mingguan'!H477+'Laporan Mingguan'!J477+'Laporan Mingguan'!L477+'Laporan Mingguan'!N477</f>
        <v>2</v>
      </c>
      <c r="I474" s="44">
        <f>'Laporan Mingguan'!O477</f>
        <v>4</v>
      </c>
      <c r="J474" s="46">
        <f>'Laporan Mingguan'!P477</f>
        <v>4</v>
      </c>
      <c r="K474" s="44">
        <f>'Laporan Mingguan'!Q477</f>
        <v>750000</v>
      </c>
      <c r="L474" s="44">
        <f>'Laporan Mingguan'!R477</f>
        <v>3000000</v>
      </c>
    </row>
    <row r="475" spans="1:12" s="41" customFormat="1" x14ac:dyDescent="0.2">
      <c r="I475" s="42"/>
      <c r="J475" s="42"/>
      <c r="K475" s="47" t="str">
        <f>'Laporan Mingguan'!$Q479</f>
        <v>Total</v>
      </c>
      <c r="L475" s="47">
        <f>SUM(L369:L474)</f>
        <v>16881076.5</v>
      </c>
    </row>
    <row r="476" spans="1:12" s="41" customFormat="1" ht="13.5" thickBot="1" x14ac:dyDescent="0.25">
      <c r="A476" s="40" t="s">
        <v>16</v>
      </c>
      <c r="I476" s="42"/>
      <c r="J476" s="42"/>
    </row>
    <row r="477" spans="1:12" s="41" customFormat="1" ht="15" customHeight="1" x14ac:dyDescent="0.2">
      <c r="A477" s="113" t="s">
        <v>2</v>
      </c>
      <c r="B477" s="115" t="s">
        <v>3</v>
      </c>
      <c r="C477" s="115" t="s">
        <v>4</v>
      </c>
      <c r="D477" s="117" t="s">
        <v>5</v>
      </c>
      <c r="E477" s="119" t="s">
        <v>6</v>
      </c>
      <c r="F477" s="111" t="str">
        <f>'Laporan Mingguan'!F482</f>
        <v>Sisa Januari</v>
      </c>
      <c r="G477" s="122" t="s">
        <v>14</v>
      </c>
      <c r="H477" s="124" t="s">
        <v>15</v>
      </c>
      <c r="I477" s="111" t="str">
        <f>'Laporan Mingguan'!O482</f>
        <v>Sisa Februari</v>
      </c>
      <c r="J477" s="126" t="s">
        <v>11</v>
      </c>
      <c r="K477" s="127" t="s">
        <v>12</v>
      </c>
      <c r="L477" s="111" t="s">
        <v>13</v>
      </c>
    </row>
    <row r="478" spans="1:12" s="41" customFormat="1" ht="13.5" thickBot="1" x14ac:dyDescent="0.25">
      <c r="A478" s="114"/>
      <c r="B478" s="116"/>
      <c r="C478" s="116"/>
      <c r="D478" s="118"/>
      <c r="E478" s="120"/>
      <c r="F478" s="121"/>
      <c r="G478" s="123"/>
      <c r="H478" s="125"/>
      <c r="I478" s="121"/>
      <c r="J478" s="121"/>
      <c r="K478" s="128"/>
      <c r="L478" s="112"/>
    </row>
    <row r="479" spans="1:12" s="41" customFormat="1" x14ac:dyDescent="0.2">
      <c r="A479" s="43">
        <v>1</v>
      </c>
      <c r="B479" s="43" t="str">
        <f>'Laporan Mingguan'!B484</f>
        <v>Air Jet Valve</v>
      </c>
      <c r="C479" s="43" t="str">
        <f>'Laporan Mingguan'!C484</f>
        <v>AJV 20</v>
      </c>
      <c r="D479" s="43">
        <f>'Laporan Mingguan'!D484</f>
        <v>0</v>
      </c>
      <c r="E479" s="43">
        <f>'Laporan Mingguan'!E484</f>
        <v>0</v>
      </c>
      <c r="F479" s="44">
        <f>'Laporan Mingguan'!F484</f>
        <v>2</v>
      </c>
      <c r="G479" s="43">
        <f>'Laporan Mingguan'!G484+'Laporan Mingguan'!I484+'Laporan Mingguan'!K484+'Laporan Mingguan'!M484</f>
        <v>0</v>
      </c>
      <c r="H479" s="43">
        <f>'Laporan Mingguan'!H484+'Laporan Mingguan'!J484+'Laporan Mingguan'!L484+'Laporan Mingguan'!N484</f>
        <v>2</v>
      </c>
      <c r="I479" s="44">
        <f>'Laporan Mingguan'!O484</f>
        <v>0</v>
      </c>
      <c r="J479" s="44">
        <f>'Laporan Mingguan'!P484</f>
        <v>0</v>
      </c>
      <c r="K479" s="44">
        <f>'Laporan Mingguan'!Q484</f>
        <v>227933</v>
      </c>
      <c r="L479" s="44">
        <f>'Laporan Mingguan'!R484</f>
        <v>0</v>
      </c>
    </row>
    <row r="480" spans="1:12" s="41" customFormat="1" x14ac:dyDescent="0.2">
      <c r="A480" s="43">
        <v>2</v>
      </c>
      <c r="B480" s="43" t="str">
        <f>'Laporan Mingguan'!B485</f>
        <v>Air Jet Valve</v>
      </c>
      <c r="C480" s="43" t="str">
        <f>'Laporan Mingguan'!C485</f>
        <v>AJV 12</v>
      </c>
      <c r="D480" s="43">
        <f>'Laporan Mingguan'!D485</f>
        <v>0</v>
      </c>
      <c r="E480" s="43">
        <f>'Laporan Mingguan'!E485</f>
        <v>0</v>
      </c>
      <c r="F480" s="44">
        <f>'Laporan Mingguan'!F485</f>
        <v>0</v>
      </c>
      <c r="G480" s="43">
        <f>'Laporan Mingguan'!G485+'Laporan Mingguan'!I485+'Laporan Mingguan'!K485+'Laporan Mingguan'!M485</f>
        <v>0</v>
      </c>
      <c r="H480" s="43">
        <f>'Laporan Mingguan'!H485+'Laporan Mingguan'!J485+'Laporan Mingguan'!L485+'Laporan Mingguan'!N485</f>
        <v>0</v>
      </c>
      <c r="I480" s="44">
        <f>'Laporan Mingguan'!O485</f>
        <v>0</v>
      </c>
      <c r="J480" s="44">
        <f>'Laporan Mingguan'!P485</f>
        <v>0</v>
      </c>
      <c r="K480" s="44">
        <f>'Laporan Mingguan'!Q485</f>
        <v>106941</v>
      </c>
      <c r="L480" s="44">
        <f>'Laporan Mingguan'!R485</f>
        <v>0</v>
      </c>
    </row>
    <row r="481" spans="1:12" s="41" customFormat="1" x14ac:dyDescent="0.2">
      <c r="A481" s="43">
        <v>3</v>
      </c>
      <c r="B481" s="43" t="str">
        <f>'Laporan Mingguan'!B486</f>
        <v>Air Jet Valve</v>
      </c>
      <c r="C481" s="43" t="str">
        <f>'Laporan Mingguan'!C486</f>
        <v>AJV 16</v>
      </c>
      <c r="D481" s="43">
        <f>'Laporan Mingguan'!D486</f>
        <v>0</v>
      </c>
      <c r="E481" s="43">
        <f>'Laporan Mingguan'!E486</f>
        <v>0</v>
      </c>
      <c r="F481" s="44">
        <f>'Laporan Mingguan'!F486</f>
        <v>0</v>
      </c>
      <c r="G481" s="43">
        <f>'Laporan Mingguan'!G486+'Laporan Mingguan'!I486+'Laporan Mingguan'!K486+'Laporan Mingguan'!M486</f>
        <v>0</v>
      </c>
      <c r="H481" s="43">
        <f>'Laporan Mingguan'!H486+'Laporan Mingguan'!J486+'Laporan Mingguan'!L486+'Laporan Mingguan'!N486</f>
        <v>0</v>
      </c>
      <c r="I481" s="44">
        <f>'Laporan Mingguan'!O486</f>
        <v>0</v>
      </c>
      <c r="J481" s="44">
        <f>'Laporan Mingguan'!P486</f>
        <v>0</v>
      </c>
      <c r="K481" s="44">
        <f>'Laporan Mingguan'!Q486</f>
        <v>400000</v>
      </c>
      <c r="L481" s="44">
        <f>'Laporan Mingguan'!R486</f>
        <v>0</v>
      </c>
    </row>
    <row r="482" spans="1:12" s="41" customFormat="1" x14ac:dyDescent="0.2">
      <c r="A482" s="43">
        <v>4</v>
      </c>
      <c r="B482" s="43" t="str">
        <f>'Laporan Mingguan'!B487</f>
        <v>Air Jet Valve</v>
      </c>
      <c r="C482" s="43" t="str">
        <f>'Laporan Mingguan'!C487</f>
        <v>AJV 25</v>
      </c>
      <c r="D482" s="43">
        <f>'Laporan Mingguan'!D487</f>
        <v>0</v>
      </c>
      <c r="E482" s="43">
        <f>'Laporan Mingguan'!E487</f>
        <v>0</v>
      </c>
      <c r="F482" s="44">
        <f>'Laporan Mingguan'!F487</f>
        <v>0</v>
      </c>
      <c r="G482" s="43">
        <f>'Laporan Mingguan'!G487+'Laporan Mingguan'!I487+'Laporan Mingguan'!K487+'Laporan Mingguan'!M487</f>
        <v>0</v>
      </c>
      <c r="H482" s="43">
        <f>'Laporan Mingguan'!H487+'Laporan Mingguan'!J487+'Laporan Mingguan'!L487+'Laporan Mingguan'!N487</f>
        <v>0</v>
      </c>
      <c r="I482" s="44">
        <f>'Laporan Mingguan'!O487</f>
        <v>0</v>
      </c>
      <c r="J482" s="44">
        <f>'Laporan Mingguan'!P487</f>
        <v>0</v>
      </c>
      <c r="K482" s="44">
        <f>'Laporan Mingguan'!Q487</f>
        <v>284949</v>
      </c>
      <c r="L482" s="44">
        <f>'Laporan Mingguan'!R487</f>
        <v>0</v>
      </c>
    </row>
    <row r="483" spans="1:12" s="41" customFormat="1" x14ac:dyDescent="0.2">
      <c r="A483" s="43">
        <v>5</v>
      </c>
      <c r="B483" s="43" t="str">
        <f>'Laporan Mingguan'!B488</f>
        <v>Adapter Joint</v>
      </c>
      <c r="C483" s="43" t="str">
        <f>'Laporan Mingguan'!C488</f>
        <v>JEFS 22</v>
      </c>
      <c r="D483" s="43">
        <f>'Laporan Mingguan'!D488</f>
        <v>0</v>
      </c>
      <c r="E483" s="43">
        <f>'Laporan Mingguan'!E488</f>
        <v>0</v>
      </c>
      <c r="F483" s="44">
        <f>'Laporan Mingguan'!F488</f>
        <v>0</v>
      </c>
      <c r="G483" s="43">
        <f>'Laporan Mingguan'!G488+'Laporan Mingguan'!I488+'Laporan Mingguan'!K488+'Laporan Mingguan'!M488</f>
        <v>0</v>
      </c>
      <c r="H483" s="43">
        <f>'Laporan Mingguan'!H488+'Laporan Mingguan'!J488+'Laporan Mingguan'!L488+'Laporan Mingguan'!N488</f>
        <v>0</v>
      </c>
      <c r="I483" s="44">
        <f>'Laporan Mingguan'!O488</f>
        <v>0</v>
      </c>
      <c r="J483" s="44">
        <f>'Laporan Mingguan'!P488</f>
        <v>0</v>
      </c>
      <c r="K483" s="44">
        <f>'Laporan Mingguan'!Q488</f>
        <v>106477</v>
      </c>
      <c r="L483" s="44">
        <f>'Laporan Mingguan'!R488</f>
        <v>0</v>
      </c>
    </row>
    <row r="484" spans="1:12" s="41" customFormat="1" x14ac:dyDescent="0.2">
      <c r="A484" s="43">
        <v>6</v>
      </c>
      <c r="B484" s="43" t="str">
        <f>'Laporan Mingguan'!B489</f>
        <v>Angular Pin</v>
      </c>
      <c r="C484" s="43" t="str">
        <f>'Laporan Mingguan'!C489</f>
        <v>APZ-12-90-N20</v>
      </c>
      <c r="D484" s="43">
        <f>'Laporan Mingguan'!D489</f>
        <v>0</v>
      </c>
      <c r="E484" s="43">
        <f>'Laporan Mingguan'!E489</f>
        <v>0</v>
      </c>
      <c r="F484" s="44">
        <f>'Laporan Mingguan'!F489</f>
        <v>0</v>
      </c>
      <c r="G484" s="43">
        <f>'Laporan Mingguan'!G489+'Laporan Mingguan'!I489+'Laporan Mingguan'!K489+'Laporan Mingguan'!M489</f>
        <v>0</v>
      </c>
      <c r="H484" s="43">
        <f>'Laporan Mingguan'!H489+'Laporan Mingguan'!J489+'Laporan Mingguan'!L489+'Laporan Mingguan'!N489</f>
        <v>0</v>
      </c>
      <c r="I484" s="44">
        <f>'Laporan Mingguan'!O489</f>
        <v>0</v>
      </c>
      <c r="J484" s="44">
        <f>'Laporan Mingguan'!P489</f>
        <v>0</v>
      </c>
      <c r="K484" s="44">
        <f>'Laporan Mingguan'!Q489</f>
        <v>130000</v>
      </c>
      <c r="L484" s="44">
        <f>'Laporan Mingguan'!R489</f>
        <v>0</v>
      </c>
    </row>
    <row r="485" spans="1:12" s="41" customFormat="1" ht="12" customHeight="1" x14ac:dyDescent="0.2">
      <c r="A485" s="43">
        <v>7</v>
      </c>
      <c r="B485" s="43" t="str">
        <f>'Laporan Mingguan'!B490</f>
        <v>Angular Pin</v>
      </c>
      <c r="C485" s="43" t="str">
        <f>'Laporan Mingguan'!C490</f>
        <v>APZ-12-110</v>
      </c>
      <c r="D485" s="43">
        <f>'Laporan Mingguan'!D490</f>
        <v>0</v>
      </c>
      <c r="E485" s="43">
        <f>'Laporan Mingguan'!E490</f>
        <v>0</v>
      </c>
      <c r="F485" s="44">
        <f>'Laporan Mingguan'!F490</f>
        <v>1</v>
      </c>
      <c r="G485" s="43">
        <f>'Laporan Mingguan'!G490+'Laporan Mingguan'!I490+'Laporan Mingguan'!K490+'Laporan Mingguan'!M490</f>
        <v>0</v>
      </c>
      <c r="H485" s="43">
        <f>'Laporan Mingguan'!H490+'Laporan Mingguan'!J490+'Laporan Mingguan'!L490+'Laporan Mingguan'!N490</f>
        <v>0</v>
      </c>
      <c r="I485" s="44">
        <f>'Laporan Mingguan'!O490</f>
        <v>1</v>
      </c>
      <c r="J485" s="44">
        <f>'Laporan Mingguan'!P490</f>
        <v>1</v>
      </c>
      <c r="K485" s="44">
        <f>'Laporan Mingguan'!Q490</f>
        <v>108000</v>
      </c>
      <c r="L485" s="44">
        <f>'Laporan Mingguan'!R490</f>
        <v>108000</v>
      </c>
    </row>
    <row r="486" spans="1:12" s="41" customFormat="1" x14ac:dyDescent="0.2">
      <c r="A486" s="43">
        <v>8</v>
      </c>
      <c r="B486" s="43" t="str">
        <f>'Laporan Mingguan'!B491</f>
        <v>Angular Pin</v>
      </c>
      <c r="C486" s="43" t="str">
        <f>'Laporan Mingguan'!C491</f>
        <v>APST-12-120</v>
      </c>
      <c r="D486" s="43">
        <f>'Laporan Mingguan'!D491</f>
        <v>0</v>
      </c>
      <c r="E486" s="43">
        <f>'Laporan Mingguan'!E491</f>
        <v>0</v>
      </c>
      <c r="F486" s="44">
        <f>'Laporan Mingguan'!F491</f>
        <v>2</v>
      </c>
      <c r="G486" s="43">
        <f>'Laporan Mingguan'!G491+'Laporan Mingguan'!I491+'Laporan Mingguan'!K491+'Laporan Mingguan'!M491</f>
        <v>0</v>
      </c>
      <c r="H486" s="43">
        <f>'Laporan Mingguan'!H491+'Laporan Mingguan'!J491+'Laporan Mingguan'!L491+'Laporan Mingguan'!N491</f>
        <v>0</v>
      </c>
      <c r="I486" s="44">
        <f>'Laporan Mingguan'!O491</f>
        <v>2</v>
      </c>
      <c r="J486" s="44">
        <f>'Laporan Mingguan'!P491</f>
        <v>2</v>
      </c>
      <c r="K486" s="44">
        <f>'Laporan Mingguan'!Q491</f>
        <v>150000</v>
      </c>
      <c r="L486" s="44">
        <f>'Laporan Mingguan'!R491</f>
        <v>300000</v>
      </c>
    </row>
    <row r="487" spans="1:12" s="41" customFormat="1" x14ac:dyDescent="0.2">
      <c r="A487" s="43">
        <v>9</v>
      </c>
      <c r="B487" s="43" t="str">
        <f>'Laporan Mingguan'!B492</f>
        <v>Angular Pin</v>
      </c>
      <c r="C487" s="43" t="str">
        <f>'Laporan Mingguan'!C492</f>
        <v>APST-20-150</v>
      </c>
      <c r="D487" s="43">
        <f>'Laporan Mingguan'!D492</f>
        <v>0</v>
      </c>
      <c r="E487" s="43">
        <f>'Laporan Mingguan'!E492</f>
        <v>0</v>
      </c>
      <c r="F487" s="44">
        <f>'Laporan Mingguan'!F492</f>
        <v>0</v>
      </c>
      <c r="G487" s="43">
        <f>'Laporan Mingguan'!G492+'Laporan Mingguan'!I492+'Laporan Mingguan'!K492+'Laporan Mingguan'!M492</f>
        <v>0</v>
      </c>
      <c r="H487" s="43">
        <f>'Laporan Mingguan'!H492+'Laporan Mingguan'!J492+'Laporan Mingguan'!L492+'Laporan Mingguan'!N492</f>
        <v>0</v>
      </c>
      <c r="I487" s="44">
        <f>'Laporan Mingguan'!O492</f>
        <v>0</v>
      </c>
      <c r="J487" s="44">
        <f>'Laporan Mingguan'!P492</f>
        <v>0</v>
      </c>
      <c r="K487" s="44">
        <f>'Laporan Mingguan'!Q492</f>
        <v>240000</v>
      </c>
      <c r="L487" s="44">
        <f>'Laporan Mingguan'!R492</f>
        <v>0</v>
      </c>
    </row>
    <row r="488" spans="1:12" s="41" customFormat="1" x14ac:dyDescent="0.2">
      <c r="A488" s="43">
        <v>10</v>
      </c>
      <c r="B488" s="43" t="str">
        <f>'Laporan Mingguan'!B493</f>
        <v>Angular Pin</v>
      </c>
      <c r="C488" s="43" t="str">
        <f>'Laporan Mingguan'!C493</f>
        <v>GPJL-20-205</v>
      </c>
      <c r="D488" s="43">
        <f>'Laporan Mingguan'!D493</f>
        <v>0</v>
      </c>
      <c r="E488" s="43">
        <f>'Laporan Mingguan'!E493</f>
        <v>0</v>
      </c>
      <c r="F488" s="44">
        <f>'Laporan Mingguan'!F493</f>
        <v>2</v>
      </c>
      <c r="G488" s="43">
        <f>'Laporan Mingguan'!G493+'Laporan Mingguan'!I493+'Laporan Mingguan'!K493+'Laporan Mingguan'!M493</f>
        <v>0</v>
      </c>
      <c r="H488" s="43">
        <f>'Laporan Mingguan'!H493+'Laporan Mingguan'!J493+'Laporan Mingguan'!L493+'Laporan Mingguan'!N493</f>
        <v>0</v>
      </c>
      <c r="I488" s="44">
        <f>'Laporan Mingguan'!O493</f>
        <v>2</v>
      </c>
      <c r="J488" s="44">
        <f>'Laporan Mingguan'!P493</f>
        <v>2</v>
      </c>
      <c r="K488" s="44">
        <f>'Laporan Mingguan'!Q493</f>
        <v>150000</v>
      </c>
      <c r="L488" s="44">
        <f>'Laporan Mingguan'!R493</f>
        <v>300000</v>
      </c>
    </row>
    <row r="489" spans="1:12" s="41" customFormat="1" x14ac:dyDescent="0.2">
      <c r="A489" s="43">
        <v>11</v>
      </c>
      <c r="B489" s="43" t="str">
        <f>'Laporan Mingguan'!B494</f>
        <v>Baffle Board</v>
      </c>
      <c r="C489" s="43" t="str">
        <f>'Laporan Mingguan'!C494</f>
        <v>BFPT 12-85</v>
      </c>
      <c r="D489" s="43" t="str">
        <f>'Laporan Mingguan'!D494</f>
        <v>Putra Alam</v>
      </c>
      <c r="E489" s="43">
        <f>'Laporan Mingguan'!E494</f>
        <v>0</v>
      </c>
      <c r="F489" s="44">
        <f>'Laporan Mingguan'!F494</f>
        <v>0</v>
      </c>
      <c r="G489" s="43">
        <f>'Laporan Mingguan'!G494+'Laporan Mingguan'!I494+'Laporan Mingguan'!K494+'Laporan Mingguan'!M494</f>
        <v>0</v>
      </c>
      <c r="H489" s="43">
        <f>'Laporan Mingguan'!H494+'Laporan Mingguan'!J494+'Laporan Mingguan'!L494+'Laporan Mingguan'!N494</f>
        <v>0</v>
      </c>
      <c r="I489" s="44">
        <f>'Laporan Mingguan'!O494</f>
        <v>0</v>
      </c>
      <c r="J489" s="44">
        <f>'Laporan Mingguan'!P494</f>
        <v>0</v>
      </c>
      <c r="K489" s="44">
        <f>'Laporan Mingguan'!Q494</f>
        <v>236300</v>
      </c>
      <c r="L489" s="44">
        <f>'Laporan Mingguan'!R494</f>
        <v>0</v>
      </c>
    </row>
    <row r="490" spans="1:12" s="41" customFormat="1" x14ac:dyDescent="0.2">
      <c r="A490" s="43">
        <v>12</v>
      </c>
      <c r="B490" s="43" t="str">
        <f>'Laporan Mingguan'!B495</f>
        <v>Ball Bearing NTN</v>
      </c>
      <c r="C490" s="43" t="str">
        <f>'Laporan Mingguan'!C495</f>
        <v>4T-32203R</v>
      </c>
      <c r="D490" s="43" t="str">
        <f>'Laporan Mingguan'!D495</f>
        <v>SLS</v>
      </c>
      <c r="E490" s="43">
        <f>'Laporan Mingguan'!E495</f>
        <v>0</v>
      </c>
      <c r="F490" s="44">
        <f>'Laporan Mingguan'!F495</f>
        <v>0</v>
      </c>
      <c r="G490" s="43">
        <f>'Laporan Mingguan'!G495+'Laporan Mingguan'!I495+'Laporan Mingguan'!K495+'Laporan Mingguan'!M495</f>
        <v>0</v>
      </c>
      <c r="H490" s="43">
        <f>'Laporan Mingguan'!H495+'Laporan Mingguan'!J495+'Laporan Mingguan'!L495+'Laporan Mingguan'!N495</f>
        <v>0</v>
      </c>
      <c r="I490" s="44">
        <f>'Laporan Mingguan'!O495</f>
        <v>0</v>
      </c>
      <c r="J490" s="44">
        <f>'Laporan Mingguan'!P495</f>
        <v>0</v>
      </c>
      <c r="K490" s="44">
        <f>'Laporan Mingguan'!Q495</f>
        <v>41000</v>
      </c>
      <c r="L490" s="44">
        <f>'Laporan Mingguan'!R495</f>
        <v>0</v>
      </c>
    </row>
    <row r="491" spans="1:12" s="41" customFormat="1" x14ac:dyDescent="0.2">
      <c r="A491" s="43">
        <v>13</v>
      </c>
      <c r="B491" s="43" t="str">
        <f>'Laporan Mingguan'!B496</f>
        <v>Ball Bearing NTN</v>
      </c>
      <c r="C491" s="43" t="str">
        <f>'Laporan Mingguan'!C496</f>
        <v>4T-32004</v>
      </c>
      <c r="D491" s="43" t="str">
        <f>'Laporan Mingguan'!D496</f>
        <v>SLS</v>
      </c>
      <c r="E491" s="43">
        <f>'Laporan Mingguan'!E496</f>
        <v>0</v>
      </c>
      <c r="F491" s="44">
        <f>'Laporan Mingguan'!F496</f>
        <v>0</v>
      </c>
      <c r="G491" s="43">
        <f>'Laporan Mingguan'!G496+'Laporan Mingguan'!I496+'Laporan Mingguan'!K496+'Laporan Mingguan'!M496</f>
        <v>0</v>
      </c>
      <c r="H491" s="43">
        <f>'Laporan Mingguan'!H496+'Laporan Mingguan'!J496+'Laporan Mingguan'!L496+'Laporan Mingguan'!N496</f>
        <v>0</v>
      </c>
      <c r="I491" s="44">
        <f>'Laporan Mingguan'!O496</f>
        <v>0</v>
      </c>
      <c r="J491" s="44">
        <f>'Laporan Mingguan'!P496</f>
        <v>0</v>
      </c>
      <c r="K491" s="44">
        <f>'Laporan Mingguan'!Q496</f>
        <v>60000</v>
      </c>
      <c r="L491" s="44">
        <f>'Laporan Mingguan'!R496</f>
        <v>0</v>
      </c>
    </row>
    <row r="492" spans="1:12" s="41" customFormat="1" x14ac:dyDescent="0.2">
      <c r="A492" s="43">
        <v>14</v>
      </c>
      <c r="B492" s="43" t="str">
        <f>'Laporan Mingguan'!B497</f>
        <v>Ball Bearing NTN</v>
      </c>
      <c r="C492" s="43" t="str">
        <f>'Laporan Mingguan'!C497</f>
        <v>4T-32204</v>
      </c>
      <c r="D492" s="43" t="str">
        <f>'Laporan Mingguan'!D497</f>
        <v>SLS</v>
      </c>
      <c r="E492" s="43">
        <f>'Laporan Mingguan'!E497</f>
        <v>0</v>
      </c>
      <c r="F492" s="44">
        <f>'Laporan Mingguan'!F497</f>
        <v>0</v>
      </c>
      <c r="G492" s="43">
        <f>'Laporan Mingguan'!G497+'Laporan Mingguan'!I497+'Laporan Mingguan'!K497+'Laporan Mingguan'!M497</f>
        <v>0</v>
      </c>
      <c r="H492" s="43">
        <f>'Laporan Mingguan'!H497+'Laporan Mingguan'!J497+'Laporan Mingguan'!L497+'Laporan Mingguan'!N497</f>
        <v>0</v>
      </c>
      <c r="I492" s="44">
        <f>'Laporan Mingguan'!O497</f>
        <v>0</v>
      </c>
      <c r="J492" s="44">
        <f>'Laporan Mingguan'!P497</f>
        <v>0</v>
      </c>
      <c r="K492" s="44">
        <f>'Laporan Mingguan'!Q497</f>
        <v>55000</v>
      </c>
      <c r="L492" s="44">
        <f>'Laporan Mingguan'!R497</f>
        <v>0</v>
      </c>
    </row>
    <row r="493" spans="1:12" s="41" customFormat="1" x14ac:dyDescent="0.2">
      <c r="A493" s="43">
        <v>15</v>
      </c>
      <c r="B493" s="43" t="str">
        <f>'Laporan Mingguan'!B498</f>
        <v>Ball Bearing NTN</v>
      </c>
      <c r="C493" s="43" t="str">
        <f>'Laporan Mingguan'!C498</f>
        <v>6202- ZZ C3</v>
      </c>
      <c r="D493" s="43" t="str">
        <f>'Laporan Mingguan'!D498</f>
        <v>SLS</v>
      </c>
      <c r="E493" s="43">
        <f>'Laporan Mingguan'!E498</f>
        <v>0</v>
      </c>
      <c r="F493" s="44">
        <f>'Laporan Mingguan'!F498</f>
        <v>0</v>
      </c>
      <c r="G493" s="43">
        <f>'Laporan Mingguan'!G498+'Laporan Mingguan'!I498+'Laporan Mingguan'!K498+'Laporan Mingguan'!M498</f>
        <v>0</v>
      </c>
      <c r="H493" s="43">
        <f>'Laporan Mingguan'!H498+'Laporan Mingguan'!J498+'Laporan Mingguan'!L498+'Laporan Mingguan'!N498</f>
        <v>0</v>
      </c>
      <c r="I493" s="44">
        <f>'Laporan Mingguan'!O498</f>
        <v>0</v>
      </c>
      <c r="J493" s="44">
        <f>'Laporan Mingguan'!P498</f>
        <v>0</v>
      </c>
      <c r="K493" s="44">
        <f>'Laporan Mingguan'!Q498</f>
        <v>25000</v>
      </c>
      <c r="L493" s="44">
        <f>'Laporan Mingguan'!R498</f>
        <v>0</v>
      </c>
    </row>
    <row r="494" spans="1:12" s="41" customFormat="1" x14ac:dyDescent="0.2">
      <c r="A494" s="43">
        <v>16</v>
      </c>
      <c r="B494" s="43" t="str">
        <f>'Laporan Mingguan'!B499</f>
        <v>Ball Bearing NTN</v>
      </c>
      <c r="C494" s="43" t="str">
        <f>'Laporan Mingguan'!C499</f>
        <v>6208ZZ/2Asu1</v>
      </c>
      <c r="D494" s="43" t="str">
        <f>'Laporan Mingguan'!D499</f>
        <v>Afat Bearing</v>
      </c>
      <c r="E494" s="43">
        <f>'Laporan Mingguan'!E499</f>
        <v>0</v>
      </c>
      <c r="F494" s="44">
        <f>'Laporan Mingguan'!F499</f>
        <v>0</v>
      </c>
      <c r="G494" s="43">
        <f>'Laporan Mingguan'!G499+'Laporan Mingguan'!I499+'Laporan Mingguan'!K499+'Laporan Mingguan'!M499</f>
        <v>0</v>
      </c>
      <c r="H494" s="43">
        <f>'Laporan Mingguan'!H499+'Laporan Mingguan'!J499+'Laporan Mingguan'!L499+'Laporan Mingguan'!N499</f>
        <v>0</v>
      </c>
      <c r="I494" s="44">
        <f>'Laporan Mingguan'!O499</f>
        <v>0</v>
      </c>
      <c r="J494" s="44">
        <f>'Laporan Mingguan'!P499</f>
        <v>0</v>
      </c>
      <c r="K494" s="44">
        <f>'Laporan Mingguan'!Q499</f>
        <v>45000</v>
      </c>
      <c r="L494" s="44">
        <f>'Laporan Mingguan'!R499</f>
        <v>0</v>
      </c>
    </row>
    <row r="495" spans="1:12" s="41" customFormat="1" x14ac:dyDescent="0.2">
      <c r="A495" s="43">
        <v>17</v>
      </c>
      <c r="B495" s="43" t="str">
        <f>'Laporan Mingguan'!B500</f>
        <v>Ball Bearing NTN</v>
      </c>
      <c r="C495" s="43" t="str">
        <f>'Laporan Mingguan'!C500</f>
        <v>6306 LLUC3/2AS</v>
      </c>
      <c r="D495" s="43">
        <f>'Laporan Mingguan'!D500</f>
        <v>0</v>
      </c>
      <c r="E495" s="43">
        <f>'Laporan Mingguan'!E500</f>
        <v>0</v>
      </c>
      <c r="F495" s="44">
        <f>'Laporan Mingguan'!F500</f>
        <v>0</v>
      </c>
      <c r="G495" s="43">
        <f>'Laporan Mingguan'!G500+'Laporan Mingguan'!I500+'Laporan Mingguan'!K500+'Laporan Mingguan'!M500</f>
        <v>0</v>
      </c>
      <c r="H495" s="43">
        <f>'Laporan Mingguan'!H500+'Laporan Mingguan'!J500+'Laporan Mingguan'!L500+'Laporan Mingguan'!N500</f>
        <v>0</v>
      </c>
      <c r="I495" s="44">
        <f>'Laporan Mingguan'!O500</f>
        <v>0</v>
      </c>
      <c r="J495" s="44">
        <f>'Laporan Mingguan'!P500</f>
        <v>0</v>
      </c>
      <c r="K495" s="44">
        <f>'Laporan Mingguan'!Q500</f>
        <v>65000</v>
      </c>
      <c r="L495" s="44">
        <f>'Laporan Mingguan'!R500</f>
        <v>0</v>
      </c>
    </row>
    <row r="496" spans="1:12" s="41" customFormat="1" x14ac:dyDescent="0.2">
      <c r="A496" s="43">
        <v>18</v>
      </c>
      <c r="B496" s="43" t="str">
        <f>'Laporan Mingguan'!B501</f>
        <v>Ball Bearing THK</v>
      </c>
      <c r="C496" s="43" t="str">
        <f>'Laporan Mingguan'!C501</f>
        <v>LM3000 OP / LM30UUOP</v>
      </c>
      <c r="D496" s="43" t="str">
        <f>'Laporan Mingguan'!D501</f>
        <v>Toko Pedia</v>
      </c>
      <c r="E496" s="43">
        <f>'Laporan Mingguan'!E501</f>
        <v>0</v>
      </c>
      <c r="F496" s="44">
        <f>'Laporan Mingguan'!F501</f>
        <v>0</v>
      </c>
      <c r="G496" s="43">
        <f>'Laporan Mingguan'!G501+'Laporan Mingguan'!I501+'Laporan Mingguan'!K501+'Laporan Mingguan'!M501</f>
        <v>0</v>
      </c>
      <c r="H496" s="43">
        <f>'Laporan Mingguan'!H501+'Laporan Mingguan'!J501+'Laporan Mingguan'!L501+'Laporan Mingguan'!N501</f>
        <v>0</v>
      </c>
      <c r="I496" s="44">
        <f>'Laporan Mingguan'!O501</f>
        <v>0</v>
      </c>
      <c r="J496" s="44">
        <f>'Laporan Mingguan'!P501</f>
        <v>0</v>
      </c>
      <c r="K496" s="44">
        <f>'Laporan Mingguan'!Q501</f>
        <v>90000</v>
      </c>
      <c r="L496" s="44">
        <f>'Laporan Mingguan'!R501</f>
        <v>0</v>
      </c>
    </row>
    <row r="497" spans="1:12" s="41" customFormat="1" x14ac:dyDescent="0.2">
      <c r="A497" s="43">
        <v>19</v>
      </c>
      <c r="B497" s="43" t="str">
        <f>'Laporan Mingguan'!B502</f>
        <v>Ball Bearing Transfer</v>
      </c>
      <c r="C497" s="43" t="str">
        <f>'Laporan Mingguan'!C502</f>
        <v>-</v>
      </c>
      <c r="D497" s="43" t="str">
        <f>'Laporan Mingguan'!D502</f>
        <v>Multi Rantai mas</v>
      </c>
      <c r="E497" s="43">
        <f>'Laporan Mingguan'!E502</f>
        <v>0</v>
      </c>
      <c r="F497" s="44">
        <f>'Laporan Mingguan'!F502</f>
        <v>0</v>
      </c>
      <c r="G497" s="43">
        <f>'Laporan Mingguan'!G502+'Laporan Mingguan'!I502+'Laporan Mingguan'!K502+'Laporan Mingguan'!M502</f>
        <v>0</v>
      </c>
      <c r="H497" s="43">
        <f>'Laporan Mingguan'!H502+'Laporan Mingguan'!J502+'Laporan Mingguan'!L502+'Laporan Mingguan'!N502</f>
        <v>0</v>
      </c>
      <c r="I497" s="44">
        <f>'Laporan Mingguan'!O502</f>
        <v>0</v>
      </c>
      <c r="J497" s="44">
        <f>'Laporan Mingguan'!P502</f>
        <v>0</v>
      </c>
      <c r="K497" s="44">
        <f>'Laporan Mingguan'!Q502</f>
        <v>47500</v>
      </c>
      <c r="L497" s="44">
        <f>'Laporan Mingguan'!R502</f>
        <v>0</v>
      </c>
    </row>
    <row r="498" spans="1:12" s="41" customFormat="1" x14ac:dyDescent="0.2">
      <c r="A498" s="43">
        <v>20</v>
      </c>
      <c r="B498" s="43" t="str">
        <f>'Laporan Mingguan'!B503</f>
        <v xml:space="preserve">BEARING </v>
      </c>
      <c r="C498" s="43" t="str">
        <f>'Laporan Mingguan'!C503</f>
        <v>HK1012</v>
      </c>
      <c r="D498" s="43" t="str">
        <f>'Laporan Mingguan'!D503</f>
        <v>Toko Pedia</v>
      </c>
      <c r="E498" s="43">
        <f>'Laporan Mingguan'!E503</f>
        <v>0</v>
      </c>
      <c r="F498" s="44">
        <f>'Laporan Mingguan'!F503</f>
        <v>0</v>
      </c>
      <c r="G498" s="43">
        <f>'Laporan Mingguan'!G503+'Laporan Mingguan'!I503+'Laporan Mingguan'!K503+'Laporan Mingguan'!M503</f>
        <v>0</v>
      </c>
      <c r="H498" s="43">
        <f>'Laporan Mingguan'!H503+'Laporan Mingguan'!J503+'Laporan Mingguan'!L503+'Laporan Mingguan'!N503</f>
        <v>0</v>
      </c>
      <c r="I498" s="44">
        <f>'Laporan Mingguan'!O503</f>
        <v>0</v>
      </c>
      <c r="J498" s="44">
        <f>'Laporan Mingguan'!P503</f>
        <v>0</v>
      </c>
      <c r="K498" s="44">
        <f>'Laporan Mingguan'!Q503</f>
        <v>4500</v>
      </c>
      <c r="L498" s="44">
        <f>'Laporan Mingguan'!R503</f>
        <v>0</v>
      </c>
    </row>
    <row r="499" spans="1:12" s="41" customFormat="1" x14ac:dyDescent="0.2">
      <c r="A499" s="43">
        <v>21</v>
      </c>
      <c r="B499" s="43" t="str">
        <f>'Laporan Mingguan'!B504</f>
        <v xml:space="preserve">BEARING </v>
      </c>
      <c r="C499" s="43" t="str">
        <f>'Laporan Mingguan'!C504</f>
        <v>S606ZZ</v>
      </c>
      <c r="D499" s="43" t="str">
        <f>'Laporan Mingguan'!D504</f>
        <v>Toko Pedia</v>
      </c>
      <c r="E499" s="43">
        <f>'Laporan Mingguan'!E504</f>
        <v>0</v>
      </c>
      <c r="F499" s="44">
        <f>'Laporan Mingguan'!F504</f>
        <v>0</v>
      </c>
      <c r="G499" s="43">
        <f>'Laporan Mingguan'!G504+'Laporan Mingguan'!I504+'Laporan Mingguan'!K504+'Laporan Mingguan'!M504</f>
        <v>0</v>
      </c>
      <c r="H499" s="43">
        <f>'Laporan Mingguan'!H504+'Laporan Mingguan'!J504+'Laporan Mingguan'!L504+'Laporan Mingguan'!N504</f>
        <v>0</v>
      </c>
      <c r="I499" s="44">
        <f>'Laporan Mingguan'!O504</f>
        <v>0</v>
      </c>
      <c r="J499" s="44">
        <f>'Laporan Mingguan'!P504</f>
        <v>0</v>
      </c>
      <c r="K499" s="44">
        <f>'Laporan Mingguan'!Q504</f>
        <v>15318</v>
      </c>
      <c r="L499" s="44">
        <f>'Laporan Mingguan'!R504</f>
        <v>0</v>
      </c>
    </row>
    <row r="500" spans="1:12" s="41" customFormat="1" x14ac:dyDescent="0.2">
      <c r="A500" s="43">
        <v>22</v>
      </c>
      <c r="B500" s="43" t="str">
        <f>'Laporan Mingguan'!B505</f>
        <v>Ball Plunger</v>
      </c>
      <c r="C500" s="43" t="str">
        <f>'Laporan Mingguan'!C505</f>
        <v>YP-6</v>
      </c>
      <c r="D500" s="43">
        <f>'Laporan Mingguan'!D505</f>
        <v>0</v>
      </c>
      <c r="E500" s="43">
        <f>'Laporan Mingguan'!E505</f>
        <v>0</v>
      </c>
      <c r="F500" s="44">
        <f>'Laporan Mingguan'!F505</f>
        <v>2</v>
      </c>
      <c r="G500" s="43">
        <f>'Laporan Mingguan'!G505+'Laporan Mingguan'!I505+'Laporan Mingguan'!K505+'Laporan Mingguan'!M505</f>
        <v>0</v>
      </c>
      <c r="H500" s="43">
        <f>'Laporan Mingguan'!H505+'Laporan Mingguan'!J505+'Laporan Mingguan'!L505+'Laporan Mingguan'!N505</f>
        <v>0</v>
      </c>
      <c r="I500" s="44">
        <f>'Laporan Mingguan'!O505</f>
        <v>2</v>
      </c>
      <c r="J500" s="44">
        <f>'Laporan Mingguan'!P505</f>
        <v>2</v>
      </c>
      <c r="K500" s="44">
        <f>'Laporan Mingguan'!Q505</f>
        <v>85722</v>
      </c>
      <c r="L500" s="44">
        <f>'Laporan Mingguan'!R505</f>
        <v>171444</v>
      </c>
    </row>
    <row r="501" spans="1:12" s="41" customFormat="1" x14ac:dyDescent="0.2">
      <c r="A501" s="43">
        <v>23</v>
      </c>
      <c r="B501" s="43" t="str">
        <f>'Laporan Mingguan'!B506</f>
        <v>Ball Plunger</v>
      </c>
      <c r="C501" s="43" t="str">
        <f>'Laporan Mingguan'!C506</f>
        <v>YP-8</v>
      </c>
      <c r="D501" s="43">
        <f>'Laporan Mingguan'!D506</f>
        <v>0</v>
      </c>
      <c r="E501" s="43">
        <f>'Laporan Mingguan'!E506</f>
        <v>0</v>
      </c>
      <c r="F501" s="44">
        <f>'Laporan Mingguan'!F506</f>
        <v>0</v>
      </c>
      <c r="G501" s="43">
        <f>'Laporan Mingguan'!G506+'Laporan Mingguan'!I506+'Laporan Mingguan'!K506+'Laporan Mingguan'!M506</f>
        <v>0</v>
      </c>
      <c r="H501" s="43">
        <f>'Laporan Mingguan'!H506+'Laporan Mingguan'!J506+'Laporan Mingguan'!L506+'Laporan Mingguan'!N506</f>
        <v>0</v>
      </c>
      <c r="I501" s="44">
        <f>'Laporan Mingguan'!O506</f>
        <v>0</v>
      </c>
      <c r="J501" s="44">
        <f>'Laporan Mingguan'!P506</f>
        <v>0</v>
      </c>
      <c r="K501" s="44">
        <f>'Laporan Mingguan'!Q506</f>
        <v>22500</v>
      </c>
      <c r="L501" s="44">
        <f>'Laporan Mingguan'!R506</f>
        <v>0</v>
      </c>
    </row>
    <row r="502" spans="1:12" s="41" customFormat="1" x14ac:dyDescent="0.2">
      <c r="A502" s="43">
        <v>24</v>
      </c>
      <c r="B502" s="43" t="str">
        <f>'Laporan Mingguan'!B507</f>
        <v>Ball Plunger</v>
      </c>
      <c r="C502" s="43" t="str">
        <f>'Laporan Mingguan'!C507</f>
        <v>YP-10</v>
      </c>
      <c r="D502" s="43">
        <f>'Laporan Mingguan'!D507</f>
        <v>0</v>
      </c>
      <c r="E502" s="43">
        <f>'Laporan Mingguan'!E507</f>
        <v>0</v>
      </c>
      <c r="F502" s="44">
        <f>'Laporan Mingguan'!F507</f>
        <v>0</v>
      </c>
      <c r="G502" s="43">
        <f>'Laporan Mingguan'!G507+'Laporan Mingguan'!I507+'Laporan Mingguan'!K507+'Laporan Mingguan'!M507</f>
        <v>0</v>
      </c>
      <c r="H502" s="43">
        <f>'Laporan Mingguan'!H507+'Laporan Mingguan'!J507+'Laporan Mingguan'!L507+'Laporan Mingguan'!N507</f>
        <v>0</v>
      </c>
      <c r="I502" s="44">
        <f>'Laporan Mingguan'!O507</f>
        <v>0</v>
      </c>
      <c r="J502" s="44">
        <f>'Laporan Mingguan'!P507</f>
        <v>0</v>
      </c>
      <c r="K502" s="44">
        <f>'Laporan Mingguan'!Q507</f>
        <v>0</v>
      </c>
      <c r="L502" s="44">
        <f>'Laporan Mingguan'!R507</f>
        <v>0</v>
      </c>
    </row>
    <row r="503" spans="1:12" s="41" customFormat="1" x14ac:dyDescent="0.2">
      <c r="A503" s="43">
        <v>25</v>
      </c>
      <c r="B503" s="43" t="str">
        <f>'Laporan Mingguan'!B508</f>
        <v>Coil Spring</v>
      </c>
      <c r="C503" s="43" t="str">
        <f>'Laporan Mingguan'!C508</f>
        <v>CWR 21-110</v>
      </c>
      <c r="D503" s="43">
        <f>'Laporan Mingguan'!D508</f>
        <v>0</v>
      </c>
      <c r="E503" s="43">
        <f>'Laporan Mingguan'!E508</f>
        <v>0</v>
      </c>
      <c r="F503" s="44">
        <f>'Laporan Mingguan'!F508</f>
        <v>4</v>
      </c>
      <c r="G503" s="43">
        <f>'Laporan Mingguan'!G508+'Laporan Mingguan'!I508+'Laporan Mingguan'!K508+'Laporan Mingguan'!M508</f>
        <v>0</v>
      </c>
      <c r="H503" s="43">
        <f>'Laporan Mingguan'!H508+'Laporan Mingguan'!J508+'Laporan Mingguan'!L508+'Laporan Mingguan'!N508</f>
        <v>0</v>
      </c>
      <c r="I503" s="44">
        <f>'Laporan Mingguan'!O508</f>
        <v>4</v>
      </c>
      <c r="J503" s="44">
        <f>'Laporan Mingguan'!P508</f>
        <v>4</v>
      </c>
      <c r="K503" s="44">
        <f>'Laporan Mingguan'!Q508</f>
        <v>30900</v>
      </c>
      <c r="L503" s="44">
        <f>'Laporan Mingguan'!R508</f>
        <v>123600</v>
      </c>
    </row>
    <row r="504" spans="1:12" s="41" customFormat="1" x14ac:dyDescent="0.2">
      <c r="A504" s="43">
        <v>26</v>
      </c>
      <c r="B504" s="43" t="str">
        <f>'Laporan Mingguan'!B509</f>
        <v>Coil Spring</v>
      </c>
      <c r="C504" s="43" t="str">
        <f>'Laporan Mingguan'!C509</f>
        <v>CWR 26-175</v>
      </c>
      <c r="D504" s="43">
        <f>'Laporan Mingguan'!D509</f>
        <v>0</v>
      </c>
      <c r="E504" s="43">
        <f>'Laporan Mingguan'!E509</f>
        <v>0</v>
      </c>
      <c r="F504" s="44">
        <f>'Laporan Mingguan'!F509</f>
        <v>0</v>
      </c>
      <c r="G504" s="43">
        <f>'Laporan Mingguan'!G509+'Laporan Mingguan'!I509+'Laporan Mingguan'!K509+'Laporan Mingguan'!M509</f>
        <v>0</v>
      </c>
      <c r="H504" s="43">
        <f>'Laporan Mingguan'!H509+'Laporan Mingguan'!J509+'Laporan Mingguan'!L509+'Laporan Mingguan'!N509</f>
        <v>0</v>
      </c>
      <c r="I504" s="44">
        <f>'Laporan Mingguan'!O509</f>
        <v>0</v>
      </c>
      <c r="J504" s="44">
        <f>'Laporan Mingguan'!P509</f>
        <v>0</v>
      </c>
      <c r="K504" s="44">
        <f>'Laporan Mingguan'!Q509</f>
        <v>75000</v>
      </c>
      <c r="L504" s="44">
        <f>'Laporan Mingguan'!R509</f>
        <v>0</v>
      </c>
    </row>
    <row r="505" spans="1:12" s="41" customFormat="1" x14ac:dyDescent="0.2">
      <c r="A505" s="43">
        <v>27</v>
      </c>
      <c r="B505" s="43" t="str">
        <f>'Laporan Mingguan'!B510</f>
        <v>Coil Spring</v>
      </c>
      <c r="C505" s="43" t="str">
        <f>'Laporan Mingguan'!C510</f>
        <v>CSF 10-25</v>
      </c>
      <c r="D505" s="43">
        <f>'Laporan Mingguan'!D510</f>
        <v>0</v>
      </c>
      <c r="E505" s="43">
        <f>'Laporan Mingguan'!E510</f>
        <v>0</v>
      </c>
      <c r="F505" s="44">
        <f>'Laporan Mingguan'!F510</f>
        <v>1</v>
      </c>
      <c r="G505" s="43">
        <f>'Laporan Mingguan'!G510+'Laporan Mingguan'!I510+'Laporan Mingguan'!K510+'Laporan Mingguan'!M510</f>
        <v>0</v>
      </c>
      <c r="H505" s="43">
        <f>'Laporan Mingguan'!H510+'Laporan Mingguan'!J510+'Laporan Mingguan'!L510+'Laporan Mingguan'!N510</f>
        <v>0</v>
      </c>
      <c r="I505" s="44">
        <f>'Laporan Mingguan'!O510</f>
        <v>1</v>
      </c>
      <c r="J505" s="44">
        <f>'Laporan Mingguan'!P510</f>
        <v>1</v>
      </c>
      <c r="K505" s="44">
        <f>'Laporan Mingguan'!Q510</f>
        <v>0</v>
      </c>
      <c r="L505" s="44">
        <f>'Laporan Mingguan'!R510</f>
        <v>0</v>
      </c>
    </row>
    <row r="506" spans="1:12" s="41" customFormat="1" x14ac:dyDescent="0.2">
      <c r="A506" s="43">
        <v>28</v>
      </c>
      <c r="B506" s="43" t="str">
        <f>'Laporan Mingguan'!B511</f>
        <v>Coil Spring</v>
      </c>
      <c r="C506" s="43" t="str">
        <f>'Laporan Mingguan'!C511</f>
        <v>CSF 35-100</v>
      </c>
      <c r="D506" s="43">
        <f>'Laporan Mingguan'!D511</f>
        <v>0</v>
      </c>
      <c r="E506" s="43">
        <f>'Laporan Mingguan'!E511</f>
        <v>0</v>
      </c>
      <c r="F506" s="44">
        <f>'Laporan Mingguan'!F511</f>
        <v>4</v>
      </c>
      <c r="G506" s="43">
        <f>'Laporan Mingguan'!G511+'Laporan Mingguan'!I511+'Laporan Mingguan'!K511+'Laporan Mingguan'!M511</f>
        <v>0</v>
      </c>
      <c r="H506" s="43">
        <f>'Laporan Mingguan'!H511+'Laporan Mingguan'!J511+'Laporan Mingguan'!L511+'Laporan Mingguan'!N511</f>
        <v>0</v>
      </c>
      <c r="I506" s="44">
        <f>'Laporan Mingguan'!O511</f>
        <v>4</v>
      </c>
      <c r="J506" s="44">
        <f>'Laporan Mingguan'!P511</f>
        <v>4</v>
      </c>
      <c r="K506" s="44">
        <f>'Laporan Mingguan'!Q511</f>
        <v>52700</v>
      </c>
      <c r="L506" s="44">
        <f>'Laporan Mingguan'!R511</f>
        <v>210800</v>
      </c>
    </row>
    <row r="507" spans="1:12" s="41" customFormat="1" x14ac:dyDescent="0.2">
      <c r="A507" s="43">
        <v>29</v>
      </c>
      <c r="B507" s="43" t="str">
        <f>'Laporan Mingguan'!B512</f>
        <v>Coil Spring</v>
      </c>
      <c r="C507" s="43" t="str">
        <f>'Laporan Mingguan'!C512</f>
        <v>CSF 12-40</v>
      </c>
      <c r="D507" s="43">
        <f>'Laporan Mingguan'!D512</f>
        <v>0</v>
      </c>
      <c r="E507" s="43">
        <f>'Laporan Mingguan'!E512</f>
        <v>0</v>
      </c>
      <c r="F507" s="44">
        <f>'Laporan Mingguan'!F512</f>
        <v>1</v>
      </c>
      <c r="G507" s="43">
        <f>'Laporan Mingguan'!G512+'Laporan Mingguan'!I512+'Laporan Mingguan'!K512+'Laporan Mingguan'!M512</f>
        <v>0</v>
      </c>
      <c r="H507" s="43">
        <f>'Laporan Mingguan'!H512+'Laporan Mingguan'!J512+'Laporan Mingguan'!L512+'Laporan Mingguan'!N512</f>
        <v>0</v>
      </c>
      <c r="I507" s="44">
        <f>'Laporan Mingguan'!O512</f>
        <v>1</v>
      </c>
      <c r="J507" s="44">
        <f>'Laporan Mingguan'!P512</f>
        <v>1</v>
      </c>
      <c r="K507" s="44">
        <f>'Laporan Mingguan'!Q512</f>
        <v>22000</v>
      </c>
      <c r="L507" s="44">
        <f>'Laporan Mingguan'!R512</f>
        <v>22000</v>
      </c>
    </row>
    <row r="508" spans="1:12" s="41" customFormat="1" x14ac:dyDescent="0.2">
      <c r="A508" s="43">
        <v>30</v>
      </c>
      <c r="B508" s="43" t="str">
        <f>'Laporan Mingguan'!B513</f>
        <v>Coil Spring</v>
      </c>
      <c r="C508" s="43" t="str">
        <f>'Laporan Mingguan'!C513</f>
        <v>CSF 12-50</v>
      </c>
      <c r="D508" s="43">
        <f>'Laporan Mingguan'!D513</f>
        <v>0</v>
      </c>
      <c r="E508" s="43">
        <f>'Laporan Mingguan'!E513</f>
        <v>0</v>
      </c>
      <c r="F508" s="44">
        <f>'Laporan Mingguan'!F513</f>
        <v>0</v>
      </c>
      <c r="G508" s="43">
        <f>'Laporan Mingguan'!G513+'Laporan Mingguan'!I513+'Laporan Mingguan'!K513+'Laporan Mingguan'!M513</f>
        <v>0</v>
      </c>
      <c r="H508" s="43">
        <f>'Laporan Mingguan'!H513+'Laporan Mingguan'!J513+'Laporan Mingguan'!L513+'Laporan Mingguan'!N513</f>
        <v>0</v>
      </c>
      <c r="I508" s="44">
        <f>'Laporan Mingguan'!O513</f>
        <v>0</v>
      </c>
      <c r="J508" s="44">
        <f>'Laporan Mingguan'!P513</f>
        <v>0</v>
      </c>
      <c r="K508" s="44">
        <f>'Laporan Mingguan'!Q513</f>
        <v>25500</v>
      </c>
      <c r="L508" s="44">
        <f>'Laporan Mingguan'!R513</f>
        <v>0</v>
      </c>
    </row>
    <row r="509" spans="1:12" s="41" customFormat="1" x14ac:dyDescent="0.2">
      <c r="A509" s="43">
        <v>31</v>
      </c>
      <c r="B509" s="43" t="str">
        <f>'Laporan Mingguan'!B514</f>
        <v>COUNTER SHOOT</v>
      </c>
      <c r="C509" s="43" t="str">
        <f>'Laporan Mingguan'!C514</f>
        <v>PROGRESSIVE 7 BIT</v>
      </c>
      <c r="D509" s="43" t="str">
        <f>'Laporan Mingguan'!D514</f>
        <v>Putra Alam</v>
      </c>
      <c r="E509" s="43">
        <f>'Laporan Mingguan'!E514</f>
        <v>0</v>
      </c>
      <c r="F509" s="44">
        <f>'Laporan Mingguan'!F514</f>
        <v>0</v>
      </c>
      <c r="G509" s="43">
        <f>'Laporan Mingguan'!G514+'Laporan Mingguan'!I514+'Laporan Mingguan'!K514+'Laporan Mingguan'!M514</f>
        <v>2</v>
      </c>
      <c r="H509" s="43">
        <f>'Laporan Mingguan'!H514+'Laporan Mingguan'!J514+'Laporan Mingguan'!L514+'Laporan Mingguan'!N514</f>
        <v>0</v>
      </c>
      <c r="I509" s="44">
        <f>'Laporan Mingguan'!O514</f>
        <v>2</v>
      </c>
      <c r="J509" s="44">
        <f>'Laporan Mingguan'!P514</f>
        <v>2</v>
      </c>
      <c r="K509" s="44">
        <f>'Laporan Mingguan'!Q514</f>
        <v>416100</v>
      </c>
      <c r="L509" s="44">
        <f>'Laporan Mingguan'!R514</f>
        <v>832200</v>
      </c>
    </row>
    <row r="510" spans="1:12" s="41" customFormat="1" x14ac:dyDescent="0.2">
      <c r="A510" s="43">
        <v>32</v>
      </c>
      <c r="B510" s="43" t="str">
        <f>'Laporan Mingguan'!B515</f>
        <v>Coupler</v>
      </c>
      <c r="C510" s="43" t="str">
        <f>'Laporan Mingguan'!C515</f>
        <v>F120-TPM4</v>
      </c>
      <c r="D510" s="43" t="str">
        <f>'Laporan Mingguan'!D515</f>
        <v>Putra Alam</v>
      </c>
      <c r="E510" s="43">
        <f>'Laporan Mingguan'!E515</f>
        <v>0</v>
      </c>
      <c r="F510" s="44">
        <f>'Laporan Mingguan'!F515</f>
        <v>0</v>
      </c>
      <c r="G510" s="43">
        <f>'Laporan Mingguan'!G515+'Laporan Mingguan'!I515+'Laporan Mingguan'!K515+'Laporan Mingguan'!M515</f>
        <v>0</v>
      </c>
      <c r="H510" s="43">
        <f>'Laporan Mingguan'!H515+'Laporan Mingguan'!J515+'Laporan Mingguan'!L515+'Laporan Mingguan'!N515</f>
        <v>0</v>
      </c>
      <c r="I510" s="44">
        <f>'Laporan Mingguan'!O515</f>
        <v>0</v>
      </c>
      <c r="J510" s="44">
        <f>'Laporan Mingguan'!P515</f>
        <v>0</v>
      </c>
      <c r="K510" s="44">
        <f>'Laporan Mingguan'!Q515</f>
        <v>382800</v>
      </c>
      <c r="L510" s="44">
        <f>'Laporan Mingguan'!R515</f>
        <v>0</v>
      </c>
    </row>
    <row r="511" spans="1:12" s="41" customFormat="1" x14ac:dyDescent="0.2">
      <c r="A511" s="43">
        <v>33</v>
      </c>
      <c r="B511" s="43" t="str">
        <f>'Laporan Mingguan'!B516</f>
        <v>Coupler</v>
      </c>
      <c r="C511" s="43" t="str">
        <f>'Laporan Mingguan'!C516</f>
        <v>F120-SF3</v>
      </c>
      <c r="D511" s="43" t="str">
        <f>'Laporan Mingguan'!D516</f>
        <v>Putra Alam</v>
      </c>
      <c r="E511" s="43">
        <f>'Laporan Mingguan'!E516</f>
        <v>0</v>
      </c>
      <c r="F511" s="44">
        <f>'Laporan Mingguan'!F516</f>
        <v>0</v>
      </c>
      <c r="G511" s="43">
        <f>'Laporan Mingguan'!G516+'Laporan Mingguan'!I516+'Laporan Mingguan'!K516+'Laporan Mingguan'!M516</f>
        <v>0</v>
      </c>
      <c r="H511" s="43">
        <f>'Laporan Mingguan'!H516+'Laporan Mingguan'!J516+'Laporan Mingguan'!L516+'Laporan Mingguan'!N516</f>
        <v>0</v>
      </c>
      <c r="I511" s="44">
        <f>'Laporan Mingguan'!O516</f>
        <v>0</v>
      </c>
      <c r="J511" s="44">
        <f>'Laporan Mingguan'!P516</f>
        <v>0</v>
      </c>
      <c r="K511" s="44">
        <f>'Laporan Mingguan'!Q516</f>
        <v>1046071</v>
      </c>
      <c r="L511" s="44">
        <f>'Laporan Mingguan'!R516</f>
        <v>0</v>
      </c>
    </row>
    <row r="512" spans="1:12" s="41" customFormat="1" x14ac:dyDescent="0.2">
      <c r="A512" s="43">
        <v>34</v>
      </c>
      <c r="B512" s="43" t="str">
        <f>'Laporan Mingguan'!B517</f>
        <v>Cooling Joint Plug</v>
      </c>
      <c r="C512" s="43" t="str">
        <f>'Laporan Mingguan'!C517</f>
        <v>JEFL11(AR 14-33)</v>
      </c>
      <c r="D512" s="43" t="str">
        <f>'Laporan Mingguan'!D517</f>
        <v>Putra Alam</v>
      </c>
      <c r="E512" s="43">
        <f>'Laporan Mingguan'!E517</f>
        <v>0</v>
      </c>
      <c r="F512" s="44">
        <f>'Laporan Mingguan'!F517</f>
        <v>0</v>
      </c>
      <c r="G512" s="43">
        <f>'Laporan Mingguan'!G517+'Laporan Mingguan'!I517+'Laporan Mingguan'!K517+'Laporan Mingguan'!M517</f>
        <v>0</v>
      </c>
      <c r="H512" s="43">
        <f>'Laporan Mingguan'!H517+'Laporan Mingguan'!J517+'Laporan Mingguan'!L517+'Laporan Mingguan'!N517</f>
        <v>0</v>
      </c>
      <c r="I512" s="44">
        <f>'Laporan Mingguan'!O517</f>
        <v>0</v>
      </c>
      <c r="J512" s="44">
        <f>'Laporan Mingguan'!P517</f>
        <v>0</v>
      </c>
      <c r="K512" s="44">
        <f>'Laporan Mingguan'!Q517</f>
        <v>154400</v>
      </c>
      <c r="L512" s="44">
        <f>'Laporan Mingguan'!R517</f>
        <v>0</v>
      </c>
    </row>
    <row r="513" spans="1:12" s="41" customFormat="1" x14ac:dyDescent="0.2">
      <c r="A513" s="43">
        <v>35</v>
      </c>
      <c r="B513" s="43" t="str">
        <f>'Laporan Mingguan'!B518</f>
        <v>Date Mark Pin</v>
      </c>
      <c r="C513" s="43" t="str">
        <f>'Laporan Mingguan'!C518</f>
        <v>DMPP-04BL</v>
      </c>
      <c r="D513" s="43">
        <f>'Laporan Mingguan'!D518</f>
        <v>0</v>
      </c>
      <c r="E513" s="43">
        <f>'Laporan Mingguan'!E518</f>
        <v>0</v>
      </c>
      <c r="F513" s="44">
        <f>'Laporan Mingguan'!F518</f>
        <v>16</v>
      </c>
      <c r="G513" s="43">
        <f>'Laporan Mingguan'!G518+'Laporan Mingguan'!I518+'Laporan Mingguan'!K518+'Laporan Mingguan'!M518</f>
        <v>0</v>
      </c>
      <c r="H513" s="43">
        <f>'Laporan Mingguan'!H518+'Laporan Mingguan'!J518+'Laporan Mingguan'!L518+'Laporan Mingguan'!N518</f>
        <v>0</v>
      </c>
      <c r="I513" s="44">
        <f>'Laporan Mingguan'!O518</f>
        <v>16</v>
      </c>
      <c r="J513" s="44">
        <f>'Laporan Mingguan'!P518</f>
        <v>16</v>
      </c>
      <c r="K513" s="44">
        <f>'Laporan Mingguan'!Q518</f>
        <v>150940</v>
      </c>
      <c r="L513" s="44">
        <f>'Laporan Mingguan'!R518</f>
        <v>2415040</v>
      </c>
    </row>
    <row r="514" spans="1:12" s="41" customFormat="1" x14ac:dyDescent="0.2">
      <c r="A514" s="43">
        <v>36</v>
      </c>
      <c r="B514" s="43" t="str">
        <f>'Laporan Mingguan'!B519</f>
        <v>Date Mark Pin</v>
      </c>
      <c r="C514" s="43" t="str">
        <f>'Laporan Mingguan'!C519</f>
        <v>DMPP-04MT</v>
      </c>
      <c r="D514" s="43">
        <f>'Laporan Mingguan'!D519</f>
        <v>0</v>
      </c>
      <c r="E514" s="43">
        <f>'Laporan Mingguan'!E519</f>
        <v>0</v>
      </c>
      <c r="F514" s="44">
        <f>'Laporan Mingguan'!F519</f>
        <v>0</v>
      </c>
      <c r="G514" s="43">
        <f>'Laporan Mingguan'!G519+'Laporan Mingguan'!I519+'Laporan Mingguan'!K519+'Laporan Mingguan'!M519</f>
        <v>0</v>
      </c>
      <c r="H514" s="43">
        <f>'Laporan Mingguan'!H519+'Laporan Mingguan'!J519+'Laporan Mingguan'!L519+'Laporan Mingguan'!N519</f>
        <v>0</v>
      </c>
      <c r="I514" s="44">
        <f>'Laporan Mingguan'!O519</f>
        <v>0</v>
      </c>
      <c r="J514" s="44">
        <f>'Laporan Mingguan'!P519</f>
        <v>0</v>
      </c>
      <c r="K514" s="44">
        <f>'Laporan Mingguan'!Q519</f>
        <v>77888</v>
      </c>
      <c r="L514" s="44">
        <f>'Laporan Mingguan'!R519</f>
        <v>0</v>
      </c>
    </row>
    <row r="515" spans="1:12" s="41" customFormat="1" x14ac:dyDescent="0.2">
      <c r="A515" s="43">
        <v>37</v>
      </c>
      <c r="B515" s="43" t="str">
        <f>'Laporan Mingguan'!B520</f>
        <v>Date Mark Pin</v>
      </c>
      <c r="C515" s="43" t="str">
        <f>'Laporan Mingguan'!C520</f>
        <v>DMPP-05MT</v>
      </c>
      <c r="D515" s="43">
        <f>'Laporan Mingguan'!D520</f>
        <v>0</v>
      </c>
      <c r="E515" s="43">
        <f>'Laporan Mingguan'!E520</f>
        <v>0</v>
      </c>
      <c r="F515" s="44">
        <f>'Laporan Mingguan'!F520</f>
        <v>1</v>
      </c>
      <c r="G515" s="43">
        <f>'Laporan Mingguan'!G520+'Laporan Mingguan'!I520+'Laporan Mingguan'!K520+'Laporan Mingguan'!M520</f>
        <v>0</v>
      </c>
      <c r="H515" s="43">
        <f>'Laporan Mingguan'!H520+'Laporan Mingguan'!J520+'Laporan Mingguan'!L520+'Laporan Mingguan'!N520</f>
        <v>0</v>
      </c>
      <c r="I515" s="44">
        <f>'Laporan Mingguan'!O520</f>
        <v>1</v>
      </c>
      <c r="J515" s="44">
        <f>'Laporan Mingguan'!P520</f>
        <v>1</v>
      </c>
      <c r="K515" s="44">
        <f>'Laporan Mingguan'!Q520</f>
        <v>63329</v>
      </c>
      <c r="L515" s="44">
        <f>'Laporan Mingguan'!R520</f>
        <v>63329</v>
      </c>
    </row>
    <row r="516" spans="1:12" s="41" customFormat="1" x14ac:dyDescent="0.2">
      <c r="A516" s="43">
        <v>38</v>
      </c>
      <c r="B516" s="43" t="str">
        <f>'Laporan Mingguan'!B521</f>
        <v>Date Mark Pin</v>
      </c>
      <c r="C516" s="43" t="str">
        <f>'Laporan Mingguan'!C521</f>
        <v>DMPP-06BL</v>
      </c>
      <c r="D516" s="43">
        <f>'Laporan Mingguan'!D521</f>
        <v>0</v>
      </c>
      <c r="E516" s="43">
        <f>'Laporan Mingguan'!E521</f>
        <v>0</v>
      </c>
      <c r="F516" s="44">
        <f>'Laporan Mingguan'!F521</f>
        <v>3</v>
      </c>
      <c r="G516" s="43">
        <f>'Laporan Mingguan'!G521+'Laporan Mingguan'!I521+'Laporan Mingguan'!K521+'Laporan Mingguan'!M521</f>
        <v>0</v>
      </c>
      <c r="H516" s="43">
        <f>'Laporan Mingguan'!H521+'Laporan Mingguan'!J521+'Laporan Mingguan'!L521+'Laporan Mingguan'!N521</f>
        <v>0</v>
      </c>
      <c r="I516" s="44">
        <f>'Laporan Mingguan'!O521</f>
        <v>3</v>
      </c>
      <c r="J516" s="44">
        <f>'Laporan Mingguan'!P521</f>
        <v>3</v>
      </c>
      <c r="K516" s="44">
        <f>'Laporan Mingguan'!Q521</f>
        <v>56035</v>
      </c>
      <c r="L516" s="44">
        <f>'Laporan Mingguan'!R521</f>
        <v>168105</v>
      </c>
    </row>
    <row r="517" spans="1:12" s="41" customFormat="1" x14ac:dyDescent="0.2">
      <c r="A517" s="43">
        <v>39</v>
      </c>
      <c r="B517" s="43" t="str">
        <f>'Laporan Mingguan'!B522</f>
        <v>Date Mark Pin</v>
      </c>
      <c r="C517" s="43" t="str">
        <f>'Laporan Mingguan'!C522</f>
        <v>DMPP-08-MT</v>
      </c>
      <c r="D517" s="43">
        <f>'Laporan Mingguan'!D522</f>
        <v>0</v>
      </c>
      <c r="E517" s="43">
        <f>'Laporan Mingguan'!E522</f>
        <v>0</v>
      </c>
      <c r="F517" s="44">
        <f>'Laporan Mingguan'!F522</f>
        <v>2</v>
      </c>
      <c r="G517" s="43">
        <f>'Laporan Mingguan'!G522+'Laporan Mingguan'!I522+'Laporan Mingguan'!K522+'Laporan Mingguan'!M522</f>
        <v>0</v>
      </c>
      <c r="H517" s="43">
        <f>'Laporan Mingguan'!H522+'Laporan Mingguan'!J522+'Laporan Mingguan'!L522+'Laporan Mingguan'!N522</f>
        <v>0</v>
      </c>
      <c r="I517" s="44">
        <f>'Laporan Mingguan'!O522</f>
        <v>2</v>
      </c>
      <c r="J517" s="44">
        <f>'Laporan Mingguan'!P522</f>
        <v>2</v>
      </c>
      <c r="K517" s="44">
        <f>'Laporan Mingguan'!Q522</f>
        <v>60060</v>
      </c>
      <c r="L517" s="44">
        <f>'Laporan Mingguan'!R522</f>
        <v>120120</v>
      </c>
    </row>
    <row r="518" spans="1:12" s="41" customFormat="1" x14ac:dyDescent="0.2">
      <c r="A518" s="43">
        <v>40</v>
      </c>
      <c r="B518" s="43" t="str">
        <f>'Laporan Mingguan'!B523</f>
        <v>Date Mark Pin</v>
      </c>
      <c r="C518" s="43" t="str">
        <f>'Laporan Mingguan'!C523</f>
        <v>DMPP-10 MT</v>
      </c>
      <c r="D518" s="43">
        <f>'Laporan Mingguan'!D523</f>
        <v>0</v>
      </c>
      <c r="E518" s="43">
        <f>'Laporan Mingguan'!E523</f>
        <v>0</v>
      </c>
      <c r="F518" s="44">
        <f>'Laporan Mingguan'!F523</f>
        <v>0</v>
      </c>
      <c r="G518" s="43">
        <f>'Laporan Mingguan'!G523+'Laporan Mingguan'!I523+'Laporan Mingguan'!K523+'Laporan Mingguan'!M523</f>
        <v>0</v>
      </c>
      <c r="H518" s="43">
        <f>'Laporan Mingguan'!H523+'Laporan Mingguan'!J523+'Laporan Mingguan'!L523+'Laporan Mingguan'!N523</f>
        <v>0</v>
      </c>
      <c r="I518" s="44">
        <f>'Laporan Mingguan'!O523</f>
        <v>0</v>
      </c>
      <c r="J518" s="44">
        <f>'Laporan Mingguan'!P523</f>
        <v>0</v>
      </c>
      <c r="K518" s="44">
        <f>'Laporan Mingguan'!Q523</f>
        <v>49464</v>
      </c>
      <c r="L518" s="44">
        <f>'Laporan Mingguan'!R523</f>
        <v>0</v>
      </c>
    </row>
    <row r="519" spans="1:12" s="41" customFormat="1" x14ac:dyDescent="0.2">
      <c r="A519" s="43">
        <v>41</v>
      </c>
      <c r="B519" s="43" t="str">
        <f>'Laporan Mingguan'!B524</f>
        <v>Date Mark Pin</v>
      </c>
      <c r="C519" s="43" t="str">
        <f>'Laporan Mingguan'!C524</f>
        <v>DMPP-04-YR</v>
      </c>
      <c r="D519" s="43">
        <f>'Laporan Mingguan'!D524</f>
        <v>0</v>
      </c>
      <c r="E519" s="43">
        <f>'Laporan Mingguan'!E524</f>
        <v>0</v>
      </c>
      <c r="F519" s="44">
        <f>'Laporan Mingguan'!F524</f>
        <v>0</v>
      </c>
      <c r="G519" s="43">
        <f>'Laporan Mingguan'!G524+'Laporan Mingguan'!I524+'Laporan Mingguan'!K524+'Laporan Mingguan'!M524</f>
        <v>0</v>
      </c>
      <c r="H519" s="43">
        <f>'Laporan Mingguan'!H524+'Laporan Mingguan'!J524+'Laporan Mingguan'!L524+'Laporan Mingguan'!N524</f>
        <v>0</v>
      </c>
      <c r="I519" s="44">
        <f>'Laporan Mingguan'!O524</f>
        <v>0</v>
      </c>
      <c r="J519" s="44">
        <f>'Laporan Mingguan'!P524</f>
        <v>0</v>
      </c>
      <c r="K519" s="44">
        <f>'Laporan Mingguan'!Q524</f>
        <v>84852</v>
      </c>
      <c r="L519" s="44">
        <f>'Laporan Mingguan'!R524</f>
        <v>0</v>
      </c>
    </row>
    <row r="520" spans="1:12" s="41" customFormat="1" x14ac:dyDescent="0.2">
      <c r="A520" s="43">
        <v>42</v>
      </c>
      <c r="B520" s="43" t="str">
        <f>'Laporan Mingguan'!B525</f>
        <v>Date Mark Pin</v>
      </c>
      <c r="C520" s="43" t="str">
        <f>'Laporan Mingguan'!C525</f>
        <v>DMPP-08-YM</v>
      </c>
      <c r="D520" s="43">
        <f>'Laporan Mingguan'!D525</f>
        <v>0</v>
      </c>
      <c r="E520" s="43">
        <f>'Laporan Mingguan'!E525</f>
        <v>0</v>
      </c>
      <c r="F520" s="44">
        <f>'Laporan Mingguan'!F525</f>
        <v>0</v>
      </c>
      <c r="G520" s="43">
        <f>'Laporan Mingguan'!G525+'Laporan Mingguan'!I525+'Laporan Mingguan'!K525+'Laporan Mingguan'!M525</f>
        <v>0</v>
      </c>
      <c r="H520" s="43">
        <f>'Laporan Mingguan'!H525+'Laporan Mingguan'!J525+'Laporan Mingguan'!L525+'Laporan Mingguan'!N525</f>
        <v>0</v>
      </c>
      <c r="I520" s="44">
        <f>'Laporan Mingguan'!O525</f>
        <v>0</v>
      </c>
      <c r="J520" s="44">
        <f>'Laporan Mingguan'!P525</f>
        <v>0</v>
      </c>
      <c r="K520" s="44">
        <f>'Laporan Mingguan'!Q525</f>
        <v>49464</v>
      </c>
      <c r="L520" s="44">
        <f>'Laporan Mingguan'!R525</f>
        <v>0</v>
      </c>
    </row>
    <row r="521" spans="1:12" s="41" customFormat="1" x14ac:dyDescent="0.2">
      <c r="A521" s="43">
        <v>43</v>
      </c>
      <c r="B521" s="43" t="str">
        <f>'Laporan Mingguan'!B526</f>
        <v>Date Mark Pin</v>
      </c>
      <c r="C521" s="43" t="str">
        <f>'Laporan Mingguan'!C526</f>
        <v>DMPP-08-YR</v>
      </c>
      <c r="D521" s="43">
        <f>'Laporan Mingguan'!D526</f>
        <v>0</v>
      </c>
      <c r="E521" s="43">
        <f>'Laporan Mingguan'!E526</f>
        <v>0</v>
      </c>
      <c r="F521" s="44">
        <f>'Laporan Mingguan'!F526</f>
        <v>0</v>
      </c>
      <c r="G521" s="43">
        <f>'Laporan Mingguan'!G526+'Laporan Mingguan'!I526+'Laporan Mingguan'!K526+'Laporan Mingguan'!M526</f>
        <v>0</v>
      </c>
      <c r="H521" s="43">
        <f>'Laporan Mingguan'!H526+'Laporan Mingguan'!J526+'Laporan Mingguan'!L526+'Laporan Mingguan'!N526</f>
        <v>0</v>
      </c>
      <c r="I521" s="44">
        <f>'Laporan Mingguan'!O526</f>
        <v>0</v>
      </c>
      <c r="J521" s="44">
        <f>'Laporan Mingguan'!P526</f>
        <v>0</v>
      </c>
      <c r="K521" s="44">
        <f>'Laporan Mingguan'!Q526</f>
        <v>60060</v>
      </c>
      <c r="L521" s="44">
        <f>'Laporan Mingguan'!R526</f>
        <v>0</v>
      </c>
    </row>
    <row r="522" spans="1:12" s="41" customFormat="1" x14ac:dyDescent="0.2">
      <c r="A522" s="43">
        <v>44</v>
      </c>
      <c r="B522" s="43" t="str">
        <f>'Laporan Mingguan'!B527</f>
        <v>Date Mark Pin</v>
      </c>
      <c r="C522" s="43" t="str">
        <f>'Laporan Mingguan'!C527</f>
        <v>DMPP-10YR</v>
      </c>
      <c r="D522" s="43">
        <f>'Laporan Mingguan'!D527</f>
        <v>0</v>
      </c>
      <c r="E522" s="43">
        <f>'Laporan Mingguan'!E527</f>
        <v>0</v>
      </c>
      <c r="F522" s="44">
        <f>'Laporan Mingguan'!F527</f>
        <v>0</v>
      </c>
      <c r="G522" s="43">
        <f>'Laporan Mingguan'!G527+'Laporan Mingguan'!I527+'Laporan Mingguan'!K527+'Laporan Mingguan'!M527</f>
        <v>0</v>
      </c>
      <c r="H522" s="43">
        <f>'Laporan Mingguan'!H527+'Laporan Mingguan'!J527+'Laporan Mingguan'!L527+'Laporan Mingguan'!N527</f>
        <v>0</v>
      </c>
      <c r="I522" s="44">
        <f>'Laporan Mingguan'!O527</f>
        <v>0</v>
      </c>
      <c r="J522" s="44">
        <f>'Laporan Mingguan'!P527</f>
        <v>0</v>
      </c>
      <c r="K522" s="44">
        <f>'Laporan Mingguan'!Q527</f>
        <v>57708</v>
      </c>
      <c r="L522" s="44">
        <f>'Laporan Mingguan'!R527</f>
        <v>0</v>
      </c>
    </row>
    <row r="523" spans="1:12" s="41" customFormat="1" x14ac:dyDescent="0.2">
      <c r="A523" s="43">
        <v>45</v>
      </c>
      <c r="B523" s="43" t="str">
        <f>'Laporan Mingguan'!B528</f>
        <v>Date Mark Pin</v>
      </c>
      <c r="C523" s="43" t="str">
        <f>'Laporan Mingguan'!C528</f>
        <v>DMPP-12BL</v>
      </c>
      <c r="D523" s="43">
        <f>'Laporan Mingguan'!D528</f>
        <v>0</v>
      </c>
      <c r="E523" s="43">
        <f>'Laporan Mingguan'!E528</f>
        <v>0</v>
      </c>
      <c r="F523" s="44">
        <f>'Laporan Mingguan'!F528</f>
        <v>0</v>
      </c>
      <c r="G523" s="43">
        <f>'Laporan Mingguan'!G528+'Laporan Mingguan'!I528+'Laporan Mingguan'!K528+'Laporan Mingguan'!M528</f>
        <v>0</v>
      </c>
      <c r="H523" s="43">
        <f>'Laporan Mingguan'!H528+'Laporan Mingguan'!J528+'Laporan Mingguan'!L528+'Laporan Mingguan'!N528</f>
        <v>0</v>
      </c>
      <c r="I523" s="44">
        <f>'Laporan Mingguan'!O528</f>
        <v>0</v>
      </c>
      <c r="J523" s="44">
        <f>'Laporan Mingguan'!P528</f>
        <v>0</v>
      </c>
      <c r="K523" s="44">
        <f>'Laporan Mingguan'!Q528</f>
        <v>51298</v>
      </c>
      <c r="L523" s="44">
        <f>'Laporan Mingguan'!R528</f>
        <v>0</v>
      </c>
    </row>
    <row r="524" spans="1:12" s="41" customFormat="1" x14ac:dyDescent="0.2">
      <c r="A524" s="43">
        <v>46</v>
      </c>
      <c r="B524" s="43" t="str">
        <f>'Laporan Mingguan'!B529</f>
        <v>Double Valve</v>
      </c>
      <c r="C524" s="43" t="str">
        <f>'Laporan Mingguan'!C529</f>
        <v>3HP / 3PA-NBR-Brass</v>
      </c>
      <c r="D524" s="43" t="str">
        <f>'Laporan Mingguan'!D529</f>
        <v>Putra Alam,RADIANT</v>
      </c>
      <c r="E524" s="43">
        <f>'Laporan Mingguan'!E529</f>
        <v>0</v>
      </c>
      <c r="F524" s="44">
        <f>'Laporan Mingguan'!F529</f>
        <v>0</v>
      </c>
      <c r="G524" s="43">
        <f>'Laporan Mingguan'!G529+'Laporan Mingguan'!I529+'Laporan Mingguan'!K529+'Laporan Mingguan'!M529</f>
        <v>0</v>
      </c>
      <c r="H524" s="43">
        <f>'Laporan Mingguan'!H529+'Laporan Mingguan'!J529+'Laporan Mingguan'!L529+'Laporan Mingguan'!N529</f>
        <v>0</v>
      </c>
      <c r="I524" s="44">
        <f>'Laporan Mingguan'!O529</f>
        <v>0</v>
      </c>
      <c r="J524" s="44">
        <f>'Laporan Mingguan'!P529</f>
        <v>0</v>
      </c>
      <c r="K524" s="44">
        <f>'Laporan Mingguan'!Q529</f>
        <v>123000</v>
      </c>
      <c r="L524" s="44">
        <f>'Laporan Mingguan'!R529</f>
        <v>0</v>
      </c>
    </row>
    <row r="525" spans="1:12" s="41" customFormat="1" x14ac:dyDescent="0.2">
      <c r="A525" s="43">
        <v>47</v>
      </c>
      <c r="B525" s="43" t="str">
        <f>'Laporan Mingguan'!B530</f>
        <v>Dowel Pin</v>
      </c>
      <c r="C525" s="43" t="str">
        <f>'Laporan Mingguan'!C530</f>
        <v>DPND-3-10</v>
      </c>
      <c r="D525" s="43">
        <f>'Laporan Mingguan'!D530</f>
        <v>0</v>
      </c>
      <c r="E525" s="43">
        <f>'Laporan Mingguan'!E530</f>
        <v>0</v>
      </c>
      <c r="F525" s="44">
        <f>'Laporan Mingguan'!F530</f>
        <v>0</v>
      </c>
      <c r="G525" s="43">
        <f>'Laporan Mingguan'!G530+'Laporan Mingguan'!I530+'Laporan Mingguan'!K530+'Laporan Mingguan'!M530</f>
        <v>0</v>
      </c>
      <c r="H525" s="43">
        <f>'Laporan Mingguan'!H530+'Laporan Mingguan'!J530+'Laporan Mingguan'!L530+'Laporan Mingguan'!N530</f>
        <v>0</v>
      </c>
      <c r="I525" s="44">
        <f>'Laporan Mingguan'!O530</f>
        <v>0</v>
      </c>
      <c r="J525" s="44">
        <f>'Laporan Mingguan'!P530</f>
        <v>0</v>
      </c>
      <c r="K525" s="44">
        <f>'Laporan Mingguan'!Q530</f>
        <v>2000</v>
      </c>
      <c r="L525" s="44">
        <f>'Laporan Mingguan'!R530</f>
        <v>0</v>
      </c>
    </row>
    <row r="526" spans="1:12" s="41" customFormat="1" x14ac:dyDescent="0.2">
      <c r="A526" s="43">
        <v>48</v>
      </c>
      <c r="B526" s="43" t="str">
        <f>'Laporan Mingguan'!B531</f>
        <v>Dowel Pin</v>
      </c>
      <c r="C526" s="43" t="str">
        <f>'Laporan Mingguan'!C531</f>
        <v>DPND-3-15</v>
      </c>
      <c r="D526" s="43">
        <f>'Laporan Mingguan'!D531</f>
        <v>0</v>
      </c>
      <c r="E526" s="43">
        <f>'Laporan Mingguan'!E531</f>
        <v>0</v>
      </c>
      <c r="F526" s="44">
        <f>'Laporan Mingguan'!F531</f>
        <v>2</v>
      </c>
      <c r="G526" s="43">
        <f>'Laporan Mingguan'!G531+'Laporan Mingguan'!I531+'Laporan Mingguan'!K531+'Laporan Mingguan'!M531</f>
        <v>0</v>
      </c>
      <c r="H526" s="43">
        <f>'Laporan Mingguan'!H531+'Laporan Mingguan'!J531+'Laporan Mingguan'!L531+'Laporan Mingguan'!N531</f>
        <v>0</v>
      </c>
      <c r="I526" s="44">
        <f>'Laporan Mingguan'!O531</f>
        <v>2</v>
      </c>
      <c r="J526" s="44">
        <f>'Laporan Mingguan'!P531</f>
        <v>2</v>
      </c>
      <c r="K526" s="44">
        <f>'Laporan Mingguan'!Q531</f>
        <v>2226</v>
      </c>
      <c r="L526" s="44">
        <f>'Laporan Mingguan'!R531</f>
        <v>4452</v>
      </c>
    </row>
    <row r="527" spans="1:12" s="41" customFormat="1" x14ac:dyDescent="0.2">
      <c r="A527" s="43">
        <v>49</v>
      </c>
      <c r="B527" s="43" t="str">
        <f>'Laporan Mingguan'!B532</f>
        <v>Dowel Pin</v>
      </c>
      <c r="C527" s="43" t="str">
        <f>'Laporan Mingguan'!C532</f>
        <v>DPND-4-10</v>
      </c>
      <c r="D527" s="43">
        <f>'Laporan Mingguan'!D532</f>
        <v>0</v>
      </c>
      <c r="E527" s="43">
        <f>'Laporan Mingguan'!E532</f>
        <v>0</v>
      </c>
      <c r="F527" s="44">
        <f>'Laporan Mingguan'!F532</f>
        <v>7</v>
      </c>
      <c r="G527" s="43">
        <f>'Laporan Mingguan'!G532+'Laporan Mingguan'!I532+'Laporan Mingguan'!K532+'Laporan Mingguan'!M532</f>
        <v>0</v>
      </c>
      <c r="H527" s="43">
        <f>'Laporan Mingguan'!H532+'Laporan Mingguan'!J532+'Laporan Mingguan'!L532+'Laporan Mingguan'!N532</f>
        <v>0</v>
      </c>
      <c r="I527" s="44">
        <f>'Laporan Mingguan'!O532</f>
        <v>7</v>
      </c>
      <c r="J527" s="44">
        <f>'Laporan Mingguan'!P532</f>
        <v>7</v>
      </c>
      <c r="K527" s="44">
        <f>'Laporan Mingguan'!Q532</f>
        <v>2640</v>
      </c>
      <c r="L527" s="44">
        <f>'Laporan Mingguan'!R532</f>
        <v>18480</v>
      </c>
    </row>
    <row r="528" spans="1:12" s="41" customFormat="1" x14ac:dyDescent="0.2">
      <c r="A528" s="43">
        <v>50</v>
      </c>
      <c r="B528" s="43" t="str">
        <f>'Laporan Mingguan'!B533</f>
        <v>Dowel Pin</v>
      </c>
      <c r="C528" s="43" t="str">
        <f>'Laporan Mingguan'!C533</f>
        <v>DPND-4-15</v>
      </c>
      <c r="D528" s="43">
        <f>'Laporan Mingguan'!D533</f>
        <v>0</v>
      </c>
      <c r="E528" s="43">
        <f>'Laporan Mingguan'!E533</f>
        <v>0</v>
      </c>
      <c r="F528" s="44">
        <f>'Laporan Mingguan'!F533</f>
        <v>0</v>
      </c>
      <c r="G528" s="43">
        <f>'Laporan Mingguan'!G533+'Laporan Mingguan'!I533+'Laporan Mingguan'!K533+'Laporan Mingguan'!M533</f>
        <v>0</v>
      </c>
      <c r="H528" s="43">
        <f>'Laporan Mingguan'!H533+'Laporan Mingguan'!J533+'Laporan Mingguan'!L533+'Laporan Mingguan'!N533</f>
        <v>0</v>
      </c>
      <c r="I528" s="44">
        <f>'Laporan Mingguan'!O533</f>
        <v>0</v>
      </c>
      <c r="J528" s="44">
        <f>'Laporan Mingguan'!P533</f>
        <v>0</v>
      </c>
      <c r="K528" s="44">
        <f>'Laporan Mingguan'!Q533</f>
        <v>3000</v>
      </c>
      <c r="L528" s="44">
        <f>'Laporan Mingguan'!R533</f>
        <v>0</v>
      </c>
    </row>
    <row r="529" spans="1:12" s="41" customFormat="1" x14ac:dyDescent="0.2">
      <c r="A529" s="43">
        <v>51</v>
      </c>
      <c r="B529" s="43" t="str">
        <f>'Laporan Mingguan'!B534</f>
        <v>Dowel Pin</v>
      </c>
      <c r="C529" s="43" t="str">
        <f>'Laporan Mingguan'!C534</f>
        <v>DPND-4-20</v>
      </c>
      <c r="D529" s="43">
        <f>'Laporan Mingguan'!D534</f>
        <v>0</v>
      </c>
      <c r="E529" s="43">
        <f>'Laporan Mingguan'!E534</f>
        <v>0</v>
      </c>
      <c r="F529" s="44">
        <f>'Laporan Mingguan'!F534</f>
        <v>0</v>
      </c>
      <c r="G529" s="43">
        <f>'Laporan Mingguan'!G534+'Laporan Mingguan'!I534+'Laporan Mingguan'!K534+'Laporan Mingguan'!M534</f>
        <v>0</v>
      </c>
      <c r="H529" s="43">
        <f>'Laporan Mingguan'!H534+'Laporan Mingguan'!J534+'Laporan Mingguan'!L534+'Laporan Mingguan'!N534</f>
        <v>0</v>
      </c>
      <c r="I529" s="44">
        <f>'Laporan Mingguan'!O534</f>
        <v>0</v>
      </c>
      <c r="J529" s="44">
        <f>'Laporan Mingguan'!P534</f>
        <v>0</v>
      </c>
      <c r="K529" s="44">
        <f>'Laporan Mingguan'!Q534</f>
        <v>2226</v>
      </c>
      <c r="L529" s="44">
        <f>'Laporan Mingguan'!R534</f>
        <v>0</v>
      </c>
    </row>
    <row r="530" spans="1:12" s="41" customFormat="1" x14ac:dyDescent="0.2">
      <c r="A530" s="43">
        <v>52</v>
      </c>
      <c r="B530" s="43" t="str">
        <f>'Laporan Mingguan'!B535</f>
        <v>Dowel Pin</v>
      </c>
      <c r="C530" s="43" t="str">
        <f>'Laporan Mingguan'!C535</f>
        <v>DPND-4-25</v>
      </c>
      <c r="D530" s="43">
        <f>'Laporan Mingguan'!D535</f>
        <v>0</v>
      </c>
      <c r="E530" s="43">
        <f>'Laporan Mingguan'!E535</f>
        <v>0</v>
      </c>
      <c r="F530" s="44">
        <f>'Laporan Mingguan'!F535</f>
        <v>1</v>
      </c>
      <c r="G530" s="43">
        <f>'Laporan Mingguan'!G535+'Laporan Mingguan'!I535+'Laporan Mingguan'!K535+'Laporan Mingguan'!M535</f>
        <v>0</v>
      </c>
      <c r="H530" s="43">
        <f>'Laporan Mingguan'!H535+'Laporan Mingguan'!J535+'Laporan Mingguan'!L535+'Laporan Mingguan'!N535</f>
        <v>1</v>
      </c>
      <c r="I530" s="44">
        <f>'Laporan Mingguan'!O535</f>
        <v>0</v>
      </c>
      <c r="J530" s="44">
        <f>'Laporan Mingguan'!P535</f>
        <v>0</v>
      </c>
      <c r="K530" s="44">
        <f>'Laporan Mingguan'!Q535</f>
        <v>2421</v>
      </c>
      <c r="L530" s="44">
        <f>'Laporan Mingguan'!R535</f>
        <v>0</v>
      </c>
    </row>
    <row r="531" spans="1:12" s="41" customFormat="1" x14ac:dyDescent="0.2">
      <c r="A531" s="43">
        <v>53</v>
      </c>
      <c r="B531" s="43" t="str">
        <f>'Laporan Mingguan'!B536</f>
        <v>Dowel Pin</v>
      </c>
      <c r="C531" s="43" t="str">
        <f>'Laporan Mingguan'!C536</f>
        <v>DPND-4-30</v>
      </c>
      <c r="D531" s="43">
        <f>'Laporan Mingguan'!D536</f>
        <v>0</v>
      </c>
      <c r="E531" s="43">
        <f>'Laporan Mingguan'!E536</f>
        <v>0</v>
      </c>
      <c r="F531" s="44">
        <f>'Laporan Mingguan'!F536</f>
        <v>0</v>
      </c>
      <c r="G531" s="43">
        <f>'Laporan Mingguan'!G536+'Laporan Mingguan'!I536+'Laporan Mingguan'!K536+'Laporan Mingguan'!M536</f>
        <v>0</v>
      </c>
      <c r="H531" s="43">
        <f>'Laporan Mingguan'!H536+'Laporan Mingguan'!J536+'Laporan Mingguan'!L536+'Laporan Mingguan'!N536</f>
        <v>0</v>
      </c>
      <c r="I531" s="44">
        <f>'Laporan Mingguan'!O536</f>
        <v>0</v>
      </c>
      <c r="J531" s="44">
        <f>'Laporan Mingguan'!P536</f>
        <v>0</v>
      </c>
      <c r="K531" s="44">
        <f>'Laporan Mingguan'!Q536</f>
        <v>2618</v>
      </c>
      <c r="L531" s="44">
        <f>'Laporan Mingguan'!R536</f>
        <v>0</v>
      </c>
    </row>
    <row r="532" spans="1:12" s="41" customFormat="1" x14ac:dyDescent="0.2">
      <c r="A532" s="43">
        <v>54</v>
      </c>
      <c r="B532" s="43" t="str">
        <f>'Laporan Mingguan'!B537</f>
        <v>Dowel Pin</v>
      </c>
      <c r="C532" s="43" t="str">
        <f>'Laporan Mingguan'!C537</f>
        <v>DPND-5-10</v>
      </c>
      <c r="D532" s="43">
        <f>'Laporan Mingguan'!D537</f>
        <v>0</v>
      </c>
      <c r="E532" s="43">
        <f>'Laporan Mingguan'!E537</f>
        <v>0</v>
      </c>
      <c r="F532" s="44">
        <f>'Laporan Mingguan'!F537</f>
        <v>4</v>
      </c>
      <c r="G532" s="43">
        <f>'Laporan Mingguan'!G537+'Laporan Mingguan'!I537+'Laporan Mingguan'!K537+'Laporan Mingguan'!M537</f>
        <v>0</v>
      </c>
      <c r="H532" s="43">
        <f>'Laporan Mingguan'!H537+'Laporan Mingguan'!J537+'Laporan Mingguan'!L537+'Laporan Mingguan'!N537</f>
        <v>0</v>
      </c>
      <c r="I532" s="44">
        <f>'Laporan Mingguan'!O537</f>
        <v>4</v>
      </c>
      <c r="J532" s="44">
        <f>'Laporan Mingguan'!P537</f>
        <v>4</v>
      </c>
      <c r="K532" s="44">
        <f>'Laporan Mingguan'!Q537</f>
        <v>2484</v>
      </c>
      <c r="L532" s="44">
        <f>'Laporan Mingguan'!R537</f>
        <v>9936</v>
      </c>
    </row>
    <row r="533" spans="1:12" s="41" customFormat="1" x14ac:dyDescent="0.2">
      <c r="A533" s="43">
        <v>55</v>
      </c>
      <c r="B533" s="43" t="str">
        <f>'Laporan Mingguan'!B538</f>
        <v>Dowel Pin</v>
      </c>
      <c r="C533" s="43" t="str">
        <f>'Laporan Mingguan'!C538</f>
        <v>DPND-5-15</v>
      </c>
      <c r="D533" s="43">
        <f>'Laporan Mingguan'!D538</f>
        <v>0</v>
      </c>
      <c r="E533" s="43">
        <f>'Laporan Mingguan'!E538</f>
        <v>0</v>
      </c>
      <c r="F533" s="44">
        <f>'Laporan Mingguan'!F538</f>
        <v>25</v>
      </c>
      <c r="G533" s="43">
        <f>'Laporan Mingguan'!G538+'Laporan Mingguan'!I538+'Laporan Mingguan'!K538+'Laporan Mingguan'!M538</f>
        <v>0</v>
      </c>
      <c r="H533" s="43">
        <f>'Laporan Mingguan'!H538+'Laporan Mingguan'!J538+'Laporan Mingguan'!L538+'Laporan Mingguan'!N538</f>
        <v>0</v>
      </c>
      <c r="I533" s="44">
        <f>'Laporan Mingguan'!O538</f>
        <v>25</v>
      </c>
      <c r="J533" s="44">
        <f>'Laporan Mingguan'!P538</f>
        <v>25</v>
      </c>
      <c r="K533" s="44">
        <f>'Laporan Mingguan'!Q538</f>
        <v>2618</v>
      </c>
      <c r="L533" s="44">
        <f>'Laporan Mingguan'!R538</f>
        <v>65450</v>
      </c>
    </row>
    <row r="534" spans="1:12" s="41" customFormat="1" x14ac:dyDescent="0.2">
      <c r="A534" s="43">
        <v>56</v>
      </c>
      <c r="B534" s="43" t="str">
        <f>'Laporan Mingguan'!B539</f>
        <v>Dowel Pin</v>
      </c>
      <c r="C534" s="43" t="str">
        <f>'Laporan Mingguan'!C539</f>
        <v>DPND-5-20</v>
      </c>
      <c r="D534" s="43">
        <f>'Laporan Mingguan'!D539</f>
        <v>0</v>
      </c>
      <c r="E534" s="43">
        <f>'Laporan Mingguan'!E539</f>
        <v>0</v>
      </c>
      <c r="F534" s="44">
        <f>'Laporan Mingguan'!F539</f>
        <v>9</v>
      </c>
      <c r="G534" s="43">
        <f>'Laporan Mingguan'!G539+'Laporan Mingguan'!I539+'Laporan Mingguan'!K539+'Laporan Mingguan'!M539</f>
        <v>0</v>
      </c>
      <c r="H534" s="43">
        <f>'Laporan Mingguan'!H539+'Laporan Mingguan'!J539+'Laporan Mingguan'!L539+'Laporan Mingguan'!N539</f>
        <v>0</v>
      </c>
      <c r="I534" s="44">
        <f>'Laporan Mingguan'!O539</f>
        <v>9</v>
      </c>
      <c r="J534" s="44">
        <f>'Laporan Mingguan'!P539</f>
        <v>9</v>
      </c>
      <c r="K534" s="44">
        <f>'Laporan Mingguan'!Q539</f>
        <v>2836</v>
      </c>
      <c r="L534" s="44">
        <f>'Laporan Mingguan'!R539</f>
        <v>25524</v>
      </c>
    </row>
    <row r="535" spans="1:12" s="41" customFormat="1" x14ac:dyDescent="0.2">
      <c r="A535" s="43">
        <v>57</v>
      </c>
      <c r="B535" s="43" t="str">
        <f>'Laporan Mingguan'!B540</f>
        <v>Dowel Pin</v>
      </c>
      <c r="C535" s="43" t="str">
        <f>'Laporan Mingguan'!C540</f>
        <v>DPND-5-25</v>
      </c>
      <c r="D535" s="43">
        <f>'Laporan Mingguan'!D540</f>
        <v>0</v>
      </c>
      <c r="E535" s="43">
        <f>'Laporan Mingguan'!E540</f>
        <v>0</v>
      </c>
      <c r="F535" s="44">
        <f>'Laporan Mingguan'!F540</f>
        <v>7</v>
      </c>
      <c r="G535" s="43">
        <f>'Laporan Mingguan'!G540+'Laporan Mingguan'!I540+'Laporan Mingguan'!K540+'Laporan Mingguan'!M540</f>
        <v>0</v>
      </c>
      <c r="H535" s="43">
        <f>'Laporan Mingguan'!H540+'Laporan Mingguan'!J540+'Laporan Mingguan'!L540+'Laporan Mingguan'!N540</f>
        <v>0</v>
      </c>
      <c r="I535" s="44">
        <f>'Laporan Mingguan'!O540</f>
        <v>7</v>
      </c>
      <c r="J535" s="44">
        <f>'Laporan Mingguan'!P540</f>
        <v>7</v>
      </c>
      <c r="K535" s="44">
        <f>'Laporan Mingguan'!Q540</f>
        <v>10000</v>
      </c>
      <c r="L535" s="44">
        <f>'Laporan Mingguan'!R540</f>
        <v>70000</v>
      </c>
    </row>
    <row r="536" spans="1:12" s="41" customFormat="1" x14ac:dyDescent="0.2">
      <c r="A536" s="43">
        <v>58</v>
      </c>
      <c r="B536" s="43" t="str">
        <f>'Laporan Mingguan'!B541</f>
        <v>Dowel Pin</v>
      </c>
      <c r="C536" s="43" t="str">
        <f>'Laporan Mingguan'!C541</f>
        <v>DPND-6-10</v>
      </c>
      <c r="D536" s="43">
        <f>'Laporan Mingguan'!D541</f>
        <v>0</v>
      </c>
      <c r="E536" s="43">
        <f>'Laporan Mingguan'!E541</f>
        <v>0</v>
      </c>
      <c r="F536" s="44">
        <f>'Laporan Mingguan'!F541</f>
        <v>0</v>
      </c>
      <c r="G536" s="43">
        <f>'Laporan Mingguan'!G541+'Laporan Mingguan'!I541+'Laporan Mingguan'!K541+'Laporan Mingguan'!M541</f>
        <v>0</v>
      </c>
      <c r="H536" s="43">
        <f>'Laporan Mingguan'!H541+'Laporan Mingguan'!J541+'Laporan Mingguan'!L541+'Laporan Mingguan'!N541</f>
        <v>0</v>
      </c>
      <c r="I536" s="44">
        <f>'Laporan Mingguan'!O541</f>
        <v>0</v>
      </c>
      <c r="J536" s="44">
        <f>'Laporan Mingguan'!P541</f>
        <v>0</v>
      </c>
      <c r="K536" s="44">
        <f>'Laporan Mingguan'!Q541</f>
        <v>2943</v>
      </c>
      <c r="L536" s="44">
        <f>'Laporan Mingguan'!R541</f>
        <v>0</v>
      </c>
    </row>
    <row r="537" spans="1:12" s="41" customFormat="1" x14ac:dyDescent="0.2">
      <c r="A537" s="43">
        <v>59</v>
      </c>
      <c r="B537" s="43" t="str">
        <f>'Laporan Mingguan'!B542</f>
        <v>Dowel Pin</v>
      </c>
      <c r="C537" s="43" t="str">
        <f>'Laporan Mingguan'!C542</f>
        <v>DPND-6-15</v>
      </c>
      <c r="D537" s="43">
        <f>'Laporan Mingguan'!D542</f>
        <v>0</v>
      </c>
      <c r="E537" s="43">
        <f>'Laporan Mingguan'!E542</f>
        <v>0</v>
      </c>
      <c r="F537" s="44">
        <f>'Laporan Mingguan'!F542</f>
        <v>3</v>
      </c>
      <c r="G537" s="43">
        <f>'Laporan Mingguan'!G542+'Laporan Mingguan'!I542+'Laporan Mingguan'!K542+'Laporan Mingguan'!M542</f>
        <v>0</v>
      </c>
      <c r="H537" s="43">
        <f>'Laporan Mingguan'!H542+'Laporan Mingguan'!J542+'Laporan Mingguan'!L542+'Laporan Mingguan'!N542</f>
        <v>0</v>
      </c>
      <c r="I537" s="44">
        <f>'Laporan Mingguan'!O542</f>
        <v>3</v>
      </c>
      <c r="J537" s="44">
        <f>'Laporan Mingguan'!P542</f>
        <v>3</v>
      </c>
      <c r="K537" s="44">
        <f>'Laporan Mingguan'!Q542</f>
        <v>2879</v>
      </c>
      <c r="L537" s="44">
        <f>'Laporan Mingguan'!R542</f>
        <v>8637</v>
      </c>
    </row>
    <row r="538" spans="1:12" s="41" customFormat="1" x14ac:dyDescent="0.2">
      <c r="A538" s="43">
        <v>60</v>
      </c>
      <c r="B538" s="43" t="str">
        <f>'Laporan Mingguan'!B543</f>
        <v>Dowel Pin</v>
      </c>
      <c r="C538" s="43" t="str">
        <f>'Laporan Mingguan'!C543</f>
        <v>DPND-6-20</v>
      </c>
      <c r="D538" s="43">
        <f>'Laporan Mingguan'!D543</f>
        <v>0</v>
      </c>
      <c r="E538" s="43">
        <f>'Laporan Mingguan'!E543</f>
        <v>0</v>
      </c>
      <c r="F538" s="44">
        <f>'Laporan Mingguan'!F543</f>
        <v>54</v>
      </c>
      <c r="G538" s="43">
        <f>'Laporan Mingguan'!G543+'Laporan Mingguan'!I543+'Laporan Mingguan'!K543+'Laporan Mingguan'!M543</f>
        <v>0</v>
      </c>
      <c r="H538" s="43">
        <f>'Laporan Mingguan'!H543+'Laporan Mingguan'!J543+'Laporan Mingguan'!L543+'Laporan Mingguan'!N543</f>
        <v>32</v>
      </c>
      <c r="I538" s="44">
        <f>'Laporan Mingguan'!O543</f>
        <v>22</v>
      </c>
      <c r="J538" s="44">
        <f>'Laporan Mingguan'!P543</f>
        <v>22</v>
      </c>
      <c r="K538" s="44">
        <f>'Laporan Mingguan'!Q543</f>
        <v>2879</v>
      </c>
      <c r="L538" s="44">
        <f>'Laporan Mingguan'!R543</f>
        <v>63338</v>
      </c>
    </row>
    <row r="539" spans="1:12" s="41" customFormat="1" x14ac:dyDescent="0.2">
      <c r="A539" s="43">
        <v>61</v>
      </c>
      <c r="B539" s="43" t="str">
        <f>'Laporan Mingguan'!B544</f>
        <v>Dowel Pin</v>
      </c>
      <c r="C539" s="43" t="str">
        <f>'Laporan Mingguan'!C544</f>
        <v>DPND-6-25</v>
      </c>
      <c r="D539" s="43">
        <f>'Laporan Mingguan'!D544</f>
        <v>0</v>
      </c>
      <c r="E539" s="43">
        <f>'Laporan Mingguan'!E544</f>
        <v>0</v>
      </c>
      <c r="F539" s="44">
        <f>'Laporan Mingguan'!F544</f>
        <v>7</v>
      </c>
      <c r="G539" s="43">
        <f>'Laporan Mingguan'!G544+'Laporan Mingguan'!I544+'Laporan Mingguan'!K544+'Laporan Mingguan'!M544</f>
        <v>0</v>
      </c>
      <c r="H539" s="43">
        <f>'Laporan Mingguan'!H544+'Laporan Mingguan'!J544+'Laporan Mingguan'!L544+'Laporan Mingguan'!N544</f>
        <v>0</v>
      </c>
      <c r="I539" s="44">
        <f>'Laporan Mingguan'!O544</f>
        <v>7</v>
      </c>
      <c r="J539" s="44">
        <f>'Laporan Mingguan'!P544</f>
        <v>7</v>
      </c>
      <c r="K539" s="44">
        <f>'Laporan Mingguan'!Q544</f>
        <v>3270</v>
      </c>
      <c r="L539" s="44">
        <f>'Laporan Mingguan'!R544</f>
        <v>22890</v>
      </c>
    </row>
    <row r="540" spans="1:12" s="41" customFormat="1" x14ac:dyDescent="0.2">
      <c r="A540" s="43">
        <v>62</v>
      </c>
      <c r="B540" s="43" t="str">
        <f>'Laporan Mingguan'!B545</f>
        <v>Dowel Pin</v>
      </c>
      <c r="C540" s="43" t="str">
        <f>'Laporan Mingguan'!C545</f>
        <v>DPND-6-30</v>
      </c>
      <c r="D540" s="43">
        <f>'Laporan Mingguan'!D545</f>
        <v>0</v>
      </c>
      <c r="E540" s="43">
        <f>'Laporan Mingguan'!E545</f>
        <v>0</v>
      </c>
      <c r="F540" s="44">
        <f>'Laporan Mingguan'!F545</f>
        <v>1</v>
      </c>
      <c r="G540" s="43">
        <f>'Laporan Mingguan'!G545+'Laporan Mingguan'!I545+'Laporan Mingguan'!K545+'Laporan Mingguan'!M545</f>
        <v>0</v>
      </c>
      <c r="H540" s="43">
        <f>'Laporan Mingguan'!H545+'Laporan Mingguan'!J545+'Laporan Mingguan'!L545+'Laporan Mingguan'!N545</f>
        <v>0</v>
      </c>
      <c r="I540" s="44">
        <f>'Laporan Mingguan'!O545</f>
        <v>1</v>
      </c>
      <c r="J540" s="44">
        <f>'Laporan Mingguan'!P545</f>
        <v>1</v>
      </c>
      <c r="K540" s="44">
        <f>'Laporan Mingguan'!Q545</f>
        <v>6000</v>
      </c>
      <c r="L540" s="44">
        <f>'Laporan Mingguan'!R545</f>
        <v>6000</v>
      </c>
    </row>
    <row r="541" spans="1:12" s="41" customFormat="1" x14ac:dyDescent="0.2">
      <c r="A541" s="43">
        <v>63</v>
      </c>
      <c r="B541" s="43" t="str">
        <f>'Laporan Mingguan'!B546</f>
        <v>Dowel Pin</v>
      </c>
      <c r="C541" s="43" t="str">
        <f>'Laporan Mingguan'!C546</f>
        <v>DPND-6-35</v>
      </c>
      <c r="D541" s="43">
        <f>'Laporan Mingguan'!D546</f>
        <v>0</v>
      </c>
      <c r="E541" s="43">
        <f>'Laporan Mingguan'!E546</f>
        <v>0</v>
      </c>
      <c r="F541" s="44">
        <f>'Laporan Mingguan'!F546</f>
        <v>3</v>
      </c>
      <c r="G541" s="43">
        <f>'Laporan Mingguan'!G546+'Laporan Mingguan'!I546+'Laporan Mingguan'!K546+'Laporan Mingguan'!M546</f>
        <v>0</v>
      </c>
      <c r="H541" s="43">
        <f>'Laporan Mingguan'!H546+'Laporan Mingguan'!J546+'Laporan Mingguan'!L546+'Laporan Mingguan'!N546</f>
        <v>0</v>
      </c>
      <c r="I541" s="44">
        <f>'Laporan Mingguan'!O546</f>
        <v>3</v>
      </c>
      <c r="J541" s="44">
        <f>'Laporan Mingguan'!P546</f>
        <v>3</v>
      </c>
      <c r="K541" s="44">
        <f>'Laporan Mingguan'!Q546</f>
        <v>2906</v>
      </c>
      <c r="L541" s="44">
        <f>'Laporan Mingguan'!R546</f>
        <v>8718</v>
      </c>
    </row>
    <row r="542" spans="1:12" s="41" customFormat="1" x14ac:dyDescent="0.2">
      <c r="A542" s="43">
        <v>64</v>
      </c>
      <c r="B542" s="43" t="str">
        <f>'Laporan Mingguan'!B547</f>
        <v>Dowel Pin</v>
      </c>
      <c r="C542" s="43" t="str">
        <f>'Laporan Mingguan'!C547</f>
        <v>DPND-8-15</v>
      </c>
      <c r="D542" s="43">
        <f>'Laporan Mingguan'!D547</f>
        <v>0</v>
      </c>
      <c r="E542" s="43">
        <f>'Laporan Mingguan'!E547</f>
        <v>0</v>
      </c>
      <c r="F542" s="44">
        <f>'Laporan Mingguan'!F547</f>
        <v>2</v>
      </c>
      <c r="G542" s="43">
        <f>'Laporan Mingguan'!G547+'Laporan Mingguan'!I547+'Laporan Mingguan'!K547+'Laporan Mingguan'!M547</f>
        <v>0</v>
      </c>
      <c r="H542" s="43">
        <f>'Laporan Mingguan'!H547+'Laporan Mingguan'!J547+'Laporan Mingguan'!L547+'Laporan Mingguan'!N547</f>
        <v>0</v>
      </c>
      <c r="I542" s="44">
        <f>'Laporan Mingguan'!O547</f>
        <v>2</v>
      </c>
      <c r="J542" s="44">
        <f>'Laporan Mingguan'!P547</f>
        <v>2</v>
      </c>
      <c r="K542" s="44">
        <f>'Laporan Mingguan'!Q547</f>
        <v>3726</v>
      </c>
      <c r="L542" s="44">
        <f>'Laporan Mingguan'!R547</f>
        <v>7452</v>
      </c>
    </row>
    <row r="543" spans="1:12" s="41" customFormat="1" x14ac:dyDescent="0.2">
      <c r="A543" s="43">
        <v>65</v>
      </c>
      <c r="B543" s="43" t="str">
        <f>'Laporan Mingguan'!B548</f>
        <v>Dowel Pin</v>
      </c>
      <c r="C543" s="43" t="str">
        <f>'Laporan Mingguan'!C548</f>
        <v>DPND-8-20</v>
      </c>
      <c r="D543" s="43">
        <f>'Laporan Mingguan'!D548</f>
        <v>0</v>
      </c>
      <c r="E543" s="43">
        <f>'Laporan Mingguan'!E548</f>
        <v>0</v>
      </c>
      <c r="F543" s="44">
        <f>'Laporan Mingguan'!F548</f>
        <v>0</v>
      </c>
      <c r="G543" s="43">
        <f>'Laporan Mingguan'!G548+'Laporan Mingguan'!I548+'Laporan Mingguan'!K548+'Laporan Mingguan'!M548</f>
        <v>0</v>
      </c>
      <c r="H543" s="43">
        <f>'Laporan Mingguan'!H548+'Laporan Mingguan'!J548+'Laporan Mingguan'!L548+'Laporan Mingguan'!N548</f>
        <v>0</v>
      </c>
      <c r="I543" s="44">
        <f>'Laporan Mingguan'!O548</f>
        <v>0</v>
      </c>
      <c r="J543" s="44">
        <f>'Laporan Mingguan'!P548</f>
        <v>0</v>
      </c>
      <c r="K543" s="44">
        <f>'Laporan Mingguan'!Q548</f>
        <v>10500</v>
      </c>
      <c r="L543" s="44">
        <f>'Laporan Mingguan'!R548</f>
        <v>0</v>
      </c>
    </row>
    <row r="544" spans="1:12" s="41" customFormat="1" x14ac:dyDescent="0.2">
      <c r="A544" s="43">
        <v>66</v>
      </c>
      <c r="B544" s="43" t="str">
        <f>'Laporan Mingguan'!B549</f>
        <v>Dowel Pin</v>
      </c>
      <c r="C544" s="43" t="str">
        <f>'Laporan Mingguan'!C549</f>
        <v>DPND-8-25</v>
      </c>
      <c r="D544" s="43">
        <f>'Laporan Mingguan'!D549</f>
        <v>0</v>
      </c>
      <c r="E544" s="43">
        <f>'Laporan Mingguan'!E549</f>
        <v>0</v>
      </c>
      <c r="F544" s="44">
        <f>'Laporan Mingguan'!F549</f>
        <v>6</v>
      </c>
      <c r="G544" s="43">
        <f>'Laporan Mingguan'!G549+'Laporan Mingguan'!I549+'Laporan Mingguan'!K549+'Laporan Mingguan'!M549</f>
        <v>0</v>
      </c>
      <c r="H544" s="43">
        <f>'Laporan Mingguan'!H549+'Laporan Mingguan'!J549+'Laporan Mingguan'!L549+'Laporan Mingguan'!N549</f>
        <v>0</v>
      </c>
      <c r="I544" s="44">
        <f>'Laporan Mingguan'!O549</f>
        <v>6</v>
      </c>
      <c r="J544" s="44">
        <f>'Laporan Mingguan'!P549</f>
        <v>6</v>
      </c>
      <c r="K544" s="44">
        <f>'Laporan Mingguan'!Q549</f>
        <v>14904</v>
      </c>
      <c r="L544" s="44">
        <f>'Laporan Mingguan'!R549</f>
        <v>89424</v>
      </c>
    </row>
    <row r="545" spans="1:12" s="41" customFormat="1" x14ac:dyDescent="0.2">
      <c r="A545" s="43">
        <v>67</v>
      </c>
      <c r="B545" s="43" t="str">
        <f>'Laporan Mingguan'!B550</f>
        <v>Dowel Pin</v>
      </c>
      <c r="C545" s="43" t="str">
        <f>'Laporan Mingguan'!C550</f>
        <v>DPND-8-30</v>
      </c>
      <c r="D545" s="43">
        <f>'Laporan Mingguan'!D550</f>
        <v>0</v>
      </c>
      <c r="E545" s="43">
        <f>'Laporan Mingguan'!E550</f>
        <v>0</v>
      </c>
      <c r="F545" s="44">
        <f>'Laporan Mingguan'!F550</f>
        <v>7</v>
      </c>
      <c r="G545" s="43">
        <f>'Laporan Mingguan'!G550+'Laporan Mingguan'!I550+'Laporan Mingguan'!K550+'Laporan Mingguan'!M550</f>
        <v>0</v>
      </c>
      <c r="H545" s="43">
        <f>'Laporan Mingguan'!H550+'Laporan Mingguan'!J550+'Laporan Mingguan'!L550+'Laporan Mingguan'!N550</f>
        <v>0</v>
      </c>
      <c r="I545" s="44">
        <f>'Laporan Mingguan'!O550</f>
        <v>7</v>
      </c>
      <c r="J545" s="44">
        <f>'Laporan Mingguan'!P550</f>
        <v>7</v>
      </c>
      <c r="K545" s="44">
        <f>'Laporan Mingguan'!Q550</f>
        <v>10500</v>
      </c>
      <c r="L545" s="44">
        <f>'Laporan Mingguan'!R550</f>
        <v>73500</v>
      </c>
    </row>
    <row r="546" spans="1:12" s="41" customFormat="1" x14ac:dyDescent="0.2">
      <c r="A546" s="43">
        <v>68</v>
      </c>
      <c r="B546" s="43" t="str">
        <f>'Laporan Mingguan'!B551</f>
        <v>Dowel Pin</v>
      </c>
      <c r="C546" s="43" t="str">
        <f>'Laporan Mingguan'!C551</f>
        <v>DPND-8-35</v>
      </c>
      <c r="D546" s="43">
        <f>'Laporan Mingguan'!D551</f>
        <v>0</v>
      </c>
      <c r="E546" s="43">
        <f>'Laporan Mingguan'!E551</f>
        <v>0</v>
      </c>
      <c r="F546" s="44">
        <f>'Laporan Mingguan'!F551</f>
        <v>10</v>
      </c>
      <c r="G546" s="43">
        <f>'Laporan Mingguan'!G551+'Laporan Mingguan'!I551+'Laporan Mingguan'!K551+'Laporan Mingguan'!M551</f>
        <v>0</v>
      </c>
      <c r="H546" s="43">
        <f>'Laporan Mingguan'!H551+'Laporan Mingguan'!J551+'Laporan Mingguan'!L551+'Laporan Mingguan'!N551</f>
        <v>0</v>
      </c>
      <c r="I546" s="44">
        <f>'Laporan Mingguan'!O551</f>
        <v>10</v>
      </c>
      <c r="J546" s="44">
        <f>'Laporan Mingguan'!P551</f>
        <v>10</v>
      </c>
      <c r="K546" s="44">
        <f>'Laporan Mingguan'!Q551</f>
        <v>10500</v>
      </c>
      <c r="L546" s="44">
        <f>'Laporan Mingguan'!R551</f>
        <v>105000</v>
      </c>
    </row>
    <row r="547" spans="1:12" s="41" customFormat="1" x14ac:dyDescent="0.2">
      <c r="A547" s="43">
        <v>69</v>
      </c>
      <c r="B547" s="43" t="str">
        <f>'Laporan Mingguan'!B552</f>
        <v>Dowel Pin</v>
      </c>
      <c r="C547" s="43" t="str">
        <f>'Laporan Mingguan'!C552</f>
        <v>DPND-8-40</v>
      </c>
      <c r="D547" s="43">
        <f>'Laporan Mingguan'!D552</f>
        <v>0</v>
      </c>
      <c r="E547" s="43">
        <f>'Laporan Mingguan'!E552</f>
        <v>0</v>
      </c>
      <c r="F547" s="44">
        <f>'Laporan Mingguan'!F552</f>
        <v>4</v>
      </c>
      <c r="G547" s="43">
        <f>'Laporan Mingguan'!G552+'Laporan Mingguan'!I552+'Laporan Mingguan'!K552+'Laporan Mingguan'!M552</f>
        <v>0</v>
      </c>
      <c r="H547" s="43">
        <f>'Laporan Mingguan'!H552+'Laporan Mingguan'!J552+'Laporan Mingguan'!L552+'Laporan Mingguan'!N552</f>
        <v>0</v>
      </c>
      <c r="I547" s="44">
        <f>'Laporan Mingguan'!O552</f>
        <v>4</v>
      </c>
      <c r="J547" s="44">
        <f>'Laporan Mingguan'!P552</f>
        <v>4</v>
      </c>
      <c r="K547" s="44">
        <f>'Laporan Mingguan'!Q552</f>
        <v>5226</v>
      </c>
      <c r="L547" s="44">
        <f>'Laporan Mingguan'!R552</f>
        <v>20904</v>
      </c>
    </row>
    <row r="548" spans="1:12" s="41" customFormat="1" x14ac:dyDescent="0.2">
      <c r="A548" s="43">
        <v>70</v>
      </c>
      <c r="B548" s="43" t="str">
        <f>'Laporan Mingguan'!B553</f>
        <v>Dowel Pin</v>
      </c>
      <c r="C548" s="43" t="str">
        <f>'Laporan Mingguan'!C553</f>
        <v>DPND-8-60</v>
      </c>
      <c r="D548" s="43">
        <f>'Laporan Mingguan'!D553</f>
        <v>0</v>
      </c>
      <c r="E548" s="43">
        <f>'Laporan Mingguan'!E553</f>
        <v>0</v>
      </c>
      <c r="F548" s="44">
        <f>'Laporan Mingguan'!F553</f>
        <v>4</v>
      </c>
      <c r="G548" s="43">
        <f>'Laporan Mingguan'!G553+'Laporan Mingguan'!I553+'Laporan Mingguan'!K553+'Laporan Mingguan'!M553</f>
        <v>0</v>
      </c>
      <c r="H548" s="43">
        <f>'Laporan Mingguan'!H553+'Laporan Mingguan'!J553+'Laporan Mingguan'!L553+'Laporan Mingguan'!N553</f>
        <v>0</v>
      </c>
      <c r="I548" s="44">
        <f>'Laporan Mingguan'!O553</f>
        <v>4</v>
      </c>
      <c r="J548" s="44">
        <f>'Laporan Mingguan'!P553</f>
        <v>4</v>
      </c>
      <c r="K548" s="44">
        <f>'Laporan Mingguan'!Q553</f>
        <v>10500</v>
      </c>
      <c r="L548" s="44">
        <f>'Laporan Mingguan'!R553</f>
        <v>42000</v>
      </c>
    </row>
    <row r="549" spans="1:12" s="41" customFormat="1" x14ac:dyDescent="0.2">
      <c r="A549" s="43">
        <v>71</v>
      </c>
      <c r="B549" s="43" t="str">
        <f>'Laporan Mingguan'!B554</f>
        <v>Dowel Pin</v>
      </c>
      <c r="C549" s="43" t="str">
        <f>'Laporan Mingguan'!C554</f>
        <v>DPND-10-20</v>
      </c>
      <c r="D549" s="43">
        <f>'Laporan Mingguan'!D554</f>
        <v>0</v>
      </c>
      <c r="E549" s="43">
        <f>'Laporan Mingguan'!E554</f>
        <v>0</v>
      </c>
      <c r="F549" s="44">
        <f>'Laporan Mingguan'!F554</f>
        <v>4</v>
      </c>
      <c r="G549" s="43">
        <f>'Laporan Mingguan'!G554+'Laporan Mingguan'!I554+'Laporan Mingguan'!K554+'Laporan Mingguan'!M554</f>
        <v>0</v>
      </c>
      <c r="H549" s="43">
        <f>'Laporan Mingguan'!H554+'Laporan Mingguan'!J554+'Laporan Mingguan'!L554+'Laporan Mingguan'!N554</f>
        <v>0</v>
      </c>
      <c r="I549" s="44">
        <f>'Laporan Mingguan'!O554</f>
        <v>4</v>
      </c>
      <c r="J549" s="44">
        <f>'Laporan Mingguan'!P554</f>
        <v>4</v>
      </c>
      <c r="K549" s="44">
        <f>'Laporan Mingguan'!Q554</f>
        <v>5096</v>
      </c>
      <c r="L549" s="44">
        <f>'Laporan Mingguan'!R554</f>
        <v>20384</v>
      </c>
    </row>
    <row r="550" spans="1:12" s="41" customFormat="1" x14ac:dyDescent="0.2">
      <c r="A550" s="43">
        <v>72</v>
      </c>
      <c r="B550" s="43" t="str">
        <f>'Laporan Mingguan'!B555</f>
        <v>Dowel Pin</v>
      </c>
      <c r="C550" s="43" t="str">
        <f>'Laporan Mingguan'!C555</f>
        <v>DPND-10-25</v>
      </c>
      <c r="D550" s="43">
        <f>'Laporan Mingguan'!D555</f>
        <v>0</v>
      </c>
      <c r="E550" s="43">
        <f>'Laporan Mingguan'!E555</f>
        <v>0</v>
      </c>
      <c r="F550" s="44">
        <f>'Laporan Mingguan'!F555</f>
        <v>1</v>
      </c>
      <c r="G550" s="43">
        <f>'Laporan Mingguan'!G555+'Laporan Mingguan'!I555+'Laporan Mingguan'!K555+'Laporan Mingguan'!M555</f>
        <v>0</v>
      </c>
      <c r="H550" s="43">
        <f>'Laporan Mingguan'!H555+'Laporan Mingguan'!J555+'Laporan Mingguan'!L555+'Laporan Mingguan'!N555</f>
        <v>0</v>
      </c>
      <c r="I550" s="44">
        <f>'Laporan Mingguan'!O555</f>
        <v>1</v>
      </c>
      <c r="J550" s="44">
        <f>'Laporan Mingguan'!P555</f>
        <v>1</v>
      </c>
      <c r="K550" s="44">
        <f>'Laporan Mingguan'!Q555</f>
        <v>5398</v>
      </c>
      <c r="L550" s="44">
        <f>'Laporan Mingguan'!R555</f>
        <v>5398</v>
      </c>
    </row>
    <row r="551" spans="1:12" s="41" customFormat="1" x14ac:dyDescent="0.2">
      <c r="A551" s="43">
        <v>73</v>
      </c>
      <c r="B551" s="43" t="str">
        <f>'Laporan Mingguan'!B556</f>
        <v>Dowel Pin</v>
      </c>
      <c r="C551" s="43" t="str">
        <f>'Laporan Mingguan'!C556</f>
        <v>DPND-10-30</v>
      </c>
      <c r="D551" s="43">
        <f>'Laporan Mingguan'!D556</f>
        <v>0</v>
      </c>
      <c r="E551" s="43">
        <f>'Laporan Mingguan'!E556</f>
        <v>0</v>
      </c>
      <c r="F551" s="44">
        <f>'Laporan Mingguan'!F556</f>
        <v>22</v>
      </c>
      <c r="G551" s="43">
        <f>'Laporan Mingguan'!G556+'Laporan Mingguan'!I556+'Laporan Mingguan'!K556+'Laporan Mingguan'!M556</f>
        <v>0</v>
      </c>
      <c r="H551" s="43">
        <f>'Laporan Mingguan'!H556+'Laporan Mingguan'!J556+'Laporan Mingguan'!L556+'Laporan Mingguan'!N556</f>
        <v>0</v>
      </c>
      <c r="I551" s="44">
        <f>'Laporan Mingguan'!O556</f>
        <v>22</v>
      </c>
      <c r="J551" s="44">
        <f>'Laporan Mingguan'!P556</f>
        <v>22</v>
      </c>
      <c r="K551" s="44">
        <f>'Laporan Mingguan'!Q556</f>
        <v>13000</v>
      </c>
      <c r="L551" s="44">
        <f>'Laporan Mingguan'!R556</f>
        <v>286000</v>
      </c>
    </row>
    <row r="552" spans="1:12" s="41" customFormat="1" x14ac:dyDescent="0.2">
      <c r="A552" s="43">
        <v>74</v>
      </c>
      <c r="B552" s="43" t="str">
        <f>'Laporan Mingguan'!B557</f>
        <v>Dowel Pin</v>
      </c>
      <c r="C552" s="43" t="str">
        <f>'Laporan Mingguan'!C557</f>
        <v>DPND-10-35</v>
      </c>
      <c r="D552" s="43">
        <f>'Laporan Mingguan'!D557</f>
        <v>0</v>
      </c>
      <c r="E552" s="43">
        <f>'Laporan Mingguan'!E557</f>
        <v>0</v>
      </c>
      <c r="F552" s="44">
        <f>'Laporan Mingguan'!F557</f>
        <v>14</v>
      </c>
      <c r="G552" s="43">
        <f>'Laporan Mingguan'!G557+'Laporan Mingguan'!I557+'Laporan Mingguan'!K557+'Laporan Mingguan'!M557</f>
        <v>0</v>
      </c>
      <c r="H552" s="43">
        <f>'Laporan Mingguan'!H557+'Laporan Mingguan'!J557+'Laporan Mingguan'!L557+'Laporan Mingguan'!N557</f>
        <v>0</v>
      </c>
      <c r="I552" s="44">
        <f>'Laporan Mingguan'!O557</f>
        <v>14</v>
      </c>
      <c r="J552" s="44">
        <f>'Laporan Mingguan'!P557</f>
        <v>14</v>
      </c>
      <c r="K552" s="44">
        <f>'Laporan Mingguan'!Q557</f>
        <v>5798</v>
      </c>
      <c r="L552" s="44">
        <f>'Laporan Mingguan'!R557</f>
        <v>81172</v>
      </c>
    </row>
    <row r="553" spans="1:12" s="41" customFormat="1" x14ac:dyDescent="0.2">
      <c r="A553" s="43">
        <v>75</v>
      </c>
      <c r="B553" s="43" t="str">
        <f>'Laporan Mingguan'!B558</f>
        <v>Dowel Pin</v>
      </c>
      <c r="C553" s="43" t="str">
        <f>'Laporan Mingguan'!C558</f>
        <v>DPND-10-40</v>
      </c>
      <c r="D553" s="43">
        <f>'Laporan Mingguan'!D558</f>
        <v>0</v>
      </c>
      <c r="E553" s="43">
        <f>'Laporan Mingguan'!E558</f>
        <v>0</v>
      </c>
      <c r="F553" s="44">
        <f>'Laporan Mingguan'!F558</f>
        <v>2</v>
      </c>
      <c r="G553" s="43">
        <f>'Laporan Mingguan'!G558+'Laporan Mingguan'!I558+'Laporan Mingguan'!K558+'Laporan Mingguan'!M558</f>
        <v>0</v>
      </c>
      <c r="H553" s="43">
        <f>'Laporan Mingguan'!H558+'Laporan Mingguan'!J558+'Laporan Mingguan'!L558+'Laporan Mingguan'!N558</f>
        <v>0</v>
      </c>
      <c r="I553" s="44">
        <f>'Laporan Mingguan'!O558</f>
        <v>2</v>
      </c>
      <c r="J553" s="44">
        <f>'Laporan Mingguan'!P558</f>
        <v>2</v>
      </c>
      <c r="K553" s="44">
        <f>'Laporan Mingguan'!Q558</f>
        <v>13000</v>
      </c>
      <c r="L553" s="44">
        <f>'Laporan Mingguan'!R558</f>
        <v>26000</v>
      </c>
    </row>
    <row r="554" spans="1:12" s="41" customFormat="1" x14ac:dyDescent="0.2">
      <c r="A554" s="43">
        <v>76</v>
      </c>
      <c r="B554" s="43" t="str">
        <f>'Laporan Mingguan'!B559</f>
        <v>Dowel Pin</v>
      </c>
      <c r="C554" s="43" t="str">
        <f>'Laporan Mingguan'!C559</f>
        <v>DPND 12-30</v>
      </c>
      <c r="D554" s="43">
        <f>'Laporan Mingguan'!D559</f>
        <v>0</v>
      </c>
      <c r="E554" s="43">
        <f>'Laporan Mingguan'!E559</f>
        <v>0</v>
      </c>
      <c r="F554" s="44">
        <f>'Laporan Mingguan'!F559</f>
        <v>0</v>
      </c>
      <c r="G554" s="43">
        <f>'Laporan Mingguan'!G559+'Laporan Mingguan'!I559+'Laporan Mingguan'!K559+'Laporan Mingguan'!M559</f>
        <v>0</v>
      </c>
      <c r="H554" s="43">
        <f>'Laporan Mingguan'!H559+'Laporan Mingguan'!J559+'Laporan Mingguan'!L559+'Laporan Mingguan'!N559</f>
        <v>0</v>
      </c>
      <c r="I554" s="44">
        <f>'Laporan Mingguan'!O559</f>
        <v>0</v>
      </c>
      <c r="J554" s="44">
        <f>'Laporan Mingguan'!P559</f>
        <v>0</v>
      </c>
      <c r="K554" s="44">
        <f>'Laporan Mingguan'!Q559</f>
        <v>13000</v>
      </c>
      <c r="L554" s="44">
        <f>'Laporan Mingguan'!R559</f>
        <v>0</v>
      </c>
    </row>
    <row r="555" spans="1:12" s="41" customFormat="1" x14ac:dyDescent="0.2">
      <c r="A555" s="43">
        <v>77</v>
      </c>
      <c r="B555" s="43" t="str">
        <f>'Laporan Mingguan'!B560</f>
        <v>Dowel Pin</v>
      </c>
      <c r="C555" s="43" t="str">
        <f>'Laporan Mingguan'!C560</f>
        <v>DPTM-5-15 / MSTP-5-15</v>
      </c>
      <c r="D555" s="43">
        <f>'Laporan Mingguan'!D560</f>
        <v>0</v>
      </c>
      <c r="E555" s="43">
        <f>'Laporan Mingguan'!E560</f>
        <v>0</v>
      </c>
      <c r="F555" s="44">
        <f>'Laporan Mingguan'!F560</f>
        <v>0</v>
      </c>
      <c r="G555" s="43">
        <f>'Laporan Mingguan'!G560+'Laporan Mingguan'!I560+'Laporan Mingguan'!K560+'Laporan Mingguan'!M560</f>
        <v>0</v>
      </c>
      <c r="H555" s="43">
        <f>'Laporan Mingguan'!H560+'Laporan Mingguan'!J560+'Laporan Mingguan'!L560+'Laporan Mingguan'!N560</f>
        <v>0</v>
      </c>
      <c r="I555" s="44">
        <f>'Laporan Mingguan'!O560</f>
        <v>0</v>
      </c>
      <c r="J555" s="44">
        <f>'Laporan Mingguan'!P560</f>
        <v>0</v>
      </c>
      <c r="K555" s="44">
        <f>'Laporan Mingguan'!Q560</f>
        <v>13382</v>
      </c>
      <c r="L555" s="44">
        <f>'Laporan Mingguan'!R560</f>
        <v>0</v>
      </c>
    </row>
    <row r="556" spans="1:12" s="41" customFormat="1" x14ac:dyDescent="0.2">
      <c r="A556" s="43">
        <v>78</v>
      </c>
      <c r="B556" s="43" t="str">
        <f>'Laporan Mingguan'!B561</f>
        <v>Dowel Pin</v>
      </c>
      <c r="C556" s="43" t="str">
        <f>'Laporan Mingguan'!C561</f>
        <v>DPTM-5-20</v>
      </c>
      <c r="D556" s="43">
        <f>'Laporan Mingguan'!D561</f>
        <v>0</v>
      </c>
      <c r="E556" s="43">
        <f>'Laporan Mingguan'!E561</f>
        <v>0</v>
      </c>
      <c r="F556" s="44">
        <f>'Laporan Mingguan'!F561</f>
        <v>44</v>
      </c>
      <c r="G556" s="43">
        <f>'Laporan Mingguan'!G561+'Laporan Mingguan'!I561+'Laporan Mingguan'!K561+'Laporan Mingguan'!M561</f>
        <v>0</v>
      </c>
      <c r="H556" s="43">
        <f>'Laporan Mingguan'!H561+'Laporan Mingguan'!J561+'Laporan Mingguan'!L561+'Laporan Mingguan'!N561</f>
        <v>0</v>
      </c>
      <c r="I556" s="44">
        <f>'Laporan Mingguan'!O561</f>
        <v>44</v>
      </c>
      <c r="J556" s="44">
        <f>'Laporan Mingguan'!P561</f>
        <v>44</v>
      </c>
      <c r="K556" s="44">
        <f>'Laporan Mingguan'!Q561</f>
        <v>10000</v>
      </c>
      <c r="L556" s="44">
        <f>'Laporan Mingguan'!R561</f>
        <v>440000</v>
      </c>
    </row>
    <row r="557" spans="1:12" s="41" customFormat="1" x14ac:dyDescent="0.2">
      <c r="A557" s="43">
        <v>79</v>
      </c>
      <c r="B557" s="43" t="str">
        <f>'Laporan Mingguan'!B562</f>
        <v>Dowel Pin</v>
      </c>
      <c r="C557" s="43" t="str">
        <f>'Laporan Mingguan'!C562</f>
        <v>DPTM-5-25</v>
      </c>
      <c r="D557" s="43">
        <f>'Laporan Mingguan'!D562</f>
        <v>0</v>
      </c>
      <c r="E557" s="43">
        <f>'Laporan Mingguan'!E562</f>
        <v>0</v>
      </c>
      <c r="F557" s="44">
        <f>'Laporan Mingguan'!F562</f>
        <v>4</v>
      </c>
      <c r="G557" s="43">
        <f>'Laporan Mingguan'!G562+'Laporan Mingguan'!I562+'Laporan Mingguan'!K562+'Laporan Mingguan'!M562</f>
        <v>0</v>
      </c>
      <c r="H557" s="43">
        <f>'Laporan Mingguan'!H562+'Laporan Mingguan'!J562+'Laporan Mingguan'!L562+'Laporan Mingguan'!N562</f>
        <v>0</v>
      </c>
      <c r="I557" s="44">
        <f>'Laporan Mingguan'!O562</f>
        <v>4</v>
      </c>
      <c r="J557" s="44">
        <f>'Laporan Mingguan'!P562</f>
        <v>4</v>
      </c>
      <c r="K557" s="44">
        <f>'Laporan Mingguan'!Q562</f>
        <v>10500</v>
      </c>
      <c r="L557" s="44">
        <f>'Laporan Mingguan'!R562</f>
        <v>42000</v>
      </c>
    </row>
    <row r="558" spans="1:12" s="41" customFormat="1" x14ac:dyDescent="0.2">
      <c r="A558" s="43">
        <v>80</v>
      </c>
      <c r="B558" s="43" t="str">
        <f>'Laporan Mingguan'!B563</f>
        <v>Dowel Pin</v>
      </c>
      <c r="C558" s="43" t="str">
        <f>'Laporan Mingguan'!C563</f>
        <v>DPTM-6-15</v>
      </c>
      <c r="D558" s="43">
        <f>'Laporan Mingguan'!D563</f>
        <v>0</v>
      </c>
      <c r="E558" s="43">
        <f>'Laporan Mingguan'!E563</f>
        <v>0</v>
      </c>
      <c r="F558" s="44">
        <f>'Laporan Mingguan'!F563</f>
        <v>0</v>
      </c>
      <c r="G558" s="43">
        <f>'Laporan Mingguan'!G563+'Laporan Mingguan'!I563+'Laporan Mingguan'!K563+'Laporan Mingguan'!M563</f>
        <v>4</v>
      </c>
      <c r="H558" s="43">
        <f>'Laporan Mingguan'!H563+'Laporan Mingguan'!J563+'Laporan Mingguan'!L563+'Laporan Mingguan'!N563</f>
        <v>4</v>
      </c>
      <c r="I558" s="44">
        <f>'Laporan Mingguan'!O563</f>
        <v>0</v>
      </c>
      <c r="J558" s="44">
        <f>'Laporan Mingguan'!P563</f>
        <v>0</v>
      </c>
      <c r="K558" s="44">
        <f>'Laporan Mingguan'!Q563</f>
        <v>9000</v>
      </c>
      <c r="L558" s="44">
        <f>'Laporan Mingguan'!R563</f>
        <v>0</v>
      </c>
    </row>
    <row r="559" spans="1:12" s="41" customFormat="1" x14ac:dyDescent="0.2">
      <c r="A559" s="43">
        <v>81</v>
      </c>
      <c r="B559" s="43" t="str">
        <f>'Laporan Mingguan'!B564</f>
        <v>Dowel Pin</v>
      </c>
      <c r="C559" s="43" t="str">
        <f>'Laporan Mingguan'!C564</f>
        <v>DPTM-6-20</v>
      </c>
      <c r="D559" s="43">
        <f>'Laporan Mingguan'!D564</f>
        <v>0</v>
      </c>
      <c r="E559" s="43">
        <f>'Laporan Mingguan'!E564</f>
        <v>0</v>
      </c>
      <c r="F559" s="44">
        <f>'Laporan Mingguan'!F564</f>
        <v>1</v>
      </c>
      <c r="G559" s="43">
        <f>'Laporan Mingguan'!G564+'Laporan Mingguan'!I564+'Laporan Mingguan'!K564+'Laporan Mingguan'!M564</f>
        <v>0</v>
      </c>
      <c r="H559" s="43">
        <f>'Laporan Mingguan'!H564+'Laporan Mingguan'!J564+'Laporan Mingguan'!L564+'Laporan Mingguan'!N564</f>
        <v>0</v>
      </c>
      <c r="I559" s="44">
        <f>'Laporan Mingguan'!O564</f>
        <v>1</v>
      </c>
      <c r="J559" s="44">
        <f>'Laporan Mingguan'!P564</f>
        <v>1</v>
      </c>
      <c r="K559" s="44">
        <f>'Laporan Mingguan'!Q564</f>
        <v>9000</v>
      </c>
      <c r="L559" s="44">
        <f>'Laporan Mingguan'!R564</f>
        <v>9000</v>
      </c>
    </row>
    <row r="560" spans="1:12" s="41" customFormat="1" x14ac:dyDescent="0.2">
      <c r="A560" s="43">
        <v>82</v>
      </c>
      <c r="B560" s="43" t="str">
        <f>'Laporan Mingguan'!B565</f>
        <v>Dowel Pin</v>
      </c>
      <c r="C560" s="43" t="str">
        <f>'Laporan Mingguan'!C565</f>
        <v>DPTM-6-25</v>
      </c>
      <c r="D560" s="43">
        <f>'Laporan Mingguan'!D565</f>
        <v>0</v>
      </c>
      <c r="E560" s="43">
        <f>'Laporan Mingguan'!E565</f>
        <v>0</v>
      </c>
      <c r="F560" s="44">
        <f>'Laporan Mingguan'!F565</f>
        <v>11</v>
      </c>
      <c r="G560" s="43">
        <f>'Laporan Mingguan'!G565+'Laporan Mingguan'!I565+'Laporan Mingguan'!K565+'Laporan Mingguan'!M565</f>
        <v>0</v>
      </c>
      <c r="H560" s="43">
        <f>'Laporan Mingguan'!H565+'Laporan Mingguan'!J565+'Laporan Mingguan'!L565+'Laporan Mingguan'!N565</f>
        <v>0</v>
      </c>
      <c r="I560" s="44">
        <f>'Laporan Mingguan'!O565</f>
        <v>11</v>
      </c>
      <c r="J560" s="44">
        <f>'Laporan Mingguan'!P565</f>
        <v>11</v>
      </c>
      <c r="K560" s="44">
        <f>'Laporan Mingguan'!Q565</f>
        <v>7905</v>
      </c>
      <c r="L560" s="44">
        <f>'Laporan Mingguan'!R565</f>
        <v>86955</v>
      </c>
    </row>
    <row r="561" spans="1:12" s="41" customFormat="1" x14ac:dyDescent="0.2">
      <c r="A561" s="43">
        <v>83</v>
      </c>
      <c r="B561" s="43" t="str">
        <f>'Laporan Mingguan'!B566</f>
        <v>Dowel Pin</v>
      </c>
      <c r="C561" s="43" t="str">
        <f>'Laporan Mingguan'!C566</f>
        <v>DPTM-6-30</v>
      </c>
      <c r="D561" s="43">
        <f>'Laporan Mingguan'!D566</f>
        <v>0</v>
      </c>
      <c r="E561" s="43">
        <f>'Laporan Mingguan'!E566</f>
        <v>0</v>
      </c>
      <c r="F561" s="44">
        <f>'Laporan Mingguan'!F566</f>
        <v>9</v>
      </c>
      <c r="G561" s="43">
        <f>'Laporan Mingguan'!G566+'Laporan Mingguan'!I566+'Laporan Mingguan'!K566+'Laporan Mingguan'!M566</f>
        <v>0</v>
      </c>
      <c r="H561" s="43">
        <f>'Laporan Mingguan'!H566+'Laporan Mingguan'!J566+'Laporan Mingguan'!L566+'Laporan Mingguan'!N566</f>
        <v>8</v>
      </c>
      <c r="I561" s="44">
        <f>'Laporan Mingguan'!O566</f>
        <v>1</v>
      </c>
      <c r="J561" s="44">
        <f>'Laporan Mingguan'!P566</f>
        <v>1</v>
      </c>
      <c r="K561" s="44">
        <f>'Laporan Mingguan'!Q566</f>
        <v>7905</v>
      </c>
      <c r="L561" s="44">
        <f>'Laporan Mingguan'!R566</f>
        <v>7905</v>
      </c>
    </row>
    <row r="562" spans="1:12" s="41" customFormat="1" x14ac:dyDescent="0.2">
      <c r="A562" s="43">
        <v>84</v>
      </c>
      <c r="B562" s="43" t="str">
        <f>'Laporan Mingguan'!B567</f>
        <v>Dowel Pin</v>
      </c>
      <c r="C562" s="43" t="str">
        <f>'Laporan Mingguan'!C567</f>
        <v>DPTM-6-35</v>
      </c>
      <c r="D562" s="43">
        <f>'Laporan Mingguan'!D567</f>
        <v>0</v>
      </c>
      <c r="E562" s="43">
        <f>'Laporan Mingguan'!E567</f>
        <v>0</v>
      </c>
      <c r="F562" s="44">
        <f>'Laporan Mingguan'!F567</f>
        <v>3</v>
      </c>
      <c r="G562" s="43">
        <f>'Laporan Mingguan'!G567+'Laporan Mingguan'!I567+'Laporan Mingguan'!K567+'Laporan Mingguan'!M567</f>
        <v>0</v>
      </c>
      <c r="H562" s="43">
        <f>'Laporan Mingguan'!H567+'Laporan Mingguan'!J567+'Laporan Mingguan'!L567+'Laporan Mingguan'!N567</f>
        <v>0</v>
      </c>
      <c r="I562" s="44">
        <f>'Laporan Mingguan'!O567</f>
        <v>3</v>
      </c>
      <c r="J562" s="44">
        <f>'Laporan Mingguan'!P567</f>
        <v>3</v>
      </c>
      <c r="K562" s="44">
        <f>'Laporan Mingguan'!Q567</f>
        <v>6455</v>
      </c>
      <c r="L562" s="44">
        <f>'Laporan Mingguan'!R567</f>
        <v>19365</v>
      </c>
    </row>
    <row r="563" spans="1:12" s="41" customFormat="1" x14ac:dyDescent="0.2">
      <c r="A563" s="43">
        <v>85</v>
      </c>
      <c r="B563" s="43" t="str">
        <f>'Laporan Mingguan'!B568</f>
        <v>Dowel Pin</v>
      </c>
      <c r="C563" s="43" t="str">
        <f>'Laporan Mingguan'!C568</f>
        <v>DPTM-6-50</v>
      </c>
      <c r="D563" s="43">
        <f>'Laporan Mingguan'!D568</f>
        <v>0</v>
      </c>
      <c r="E563" s="43">
        <f>'Laporan Mingguan'!E568</f>
        <v>0</v>
      </c>
      <c r="F563" s="44">
        <f>'Laporan Mingguan'!F568</f>
        <v>4</v>
      </c>
      <c r="G563" s="43">
        <f>'Laporan Mingguan'!G568+'Laporan Mingguan'!I568+'Laporan Mingguan'!K568+'Laporan Mingguan'!M568</f>
        <v>0</v>
      </c>
      <c r="H563" s="43">
        <f>'Laporan Mingguan'!H568+'Laporan Mingguan'!J568+'Laporan Mingguan'!L568+'Laporan Mingguan'!N568</f>
        <v>0</v>
      </c>
      <c r="I563" s="44">
        <f>'Laporan Mingguan'!O568</f>
        <v>4</v>
      </c>
      <c r="J563" s="44">
        <f>'Laporan Mingguan'!P568</f>
        <v>4</v>
      </c>
      <c r="K563" s="44">
        <f>'Laporan Mingguan'!Q568</f>
        <v>9600</v>
      </c>
      <c r="L563" s="44">
        <f>'Laporan Mingguan'!R568</f>
        <v>38400</v>
      </c>
    </row>
    <row r="564" spans="1:12" s="41" customFormat="1" x14ac:dyDescent="0.2">
      <c r="A564" s="43">
        <v>86</v>
      </c>
      <c r="B564" s="43" t="str">
        <f>'Laporan Mingguan'!B569</f>
        <v>Dowel Pin</v>
      </c>
      <c r="C564" s="43" t="str">
        <f>'Laporan Mingguan'!C569</f>
        <v>DPTM / MSTP-8-15</v>
      </c>
      <c r="D564" s="43">
        <f>'Laporan Mingguan'!D569</f>
        <v>0</v>
      </c>
      <c r="E564" s="43">
        <f>'Laporan Mingguan'!E569</f>
        <v>0</v>
      </c>
      <c r="F564" s="44">
        <f>'Laporan Mingguan'!F569</f>
        <v>1</v>
      </c>
      <c r="G564" s="43">
        <f>'Laporan Mingguan'!G569+'Laporan Mingguan'!I569+'Laporan Mingguan'!K569+'Laporan Mingguan'!M569</f>
        <v>0</v>
      </c>
      <c r="H564" s="43">
        <f>'Laporan Mingguan'!H569+'Laporan Mingguan'!J569+'Laporan Mingguan'!L569+'Laporan Mingguan'!N569</f>
        <v>0</v>
      </c>
      <c r="I564" s="44">
        <f>'Laporan Mingguan'!O569</f>
        <v>1</v>
      </c>
      <c r="J564" s="44">
        <f>'Laporan Mingguan'!P569</f>
        <v>1</v>
      </c>
      <c r="K564" s="44">
        <f>'Laporan Mingguan'!Q569</f>
        <v>8622</v>
      </c>
      <c r="L564" s="44">
        <f>'Laporan Mingguan'!R569</f>
        <v>8622</v>
      </c>
    </row>
    <row r="565" spans="1:12" s="41" customFormat="1" x14ac:dyDescent="0.2">
      <c r="A565" s="43">
        <v>87</v>
      </c>
      <c r="B565" s="43" t="str">
        <f>'Laporan Mingguan'!B570</f>
        <v>Dowel Pin</v>
      </c>
      <c r="C565" s="43" t="str">
        <f>'Laporan Mingguan'!C570</f>
        <v>DPTM-8-20</v>
      </c>
      <c r="D565" s="43">
        <f>'Laporan Mingguan'!D570</f>
        <v>0</v>
      </c>
      <c r="E565" s="43">
        <f>'Laporan Mingguan'!E570</f>
        <v>0</v>
      </c>
      <c r="F565" s="44">
        <f>'Laporan Mingguan'!F570</f>
        <v>0</v>
      </c>
      <c r="G565" s="43">
        <f>'Laporan Mingguan'!G570+'Laporan Mingguan'!I570+'Laporan Mingguan'!K570+'Laporan Mingguan'!M570</f>
        <v>16</v>
      </c>
      <c r="H565" s="43">
        <f>'Laporan Mingguan'!H570+'Laporan Mingguan'!J570+'Laporan Mingguan'!L570+'Laporan Mingguan'!N570</f>
        <v>16</v>
      </c>
      <c r="I565" s="44">
        <f>'Laporan Mingguan'!O570</f>
        <v>0</v>
      </c>
      <c r="J565" s="44">
        <f>'Laporan Mingguan'!P570</f>
        <v>0</v>
      </c>
      <c r="K565" s="44">
        <f>'Laporan Mingguan'!Q570</f>
        <v>11000</v>
      </c>
      <c r="L565" s="44">
        <f>'Laporan Mingguan'!R570</f>
        <v>0</v>
      </c>
    </row>
    <row r="566" spans="1:12" s="41" customFormat="1" x14ac:dyDescent="0.2">
      <c r="A566" s="43">
        <v>88</v>
      </c>
      <c r="B566" s="43" t="str">
        <f>'Laporan Mingguan'!B571</f>
        <v>Dowel Pin</v>
      </c>
      <c r="C566" s="43" t="str">
        <f>'Laporan Mingguan'!C571</f>
        <v>DPTM-8-25</v>
      </c>
      <c r="D566" s="43">
        <f>'Laporan Mingguan'!D571</f>
        <v>0</v>
      </c>
      <c r="E566" s="43">
        <f>'Laporan Mingguan'!E571</f>
        <v>0</v>
      </c>
      <c r="F566" s="44">
        <f>'Laporan Mingguan'!F571</f>
        <v>5</v>
      </c>
      <c r="G566" s="43">
        <f>'Laporan Mingguan'!G571+'Laporan Mingguan'!I571+'Laporan Mingguan'!K571+'Laporan Mingguan'!M571</f>
        <v>0</v>
      </c>
      <c r="H566" s="43">
        <f>'Laporan Mingguan'!H571+'Laporan Mingguan'!J571+'Laporan Mingguan'!L571+'Laporan Mingguan'!N571</f>
        <v>0</v>
      </c>
      <c r="I566" s="44">
        <f>'Laporan Mingguan'!O571</f>
        <v>5</v>
      </c>
      <c r="J566" s="44">
        <f>'Laporan Mingguan'!P571</f>
        <v>5</v>
      </c>
      <c r="K566" s="44">
        <f>'Laporan Mingguan'!Q571</f>
        <v>8622</v>
      </c>
      <c r="L566" s="44">
        <f>'Laporan Mingguan'!R571</f>
        <v>43110</v>
      </c>
    </row>
    <row r="567" spans="1:12" s="41" customFormat="1" x14ac:dyDescent="0.2">
      <c r="A567" s="43">
        <v>89</v>
      </c>
      <c r="B567" s="43" t="str">
        <f>'Laporan Mingguan'!B572</f>
        <v>Dowel Pin</v>
      </c>
      <c r="C567" s="43" t="str">
        <f>'Laporan Mingguan'!C572</f>
        <v>DPTM-8-30</v>
      </c>
      <c r="D567" s="43">
        <f>'Laporan Mingguan'!D572</f>
        <v>0</v>
      </c>
      <c r="E567" s="43">
        <f>'Laporan Mingguan'!E572</f>
        <v>0</v>
      </c>
      <c r="F567" s="44">
        <f>'Laporan Mingguan'!F572</f>
        <v>1</v>
      </c>
      <c r="G567" s="43">
        <f>'Laporan Mingguan'!G572+'Laporan Mingguan'!I572+'Laporan Mingguan'!K572+'Laporan Mingguan'!M572</f>
        <v>0</v>
      </c>
      <c r="H567" s="43">
        <f>'Laporan Mingguan'!H572+'Laporan Mingguan'!J572+'Laporan Mingguan'!L572+'Laporan Mingguan'!N572</f>
        <v>0</v>
      </c>
      <c r="I567" s="44">
        <f>'Laporan Mingguan'!O572</f>
        <v>1</v>
      </c>
      <c r="J567" s="44">
        <f>'Laporan Mingguan'!P572</f>
        <v>1</v>
      </c>
      <c r="K567" s="44">
        <f>'Laporan Mingguan'!Q572</f>
        <v>7905</v>
      </c>
      <c r="L567" s="44">
        <f>'Laporan Mingguan'!R572</f>
        <v>7905</v>
      </c>
    </row>
    <row r="568" spans="1:12" s="41" customFormat="1" x14ac:dyDescent="0.2">
      <c r="A568" s="43">
        <v>90</v>
      </c>
      <c r="B568" s="43" t="str">
        <f>'Laporan Mingguan'!B573</f>
        <v>Dowel Pin</v>
      </c>
      <c r="C568" s="43" t="str">
        <f>'Laporan Mingguan'!C573</f>
        <v>DPTM-8-35</v>
      </c>
      <c r="D568" s="43">
        <f>'Laporan Mingguan'!D573</f>
        <v>0</v>
      </c>
      <c r="E568" s="43">
        <f>'Laporan Mingguan'!E573</f>
        <v>0</v>
      </c>
      <c r="F568" s="44">
        <f>'Laporan Mingguan'!F573</f>
        <v>8</v>
      </c>
      <c r="G568" s="43">
        <f>'Laporan Mingguan'!G573+'Laporan Mingguan'!I573+'Laporan Mingguan'!K573+'Laporan Mingguan'!M573</f>
        <v>0</v>
      </c>
      <c r="H568" s="43">
        <f>'Laporan Mingguan'!H573+'Laporan Mingguan'!J573+'Laporan Mingguan'!L573+'Laporan Mingguan'!N573</f>
        <v>0</v>
      </c>
      <c r="I568" s="44">
        <f>'Laporan Mingguan'!O573</f>
        <v>8</v>
      </c>
      <c r="J568" s="44">
        <f>'Laporan Mingguan'!P573</f>
        <v>8</v>
      </c>
      <c r="K568" s="44">
        <f>'Laporan Mingguan'!Q573</f>
        <v>12590</v>
      </c>
      <c r="L568" s="44">
        <f>'Laporan Mingguan'!R573</f>
        <v>100720</v>
      </c>
    </row>
    <row r="569" spans="1:12" s="41" customFormat="1" x14ac:dyDescent="0.2">
      <c r="A569" s="43">
        <v>91</v>
      </c>
      <c r="B569" s="43" t="str">
        <f>'Laporan Mingguan'!B574</f>
        <v>Dowel Pin</v>
      </c>
      <c r="C569" s="43" t="str">
        <f>'Laporan Mingguan'!C574</f>
        <v>DPTM-8-40</v>
      </c>
      <c r="D569" s="43">
        <f>'Laporan Mingguan'!D574</f>
        <v>0</v>
      </c>
      <c r="E569" s="43">
        <f>'Laporan Mingguan'!E574</f>
        <v>0</v>
      </c>
      <c r="F569" s="44">
        <f>'Laporan Mingguan'!F574</f>
        <v>7</v>
      </c>
      <c r="G569" s="43">
        <f>'Laporan Mingguan'!G574+'Laporan Mingguan'!I574+'Laporan Mingguan'!K574+'Laporan Mingguan'!M574</f>
        <v>0</v>
      </c>
      <c r="H569" s="43">
        <f>'Laporan Mingguan'!H574+'Laporan Mingguan'!J574+'Laporan Mingguan'!L574+'Laporan Mingguan'!N574</f>
        <v>0</v>
      </c>
      <c r="I569" s="44">
        <f>'Laporan Mingguan'!O574</f>
        <v>7</v>
      </c>
      <c r="J569" s="44">
        <f>'Laporan Mingguan'!P574</f>
        <v>7</v>
      </c>
      <c r="K569" s="44">
        <f>'Laporan Mingguan'!Q574</f>
        <v>9383</v>
      </c>
      <c r="L569" s="44">
        <f>'Laporan Mingguan'!R574</f>
        <v>65681</v>
      </c>
    </row>
    <row r="570" spans="1:12" s="41" customFormat="1" x14ac:dyDescent="0.2">
      <c r="A570" s="43">
        <v>92</v>
      </c>
      <c r="B570" s="43" t="str">
        <f>'Laporan Mingguan'!B575</f>
        <v>Dowel Pin</v>
      </c>
      <c r="C570" s="43" t="str">
        <f>'Laporan Mingguan'!C575</f>
        <v>DPTM-8-45</v>
      </c>
      <c r="D570" s="43">
        <f>'Laporan Mingguan'!D575</f>
        <v>0</v>
      </c>
      <c r="E570" s="43">
        <f>'Laporan Mingguan'!E575</f>
        <v>0</v>
      </c>
      <c r="F570" s="44">
        <f>'Laporan Mingguan'!F575</f>
        <v>2</v>
      </c>
      <c r="G570" s="43">
        <f>'Laporan Mingguan'!G575+'Laporan Mingguan'!I575+'Laporan Mingguan'!K575+'Laporan Mingguan'!M575</f>
        <v>0</v>
      </c>
      <c r="H570" s="43">
        <f>'Laporan Mingguan'!H575+'Laporan Mingguan'!J575+'Laporan Mingguan'!L575+'Laporan Mingguan'!N575</f>
        <v>0</v>
      </c>
      <c r="I570" s="44">
        <f>'Laporan Mingguan'!O575</f>
        <v>2</v>
      </c>
      <c r="J570" s="44">
        <f>'Laporan Mingguan'!P575</f>
        <v>2</v>
      </c>
      <c r="K570" s="44">
        <f>'Laporan Mingguan'!Q575</f>
        <v>13963</v>
      </c>
      <c r="L570" s="44">
        <f>'Laporan Mingguan'!R575</f>
        <v>27926</v>
      </c>
    </row>
    <row r="571" spans="1:12" s="41" customFormat="1" x14ac:dyDescent="0.2">
      <c r="A571" s="43">
        <v>93</v>
      </c>
      <c r="B571" s="43" t="str">
        <f>'Laporan Mingguan'!B576</f>
        <v>Dowel Pin</v>
      </c>
      <c r="C571" s="43" t="str">
        <f>'Laporan Mingguan'!C576</f>
        <v>DPTM 8-50</v>
      </c>
      <c r="D571" s="43">
        <f>'Laporan Mingguan'!D576</f>
        <v>0</v>
      </c>
      <c r="E571" s="43">
        <f>'Laporan Mingguan'!E576</f>
        <v>0</v>
      </c>
      <c r="F571" s="44">
        <f>'Laporan Mingguan'!F576</f>
        <v>7</v>
      </c>
      <c r="G571" s="43">
        <f>'Laporan Mingguan'!G576+'Laporan Mingguan'!I576+'Laporan Mingguan'!K576+'Laporan Mingguan'!M576</f>
        <v>0</v>
      </c>
      <c r="H571" s="43">
        <f>'Laporan Mingguan'!H576+'Laporan Mingguan'!J576+'Laporan Mingguan'!L576+'Laporan Mingguan'!N576</f>
        <v>0</v>
      </c>
      <c r="I571" s="44">
        <f>'Laporan Mingguan'!O576</f>
        <v>7</v>
      </c>
      <c r="J571" s="44">
        <f>'Laporan Mingguan'!P576</f>
        <v>7</v>
      </c>
      <c r="K571" s="44">
        <f>'Laporan Mingguan'!Q576</f>
        <v>13963</v>
      </c>
      <c r="L571" s="44">
        <f>'Laporan Mingguan'!R576</f>
        <v>97741</v>
      </c>
    </row>
    <row r="572" spans="1:12" s="41" customFormat="1" x14ac:dyDescent="0.2">
      <c r="A572" s="43">
        <v>94</v>
      </c>
      <c r="B572" s="43" t="str">
        <f>'Laporan Mingguan'!B577</f>
        <v>Dowel Pin</v>
      </c>
      <c r="C572" s="43" t="str">
        <f>'Laporan Mingguan'!C577</f>
        <v>DPTM-8-60</v>
      </c>
      <c r="D572" s="43">
        <f>'Laporan Mingguan'!D577</f>
        <v>0</v>
      </c>
      <c r="E572" s="43">
        <f>'Laporan Mingguan'!E577</f>
        <v>0</v>
      </c>
      <c r="F572" s="44">
        <f>'Laporan Mingguan'!F577</f>
        <v>0</v>
      </c>
      <c r="G572" s="43">
        <f>'Laporan Mingguan'!G577+'Laporan Mingguan'!I577+'Laporan Mingguan'!K577+'Laporan Mingguan'!M577</f>
        <v>0</v>
      </c>
      <c r="H572" s="43">
        <f>'Laporan Mingguan'!H577+'Laporan Mingguan'!J577+'Laporan Mingguan'!L577+'Laporan Mingguan'!N577</f>
        <v>0</v>
      </c>
      <c r="I572" s="44">
        <f>'Laporan Mingguan'!O577</f>
        <v>0</v>
      </c>
      <c r="J572" s="44">
        <f>'Laporan Mingguan'!P577</f>
        <v>0</v>
      </c>
      <c r="K572" s="44">
        <f>'Laporan Mingguan'!Q577</f>
        <v>15000</v>
      </c>
      <c r="L572" s="44">
        <f>'Laporan Mingguan'!R577</f>
        <v>0</v>
      </c>
    </row>
    <row r="573" spans="1:12" s="41" customFormat="1" x14ac:dyDescent="0.2">
      <c r="A573" s="43">
        <v>95</v>
      </c>
      <c r="B573" s="43" t="str">
        <f>'Laporan Mingguan'!B578</f>
        <v>Dowel Pin</v>
      </c>
      <c r="C573" s="43" t="str">
        <f>'Laporan Mingguan'!C578</f>
        <v>DPTM-10-15</v>
      </c>
      <c r="D573" s="43">
        <f>'Laporan Mingguan'!D578</f>
        <v>0</v>
      </c>
      <c r="E573" s="43">
        <f>'Laporan Mingguan'!E578</f>
        <v>0</v>
      </c>
      <c r="F573" s="44">
        <f>'Laporan Mingguan'!F578</f>
        <v>0</v>
      </c>
      <c r="G573" s="43">
        <f>'Laporan Mingguan'!G578+'Laporan Mingguan'!I578+'Laporan Mingguan'!K578+'Laporan Mingguan'!M578</f>
        <v>0</v>
      </c>
      <c r="H573" s="43">
        <f>'Laporan Mingguan'!H578+'Laporan Mingguan'!J578+'Laporan Mingguan'!L578+'Laporan Mingguan'!N578</f>
        <v>0</v>
      </c>
      <c r="I573" s="44">
        <f>'Laporan Mingguan'!O578</f>
        <v>0</v>
      </c>
      <c r="J573" s="44">
        <f>'Laporan Mingguan'!P578</f>
        <v>0</v>
      </c>
      <c r="K573" s="44">
        <f>'Laporan Mingguan'!Q578</f>
        <v>10713</v>
      </c>
      <c r="L573" s="44">
        <f>'Laporan Mingguan'!R578</f>
        <v>0</v>
      </c>
    </row>
    <row r="574" spans="1:12" s="41" customFormat="1" x14ac:dyDescent="0.2">
      <c r="A574" s="43">
        <v>96</v>
      </c>
      <c r="B574" s="43" t="str">
        <f>'Laporan Mingguan'!B579</f>
        <v>Dowel Pin</v>
      </c>
      <c r="C574" s="43" t="str">
        <f>'Laporan Mingguan'!C579</f>
        <v>DPTM-10-20</v>
      </c>
      <c r="D574" s="43">
        <f>'Laporan Mingguan'!D579</f>
        <v>0</v>
      </c>
      <c r="E574" s="43">
        <f>'Laporan Mingguan'!E579</f>
        <v>0</v>
      </c>
      <c r="F574" s="44">
        <f>'Laporan Mingguan'!F579</f>
        <v>1</v>
      </c>
      <c r="G574" s="43">
        <f>'Laporan Mingguan'!G579+'Laporan Mingguan'!I579+'Laporan Mingguan'!K579+'Laporan Mingguan'!M579</f>
        <v>2</v>
      </c>
      <c r="H574" s="43">
        <f>'Laporan Mingguan'!H579+'Laporan Mingguan'!J579+'Laporan Mingguan'!L579+'Laporan Mingguan'!N579</f>
        <v>2</v>
      </c>
      <c r="I574" s="44">
        <f>'Laporan Mingguan'!O579</f>
        <v>1</v>
      </c>
      <c r="J574" s="44">
        <f>'Laporan Mingguan'!P579</f>
        <v>1</v>
      </c>
      <c r="K574" s="44">
        <f>'Laporan Mingguan'!Q579</f>
        <v>12000</v>
      </c>
      <c r="L574" s="44">
        <f>'Laporan Mingguan'!R579</f>
        <v>12000</v>
      </c>
    </row>
    <row r="575" spans="1:12" s="41" customFormat="1" x14ac:dyDescent="0.2">
      <c r="A575" s="43">
        <v>97</v>
      </c>
      <c r="B575" s="43" t="str">
        <f>'Laporan Mingguan'!B580</f>
        <v>Dowel Pin</v>
      </c>
      <c r="C575" s="43" t="str">
        <f>'Laporan Mingguan'!C580</f>
        <v>DPTM-10-25</v>
      </c>
      <c r="D575" s="43">
        <f>'Laporan Mingguan'!D580</f>
        <v>0</v>
      </c>
      <c r="E575" s="43">
        <f>'Laporan Mingguan'!E580</f>
        <v>0</v>
      </c>
      <c r="F575" s="44">
        <f>'Laporan Mingguan'!F580</f>
        <v>0</v>
      </c>
      <c r="G575" s="43">
        <f>'Laporan Mingguan'!G580+'Laporan Mingguan'!I580+'Laporan Mingguan'!K580+'Laporan Mingguan'!M580</f>
        <v>0</v>
      </c>
      <c r="H575" s="43">
        <f>'Laporan Mingguan'!H580+'Laporan Mingguan'!J580+'Laporan Mingguan'!L580+'Laporan Mingguan'!N580</f>
        <v>0</v>
      </c>
      <c r="I575" s="44">
        <f>'Laporan Mingguan'!O580</f>
        <v>0</v>
      </c>
      <c r="J575" s="44">
        <f>'Laporan Mingguan'!P580</f>
        <v>0</v>
      </c>
      <c r="K575" s="44">
        <f>'Laporan Mingguan'!Q580</f>
        <v>12000</v>
      </c>
      <c r="L575" s="44">
        <f>'Laporan Mingguan'!R580</f>
        <v>0</v>
      </c>
    </row>
    <row r="576" spans="1:12" s="41" customFormat="1" x14ac:dyDescent="0.2">
      <c r="A576" s="43">
        <v>98</v>
      </c>
      <c r="B576" s="43" t="str">
        <f>'Laporan Mingguan'!B581</f>
        <v>Dowel Pin</v>
      </c>
      <c r="C576" s="43" t="str">
        <f>'Laporan Mingguan'!C581</f>
        <v>DPTM-10-30</v>
      </c>
      <c r="D576" s="43">
        <f>'Laporan Mingguan'!D581</f>
        <v>0</v>
      </c>
      <c r="E576" s="43">
        <f>'Laporan Mingguan'!E581</f>
        <v>0</v>
      </c>
      <c r="F576" s="44">
        <f>'Laporan Mingguan'!F581</f>
        <v>4</v>
      </c>
      <c r="G576" s="43">
        <f>'Laporan Mingguan'!G581+'Laporan Mingguan'!I581+'Laporan Mingguan'!K581+'Laporan Mingguan'!M581</f>
        <v>0</v>
      </c>
      <c r="H576" s="43">
        <f>'Laporan Mingguan'!H581+'Laporan Mingguan'!J581+'Laporan Mingguan'!L581+'Laporan Mingguan'!N581</f>
        <v>4</v>
      </c>
      <c r="I576" s="44">
        <f>'Laporan Mingguan'!O581</f>
        <v>0</v>
      </c>
      <c r="J576" s="44">
        <f>'Laporan Mingguan'!P581</f>
        <v>4</v>
      </c>
      <c r="K576" s="44">
        <f>'Laporan Mingguan'!Q581</f>
        <v>11670</v>
      </c>
      <c r="L576" s="44">
        <f>'Laporan Mingguan'!R581</f>
        <v>46680</v>
      </c>
    </row>
    <row r="577" spans="1:12" s="41" customFormat="1" x14ac:dyDescent="0.2">
      <c r="A577" s="43">
        <v>99</v>
      </c>
      <c r="B577" s="43" t="str">
        <f>'Laporan Mingguan'!B582</f>
        <v>Dowel Pin</v>
      </c>
      <c r="C577" s="43" t="str">
        <f>'Laporan Mingguan'!C582</f>
        <v>DPTM-10-35</v>
      </c>
      <c r="D577" s="43">
        <f>'Laporan Mingguan'!D582</f>
        <v>0</v>
      </c>
      <c r="E577" s="43">
        <f>'Laporan Mingguan'!E582</f>
        <v>0</v>
      </c>
      <c r="F577" s="44">
        <f>'Laporan Mingguan'!F582</f>
        <v>3</v>
      </c>
      <c r="G577" s="43">
        <f>'Laporan Mingguan'!G582+'Laporan Mingguan'!I582+'Laporan Mingguan'!K582+'Laporan Mingguan'!M582</f>
        <v>0</v>
      </c>
      <c r="H577" s="43">
        <f>'Laporan Mingguan'!H582+'Laporan Mingguan'!J582+'Laporan Mingguan'!L582+'Laporan Mingguan'!N582</f>
        <v>0</v>
      </c>
      <c r="I577" s="44">
        <f>'Laporan Mingguan'!O582</f>
        <v>3</v>
      </c>
      <c r="J577" s="44">
        <f>'Laporan Mingguan'!P582</f>
        <v>3</v>
      </c>
      <c r="K577" s="44">
        <f>'Laporan Mingguan'!Q582</f>
        <v>11564</v>
      </c>
      <c r="L577" s="44">
        <f>'Laporan Mingguan'!R582</f>
        <v>34692</v>
      </c>
    </row>
    <row r="578" spans="1:12" s="41" customFormat="1" x14ac:dyDescent="0.2">
      <c r="A578" s="43">
        <v>100</v>
      </c>
      <c r="B578" s="43" t="str">
        <f>'Laporan Mingguan'!B583</f>
        <v>Dowel Pin</v>
      </c>
      <c r="C578" s="43" t="str">
        <f>'Laporan Mingguan'!C583</f>
        <v>DPTM-10-40</v>
      </c>
      <c r="D578" s="43">
        <f>'Laporan Mingguan'!D583</f>
        <v>0</v>
      </c>
      <c r="E578" s="43">
        <f>'Laporan Mingguan'!E583</f>
        <v>0</v>
      </c>
      <c r="F578" s="44">
        <f>'Laporan Mingguan'!F583</f>
        <v>11</v>
      </c>
      <c r="G578" s="43">
        <f>'Laporan Mingguan'!G583+'Laporan Mingguan'!I583+'Laporan Mingguan'!K583+'Laporan Mingguan'!M583</f>
        <v>0</v>
      </c>
      <c r="H578" s="43">
        <f>'Laporan Mingguan'!H583+'Laporan Mingguan'!J583+'Laporan Mingguan'!L583+'Laporan Mingguan'!N583</f>
        <v>0</v>
      </c>
      <c r="I578" s="44">
        <f>'Laporan Mingguan'!O583</f>
        <v>11</v>
      </c>
      <c r="J578" s="44">
        <f>'Laporan Mingguan'!P583</f>
        <v>11</v>
      </c>
      <c r="K578" s="44">
        <f>'Laporan Mingguan'!Q583</f>
        <v>13500</v>
      </c>
      <c r="L578" s="44">
        <f>'Laporan Mingguan'!R583</f>
        <v>148500</v>
      </c>
    </row>
    <row r="579" spans="1:12" s="41" customFormat="1" x14ac:dyDescent="0.2">
      <c r="A579" s="43">
        <v>101</v>
      </c>
      <c r="B579" s="43" t="str">
        <f>'Laporan Mingguan'!B584</f>
        <v>Dowel Pin</v>
      </c>
      <c r="C579" s="43" t="str">
        <f>'Laporan Mingguan'!C584</f>
        <v>DPTM-10-45</v>
      </c>
      <c r="D579" s="43">
        <f>'Laporan Mingguan'!D584</f>
        <v>0</v>
      </c>
      <c r="E579" s="43">
        <f>'Laporan Mingguan'!E584</f>
        <v>0</v>
      </c>
      <c r="F579" s="44">
        <f>'Laporan Mingguan'!F584</f>
        <v>4</v>
      </c>
      <c r="G579" s="43">
        <f>'Laporan Mingguan'!G584+'Laporan Mingguan'!I584+'Laporan Mingguan'!K584+'Laporan Mingguan'!M584</f>
        <v>0</v>
      </c>
      <c r="H579" s="43">
        <f>'Laporan Mingguan'!H584+'Laporan Mingguan'!J584+'Laporan Mingguan'!L584+'Laporan Mingguan'!N584</f>
        <v>0</v>
      </c>
      <c r="I579" s="44">
        <f>'Laporan Mingguan'!O584</f>
        <v>4</v>
      </c>
      <c r="J579" s="44">
        <f>'Laporan Mingguan'!P584</f>
        <v>4</v>
      </c>
      <c r="K579" s="44">
        <f>'Laporan Mingguan'!Q584</f>
        <v>19500</v>
      </c>
      <c r="L579" s="44">
        <f>'Laporan Mingguan'!R584</f>
        <v>78000</v>
      </c>
    </row>
    <row r="580" spans="1:12" s="41" customFormat="1" x14ac:dyDescent="0.2">
      <c r="A580" s="43">
        <v>102</v>
      </c>
      <c r="B580" s="43" t="str">
        <f>'Laporan Mingguan'!B585</f>
        <v>Dowel Pin</v>
      </c>
      <c r="C580" s="43" t="str">
        <f>'Laporan Mingguan'!C585</f>
        <v>DPTM-10-55</v>
      </c>
      <c r="D580" s="43">
        <f>'Laporan Mingguan'!D585</f>
        <v>0</v>
      </c>
      <c r="E580" s="43">
        <f>'Laporan Mingguan'!E585</f>
        <v>0</v>
      </c>
      <c r="F580" s="44">
        <f>'Laporan Mingguan'!F585</f>
        <v>0</v>
      </c>
      <c r="G580" s="43">
        <f>'Laporan Mingguan'!G585+'Laporan Mingguan'!I585+'Laporan Mingguan'!K585+'Laporan Mingguan'!M585</f>
        <v>0</v>
      </c>
      <c r="H580" s="43">
        <f>'Laporan Mingguan'!H585+'Laporan Mingguan'!J585+'Laporan Mingguan'!L585+'Laporan Mingguan'!N585</f>
        <v>0</v>
      </c>
      <c r="I580" s="44">
        <f>'Laporan Mingguan'!O585</f>
        <v>0</v>
      </c>
      <c r="J580" s="44">
        <f>'Laporan Mingguan'!P585</f>
        <v>0</v>
      </c>
      <c r="K580" s="44">
        <f>'Laporan Mingguan'!Q585</f>
        <v>13688</v>
      </c>
      <c r="L580" s="44">
        <f>'Laporan Mingguan'!R585</f>
        <v>0</v>
      </c>
    </row>
    <row r="581" spans="1:12" s="41" customFormat="1" x14ac:dyDescent="0.2">
      <c r="A581" s="43">
        <v>103</v>
      </c>
      <c r="B581" s="43" t="str">
        <f>'Laporan Mingguan'!B586</f>
        <v>Dowel Pin</v>
      </c>
      <c r="C581" s="43" t="str">
        <f>'Laporan Mingguan'!C586</f>
        <v>DPTM-10-70</v>
      </c>
      <c r="D581" s="43">
        <f>'Laporan Mingguan'!D586</f>
        <v>0</v>
      </c>
      <c r="E581" s="43">
        <f>'Laporan Mingguan'!E586</f>
        <v>0</v>
      </c>
      <c r="F581" s="44">
        <f>'Laporan Mingguan'!F586</f>
        <v>2</v>
      </c>
      <c r="G581" s="43">
        <f>'Laporan Mingguan'!G586+'Laporan Mingguan'!I586+'Laporan Mingguan'!K586+'Laporan Mingguan'!M586</f>
        <v>0</v>
      </c>
      <c r="H581" s="43">
        <f>'Laporan Mingguan'!H586+'Laporan Mingguan'!J586+'Laporan Mingguan'!L586+'Laporan Mingguan'!N586</f>
        <v>0</v>
      </c>
      <c r="I581" s="44">
        <f>'Laporan Mingguan'!O586</f>
        <v>2</v>
      </c>
      <c r="J581" s="44">
        <f>'Laporan Mingguan'!P586</f>
        <v>2</v>
      </c>
      <c r="K581" s="44">
        <f>'Laporan Mingguan'!Q586</f>
        <v>19500</v>
      </c>
      <c r="L581" s="44">
        <f>'Laporan Mingguan'!R586</f>
        <v>39000</v>
      </c>
    </row>
    <row r="582" spans="1:12" s="41" customFormat="1" x14ac:dyDescent="0.2">
      <c r="A582" s="43">
        <v>104</v>
      </c>
      <c r="B582" s="43" t="str">
        <f>'Laporan Mingguan'!B587</f>
        <v>Dowel Pin</v>
      </c>
      <c r="C582" s="43" t="str">
        <f>'Laporan Mingguan'!C587</f>
        <v>DPTM-12-20</v>
      </c>
      <c r="D582" s="43">
        <f>'Laporan Mingguan'!D587</f>
        <v>0</v>
      </c>
      <c r="E582" s="43">
        <f>'Laporan Mingguan'!E587</f>
        <v>0</v>
      </c>
      <c r="F582" s="44">
        <f>'Laporan Mingguan'!F587</f>
        <v>0</v>
      </c>
      <c r="G582" s="43">
        <f>'Laporan Mingguan'!G587+'Laporan Mingguan'!I587+'Laporan Mingguan'!K587+'Laporan Mingguan'!M587</f>
        <v>0</v>
      </c>
      <c r="H582" s="43">
        <f>'Laporan Mingguan'!H587+'Laporan Mingguan'!J587+'Laporan Mingguan'!L587+'Laporan Mingguan'!N587</f>
        <v>0</v>
      </c>
      <c r="I582" s="44">
        <f>'Laporan Mingguan'!O587</f>
        <v>0</v>
      </c>
      <c r="J582" s="44">
        <f>'Laporan Mingguan'!P587</f>
        <v>0</v>
      </c>
      <c r="K582" s="44">
        <f>'Laporan Mingguan'!Q587</f>
        <v>13500</v>
      </c>
      <c r="L582" s="44">
        <f>'Laporan Mingguan'!R587</f>
        <v>0</v>
      </c>
    </row>
    <row r="583" spans="1:12" s="41" customFormat="1" x14ac:dyDescent="0.2">
      <c r="A583" s="43">
        <v>105</v>
      </c>
      <c r="B583" s="43" t="str">
        <f>'Laporan Mingguan'!B588</f>
        <v>Dowel Pin</v>
      </c>
      <c r="C583" s="43" t="str">
        <f>'Laporan Mingguan'!C588</f>
        <v>DPTM-12-30</v>
      </c>
      <c r="D583" s="43">
        <f>'Laporan Mingguan'!D588</f>
        <v>0</v>
      </c>
      <c r="E583" s="43">
        <f>'Laporan Mingguan'!E588</f>
        <v>0</v>
      </c>
      <c r="F583" s="44">
        <f>'Laporan Mingguan'!F588</f>
        <v>0</v>
      </c>
      <c r="G583" s="43">
        <f>'Laporan Mingguan'!G588+'Laporan Mingguan'!I588+'Laporan Mingguan'!K588+'Laporan Mingguan'!M588</f>
        <v>0</v>
      </c>
      <c r="H583" s="43">
        <f>'Laporan Mingguan'!H588+'Laporan Mingguan'!J588+'Laporan Mingguan'!L588+'Laporan Mingguan'!N588</f>
        <v>0</v>
      </c>
      <c r="I583" s="44">
        <f>'Laporan Mingguan'!O588</f>
        <v>0</v>
      </c>
      <c r="J583" s="44">
        <f>'Laporan Mingguan'!P588</f>
        <v>0</v>
      </c>
      <c r="K583" s="44">
        <f>'Laporan Mingguan'!Q588</f>
        <v>12549</v>
      </c>
      <c r="L583" s="44">
        <f>'Laporan Mingguan'!R588</f>
        <v>0</v>
      </c>
    </row>
    <row r="584" spans="1:12" s="41" customFormat="1" x14ac:dyDescent="0.2">
      <c r="A584" s="43">
        <v>106</v>
      </c>
      <c r="B584" s="43" t="str">
        <f>'Laporan Mingguan'!B589</f>
        <v>Dowel Pin</v>
      </c>
      <c r="C584" s="43" t="str">
        <f>'Laporan Mingguan'!C589</f>
        <v>DPTM-12-50</v>
      </c>
      <c r="D584" s="43">
        <f>'Laporan Mingguan'!D589</f>
        <v>0</v>
      </c>
      <c r="E584" s="43">
        <f>'Laporan Mingguan'!E589</f>
        <v>0</v>
      </c>
      <c r="F584" s="44">
        <f>'Laporan Mingguan'!F589</f>
        <v>4</v>
      </c>
      <c r="G584" s="43">
        <f>'Laporan Mingguan'!G589+'Laporan Mingguan'!I589+'Laporan Mingguan'!K589+'Laporan Mingguan'!M589</f>
        <v>0</v>
      </c>
      <c r="H584" s="43">
        <f>'Laporan Mingguan'!H589+'Laporan Mingguan'!J589+'Laporan Mingguan'!L589+'Laporan Mingguan'!N589</f>
        <v>0</v>
      </c>
      <c r="I584" s="44">
        <f>'Laporan Mingguan'!O589</f>
        <v>4</v>
      </c>
      <c r="J584" s="44">
        <f>'Laporan Mingguan'!P589</f>
        <v>4</v>
      </c>
      <c r="K584" s="44">
        <f>'Laporan Mingguan'!Q589</f>
        <v>17000</v>
      </c>
      <c r="L584" s="44">
        <f>'Laporan Mingguan'!R589</f>
        <v>68000</v>
      </c>
    </row>
    <row r="585" spans="1:12" s="41" customFormat="1" x14ac:dyDescent="0.2">
      <c r="A585" s="43">
        <v>107</v>
      </c>
      <c r="B585" s="43" t="str">
        <f>'Laporan Mingguan'!B590</f>
        <v>Dowel Pin</v>
      </c>
      <c r="C585" s="43" t="str">
        <f>'Laporan Mingguan'!C590</f>
        <v>DPTM-13-50</v>
      </c>
      <c r="D585" s="43">
        <f>'Laporan Mingguan'!D590</f>
        <v>0</v>
      </c>
      <c r="E585" s="43">
        <f>'Laporan Mingguan'!E590</f>
        <v>0</v>
      </c>
      <c r="F585" s="44">
        <f>'Laporan Mingguan'!F590</f>
        <v>14</v>
      </c>
      <c r="G585" s="43">
        <f>'Laporan Mingguan'!G590+'Laporan Mingguan'!I590+'Laporan Mingguan'!K590+'Laporan Mingguan'!M590</f>
        <v>0</v>
      </c>
      <c r="H585" s="43">
        <f>'Laporan Mingguan'!H590+'Laporan Mingguan'!J590+'Laporan Mingguan'!L590+'Laporan Mingguan'!N590</f>
        <v>0</v>
      </c>
      <c r="I585" s="44">
        <f>'Laporan Mingguan'!O590</f>
        <v>14</v>
      </c>
      <c r="J585" s="44">
        <f>'Laporan Mingguan'!P590</f>
        <v>14</v>
      </c>
      <c r="K585" s="44">
        <f>'Laporan Mingguan'!Q590</f>
        <v>0</v>
      </c>
      <c r="L585" s="44">
        <f>'Laporan Mingguan'!R590</f>
        <v>0</v>
      </c>
    </row>
    <row r="586" spans="1:12" s="41" customFormat="1" x14ac:dyDescent="0.2">
      <c r="A586" s="43">
        <v>108</v>
      </c>
      <c r="B586" s="43" t="str">
        <f>'Laporan Mingguan'!B591</f>
        <v>Ejector Blade</v>
      </c>
      <c r="C586" s="43" t="str">
        <f>'Laporan Mingguan'!C591</f>
        <v>EBD 4-1-3-200-60</v>
      </c>
      <c r="D586" s="43">
        <f>'Laporan Mingguan'!D591</f>
        <v>0</v>
      </c>
      <c r="E586" s="43">
        <f>'Laporan Mingguan'!E591</f>
        <v>0</v>
      </c>
      <c r="F586" s="44">
        <f>'Laporan Mingguan'!F591</f>
        <v>4</v>
      </c>
      <c r="G586" s="43">
        <f>'Laporan Mingguan'!G591+'Laporan Mingguan'!I591+'Laporan Mingguan'!K591+'Laporan Mingguan'!M591</f>
        <v>0</v>
      </c>
      <c r="H586" s="43">
        <f>'Laporan Mingguan'!H591+'Laporan Mingguan'!J591+'Laporan Mingguan'!L591+'Laporan Mingguan'!N591</f>
        <v>0</v>
      </c>
      <c r="I586" s="44">
        <f>'Laporan Mingguan'!O591</f>
        <v>4</v>
      </c>
      <c r="J586" s="44">
        <f>'Laporan Mingguan'!P591</f>
        <v>4</v>
      </c>
      <c r="K586" s="44">
        <f>'Laporan Mingguan'!Q591</f>
        <v>98627</v>
      </c>
      <c r="L586" s="44">
        <f>'Laporan Mingguan'!R591</f>
        <v>394508</v>
      </c>
    </row>
    <row r="587" spans="1:12" s="41" customFormat="1" x14ac:dyDescent="0.2">
      <c r="A587" s="43">
        <v>109</v>
      </c>
      <c r="B587" s="43" t="str">
        <f>'Laporan Mingguan'!B592</f>
        <v>Ejector Blade</v>
      </c>
      <c r="C587" s="43" t="str">
        <f>'Laporan Mingguan'!C592</f>
        <v>EBD 6-0.7-5-150-70</v>
      </c>
      <c r="D587" s="43">
        <f>'Laporan Mingguan'!D592</f>
        <v>0</v>
      </c>
      <c r="E587" s="43">
        <f>'Laporan Mingguan'!E592</f>
        <v>0</v>
      </c>
      <c r="F587" s="44">
        <f>'Laporan Mingguan'!F592</f>
        <v>0</v>
      </c>
      <c r="G587" s="43">
        <f>'Laporan Mingguan'!G592+'Laporan Mingguan'!I592+'Laporan Mingguan'!K592+'Laporan Mingguan'!M592</f>
        <v>0</v>
      </c>
      <c r="H587" s="43">
        <f>'Laporan Mingguan'!H592+'Laporan Mingguan'!J592+'Laporan Mingguan'!L592+'Laporan Mingguan'!N592</f>
        <v>0</v>
      </c>
      <c r="I587" s="44">
        <f>'Laporan Mingguan'!O592</f>
        <v>0</v>
      </c>
      <c r="J587" s="44">
        <f>'Laporan Mingguan'!P592</f>
        <v>0</v>
      </c>
      <c r="K587" s="44">
        <f>'Laporan Mingguan'!Q592</f>
        <v>160000</v>
      </c>
      <c r="L587" s="44">
        <f>'Laporan Mingguan'!R592</f>
        <v>0</v>
      </c>
    </row>
    <row r="588" spans="1:12" s="41" customFormat="1" x14ac:dyDescent="0.2">
      <c r="A588" s="43">
        <v>110</v>
      </c>
      <c r="B588" s="43" t="str">
        <f>'Laporan Mingguan'!B593</f>
        <v>Ejector Blade</v>
      </c>
      <c r="C588" s="43" t="str">
        <f>'Laporan Mingguan'!C593</f>
        <v>ERF-3-160-P1.5-W1.5-N75</v>
      </c>
      <c r="D588" s="43">
        <f>'Laporan Mingguan'!D593</f>
        <v>0</v>
      </c>
      <c r="E588" s="43">
        <f>'Laporan Mingguan'!E593</f>
        <v>0</v>
      </c>
      <c r="F588" s="44">
        <f>'Laporan Mingguan'!F593</f>
        <v>24</v>
      </c>
      <c r="G588" s="43">
        <f>'Laporan Mingguan'!G593+'Laporan Mingguan'!I593+'Laporan Mingguan'!K593+'Laporan Mingguan'!M593</f>
        <v>0</v>
      </c>
      <c r="H588" s="43">
        <f>'Laporan Mingguan'!H593+'Laporan Mingguan'!J593+'Laporan Mingguan'!L593+'Laporan Mingguan'!N593</f>
        <v>0</v>
      </c>
      <c r="I588" s="44">
        <f>'Laporan Mingguan'!O593</f>
        <v>24</v>
      </c>
      <c r="J588" s="44">
        <f>'Laporan Mingguan'!P593</f>
        <v>24</v>
      </c>
      <c r="K588" s="44">
        <f>'Laporan Mingguan'!Q593</f>
        <v>279735</v>
      </c>
      <c r="L588" s="44">
        <f>'Laporan Mingguan'!R593</f>
        <v>6713640</v>
      </c>
    </row>
    <row r="589" spans="1:12" s="41" customFormat="1" x14ac:dyDescent="0.2">
      <c r="A589" s="43">
        <v>111</v>
      </c>
      <c r="B589" s="43" t="str">
        <f>'Laporan Mingguan'!B594</f>
        <v>Ejector Pin</v>
      </c>
      <c r="C589" s="43" t="str">
        <f>'Laporan Mingguan'!C594</f>
        <v>EPC-1-100</v>
      </c>
      <c r="D589" s="43">
        <f>'Laporan Mingguan'!D594</f>
        <v>0</v>
      </c>
      <c r="E589" s="43">
        <f>'Laporan Mingguan'!E594</f>
        <v>0</v>
      </c>
      <c r="F589" s="44">
        <f>'Laporan Mingguan'!F594</f>
        <v>0</v>
      </c>
      <c r="G589" s="43">
        <f>'Laporan Mingguan'!G594+'Laporan Mingguan'!I594+'Laporan Mingguan'!K594+'Laporan Mingguan'!M594</f>
        <v>0</v>
      </c>
      <c r="H589" s="43">
        <f>'Laporan Mingguan'!H594+'Laporan Mingguan'!J594+'Laporan Mingguan'!L594+'Laporan Mingguan'!N594</f>
        <v>0</v>
      </c>
      <c r="I589" s="44">
        <f>'Laporan Mingguan'!O594</f>
        <v>0</v>
      </c>
      <c r="J589" s="44">
        <f>'Laporan Mingguan'!P594</f>
        <v>0</v>
      </c>
      <c r="K589" s="44">
        <f>'Laporan Mingguan'!Q594</f>
        <v>6463</v>
      </c>
      <c r="L589" s="44">
        <f>'Laporan Mingguan'!R594</f>
        <v>0</v>
      </c>
    </row>
    <row r="590" spans="1:12" s="41" customFormat="1" x14ac:dyDescent="0.2">
      <c r="A590" s="43">
        <v>112</v>
      </c>
      <c r="B590" s="43" t="str">
        <f>'Laporan Mingguan'!B595</f>
        <v>Ejector Pin</v>
      </c>
      <c r="C590" s="43" t="str">
        <f>'Laporan Mingguan'!C595</f>
        <v>EPC-1-150</v>
      </c>
      <c r="D590" s="43">
        <f>'Laporan Mingguan'!D595</f>
        <v>0</v>
      </c>
      <c r="E590" s="43">
        <f>'Laporan Mingguan'!E595</f>
        <v>0</v>
      </c>
      <c r="F590" s="44">
        <f>'Laporan Mingguan'!F595</f>
        <v>0</v>
      </c>
      <c r="G590" s="43">
        <f>'Laporan Mingguan'!G595+'Laporan Mingguan'!I595+'Laporan Mingguan'!K595+'Laporan Mingguan'!M595</f>
        <v>0</v>
      </c>
      <c r="H590" s="43">
        <f>'Laporan Mingguan'!H595+'Laporan Mingguan'!J595+'Laporan Mingguan'!L595+'Laporan Mingguan'!N595</f>
        <v>0</v>
      </c>
      <c r="I590" s="44">
        <f>'Laporan Mingguan'!O595</f>
        <v>0</v>
      </c>
      <c r="J590" s="44">
        <f>'Laporan Mingguan'!P595</f>
        <v>0</v>
      </c>
      <c r="K590" s="44">
        <f>'Laporan Mingguan'!Q595</f>
        <v>7380</v>
      </c>
      <c r="L590" s="44">
        <f>'Laporan Mingguan'!R595</f>
        <v>0</v>
      </c>
    </row>
    <row r="591" spans="1:12" s="41" customFormat="1" x14ac:dyDescent="0.2">
      <c r="A591" s="43">
        <v>113</v>
      </c>
      <c r="B591" s="43" t="str">
        <f>'Laporan Mingguan'!B596</f>
        <v>Ejector Pin</v>
      </c>
      <c r="C591" s="43" t="str">
        <f>'Laporan Mingguan'!C596</f>
        <v>EPC-1-200</v>
      </c>
      <c r="D591" s="43">
        <f>'Laporan Mingguan'!D596</f>
        <v>0</v>
      </c>
      <c r="E591" s="43">
        <f>'Laporan Mingguan'!E596</f>
        <v>0</v>
      </c>
      <c r="F591" s="44">
        <f>'Laporan Mingguan'!F596</f>
        <v>0</v>
      </c>
      <c r="G591" s="43">
        <f>'Laporan Mingguan'!G596+'Laporan Mingguan'!I596+'Laporan Mingguan'!K596+'Laporan Mingguan'!M596</f>
        <v>0</v>
      </c>
      <c r="H591" s="43">
        <f>'Laporan Mingguan'!H596+'Laporan Mingguan'!J596+'Laporan Mingguan'!L596+'Laporan Mingguan'!N596</f>
        <v>0</v>
      </c>
      <c r="I591" s="44">
        <f>'Laporan Mingguan'!O596</f>
        <v>0</v>
      </c>
      <c r="J591" s="44">
        <f>'Laporan Mingguan'!P596</f>
        <v>0</v>
      </c>
      <c r="K591" s="44">
        <f>'Laporan Mingguan'!Q596</f>
        <v>7380</v>
      </c>
      <c r="L591" s="44">
        <f>'Laporan Mingguan'!R596</f>
        <v>0</v>
      </c>
    </row>
    <row r="592" spans="1:12" s="41" customFormat="1" x14ac:dyDescent="0.2">
      <c r="A592" s="43">
        <v>114</v>
      </c>
      <c r="B592" s="43" t="str">
        <f>'Laporan Mingguan'!B597</f>
        <v>Ejector Pin</v>
      </c>
      <c r="C592" s="43" t="str">
        <f>'Laporan Mingguan'!C597</f>
        <v>EPC-1,5-105</v>
      </c>
      <c r="D592" s="43">
        <f>'Laporan Mingguan'!D597</f>
        <v>0</v>
      </c>
      <c r="E592" s="43">
        <f>'Laporan Mingguan'!E597</f>
        <v>0</v>
      </c>
      <c r="F592" s="44">
        <f>'Laporan Mingguan'!F597</f>
        <v>0</v>
      </c>
      <c r="G592" s="43">
        <f>'Laporan Mingguan'!G597+'Laporan Mingguan'!I597+'Laporan Mingguan'!K597+'Laporan Mingguan'!M597</f>
        <v>0</v>
      </c>
      <c r="H592" s="43">
        <f>'Laporan Mingguan'!H597+'Laporan Mingguan'!J597+'Laporan Mingguan'!L597+'Laporan Mingguan'!N597</f>
        <v>0</v>
      </c>
      <c r="I592" s="44">
        <f>'Laporan Mingguan'!O597</f>
        <v>0</v>
      </c>
      <c r="J592" s="44">
        <f>'Laporan Mingguan'!P597</f>
        <v>0</v>
      </c>
      <c r="K592" s="44">
        <f>'Laporan Mingguan'!Q597</f>
        <v>7380</v>
      </c>
      <c r="L592" s="44">
        <f>'Laporan Mingguan'!R597</f>
        <v>0</v>
      </c>
    </row>
    <row r="593" spans="1:12" s="41" customFormat="1" x14ac:dyDescent="0.2">
      <c r="A593" s="43">
        <v>115</v>
      </c>
      <c r="B593" s="43" t="str">
        <f>'Laporan Mingguan'!B598</f>
        <v>Ejector Pin</v>
      </c>
      <c r="C593" s="43" t="str">
        <f>'Laporan Mingguan'!C598</f>
        <v>EPC-1,5-150</v>
      </c>
      <c r="D593" s="43">
        <f>'Laporan Mingguan'!D598</f>
        <v>0</v>
      </c>
      <c r="E593" s="43">
        <f>'Laporan Mingguan'!E598</f>
        <v>0</v>
      </c>
      <c r="F593" s="44">
        <f>'Laporan Mingguan'!F598</f>
        <v>15</v>
      </c>
      <c r="G593" s="43">
        <f>'Laporan Mingguan'!G598+'Laporan Mingguan'!I598+'Laporan Mingguan'!K598+'Laporan Mingguan'!M598</f>
        <v>0</v>
      </c>
      <c r="H593" s="43">
        <f>'Laporan Mingguan'!H598+'Laporan Mingguan'!J598+'Laporan Mingguan'!L598+'Laporan Mingguan'!N598</f>
        <v>3</v>
      </c>
      <c r="I593" s="44">
        <f>'Laporan Mingguan'!O598</f>
        <v>12</v>
      </c>
      <c r="J593" s="44">
        <f>'Laporan Mingguan'!P598</f>
        <v>12</v>
      </c>
      <c r="K593" s="44">
        <f>'Laporan Mingguan'!Q598</f>
        <v>9600</v>
      </c>
      <c r="L593" s="44">
        <f>'Laporan Mingguan'!R598</f>
        <v>115200</v>
      </c>
    </row>
    <row r="594" spans="1:12" s="41" customFormat="1" x14ac:dyDescent="0.2">
      <c r="A594" s="43">
        <v>116</v>
      </c>
      <c r="B594" s="43" t="str">
        <f>'Laporan Mingguan'!B599</f>
        <v>Ejector Pin</v>
      </c>
      <c r="C594" s="43" t="str">
        <f>'Laporan Mingguan'!C599</f>
        <v>EPC-1,5 -250</v>
      </c>
      <c r="D594" s="43">
        <f>'Laporan Mingguan'!D599</f>
        <v>0</v>
      </c>
      <c r="E594" s="43">
        <f>'Laporan Mingguan'!E599</f>
        <v>0</v>
      </c>
      <c r="F594" s="44">
        <f>'Laporan Mingguan'!F599</f>
        <v>0</v>
      </c>
      <c r="G594" s="43">
        <f>'Laporan Mingguan'!G599+'Laporan Mingguan'!I599+'Laporan Mingguan'!K599+'Laporan Mingguan'!M599</f>
        <v>0</v>
      </c>
      <c r="H594" s="43">
        <f>'Laporan Mingguan'!H599+'Laporan Mingguan'!J599+'Laporan Mingguan'!L599+'Laporan Mingguan'!N599</f>
        <v>0</v>
      </c>
      <c r="I594" s="44">
        <f>'Laporan Mingguan'!O599</f>
        <v>0</v>
      </c>
      <c r="J594" s="44">
        <f>'Laporan Mingguan'!P599</f>
        <v>0</v>
      </c>
      <c r="K594" s="44">
        <f>'Laporan Mingguan'!Q599</f>
        <v>7748</v>
      </c>
      <c r="L594" s="44">
        <f>'Laporan Mingguan'!R599</f>
        <v>0</v>
      </c>
    </row>
    <row r="595" spans="1:12" s="41" customFormat="1" x14ac:dyDescent="0.2">
      <c r="A595" s="43">
        <v>117</v>
      </c>
      <c r="B595" s="43" t="str">
        <f>'Laporan Mingguan'!B600</f>
        <v>Ejector Pin</v>
      </c>
      <c r="C595" s="43" t="str">
        <f>'Laporan Mingguan'!C600</f>
        <v>EPC-1,8 -200</v>
      </c>
      <c r="D595" s="43">
        <f>'Laporan Mingguan'!D600</f>
        <v>0</v>
      </c>
      <c r="E595" s="43">
        <f>'Laporan Mingguan'!E600</f>
        <v>0</v>
      </c>
      <c r="F595" s="44">
        <f>'Laporan Mingguan'!F600</f>
        <v>2</v>
      </c>
      <c r="G595" s="43">
        <f>'Laporan Mingguan'!G600+'Laporan Mingguan'!I600+'Laporan Mingguan'!K600+'Laporan Mingguan'!M600</f>
        <v>0</v>
      </c>
      <c r="H595" s="43">
        <f>'Laporan Mingguan'!H600+'Laporan Mingguan'!J600+'Laporan Mingguan'!L600+'Laporan Mingguan'!N600</f>
        <v>0</v>
      </c>
      <c r="I595" s="44">
        <f>'Laporan Mingguan'!O600</f>
        <v>2</v>
      </c>
      <c r="J595" s="44">
        <f>'Laporan Mingguan'!P600</f>
        <v>2</v>
      </c>
      <c r="K595" s="44">
        <f>'Laporan Mingguan'!Q600</f>
        <v>5280</v>
      </c>
      <c r="L595" s="44">
        <f>'Laporan Mingguan'!R600</f>
        <v>10560</v>
      </c>
    </row>
    <row r="596" spans="1:12" s="41" customFormat="1" x14ac:dyDescent="0.2">
      <c r="A596" s="43">
        <v>118</v>
      </c>
      <c r="B596" s="43" t="str">
        <f>'Laporan Mingguan'!B601</f>
        <v>Ejector Pin</v>
      </c>
      <c r="C596" s="43" t="str">
        <f>'Laporan Mingguan'!C601</f>
        <v>EPC-2-100</v>
      </c>
      <c r="D596" s="43">
        <f>'Laporan Mingguan'!D601</f>
        <v>0</v>
      </c>
      <c r="E596" s="43">
        <f>'Laporan Mingguan'!E601</f>
        <v>0</v>
      </c>
      <c r="F596" s="44">
        <f>'Laporan Mingguan'!F601</f>
        <v>0</v>
      </c>
      <c r="G596" s="43">
        <f>'Laporan Mingguan'!G601+'Laporan Mingguan'!I601+'Laporan Mingguan'!K601+'Laporan Mingguan'!M601</f>
        <v>0</v>
      </c>
      <c r="H596" s="43">
        <f>'Laporan Mingguan'!H601+'Laporan Mingguan'!J601+'Laporan Mingguan'!L601+'Laporan Mingguan'!N601</f>
        <v>0</v>
      </c>
      <c r="I596" s="44">
        <f>'Laporan Mingguan'!O601</f>
        <v>0</v>
      </c>
      <c r="J596" s="44">
        <f>'Laporan Mingguan'!P601</f>
        <v>0</v>
      </c>
      <c r="K596" s="44">
        <f>'Laporan Mingguan'!Q601</f>
        <v>1961</v>
      </c>
      <c r="L596" s="44">
        <f>'Laporan Mingguan'!R601</f>
        <v>0</v>
      </c>
    </row>
    <row r="597" spans="1:12" s="41" customFormat="1" x14ac:dyDescent="0.2">
      <c r="A597" s="43">
        <v>119</v>
      </c>
      <c r="B597" s="43" t="str">
        <f>'Laporan Mingguan'!B602</f>
        <v>Ejector Pin</v>
      </c>
      <c r="C597" s="43" t="str">
        <f>'Laporan Mingguan'!C602</f>
        <v>EPC-2-150</v>
      </c>
      <c r="D597" s="43">
        <f>'Laporan Mingguan'!D602</f>
        <v>0</v>
      </c>
      <c r="E597" s="43">
        <f>'Laporan Mingguan'!E602</f>
        <v>0</v>
      </c>
      <c r="F597" s="44">
        <f>'Laporan Mingguan'!F602</f>
        <v>0</v>
      </c>
      <c r="G597" s="43">
        <f>'Laporan Mingguan'!G602+'Laporan Mingguan'!I602+'Laporan Mingguan'!K602+'Laporan Mingguan'!M602</f>
        <v>0</v>
      </c>
      <c r="H597" s="43">
        <f>'Laporan Mingguan'!H602+'Laporan Mingguan'!J602+'Laporan Mingguan'!L602+'Laporan Mingguan'!N602</f>
        <v>0</v>
      </c>
      <c r="I597" s="44">
        <f>'Laporan Mingguan'!O602</f>
        <v>0</v>
      </c>
      <c r="J597" s="44">
        <f>'Laporan Mingguan'!P602</f>
        <v>0</v>
      </c>
      <c r="K597" s="44">
        <f>'Laporan Mingguan'!Q602</f>
        <v>3417</v>
      </c>
      <c r="L597" s="44">
        <f>'Laporan Mingguan'!R602</f>
        <v>0</v>
      </c>
    </row>
    <row r="598" spans="1:12" s="41" customFormat="1" x14ac:dyDescent="0.2">
      <c r="A598" s="43">
        <v>120</v>
      </c>
      <c r="B598" s="43" t="str">
        <f>'Laporan Mingguan'!B603</f>
        <v>Ejector Pin</v>
      </c>
      <c r="C598" s="43" t="str">
        <f>'Laporan Mingguan'!C603</f>
        <v>EPC-2-200</v>
      </c>
      <c r="D598" s="43">
        <f>'Laporan Mingguan'!D603</f>
        <v>0</v>
      </c>
      <c r="E598" s="43">
        <f>'Laporan Mingguan'!E603</f>
        <v>0</v>
      </c>
      <c r="F598" s="44">
        <f>'Laporan Mingguan'!F603</f>
        <v>1</v>
      </c>
      <c r="G598" s="43">
        <f>'Laporan Mingguan'!G603+'Laporan Mingguan'!I603+'Laporan Mingguan'!K603+'Laporan Mingguan'!M603</f>
        <v>0</v>
      </c>
      <c r="H598" s="43">
        <f>'Laporan Mingguan'!H603+'Laporan Mingguan'!J603+'Laporan Mingguan'!L603+'Laporan Mingguan'!N603</f>
        <v>0</v>
      </c>
      <c r="I598" s="44">
        <f>'Laporan Mingguan'!O603</f>
        <v>1</v>
      </c>
      <c r="J598" s="44">
        <f>'Laporan Mingguan'!P603</f>
        <v>1</v>
      </c>
      <c r="K598" s="44">
        <f>'Laporan Mingguan'!Q603</f>
        <v>0</v>
      </c>
      <c r="L598" s="44">
        <f>'Laporan Mingguan'!R603</f>
        <v>0</v>
      </c>
    </row>
    <row r="599" spans="1:12" s="41" customFormat="1" x14ac:dyDescent="0.2">
      <c r="A599" s="43">
        <v>121</v>
      </c>
      <c r="B599" s="43" t="str">
        <f>'Laporan Mingguan'!B604</f>
        <v>Ejector Pin</v>
      </c>
      <c r="C599" s="43" t="str">
        <f>'Laporan Mingguan'!C604</f>
        <v>EPC-2-250</v>
      </c>
      <c r="D599" s="43">
        <f>'Laporan Mingguan'!D604</f>
        <v>0</v>
      </c>
      <c r="E599" s="43">
        <f>'Laporan Mingguan'!E604</f>
        <v>0</v>
      </c>
      <c r="F599" s="44">
        <f>'Laporan Mingguan'!F604</f>
        <v>0</v>
      </c>
      <c r="G599" s="43">
        <f>'Laporan Mingguan'!G604+'Laporan Mingguan'!I604+'Laporan Mingguan'!K604+'Laporan Mingguan'!M604</f>
        <v>0</v>
      </c>
      <c r="H599" s="43">
        <f>'Laporan Mingguan'!H604+'Laporan Mingguan'!J604+'Laporan Mingguan'!L604+'Laporan Mingguan'!N604</f>
        <v>0</v>
      </c>
      <c r="I599" s="44">
        <f>'Laporan Mingguan'!O604</f>
        <v>0</v>
      </c>
      <c r="J599" s="44">
        <f>'Laporan Mingguan'!P604</f>
        <v>0</v>
      </c>
      <c r="K599" s="44">
        <f>'Laporan Mingguan'!Q604</f>
        <v>5787</v>
      </c>
      <c r="L599" s="44">
        <f>'Laporan Mingguan'!R604</f>
        <v>0</v>
      </c>
    </row>
    <row r="600" spans="1:12" s="41" customFormat="1" x14ac:dyDescent="0.2">
      <c r="A600" s="43">
        <v>122</v>
      </c>
      <c r="B600" s="43" t="str">
        <f>'Laporan Mingguan'!B605</f>
        <v>Ejector Pin</v>
      </c>
      <c r="C600" s="43" t="str">
        <f>'Laporan Mingguan'!C605</f>
        <v>EPC-2,5-100</v>
      </c>
      <c r="D600" s="43">
        <f>'Laporan Mingguan'!D605</f>
        <v>0</v>
      </c>
      <c r="E600" s="43">
        <f>'Laporan Mingguan'!E605</f>
        <v>0</v>
      </c>
      <c r="F600" s="44">
        <f>'Laporan Mingguan'!F605</f>
        <v>14</v>
      </c>
      <c r="G600" s="43">
        <f>'Laporan Mingguan'!G605+'Laporan Mingguan'!I605+'Laporan Mingguan'!K605+'Laporan Mingguan'!M605</f>
        <v>0</v>
      </c>
      <c r="H600" s="43">
        <f>'Laporan Mingguan'!H605+'Laporan Mingguan'!J605+'Laporan Mingguan'!L605+'Laporan Mingguan'!N605</f>
        <v>0</v>
      </c>
      <c r="I600" s="44">
        <f>'Laporan Mingguan'!O605</f>
        <v>14</v>
      </c>
      <c r="J600" s="44">
        <f>'Laporan Mingguan'!P605</f>
        <v>14</v>
      </c>
      <c r="K600" s="44">
        <f>'Laporan Mingguan'!Q605</f>
        <v>4000</v>
      </c>
      <c r="L600" s="44">
        <f>'Laporan Mingguan'!R605</f>
        <v>56000</v>
      </c>
    </row>
    <row r="601" spans="1:12" s="41" customFormat="1" x14ac:dyDescent="0.2">
      <c r="A601" s="43">
        <v>123</v>
      </c>
      <c r="B601" s="43" t="str">
        <f>'Laporan Mingguan'!B606</f>
        <v>Ejector Pin</v>
      </c>
      <c r="C601" s="43" t="str">
        <f>'Laporan Mingguan'!C606</f>
        <v>EPC-2,5-150</v>
      </c>
      <c r="D601" s="43">
        <f>'Laporan Mingguan'!D606</f>
        <v>0</v>
      </c>
      <c r="E601" s="43">
        <f>'Laporan Mingguan'!E606</f>
        <v>0</v>
      </c>
      <c r="F601" s="44">
        <f>'Laporan Mingguan'!F606</f>
        <v>9</v>
      </c>
      <c r="G601" s="43">
        <f>'Laporan Mingguan'!G606+'Laporan Mingguan'!I606+'Laporan Mingguan'!K606+'Laporan Mingguan'!M606</f>
        <v>0</v>
      </c>
      <c r="H601" s="43">
        <f>'Laporan Mingguan'!H606+'Laporan Mingguan'!J606+'Laporan Mingguan'!L606+'Laporan Mingguan'!N606</f>
        <v>0</v>
      </c>
      <c r="I601" s="44">
        <f>'Laporan Mingguan'!O606</f>
        <v>9</v>
      </c>
      <c r="J601" s="44">
        <f>'Laporan Mingguan'!P606</f>
        <v>9</v>
      </c>
      <c r="K601" s="44">
        <f>'Laporan Mingguan'!Q606</f>
        <v>3647</v>
      </c>
      <c r="L601" s="44">
        <f>'Laporan Mingguan'!R606</f>
        <v>32823</v>
      </c>
    </row>
    <row r="602" spans="1:12" s="41" customFormat="1" x14ac:dyDescent="0.2">
      <c r="A602" s="43">
        <v>124</v>
      </c>
      <c r="B602" s="43" t="str">
        <f>'Laporan Mingguan'!B607</f>
        <v>Ejector Pin</v>
      </c>
      <c r="C602" s="43" t="str">
        <f>'Laporan Mingguan'!C607</f>
        <v>EPC-2,5-200</v>
      </c>
      <c r="D602" s="43">
        <f>'Laporan Mingguan'!D607</f>
        <v>0</v>
      </c>
      <c r="E602" s="43">
        <f>'Laporan Mingguan'!E607</f>
        <v>0</v>
      </c>
      <c r="F602" s="44">
        <f>'Laporan Mingguan'!F607</f>
        <v>4</v>
      </c>
      <c r="G602" s="43">
        <f>'Laporan Mingguan'!G607+'Laporan Mingguan'!I607+'Laporan Mingguan'!K607+'Laporan Mingguan'!M607</f>
        <v>0</v>
      </c>
      <c r="H602" s="43">
        <f>'Laporan Mingguan'!H607+'Laporan Mingguan'!J607+'Laporan Mingguan'!L607+'Laporan Mingguan'!N607</f>
        <v>0</v>
      </c>
      <c r="I602" s="44">
        <f>'Laporan Mingguan'!O607</f>
        <v>4</v>
      </c>
      <c r="J602" s="44">
        <f>'Laporan Mingguan'!P607</f>
        <v>4</v>
      </c>
      <c r="K602" s="44">
        <f>'Laporan Mingguan'!Q607</f>
        <v>4361</v>
      </c>
      <c r="L602" s="44">
        <f>'Laporan Mingguan'!R607</f>
        <v>17444</v>
      </c>
    </row>
    <row r="603" spans="1:12" s="41" customFormat="1" x14ac:dyDescent="0.2">
      <c r="A603" s="43">
        <v>125</v>
      </c>
      <c r="B603" s="43" t="str">
        <f>'Laporan Mingguan'!B608</f>
        <v>Ejector Pin</v>
      </c>
      <c r="C603" s="43" t="str">
        <f>'Laporan Mingguan'!C608</f>
        <v>EPC-2,5-250</v>
      </c>
      <c r="D603" s="43">
        <f>'Laporan Mingguan'!D608</f>
        <v>0</v>
      </c>
      <c r="E603" s="43">
        <f>'Laporan Mingguan'!E608</f>
        <v>0</v>
      </c>
      <c r="F603" s="44">
        <f>'Laporan Mingguan'!F608</f>
        <v>6</v>
      </c>
      <c r="G603" s="43">
        <f>'Laporan Mingguan'!G608+'Laporan Mingguan'!I608+'Laporan Mingguan'!K608+'Laporan Mingguan'!M608</f>
        <v>0</v>
      </c>
      <c r="H603" s="43">
        <f>'Laporan Mingguan'!H608+'Laporan Mingguan'!J608+'Laporan Mingguan'!L608+'Laporan Mingguan'!N608</f>
        <v>0</v>
      </c>
      <c r="I603" s="44">
        <f>'Laporan Mingguan'!O608</f>
        <v>6</v>
      </c>
      <c r="J603" s="44">
        <f>'Laporan Mingguan'!P608</f>
        <v>6</v>
      </c>
      <c r="K603" s="44">
        <f>'Laporan Mingguan'!Q608</f>
        <v>6000</v>
      </c>
      <c r="L603" s="44">
        <f>'Laporan Mingguan'!R608</f>
        <v>36000</v>
      </c>
    </row>
    <row r="604" spans="1:12" s="41" customFormat="1" x14ac:dyDescent="0.2">
      <c r="A604" s="43">
        <v>126</v>
      </c>
      <c r="B604" s="43" t="str">
        <f>'Laporan Mingguan'!B609</f>
        <v>Ejector Pin</v>
      </c>
      <c r="C604" s="43" t="str">
        <f>'Laporan Mingguan'!C609</f>
        <v>EPC-3-100</v>
      </c>
      <c r="D604" s="43">
        <f>'Laporan Mingguan'!D609</f>
        <v>0</v>
      </c>
      <c r="E604" s="43">
        <f>'Laporan Mingguan'!E609</f>
        <v>0</v>
      </c>
      <c r="F604" s="44">
        <f>'Laporan Mingguan'!F609</f>
        <v>3</v>
      </c>
      <c r="G604" s="43">
        <f>'Laporan Mingguan'!G609+'Laporan Mingguan'!I609+'Laporan Mingguan'!K609+'Laporan Mingguan'!M609</f>
        <v>0</v>
      </c>
      <c r="H604" s="43">
        <f>'Laporan Mingguan'!H609+'Laporan Mingguan'!J609+'Laporan Mingguan'!L609+'Laporan Mingguan'!N609</f>
        <v>0</v>
      </c>
      <c r="I604" s="44">
        <f>'Laporan Mingguan'!O609</f>
        <v>3</v>
      </c>
      <c r="J604" s="44">
        <f>'Laporan Mingguan'!P609</f>
        <v>3</v>
      </c>
      <c r="K604" s="44">
        <f>'Laporan Mingguan'!Q609</f>
        <v>3000</v>
      </c>
      <c r="L604" s="44">
        <f>'Laporan Mingguan'!R609</f>
        <v>9000</v>
      </c>
    </row>
    <row r="605" spans="1:12" s="41" customFormat="1" x14ac:dyDescent="0.2">
      <c r="A605" s="43">
        <v>127</v>
      </c>
      <c r="B605" s="43" t="str">
        <f>'Laporan Mingguan'!B610</f>
        <v>Ejector Pin</v>
      </c>
      <c r="C605" s="43" t="str">
        <f>'Laporan Mingguan'!C610</f>
        <v>EPC-3-150</v>
      </c>
      <c r="D605" s="43">
        <f>'Laporan Mingguan'!D610</f>
        <v>0</v>
      </c>
      <c r="E605" s="43">
        <f>'Laporan Mingguan'!E610</f>
        <v>0</v>
      </c>
      <c r="F605" s="44">
        <f>'Laporan Mingguan'!F610</f>
        <v>0</v>
      </c>
      <c r="G605" s="43">
        <f>'Laporan Mingguan'!G610+'Laporan Mingguan'!I610+'Laporan Mingguan'!K610+'Laporan Mingguan'!M610</f>
        <v>0</v>
      </c>
      <c r="H605" s="43">
        <f>'Laporan Mingguan'!H610+'Laporan Mingguan'!J610+'Laporan Mingguan'!L610+'Laporan Mingguan'!N610</f>
        <v>0</v>
      </c>
      <c r="I605" s="44">
        <f>'Laporan Mingguan'!O610</f>
        <v>0</v>
      </c>
      <c r="J605" s="44">
        <f>'Laporan Mingguan'!P610</f>
        <v>0</v>
      </c>
      <c r="K605" s="44">
        <f>'Laporan Mingguan'!Q610</f>
        <v>3837</v>
      </c>
      <c r="L605" s="44">
        <f>'Laporan Mingguan'!R610</f>
        <v>0</v>
      </c>
    </row>
    <row r="606" spans="1:12" s="41" customFormat="1" x14ac:dyDescent="0.2">
      <c r="A606" s="43">
        <v>128</v>
      </c>
      <c r="B606" s="43" t="str">
        <f>'Laporan Mingguan'!B611</f>
        <v>Ejector Pin</v>
      </c>
      <c r="C606" s="43" t="str">
        <f>'Laporan Mingguan'!C611</f>
        <v>EPC-3-200</v>
      </c>
      <c r="D606" s="43">
        <f>'Laporan Mingguan'!D611</f>
        <v>0</v>
      </c>
      <c r="E606" s="43">
        <f>'Laporan Mingguan'!E611</f>
        <v>0</v>
      </c>
      <c r="F606" s="44">
        <f>'Laporan Mingguan'!F611</f>
        <v>0</v>
      </c>
      <c r="G606" s="43">
        <f>'Laporan Mingguan'!G611+'Laporan Mingguan'!I611+'Laporan Mingguan'!K611+'Laporan Mingguan'!M611</f>
        <v>0</v>
      </c>
      <c r="H606" s="43">
        <f>'Laporan Mingguan'!H611+'Laporan Mingguan'!J611+'Laporan Mingguan'!L611+'Laporan Mingguan'!N611</f>
        <v>0</v>
      </c>
      <c r="I606" s="44">
        <f>'Laporan Mingguan'!O611</f>
        <v>0</v>
      </c>
      <c r="J606" s="44">
        <f>'Laporan Mingguan'!P611</f>
        <v>0</v>
      </c>
      <c r="K606" s="44">
        <f>'Laporan Mingguan'!Q611</f>
        <v>4425</v>
      </c>
      <c r="L606" s="44">
        <f>'Laporan Mingguan'!R611</f>
        <v>0</v>
      </c>
    </row>
    <row r="607" spans="1:12" s="41" customFormat="1" x14ac:dyDescent="0.2">
      <c r="A607" s="43">
        <v>129</v>
      </c>
      <c r="B607" s="43" t="str">
        <f>'Laporan Mingguan'!B612</f>
        <v>Ejector Pin</v>
      </c>
      <c r="C607" s="43" t="str">
        <f>'Laporan Mingguan'!C612</f>
        <v>EPC-3-250</v>
      </c>
      <c r="D607" s="43">
        <f>'Laporan Mingguan'!D612</f>
        <v>0</v>
      </c>
      <c r="E607" s="43">
        <f>'Laporan Mingguan'!E612</f>
        <v>0</v>
      </c>
      <c r="F607" s="44">
        <f>'Laporan Mingguan'!F612</f>
        <v>0</v>
      </c>
      <c r="G607" s="43">
        <f>'Laporan Mingguan'!G612+'Laporan Mingguan'!I612+'Laporan Mingguan'!K612+'Laporan Mingguan'!M612</f>
        <v>0</v>
      </c>
      <c r="H607" s="43">
        <f>'Laporan Mingguan'!H612+'Laporan Mingguan'!J612+'Laporan Mingguan'!L612+'Laporan Mingguan'!N612</f>
        <v>0</v>
      </c>
      <c r="I607" s="44">
        <f>'Laporan Mingguan'!O612</f>
        <v>0</v>
      </c>
      <c r="J607" s="44">
        <f>'Laporan Mingguan'!P612</f>
        <v>0</v>
      </c>
      <c r="K607" s="44">
        <f>'Laporan Mingguan'!Q612</f>
        <v>5305</v>
      </c>
      <c r="L607" s="44">
        <f>'Laporan Mingguan'!R612</f>
        <v>0</v>
      </c>
    </row>
    <row r="608" spans="1:12" s="41" customFormat="1" x14ac:dyDescent="0.2">
      <c r="A608" s="43">
        <v>130</v>
      </c>
      <c r="B608" s="43" t="str">
        <f>'Laporan Mingguan'!B613</f>
        <v>Ejector Pin</v>
      </c>
      <c r="C608" s="43" t="str">
        <f>'Laporan Mingguan'!C613</f>
        <v>EPC-3-300</v>
      </c>
      <c r="D608" s="43">
        <f>'Laporan Mingguan'!D613</f>
        <v>0</v>
      </c>
      <c r="E608" s="43">
        <f>'Laporan Mingguan'!E613</f>
        <v>0</v>
      </c>
      <c r="F608" s="44">
        <f>'Laporan Mingguan'!F613</f>
        <v>1</v>
      </c>
      <c r="G608" s="43">
        <f>'Laporan Mingguan'!G613+'Laporan Mingguan'!I613+'Laporan Mingguan'!K613+'Laporan Mingguan'!M613</f>
        <v>0</v>
      </c>
      <c r="H608" s="43">
        <f>'Laporan Mingguan'!H613+'Laporan Mingguan'!J613+'Laporan Mingguan'!L613+'Laporan Mingguan'!N613</f>
        <v>0</v>
      </c>
      <c r="I608" s="44">
        <f>'Laporan Mingguan'!O613</f>
        <v>1</v>
      </c>
      <c r="J608" s="44">
        <f>'Laporan Mingguan'!P613</f>
        <v>1</v>
      </c>
      <c r="K608" s="44">
        <f>'Laporan Mingguan'!Q613</f>
        <v>5021</v>
      </c>
      <c r="L608" s="44">
        <f>'Laporan Mingguan'!R613</f>
        <v>5021</v>
      </c>
    </row>
    <row r="609" spans="1:12" s="41" customFormat="1" x14ac:dyDescent="0.2">
      <c r="A609" s="43">
        <v>131</v>
      </c>
      <c r="B609" s="43" t="str">
        <f>'Laporan Mingguan'!B614</f>
        <v>Ejector Pin</v>
      </c>
      <c r="C609" s="43" t="str">
        <f>'Laporan Mingguan'!C614</f>
        <v>EPC-3-350</v>
      </c>
      <c r="D609" s="43">
        <f>'Laporan Mingguan'!D614</f>
        <v>0</v>
      </c>
      <c r="E609" s="43">
        <f>'Laporan Mingguan'!E614</f>
        <v>0</v>
      </c>
      <c r="F609" s="44">
        <f>'Laporan Mingguan'!F614</f>
        <v>0</v>
      </c>
      <c r="G609" s="43">
        <f>'Laporan Mingguan'!G614+'Laporan Mingguan'!I614+'Laporan Mingguan'!K614+'Laporan Mingguan'!M614</f>
        <v>0</v>
      </c>
      <c r="H609" s="43">
        <f>'Laporan Mingguan'!H614+'Laporan Mingguan'!J614+'Laporan Mingguan'!L614+'Laporan Mingguan'!N614</f>
        <v>0</v>
      </c>
      <c r="I609" s="44">
        <f>'Laporan Mingguan'!O614</f>
        <v>0</v>
      </c>
      <c r="J609" s="44">
        <f>'Laporan Mingguan'!P614</f>
        <v>0</v>
      </c>
      <c r="K609" s="44">
        <f>'Laporan Mingguan'!Q614</f>
        <v>0</v>
      </c>
      <c r="L609" s="44">
        <f>'Laporan Mingguan'!R614</f>
        <v>0</v>
      </c>
    </row>
    <row r="610" spans="1:12" s="41" customFormat="1" x14ac:dyDescent="0.2">
      <c r="A610" s="43">
        <v>132</v>
      </c>
      <c r="B610" s="43" t="str">
        <f>'Laporan Mingguan'!B615</f>
        <v>Ejector Pin</v>
      </c>
      <c r="C610" s="43" t="str">
        <f>'Laporan Mingguan'!C615</f>
        <v>EPC-3,5-100</v>
      </c>
      <c r="D610" s="43">
        <f>'Laporan Mingguan'!D615</f>
        <v>0</v>
      </c>
      <c r="E610" s="43">
        <f>'Laporan Mingguan'!E615</f>
        <v>0</v>
      </c>
      <c r="F610" s="44">
        <f>'Laporan Mingguan'!F615</f>
        <v>3</v>
      </c>
      <c r="G610" s="43">
        <f>'Laporan Mingguan'!G615+'Laporan Mingguan'!I615+'Laporan Mingguan'!K615+'Laporan Mingguan'!M615</f>
        <v>0</v>
      </c>
      <c r="H610" s="43">
        <f>'Laporan Mingguan'!H615+'Laporan Mingguan'!J615+'Laporan Mingguan'!L615+'Laporan Mingguan'!N615</f>
        <v>0</v>
      </c>
      <c r="I610" s="44">
        <f>'Laporan Mingguan'!O615</f>
        <v>3</v>
      </c>
      <c r="J610" s="44">
        <f>'Laporan Mingguan'!P615</f>
        <v>3</v>
      </c>
      <c r="K610" s="44">
        <f>'Laporan Mingguan'!Q615</f>
        <v>5500</v>
      </c>
      <c r="L610" s="44">
        <f>'Laporan Mingguan'!R615</f>
        <v>16500</v>
      </c>
    </row>
    <row r="611" spans="1:12" s="41" customFormat="1" x14ac:dyDescent="0.2">
      <c r="A611" s="43">
        <v>133</v>
      </c>
      <c r="B611" s="43" t="str">
        <f>'Laporan Mingguan'!B616</f>
        <v>Ejector Pin</v>
      </c>
      <c r="C611" s="43" t="str">
        <f>'Laporan Mingguan'!C616</f>
        <v>EPC-3,5-250</v>
      </c>
      <c r="D611" s="43">
        <f>'Laporan Mingguan'!D616</f>
        <v>0</v>
      </c>
      <c r="E611" s="43">
        <f>'Laporan Mingguan'!E616</f>
        <v>0</v>
      </c>
      <c r="F611" s="44">
        <f>'Laporan Mingguan'!F616</f>
        <v>17</v>
      </c>
      <c r="G611" s="43">
        <f>'Laporan Mingguan'!G616+'Laporan Mingguan'!I616+'Laporan Mingguan'!K616+'Laporan Mingguan'!M616</f>
        <v>0</v>
      </c>
      <c r="H611" s="43">
        <f>'Laporan Mingguan'!H616+'Laporan Mingguan'!J616+'Laporan Mingguan'!L616+'Laporan Mingguan'!N616</f>
        <v>0</v>
      </c>
      <c r="I611" s="44">
        <f>'Laporan Mingguan'!O616</f>
        <v>17</v>
      </c>
      <c r="J611" s="44">
        <f>'Laporan Mingguan'!P616</f>
        <v>17</v>
      </c>
      <c r="K611" s="44">
        <f>'Laporan Mingguan'!Q616</f>
        <v>7500</v>
      </c>
      <c r="L611" s="44">
        <f>'Laporan Mingguan'!R616</f>
        <v>127500</v>
      </c>
    </row>
    <row r="612" spans="1:12" s="41" customFormat="1" x14ac:dyDescent="0.2">
      <c r="A612" s="43">
        <v>134</v>
      </c>
      <c r="B612" s="43" t="str">
        <f>'Laporan Mingguan'!B617</f>
        <v>Ejector Pin</v>
      </c>
      <c r="C612" s="43" t="str">
        <f>'Laporan Mingguan'!C617</f>
        <v>EPC-3.5-300</v>
      </c>
      <c r="D612" s="43">
        <f>'Laporan Mingguan'!D617</f>
        <v>0</v>
      </c>
      <c r="E612" s="43">
        <f>'Laporan Mingguan'!E617</f>
        <v>0</v>
      </c>
      <c r="F612" s="44">
        <f>'Laporan Mingguan'!F617</f>
        <v>2</v>
      </c>
      <c r="G612" s="43">
        <f>'Laporan Mingguan'!G617+'Laporan Mingguan'!I617+'Laporan Mingguan'!K617+'Laporan Mingguan'!M617</f>
        <v>0</v>
      </c>
      <c r="H612" s="43">
        <f>'Laporan Mingguan'!H617+'Laporan Mingguan'!J617+'Laporan Mingguan'!L617+'Laporan Mingguan'!N617</f>
        <v>0</v>
      </c>
      <c r="I612" s="44">
        <f>'Laporan Mingguan'!O617</f>
        <v>2</v>
      </c>
      <c r="J612" s="44">
        <f>'Laporan Mingguan'!P617</f>
        <v>2</v>
      </c>
      <c r="K612" s="44">
        <f>'Laporan Mingguan'!Q617</f>
        <v>0</v>
      </c>
      <c r="L612" s="44">
        <f>'Laporan Mingguan'!R617</f>
        <v>0</v>
      </c>
    </row>
    <row r="613" spans="1:12" s="41" customFormat="1" x14ac:dyDescent="0.2">
      <c r="A613" s="43">
        <v>135</v>
      </c>
      <c r="B613" s="43" t="str">
        <f>'Laporan Mingguan'!B618</f>
        <v>Ejector Pin</v>
      </c>
      <c r="C613" s="43" t="str">
        <f>'Laporan Mingguan'!C618</f>
        <v>EPC-4-100</v>
      </c>
      <c r="D613" s="43">
        <f>'Laporan Mingguan'!D618</f>
        <v>0</v>
      </c>
      <c r="E613" s="43">
        <f>'Laporan Mingguan'!E618</f>
        <v>0</v>
      </c>
      <c r="F613" s="44">
        <f>'Laporan Mingguan'!F618</f>
        <v>0</v>
      </c>
      <c r="G613" s="43">
        <f>'Laporan Mingguan'!G618+'Laporan Mingguan'!I618+'Laporan Mingguan'!K618+'Laporan Mingguan'!M618</f>
        <v>0</v>
      </c>
      <c r="H613" s="43">
        <f>'Laporan Mingguan'!H618+'Laporan Mingguan'!J618+'Laporan Mingguan'!L618+'Laporan Mingguan'!N618</f>
        <v>0</v>
      </c>
      <c r="I613" s="44">
        <f>'Laporan Mingguan'!O618</f>
        <v>0</v>
      </c>
      <c r="J613" s="44">
        <f>'Laporan Mingguan'!P618</f>
        <v>0</v>
      </c>
      <c r="K613" s="44">
        <f>'Laporan Mingguan'!Q618</f>
        <v>5015</v>
      </c>
      <c r="L613" s="44">
        <f>'Laporan Mingguan'!R618</f>
        <v>0</v>
      </c>
    </row>
    <row r="614" spans="1:12" s="41" customFormat="1" x14ac:dyDescent="0.2">
      <c r="A614" s="43">
        <v>136</v>
      </c>
      <c r="B614" s="43" t="str">
        <f>'Laporan Mingguan'!B619</f>
        <v>Ejector Pin</v>
      </c>
      <c r="C614" s="43" t="str">
        <f>'Laporan Mingguan'!C619</f>
        <v>EPC-4-150</v>
      </c>
      <c r="D614" s="43">
        <f>'Laporan Mingguan'!D619</f>
        <v>0</v>
      </c>
      <c r="E614" s="43">
        <f>'Laporan Mingguan'!E619</f>
        <v>0</v>
      </c>
      <c r="F614" s="44">
        <f>'Laporan Mingguan'!F619</f>
        <v>0</v>
      </c>
      <c r="G614" s="43">
        <f>'Laporan Mingguan'!G619+'Laporan Mingguan'!I619+'Laporan Mingguan'!K619+'Laporan Mingguan'!M619</f>
        <v>0</v>
      </c>
      <c r="H614" s="43">
        <f>'Laporan Mingguan'!H619+'Laporan Mingguan'!J619+'Laporan Mingguan'!L619+'Laporan Mingguan'!N619</f>
        <v>0</v>
      </c>
      <c r="I614" s="44">
        <f>'Laporan Mingguan'!O619</f>
        <v>0</v>
      </c>
      <c r="J614" s="44">
        <f>'Laporan Mingguan'!P619</f>
        <v>0</v>
      </c>
      <c r="K614" s="44">
        <f>'Laporan Mingguan'!Q619</f>
        <v>5736</v>
      </c>
      <c r="L614" s="44">
        <f>'Laporan Mingguan'!R619</f>
        <v>0</v>
      </c>
    </row>
    <row r="615" spans="1:12" s="41" customFormat="1" x14ac:dyDescent="0.2">
      <c r="A615" s="43">
        <v>137</v>
      </c>
      <c r="B615" s="43" t="str">
        <f>'Laporan Mingguan'!B620</f>
        <v>Ejector Pin</v>
      </c>
      <c r="C615" s="43" t="str">
        <f>'Laporan Mingguan'!C620</f>
        <v>EPC-4-200</v>
      </c>
      <c r="D615" s="43">
        <f>'Laporan Mingguan'!D620</f>
        <v>0</v>
      </c>
      <c r="E615" s="43">
        <f>'Laporan Mingguan'!E620</f>
        <v>0</v>
      </c>
      <c r="F615" s="44">
        <f>'Laporan Mingguan'!F620</f>
        <v>0</v>
      </c>
      <c r="G615" s="43">
        <f>'Laporan Mingguan'!G620+'Laporan Mingguan'!I620+'Laporan Mingguan'!K620+'Laporan Mingguan'!M620</f>
        <v>9</v>
      </c>
      <c r="H615" s="43">
        <f>'Laporan Mingguan'!H620+'Laporan Mingguan'!J620+'Laporan Mingguan'!L620+'Laporan Mingguan'!N620</f>
        <v>9</v>
      </c>
      <c r="I615" s="44">
        <f>'Laporan Mingguan'!O620</f>
        <v>0</v>
      </c>
      <c r="J615" s="44">
        <f>'Laporan Mingguan'!P620</f>
        <v>0</v>
      </c>
      <c r="K615" s="44">
        <f>'Laporan Mingguan'!Q620</f>
        <v>6757</v>
      </c>
      <c r="L615" s="44">
        <f>'Laporan Mingguan'!R620</f>
        <v>0</v>
      </c>
    </row>
    <row r="616" spans="1:12" s="41" customFormat="1" x14ac:dyDescent="0.2">
      <c r="A616" s="43">
        <v>138</v>
      </c>
      <c r="B616" s="43" t="str">
        <f>'Laporan Mingguan'!B621</f>
        <v>Ejector Pin</v>
      </c>
      <c r="C616" s="43" t="str">
        <f>'Laporan Mingguan'!C621</f>
        <v>EPC-4-250</v>
      </c>
      <c r="D616" s="43">
        <f>'Laporan Mingguan'!D621</f>
        <v>0</v>
      </c>
      <c r="E616" s="43">
        <f>'Laporan Mingguan'!E621</f>
        <v>0</v>
      </c>
      <c r="F616" s="44">
        <f>'Laporan Mingguan'!F621</f>
        <v>0</v>
      </c>
      <c r="G616" s="43">
        <f>'Laporan Mingguan'!G621+'Laporan Mingguan'!I621+'Laporan Mingguan'!K621+'Laporan Mingguan'!M621</f>
        <v>0</v>
      </c>
      <c r="H616" s="43">
        <f>'Laporan Mingguan'!H621+'Laporan Mingguan'!J621+'Laporan Mingguan'!L621+'Laporan Mingguan'!N621</f>
        <v>0</v>
      </c>
      <c r="I616" s="44">
        <f>'Laporan Mingguan'!O621</f>
        <v>0</v>
      </c>
      <c r="J616" s="44">
        <f>'Laporan Mingguan'!P621</f>
        <v>0</v>
      </c>
      <c r="K616" s="44">
        <f>'Laporan Mingguan'!Q621</f>
        <v>8039</v>
      </c>
      <c r="L616" s="44">
        <f>'Laporan Mingguan'!R621</f>
        <v>0</v>
      </c>
    </row>
    <row r="617" spans="1:12" s="41" customFormat="1" x14ac:dyDescent="0.2">
      <c r="A617" s="43">
        <v>139</v>
      </c>
      <c r="B617" s="43" t="str">
        <f>'Laporan Mingguan'!B622</f>
        <v>Ejector Pin</v>
      </c>
      <c r="C617" s="43" t="str">
        <f>'Laporan Mingguan'!C622</f>
        <v>EPC-4-300</v>
      </c>
      <c r="D617" s="43">
        <f>'Laporan Mingguan'!D622</f>
        <v>0</v>
      </c>
      <c r="E617" s="43">
        <f>'Laporan Mingguan'!E622</f>
        <v>0</v>
      </c>
      <c r="F617" s="44">
        <f>'Laporan Mingguan'!F622</f>
        <v>0</v>
      </c>
      <c r="G617" s="43">
        <f>'Laporan Mingguan'!G622+'Laporan Mingguan'!I622+'Laporan Mingguan'!K622+'Laporan Mingguan'!M622</f>
        <v>0</v>
      </c>
      <c r="H617" s="43">
        <f>'Laporan Mingguan'!H622+'Laporan Mingguan'!J622+'Laporan Mingguan'!L622+'Laporan Mingguan'!N622</f>
        <v>0</v>
      </c>
      <c r="I617" s="44">
        <f>'Laporan Mingguan'!O622</f>
        <v>0</v>
      </c>
      <c r="J617" s="44">
        <f>'Laporan Mingguan'!P622</f>
        <v>0</v>
      </c>
      <c r="K617" s="44">
        <f>'Laporan Mingguan'!Q622</f>
        <v>9295</v>
      </c>
      <c r="L617" s="44">
        <f>'Laporan Mingguan'!R622</f>
        <v>0</v>
      </c>
    </row>
    <row r="618" spans="1:12" s="41" customFormat="1" x14ac:dyDescent="0.2">
      <c r="A618" s="43">
        <v>140</v>
      </c>
      <c r="B618" s="43" t="str">
        <f>'Laporan Mingguan'!B623</f>
        <v>Ejector Pin</v>
      </c>
      <c r="C618" s="43" t="str">
        <f>'Laporan Mingguan'!C623</f>
        <v>EPC-4,5-150</v>
      </c>
      <c r="D618" s="43">
        <f>'Laporan Mingguan'!D623</f>
        <v>0</v>
      </c>
      <c r="E618" s="43">
        <f>'Laporan Mingguan'!E623</f>
        <v>0</v>
      </c>
      <c r="F618" s="44">
        <f>'Laporan Mingguan'!F623</f>
        <v>0</v>
      </c>
      <c r="G618" s="43">
        <f>'Laporan Mingguan'!G623+'Laporan Mingguan'!I623+'Laporan Mingguan'!K623+'Laporan Mingguan'!M623</f>
        <v>0</v>
      </c>
      <c r="H618" s="43">
        <f>'Laporan Mingguan'!H623+'Laporan Mingguan'!J623+'Laporan Mingguan'!L623+'Laporan Mingguan'!N623</f>
        <v>0</v>
      </c>
      <c r="I618" s="44">
        <f>'Laporan Mingguan'!O623</f>
        <v>0</v>
      </c>
      <c r="J618" s="44">
        <f>'Laporan Mingguan'!P623</f>
        <v>0</v>
      </c>
      <c r="K618" s="44">
        <f>'Laporan Mingguan'!Q623</f>
        <v>8500</v>
      </c>
      <c r="L618" s="44">
        <f>'Laporan Mingguan'!R623</f>
        <v>0</v>
      </c>
    </row>
    <row r="619" spans="1:12" s="41" customFormat="1" x14ac:dyDescent="0.2">
      <c r="A619" s="43">
        <v>141</v>
      </c>
      <c r="B619" s="43" t="str">
        <f>'Laporan Mingguan'!B624</f>
        <v>Ejector Pin</v>
      </c>
      <c r="C619" s="43" t="str">
        <f>'Laporan Mingguan'!C624</f>
        <v>EPC-5-100</v>
      </c>
      <c r="D619" s="43">
        <f>'Laporan Mingguan'!D624</f>
        <v>0</v>
      </c>
      <c r="E619" s="43">
        <f>'Laporan Mingguan'!E624</f>
        <v>0</v>
      </c>
      <c r="F619" s="44">
        <f>'Laporan Mingguan'!F624</f>
        <v>0</v>
      </c>
      <c r="G619" s="43">
        <f>'Laporan Mingguan'!G624+'Laporan Mingguan'!I624+'Laporan Mingguan'!K624+'Laporan Mingguan'!M624</f>
        <v>0</v>
      </c>
      <c r="H619" s="43">
        <f>'Laporan Mingguan'!H624+'Laporan Mingguan'!J624+'Laporan Mingguan'!L624+'Laporan Mingguan'!N624</f>
        <v>0</v>
      </c>
      <c r="I619" s="44">
        <f>'Laporan Mingguan'!O624</f>
        <v>0</v>
      </c>
      <c r="J619" s="44">
        <f>'Laporan Mingguan'!P624</f>
        <v>0</v>
      </c>
      <c r="K619" s="44">
        <f>'Laporan Mingguan'!Q624</f>
        <v>6521</v>
      </c>
      <c r="L619" s="44">
        <f>'Laporan Mingguan'!R624</f>
        <v>0</v>
      </c>
    </row>
    <row r="620" spans="1:12" s="41" customFormat="1" x14ac:dyDescent="0.2">
      <c r="A620" s="43">
        <v>142</v>
      </c>
      <c r="B620" s="43" t="str">
        <f>'Laporan Mingguan'!B625</f>
        <v>Ejector Pin</v>
      </c>
      <c r="C620" s="43" t="str">
        <f>'Laporan Mingguan'!C625</f>
        <v>EPC-5-150</v>
      </c>
      <c r="D620" s="43">
        <f>'Laporan Mingguan'!D625</f>
        <v>0</v>
      </c>
      <c r="E620" s="43">
        <f>'Laporan Mingguan'!E625</f>
        <v>0</v>
      </c>
      <c r="F620" s="44">
        <f>'Laporan Mingguan'!F625</f>
        <v>3</v>
      </c>
      <c r="G620" s="43">
        <f>'Laporan Mingguan'!G625+'Laporan Mingguan'!I625+'Laporan Mingguan'!K625+'Laporan Mingguan'!M625</f>
        <v>0</v>
      </c>
      <c r="H620" s="43">
        <f>'Laporan Mingguan'!H625+'Laporan Mingguan'!J625+'Laporan Mingguan'!L625+'Laporan Mingguan'!N625</f>
        <v>0</v>
      </c>
      <c r="I620" s="44">
        <f>'Laporan Mingguan'!O625</f>
        <v>3</v>
      </c>
      <c r="J620" s="44">
        <f>'Laporan Mingguan'!P625</f>
        <v>3</v>
      </c>
      <c r="K620" s="44">
        <f>'Laporan Mingguan'!Q625</f>
        <v>8500</v>
      </c>
      <c r="L620" s="44">
        <f>'Laporan Mingguan'!R625</f>
        <v>25500</v>
      </c>
    </row>
    <row r="621" spans="1:12" s="41" customFormat="1" x14ac:dyDescent="0.2">
      <c r="A621" s="43">
        <v>143</v>
      </c>
      <c r="B621" s="43" t="str">
        <f>'Laporan Mingguan'!B626</f>
        <v>Ejector Pin</v>
      </c>
      <c r="C621" s="43" t="str">
        <f>'Laporan Mingguan'!C626</f>
        <v>EPC-5-200</v>
      </c>
      <c r="D621" s="43">
        <f>'Laporan Mingguan'!D626</f>
        <v>0</v>
      </c>
      <c r="E621" s="43">
        <f>'Laporan Mingguan'!E626</f>
        <v>0</v>
      </c>
      <c r="F621" s="44">
        <f>'Laporan Mingguan'!F626</f>
        <v>0</v>
      </c>
      <c r="G621" s="43">
        <f>'Laporan Mingguan'!G626+'Laporan Mingguan'!I626+'Laporan Mingguan'!K626+'Laporan Mingguan'!M626</f>
        <v>0</v>
      </c>
      <c r="H621" s="43">
        <f>'Laporan Mingguan'!H626+'Laporan Mingguan'!J626+'Laporan Mingguan'!L626+'Laporan Mingguan'!N626</f>
        <v>0</v>
      </c>
      <c r="I621" s="44">
        <f>'Laporan Mingguan'!O626</f>
        <v>0</v>
      </c>
      <c r="J621" s="44">
        <f>'Laporan Mingguan'!P626</f>
        <v>0</v>
      </c>
      <c r="K621" s="44">
        <f>'Laporan Mingguan'!Q626</f>
        <v>9168</v>
      </c>
      <c r="L621" s="44">
        <f>'Laporan Mingguan'!R626</f>
        <v>0</v>
      </c>
    </row>
    <row r="622" spans="1:12" s="41" customFormat="1" x14ac:dyDescent="0.2">
      <c r="A622" s="43">
        <v>144</v>
      </c>
      <c r="B622" s="43" t="str">
        <f>'Laporan Mingguan'!B627</f>
        <v>Ejector Pin</v>
      </c>
      <c r="C622" s="43" t="str">
        <f>'Laporan Mingguan'!C627</f>
        <v>EPC-5-300</v>
      </c>
      <c r="D622" s="43">
        <f>'Laporan Mingguan'!D627</f>
        <v>0</v>
      </c>
      <c r="E622" s="43">
        <f>'Laporan Mingguan'!E627</f>
        <v>0</v>
      </c>
      <c r="F622" s="44">
        <f>'Laporan Mingguan'!F627</f>
        <v>0</v>
      </c>
      <c r="G622" s="43">
        <f>'Laporan Mingguan'!G627+'Laporan Mingguan'!I627+'Laporan Mingguan'!K627+'Laporan Mingguan'!M627</f>
        <v>0</v>
      </c>
      <c r="H622" s="43">
        <f>'Laporan Mingguan'!H627+'Laporan Mingguan'!J627+'Laporan Mingguan'!L627+'Laporan Mingguan'!N627</f>
        <v>0</v>
      </c>
      <c r="I622" s="44">
        <f>'Laporan Mingguan'!O627</f>
        <v>0</v>
      </c>
      <c r="J622" s="44">
        <f>'Laporan Mingguan'!P627</f>
        <v>0</v>
      </c>
      <c r="K622" s="44">
        <f>'Laporan Mingguan'!Q627</f>
        <v>15086</v>
      </c>
      <c r="L622" s="44">
        <f>'Laporan Mingguan'!R627</f>
        <v>0</v>
      </c>
    </row>
    <row r="623" spans="1:12" s="41" customFormat="1" x14ac:dyDescent="0.2">
      <c r="A623" s="43">
        <v>145</v>
      </c>
      <c r="B623" s="43" t="str">
        <f>'Laporan Mingguan'!B628</f>
        <v>Ejector Pin</v>
      </c>
      <c r="C623" s="43" t="str">
        <f>'Laporan Mingguan'!C628</f>
        <v>EPC-5-250</v>
      </c>
      <c r="D623" s="43">
        <f>'Laporan Mingguan'!D628</f>
        <v>0</v>
      </c>
      <c r="E623" s="43">
        <f>'Laporan Mingguan'!E628</f>
        <v>0</v>
      </c>
      <c r="F623" s="44">
        <f>'Laporan Mingguan'!F628</f>
        <v>1</v>
      </c>
      <c r="G623" s="43">
        <f>'Laporan Mingguan'!G628+'Laporan Mingguan'!I628+'Laporan Mingguan'!K628+'Laporan Mingguan'!M628</f>
        <v>0</v>
      </c>
      <c r="H623" s="43">
        <f>'Laporan Mingguan'!H628+'Laporan Mingguan'!J628+'Laporan Mingguan'!L628+'Laporan Mingguan'!N628</f>
        <v>0</v>
      </c>
      <c r="I623" s="44">
        <f>'Laporan Mingguan'!O628</f>
        <v>1</v>
      </c>
      <c r="J623" s="44">
        <f>'Laporan Mingguan'!P628</f>
        <v>1</v>
      </c>
      <c r="K623" s="44">
        <f>'Laporan Mingguan'!Q628</f>
        <v>12000</v>
      </c>
      <c r="L623" s="44">
        <f>'Laporan Mingguan'!R628</f>
        <v>12000</v>
      </c>
    </row>
    <row r="624" spans="1:12" s="41" customFormat="1" x14ac:dyDescent="0.2">
      <c r="A624" s="43">
        <v>146</v>
      </c>
      <c r="B624" s="43" t="str">
        <f>'Laporan Mingguan'!B629</f>
        <v>Ejector Pin</v>
      </c>
      <c r="C624" s="43" t="str">
        <f>'Laporan Mingguan'!C629</f>
        <v>EPC-5.5-150</v>
      </c>
      <c r="D624" s="43">
        <f>'Laporan Mingguan'!D629</f>
        <v>0</v>
      </c>
      <c r="E624" s="43">
        <f>'Laporan Mingguan'!E629</f>
        <v>0</v>
      </c>
      <c r="F624" s="44">
        <f>'Laporan Mingguan'!F629</f>
        <v>2</v>
      </c>
      <c r="G624" s="43">
        <f>'Laporan Mingguan'!G629+'Laporan Mingguan'!I629+'Laporan Mingguan'!K629+'Laporan Mingguan'!M629</f>
        <v>0</v>
      </c>
      <c r="H624" s="43">
        <f>'Laporan Mingguan'!H629+'Laporan Mingguan'!J629+'Laporan Mingguan'!L629+'Laporan Mingguan'!N629</f>
        <v>0</v>
      </c>
      <c r="I624" s="44">
        <f>'Laporan Mingguan'!O629</f>
        <v>2</v>
      </c>
      <c r="J624" s="44">
        <f>'Laporan Mingguan'!P629</f>
        <v>2</v>
      </c>
      <c r="K624" s="44">
        <f>'Laporan Mingguan'!Q629</f>
        <v>9755</v>
      </c>
      <c r="L624" s="44">
        <f>'Laporan Mingguan'!R629</f>
        <v>19510</v>
      </c>
    </row>
    <row r="625" spans="1:12" s="41" customFormat="1" x14ac:dyDescent="0.2">
      <c r="A625" s="43">
        <v>147</v>
      </c>
      <c r="B625" s="43" t="str">
        <f>'Laporan Mingguan'!B630</f>
        <v>Ejector Pin</v>
      </c>
      <c r="C625" s="43" t="str">
        <f>'Laporan Mingguan'!C630</f>
        <v>EPC-6-100</v>
      </c>
      <c r="D625" s="43">
        <f>'Laporan Mingguan'!D630</f>
        <v>0</v>
      </c>
      <c r="E625" s="43">
        <f>'Laporan Mingguan'!E630</f>
        <v>0</v>
      </c>
      <c r="F625" s="44">
        <f>'Laporan Mingguan'!F630</f>
        <v>0</v>
      </c>
      <c r="G625" s="43">
        <f>'Laporan Mingguan'!G630+'Laporan Mingguan'!I630+'Laporan Mingguan'!K630+'Laporan Mingguan'!M630</f>
        <v>0</v>
      </c>
      <c r="H625" s="43">
        <f>'Laporan Mingguan'!H630+'Laporan Mingguan'!J630+'Laporan Mingguan'!L630+'Laporan Mingguan'!N630</f>
        <v>0</v>
      </c>
      <c r="I625" s="44">
        <f>'Laporan Mingguan'!O630</f>
        <v>0</v>
      </c>
      <c r="J625" s="44">
        <f>'Laporan Mingguan'!P630</f>
        <v>0</v>
      </c>
      <c r="K625" s="44">
        <f>'Laporan Mingguan'!Q630</f>
        <v>8331</v>
      </c>
      <c r="L625" s="44">
        <f>'Laporan Mingguan'!R630</f>
        <v>0</v>
      </c>
    </row>
    <row r="626" spans="1:12" s="41" customFormat="1" x14ac:dyDescent="0.2">
      <c r="A626" s="43">
        <v>148</v>
      </c>
      <c r="B626" s="43" t="str">
        <f>'Laporan Mingguan'!B631</f>
        <v>Ejector Pin</v>
      </c>
      <c r="C626" s="43" t="str">
        <f>'Laporan Mingguan'!C631</f>
        <v>EPC-6-150</v>
      </c>
      <c r="D626" s="43">
        <f>'Laporan Mingguan'!D631</f>
        <v>0</v>
      </c>
      <c r="E626" s="43">
        <f>'Laporan Mingguan'!E631</f>
        <v>0</v>
      </c>
      <c r="F626" s="44">
        <f>'Laporan Mingguan'!F631</f>
        <v>1</v>
      </c>
      <c r="G626" s="43">
        <f>'Laporan Mingguan'!G631+'Laporan Mingguan'!I631+'Laporan Mingguan'!K631+'Laporan Mingguan'!M631</f>
        <v>0</v>
      </c>
      <c r="H626" s="43">
        <f>'Laporan Mingguan'!H631+'Laporan Mingguan'!J631+'Laporan Mingguan'!L631+'Laporan Mingguan'!N631</f>
        <v>0</v>
      </c>
      <c r="I626" s="44">
        <f>'Laporan Mingguan'!O631</f>
        <v>1</v>
      </c>
      <c r="J626" s="44">
        <f>'Laporan Mingguan'!P631</f>
        <v>1</v>
      </c>
      <c r="K626" s="44">
        <f>'Laporan Mingguan'!Q631</f>
        <v>10502</v>
      </c>
      <c r="L626" s="44">
        <f>'Laporan Mingguan'!R631</f>
        <v>10502</v>
      </c>
    </row>
    <row r="627" spans="1:12" s="41" customFormat="1" x14ac:dyDescent="0.2">
      <c r="A627" s="43">
        <v>149</v>
      </c>
      <c r="B627" s="43" t="str">
        <f>'Laporan Mingguan'!B632</f>
        <v>Ejector Pin</v>
      </c>
      <c r="C627" s="43" t="str">
        <f>'Laporan Mingguan'!C632</f>
        <v>EPC-6-200</v>
      </c>
      <c r="D627" s="43">
        <f>'Laporan Mingguan'!D632</f>
        <v>0</v>
      </c>
      <c r="E627" s="43">
        <f>'Laporan Mingguan'!E632</f>
        <v>0</v>
      </c>
      <c r="F627" s="44">
        <f>'Laporan Mingguan'!F632</f>
        <v>0</v>
      </c>
      <c r="G627" s="43">
        <f>'Laporan Mingguan'!G632+'Laporan Mingguan'!I632+'Laporan Mingguan'!K632+'Laporan Mingguan'!M632</f>
        <v>0</v>
      </c>
      <c r="H627" s="43">
        <f>'Laporan Mingguan'!H632+'Laporan Mingguan'!J632+'Laporan Mingguan'!L632+'Laporan Mingguan'!N632</f>
        <v>0</v>
      </c>
      <c r="I627" s="44">
        <f>'Laporan Mingguan'!O632</f>
        <v>0</v>
      </c>
      <c r="J627" s="44">
        <f>'Laporan Mingguan'!P632</f>
        <v>0</v>
      </c>
      <c r="K627" s="44">
        <f>'Laporan Mingguan'!Q632</f>
        <v>12454</v>
      </c>
      <c r="L627" s="44">
        <f>'Laporan Mingguan'!R632</f>
        <v>0</v>
      </c>
    </row>
    <row r="628" spans="1:12" s="41" customFormat="1" x14ac:dyDescent="0.2">
      <c r="A628" s="43">
        <v>150</v>
      </c>
      <c r="B628" s="43" t="str">
        <f>'Laporan Mingguan'!B633</f>
        <v>Ejector Pin</v>
      </c>
      <c r="C628" s="43" t="str">
        <f>'Laporan Mingguan'!C633</f>
        <v>EPC-6-250</v>
      </c>
      <c r="D628" s="43">
        <f>'Laporan Mingguan'!D633</f>
        <v>0</v>
      </c>
      <c r="E628" s="43">
        <f>'Laporan Mingguan'!E633</f>
        <v>0</v>
      </c>
      <c r="F628" s="44">
        <f>'Laporan Mingguan'!F633</f>
        <v>0</v>
      </c>
      <c r="G628" s="43">
        <f>'Laporan Mingguan'!G633+'Laporan Mingguan'!I633+'Laporan Mingguan'!K633+'Laporan Mingguan'!M633</f>
        <v>0</v>
      </c>
      <c r="H628" s="43">
        <f>'Laporan Mingguan'!H633+'Laporan Mingguan'!J633+'Laporan Mingguan'!L633+'Laporan Mingguan'!N633</f>
        <v>0</v>
      </c>
      <c r="I628" s="44">
        <f>'Laporan Mingguan'!O633</f>
        <v>0</v>
      </c>
      <c r="J628" s="44">
        <f>'Laporan Mingguan'!P633</f>
        <v>0</v>
      </c>
      <c r="K628" s="44">
        <f>'Laporan Mingguan'!Q633</f>
        <v>15832</v>
      </c>
      <c r="L628" s="44">
        <f>'Laporan Mingguan'!R633</f>
        <v>0</v>
      </c>
    </row>
    <row r="629" spans="1:12" s="41" customFormat="1" x14ac:dyDescent="0.2">
      <c r="A629" s="43">
        <v>151</v>
      </c>
      <c r="B629" s="43" t="str">
        <f>'Laporan Mingguan'!B634</f>
        <v>Ejector Pin</v>
      </c>
      <c r="C629" s="43" t="str">
        <f>'Laporan Mingguan'!C634</f>
        <v>EPC-6-300</v>
      </c>
      <c r="D629" s="43">
        <f>'Laporan Mingguan'!D634</f>
        <v>0</v>
      </c>
      <c r="E629" s="43">
        <f>'Laporan Mingguan'!E634</f>
        <v>0</v>
      </c>
      <c r="F629" s="44">
        <f>'Laporan Mingguan'!F634</f>
        <v>0</v>
      </c>
      <c r="G629" s="43">
        <f>'Laporan Mingguan'!G634+'Laporan Mingguan'!I634+'Laporan Mingguan'!K634+'Laporan Mingguan'!M634</f>
        <v>0</v>
      </c>
      <c r="H629" s="43">
        <f>'Laporan Mingguan'!H634+'Laporan Mingguan'!J634+'Laporan Mingguan'!L634+'Laporan Mingguan'!N634</f>
        <v>0</v>
      </c>
      <c r="I629" s="44">
        <f>'Laporan Mingguan'!O634</f>
        <v>0</v>
      </c>
      <c r="J629" s="44">
        <f>'Laporan Mingguan'!P634</f>
        <v>0</v>
      </c>
      <c r="K629" s="44">
        <f>'Laporan Mingguan'!Q634</f>
        <v>7394</v>
      </c>
      <c r="L629" s="44">
        <f>'Laporan Mingguan'!R634</f>
        <v>0</v>
      </c>
    </row>
    <row r="630" spans="1:12" s="41" customFormat="1" x14ac:dyDescent="0.2">
      <c r="A630" s="43">
        <v>152</v>
      </c>
      <c r="B630" s="43" t="str">
        <f>'Laporan Mingguan'!B635</f>
        <v>Ejector Pin</v>
      </c>
      <c r="C630" s="43" t="str">
        <f>'Laporan Mingguan'!C635</f>
        <v>EPC-6-350</v>
      </c>
      <c r="D630" s="43">
        <f>'Laporan Mingguan'!D635</f>
        <v>0</v>
      </c>
      <c r="E630" s="43">
        <f>'Laporan Mingguan'!E635</f>
        <v>0</v>
      </c>
      <c r="F630" s="44">
        <f>'Laporan Mingguan'!F635</f>
        <v>0</v>
      </c>
      <c r="G630" s="43">
        <f>'Laporan Mingguan'!G635+'Laporan Mingguan'!I635+'Laporan Mingguan'!K635+'Laporan Mingguan'!M635</f>
        <v>0</v>
      </c>
      <c r="H630" s="43">
        <f>'Laporan Mingguan'!H635+'Laporan Mingguan'!J635+'Laporan Mingguan'!L635+'Laporan Mingguan'!N635</f>
        <v>0</v>
      </c>
      <c r="I630" s="44">
        <f>'Laporan Mingguan'!O635</f>
        <v>0</v>
      </c>
      <c r="J630" s="44">
        <f>'Laporan Mingguan'!P635</f>
        <v>0</v>
      </c>
      <c r="K630" s="44">
        <f>'Laporan Mingguan'!Q635</f>
        <v>11820</v>
      </c>
      <c r="L630" s="44">
        <f>'Laporan Mingguan'!R635</f>
        <v>0</v>
      </c>
    </row>
    <row r="631" spans="1:12" s="41" customFormat="1" x14ac:dyDescent="0.2">
      <c r="A631" s="43">
        <v>153</v>
      </c>
      <c r="B631" s="43" t="str">
        <f>'Laporan Mingguan'!B636</f>
        <v>Ejector Pin</v>
      </c>
      <c r="C631" s="43" t="str">
        <f>'Laporan Mingguan'!C636</f>
        <v>EPC-6-395</v>
      </c>
      <c r="D631" s="43">
        <f>'Laporan Mingguan'!D636</f>
        <v>0</v>
      </c>
      <c r="E631" s="43">
        <f>'Laporan Mingguan'!E636</f>
        <v>0</v>
      </c>
      <c r="F631" s="44">
        <f>'Laporan Mingguan'!F636</f>
        <v>1</v>
      </c>
      <c r="G631" s="43">
        <f>'Laporan Mingguan'!G636+'Laporan Mingguan'!I636+'Laporan Mingguan'!K636+'Laporan Mingguan'!M636</f>
        <v>0</v>
      </c>
      <c r="H631" s="43">
        <f>'Laporan Mingguan'!H636+'Laporan Mingguan'!J636+'Laporan Mingguan'!L636+'Laporan Mingguan'!N636</f>
        <v>0</v>
      </c>
      <c r="I631" s="44">
        <f>'Laporan Mingguan'!O636</f>
        <v>1</v>
      </c>
      <c r="J631" s="44">
        <f>'Laporan Mingguan'!P636</f>
        <v>1</v>
      </c>
      <c r="K631" s="44">
        <f>'Laporan Mingguan'!Q636</f>
        <v>25492</v>
      </c>
      <c r="L631" s="44">
        <f>'Laporan Mingguan'!R636</f>
        <v>25492</v>
      </c>
    </row>
    <row r="632" spans="1:12" s="41" customFormat="1" x14ac:dyDescent="0.2">
      <c r="A632" s="43">
        <v>154</v>
      </c>
      <c r="B632" s="43" t="str">
        <f>'Laporan Mingguan'!B637</f>
        <v>Ejector Pin</v>
      </c>
      <c r="C632" s="43" t="str">
        <f>'Laporan Mingguan'!C637</f>
        <v>EPC-6-400</v>
      </c>
      <c r="D632" s="43">
        <f>'Laporan Mingguan'!D637</f>
        <v>0</v>
      </c>
      <c r="E632" s="43">
        <f>'Laporan Mingguan'!E637</f>
        <v>0</v>
      </c>
      <c r="F632" s="44">
        <f>'Laporan Mingguan'!F637</f>
        <v>0</v>
      </c>
      <c r="G632" s="43">
        <f>'Laporan Mingguan'!G637+'Laporan Mingguan'!I637+'Laporan Mingguan'!K637+'Laporan Mingguan'!M637</f>
        <v>0</v>
      </c>
      <c r="H632" s="43">
        <f>'Laporan Mingguan'!H637+'Laporan Mingguan'!J637+'Laporan Mingguan'!L637+'Laporan Mingguan'!N637</f>
        <v>0</v>
      </c>
      <c r="I632" s="44">
        <f>'Laporan Mingguan'!O637</f>
        <v>0</v>
      </c>
      <c r="J632" s="44">
        <f>'Laporan Mingguan'!P637</f>
        <v>0</v>
      </c>
      <c r="K632" s="44">
        <f>'Laporan Mingguan'!Q637</f>
        <v>25492</v>
      </c>
      <c r="L632" s="44">
        <f>'Laporan Mingguan'!R637</f>
        <v>0</v>
      </c>
    </row>
    <row r="633" spans="1:12" s="41" customFormat="1" x14ac:dyDescent="0.2">
      <c r="A633" s="43">
        <v>155</v>
      </c>
      <c r="B633" s="43" t="str">
        <f>'Laporan Mingguan'!B638</f>
        <v>Ejector Pin</v>
      </c>
      <c r="C633" s="43" t="str">
        <f>'Laporan Mingguan'!C638</f>
        <v>EPC-6-425</v>
      </c>
      <c r="D633" s="43">
        <f>'Laporan Mingguan'!D638</f>
        <v>0</v>
      </c>
      <c r="E633" s="43">
        <f>'Laporan Mingguan'!E638</f>
        <v>0</v>
      </c>
      <c r="F633" s="44">
        <f>'Laporan Mingguan'!F638</f>
        <v>3</v>
      </c>
      <c r="G633" s="43">
        <f>'Laporan Mingguan'!G638+'Laporan Mingguan'!I638+'Laporan Mingguan'!K638+'Laporan Mingguan'!M638</f>
        <v>0</v>
      </c>
      <c r="H633" s="43">
        <f>'Laporan Mingguan'!H638+'Laporan Mingguan'!J638+'Laporan Mingguan'!L638+'Laporan Mingguan'!N638</f>
        <v>0</v>
      </c>
      <c r="I633" s="44">
        <f>'Laporan Mingguan'!O638</f>
        <v>3</v>
      </c>
      <c r="J633" s="44">
        <f>'Laporan Mingguan'!P638</f>
        <v>3</v>
      </c>
      <c r="K633" s="44">
        <f>'Laporan Mingguan'!Q638</f>
        <v>25492</v>
      </c>
      <c r="L633" s="44">
        <f>'Laporan Mingguan'!R638</f>
        <v>76476</v>
      </c>
    </row>
    <row r="634" spans="1:12" s="41" customFormat="1" x14ac:dyDescent="0.2">
      <c r="A634" s="43">
        <v>156</v>
      </c>
      <c r="B634" s="43" t="str">
        <f>'Laporan Mingguan'!B639</f>
        <v>Ejector Pin</v>
      </c>
      <c r="C634" s="43" t="str">
        <f>'Laporan Mingguan'!C639</f>
        <v>EPC-6-450</v>
      </c>
      <c r="D634" s="43">
        <f>'Laporan Mingguan'!D639</f>
        <v>0</v>
      </c>
      <c r="E634" s="43">
        <f>'Laporan Mingguan'!E639</f>
        <v>0</v>
      </c>
      <c r="F634" s="44">
        <f>'Laporan Mingguan'!F639</f>
        <v>0</v>
      </c>
      <c r="G634" s="43">
        <f>'Laporan Mingguan'!G639+'Laporan Mingguan'!I639+'Laporan Mingguan'!K639+'Laporan Mingguan'!M639</f>
        <v>0</v>
      </c>
      <c r="H634" s="43">
        <f>'Laporan Mingguan'!H639+'Laporan Mingguan'!J639+'Laporan Mingguan'!L639+'Laporan Mingguan'!N639</f>
        <v>0</v>
      </c>
      <c r="I634" s="44">
        <f>'Laporan Mingguan'!O639</f>
        <v>0</v>
      </c>
      <c r="J634" s="44">
        <f>'Laporan Mingguan'!P639</f>
        <v>0</v>
      </c>
      <c r="K634" s="44">
        <f>'Laporan Mingguan'!Q639</f>
        <v>25492</v>
      </c>
      <c r="L634" s="44">
        <f>'Laporan Mingguan'!R639</f>
        <v>0</v>
      </c>
    </row>
    <row r="635" spans="1:12" s="41" customFormat="1" x14ac:dyDescent="0.2">
      <c r="A635" s="43">
        <v>157</v>
      </c>
      <c r="B635" s="43" t="str">
        <f>'Laporan Mingguan'!B640</f>
        <v>Ejector Pin</v>
      </c>
      <c r="C635" s="43" t="str">
        <f>'Laporan Mingguan'!C640</f>
        <v>EPC-6-500</v>
      </c>
      <c r="D635" s="43">
        <f>'Laporan Mingguan'!D640</f>
        <v>0</v>
      </c>
      <c r="E635" s="43">
        <f>'Laporan Mingguan'!E640</f>
        <v>0</v>
      </c>
      <c r="F635" s="44">
        <f>'Laporan Mingguan'!F640</f>
        <v>0</v>
      </c>
      <c r="G635" s="43">
        <f>'Laporan Mingguan'!G640+'Laporan Mingguan'!I640+'Laporan Mingguan'!K640+'Laporan Mingguan'!M640</f>
        <v>0</v>
      </c>
      <c r="H635" s="43">
        <f>'Laporan Mingguan'!H640+'Laporan Mingguan'!J640+'Laporan Mingguan'!L640+'Laporan Mingguan'!N640</f>
        <v>0</v>
      </c>
      <c r="I635" s="44">
        <f>'Laporan Mingguan'!O640</f>
        <v>0</v>
      </c>
      <c r="J635" s="44">
        <f>'Laporan Mingguan'!P640</f>
        <v>0</v>
      </c>
      <c r="K635" s="44">
        <f>'Laporan Mingguan'!Q640</f>
        <v>25492</v>
      </c>
      <c r="L635" s="44">
        <f>'Laporan Mingguan'!R640</f>
        <v>0</v>
      </c>
    </row>
    <row r="636" spans="1:12" s="41" customFormat="1" x14ac:dyDescent="0.2">
      <c r="A636" s="43">
        <v>158</v>
      </c>
      <c r="B636" s="43" t="str">
        <f>'Laporan Mingguan'!B641</f>
        <v>Ejector Pin</v>
      </c>
      <c r="C636" s="43" t="str">
        <f>'Laporan Mingguan'!C641</f>
        <v>EPC-6.5-100</v>
      </c>
      <c r="D636" s="43">
        <f>'Laporan Mingguan'!D641</f>
        <v>0</v>
      </c>
      <c r="E636" s="43">
        <f>'Laporan Mingguan'!E641</f>
        <v>0</v>
      </c>
      <c r="F636" s="44">
        <f>'Laporan Mingguan'!F641</f>
        <v>0</v>
      </c>
      <c r="G636" s="43">
        <f>'Laporan Mingguan'!G641+'Laporan Mingguan'!I641+'Laporan Mingguan'!K641+'Laporan Mingguan'!M641</f>
        <v>0</v>
      </c>
      <c r="H636" s="43">
        <f>'Laporan Mingguan'!H641+'Laporan Mingguan'!J641+'Laporan Mingguan'!L641+'Laporan Mingguan'!N641</f>
        <v>0</v>
      </c>
      <c r="I636" s="44">
        <f>'Laporan Mingguan'!O641</f>
        <v>0</v>
      </c>
      <c r="J636" s="44">
        <f>'Laporan Mingguan'!P641</f>
        <v>0</v>
      </c>
      <c r="K636" s="44">
        <f>'Laporan Mingguan'!Q641</f>
        <v>10058</v>
      </c>
      <c r="L636" s="44">
        <f>'Laporan Mingguan'!R641</f>
        <v>0</v>
      </c>
    </row>
    <row r="637" spans="1:12" s="41" customFormat="1" x14ac:dyDescent="0.2">
      <c r="A637" s="43">
        <v>159</v>
      </c>
      <c r="B637" s="43" t="str">
        <f>'Laporan Mingguan'!B642</f>
        <v>Ejector Pin</v>
      </c>
      <c r="C637" s="43" t="str">
        <f>'Laporan Mingguan'!C642</f>
        <v>EPC-6.5-150</v>
      </c>
      <c r="D637" s="43">
        <f>'Laporan Mingguan'!D642</f>
        <v>0</v>
      </c>
      <c r="E637" s="43">
        <f>'Laporan Mingguan'!E642</f>
        <v>0</v>
      </c>
      <c r="F637" s="44">
        <f>'Laporan Mingguan'!F642</f>
        <v>27</v>
      </c>
      <c r="G637" s="43">
        <f>'Laporan Mingguan'!G642+'Laporan Mingguan'!I642+'Laporan Mingguan'!K642+'Laporan Mingguan'!M642</f>
        <v>0</v>
      </c>
      <c r="H637" s="43">
        <f>'Laporan Mingguan'!H642+'Laporan Mingguan'!J642+'Laporan Mingguan'!L642+'Laporan Mingguan'!N642</f>
        <v>0</v>
      </c>
      <c r="I637" s="44">
        <f>'Laporan Mingguan'!O642</f>
        <v>27</v>
      </c>
      <c r="J637" s="44">
        <f>'Laporan Mingguan'!P642</f>
        <v>27</v>
      </c>
      <c r="K637" s="44">
        <f>'Laporan Mingguan'!Q642</f>
        <v>17325</v>
      </c>
      <c r="L637" s="44">
        <f>'Laporan Mingguan'!R642</f>
        <v>467775</v>
      </c>
    </row>
    <row r="638" spans="1:12" s="41" customFormat="1" x14ac:dyDescent="0.2">
      <c r="A638" s="43">
        <v>160</v>
      </c>
      <c r="B638" s="43" t="str">
        <f>'Laporan Mingguan'!B643</f>
        <v>Ejector Pin</v>
      </c>
      <c r="C638" s="43" t="str">
        <f>'Laporan Mingguan'!C643</f>
        <v>EPC-7-150</v>
      </c>
      <c r="D638" s="43">
        <f>'Laporan Mingguan'!D643</f>
        <v>0</v>
      </c>
      <c r="E638" s="43">
        <f>'Laporan Mingguan'!E643</f>
        <v>0</v>
      </c>
      <c r="F638" s="44">
        <f>'Laporan Mingguan'!F643</f>
        <v>0</v>
      </c>
      <c r="G638" s="43">
        <f>'Laporan Mingguan'!G643+'Laporan Mingguan'!I643+'Laporan Mingguan'!K643+'Laporan Mingguan'!M643</f>
        <v>0</v>
      </c>
      <c r="H638" s="43">
        <f>'Laporan Mingguan'!H643+'Laporan Mingguan'!J643+'Laporan Mingguan'!L643+'Laporan Mingguan'!N643</f>
        <v>0</v>
      </c>
      <c r="I638" s="44">
        <f>'Laporan Mingguan'!O643</f>
        <v>0</v>
      </c>
      <c r="J638" s="44">
        <f>'Laporan Mingguan'!P643</f>
        <v>0</v>
      </c>
      <c r="K638" s="44">
        <f>'Laporan Mingguan'!Q643</f>
        <v>15131</v>
      </c>
      <c r="L638" s="44">
        <f>'Laporan Mingguan'!R643</f>
        <v>0</v>
      </c>
    </row>
    <row r="639" spans="1:12" s="41" customFormat="1" x14ac:dyDescent="0.2">
      <c r="A639" s="43">
        <v>161</v>
      </c>
      <c r="B639" s="43" t="str">
        <f>'Laporan Mingguan'!B644</f>
        <v>Ejector Pin</v>
      </c>
      <c r="C639" s="43" t="str">
        <f>'Laporan Mingguan'!C644</f>
        <v>EPC-7-200</v>
      </c>
      <c r="D639" s="43">
        <f>'Laporan Mingguan'!D644</f>
        <v>0</v>
      </c>
      <c r="E639" s="43">
        <f>'Laporan Mingguan'!E644</f>
        <v>0</v>
      </c>
      <c r="F639" s="44">
        <f>'Laporan Mingguan'!F644</f>
        <v>1</v>
      </c>
      <c r="G639" s="43">
        <f>'Laporan Mingguan'!G644+'Laporan Mingguan'!I644+'Laporan Mingguan'!K644+'Laporan Mingguan'!M644</f>
        <v>0</v>
      </c>
      <c r="H639" s="43">
        <f>'Laporan Mingguan'!H644+'Laporan Mingguan'!J644+'Laporan Mingguan'!L644+'Laporan Mingguan'!N644</f>
        <v>0</v>
      </c>
      <c r="I639" s="44">
        <f>'Laporan Mingguan'!O644</f>
        <v>1</v>
      </c>
      <c r="J639" s="44">
        <f>'Laporan Mingguan'!P644</f>
        <v>1</v>
      </c>
      <c r="K639" s="44">
        <f>'Laporan Mingguan'!Q644</f>
        <v>17600</v>
      </c>
      <c r="L639" s="44">
        <f>'Laporan Mingguan'!R644</f>
        <v>17600</v>
      </c>
    </row>
    <row r="640" spans="1:12" s="41" customFormat="1" x14ac:dyDescent="0.2">
      <c r="A640" s="43">
        <v>162</v>
      </c>
      <c r="B640" s="43" t="str">
        <f>'Laporan Mingguan'!B645</f>
        <v>Ejector Pin</v>
      </c>
      <c r="C640" s="43" t="str">
        <f>'Laporan Mingguan'!C645</f>
        <v>EPC-8-100</v>
      </c>
      <c r="D640" s="43">
        <f>'Laporan Mingguan'!D645</f>
        <v>0</v>
      </c>
      <c r="E640" s="43">
        <f>'Laporan Mingguan'!E645</f>
        <v>0</v>
      </c>
      <c r="F640" s="44">
        <f>'Laporan Mingguan'!F645</f>
        <v>12</v>
      </c>
      <c r="G640" s="43">
        <f>'Laporan Mingguan'!G645+'Laporan Mingguan'!I645+'Laporan Mingguan'!K645+'Laporan Mingguan'!M645</f>
        <v>0</v>
      </c>
      <c r="H640" s="43">
        <f>'Laporan Mingguan'!H645+'Laporan Mingguan'!J645+'Laporan Mingguan'!L645+'Laporan Mingguan'!N645</f>
        <v>0</v>
      </c>
      <c r="I640" s="44">
        <f>'Laporan Mingguan'!O645</f>
        <v>12</v>
      </c>
      <c r="J640" s="44">
        <f>'Laporan Mingguan'!P645</f>
        <v>12</v>
      </c>
      <c r="K640" s="44">
        <f>'Laporan Mingguan'!Q645</f>
        <v>15137</v>
      </c>
      <c r="L640" s="44">
        <f>'Laporan Mingguan'!R645</f>
        <v>181644</v>
      </c>
    </row>
    <row r="641" spans="1:12" s="41" customFormat="1" x14ac:dyDescent="0.2">
      <c r="A641" s="43">
        <v>163</v>
      </c>
      <c r="B641" s="43" t="str">
        <f>'Laporan Mingguan'!B646</f>
        <v>Ejector Pin</v>
      </c>
      <c r="C641" s="43" t="str">
        <f>'Laporan Mingguan'!C646</f>
        <v>EPC-8-150</v>
      </c>
      <c r="D641" s="43">
        <f>'Laporan Mingguan'!D646</f>
        <v>0</v>
      </c>
      <c r="E641" s="43">
        <f>'Laporan Mingguan'!E646</f>
        <v>0</v>
      </c>
      <c r="F641" s="44">
        <f>'Laporan Mingguan'!F646</f>
        <v>2</v>
      </c>
      <c r="G641" s="43">
        <f>'Laporan Mingguan'!G646+'Laporan Mingguan'!I646+'Laporan Mingguan'!K646+'Laporan Mingguan'!M646</f>
        <v>4</v>
      </c>
      <c r="H641" s="43">
        <f>'Laporan Mingguan'!H646+'Laporan Mingguan'!J646+'Laporan Mingguan'!L646+'Laporan Mingguan'!N646</f>
        <v>6</v>
      </c>
      <c r="I641" s="44">
        <f>'Laporan Mingguan'!O646</f>
        <v>0</v>
      </c>
      <c r="J641" s="44">
        <f>'Laporan Mingguan'!P646</f>
        <v>0</v>
      </c>
      <c r="K641" s="44">
        <f>'Laporan Mingguan'!Q646</f>
        <v>19185</v>
      </c>
      <c r="L641" s="44">
        <f>'Laporan Mingguan'!R646</f>
        <v>0</v>
      </c>
    </row>
    <row r="642" spans="1:12" s="41" customFormat="1" x14ac:dyDescent="0.2">
      <c r="A642" s="43">
        <v>164</v>
      </c>
      <c r="B642" s="43" t="str">
        <f>'Laporan Mingguan'!B647</f>
        <v>Ejector Pin</v>
      </c>
      <c r="C642" s="43" t="str">
        <f>'Laporan Mingguan'!C647</f>
        <v>EPC-8-200</v>
      </c>
      <c r="D642" s="43">
        <f>'Laporan Mingguan'!D647</f>
        <v>0</v>
      </c>
      <c r="E642" s="43">
        <f>'Laporan Mingguan'!E647</f>
        <v>0</v>
      </c>
      <c r="F642" s="44">
        <f>'Laporan Mingguan'!F647</f>
        <v>2</v>
      </c>
      <c r="G642" s="43">
        <f>'Laporan Mingguan'!G647+'Laporan Mingguan'!I647+'Laporan Mingguan'!K647+'Laporan Mingguan'!M647</f>
        <v>0</v>
      </c>
      <c r="H642" s="43">
        <f>'Laporan Mingguan'!H647+'Laporan Mingguan'!J647+'Laporan Mingguan'!L647+'Laporan Mingguan'!N647</f>
        <v>2</v>
      </c>
      <c r="I642" s="44">
        <f>'Laporan Mingguan'!O647</f>
        <v>0</v>
      </c>
      <c r="J642" s="44">
        <f>'Laporan Mingguan'!P647</f>
        <v>0</v>
      </c>
      <c r="K642" s="44">
        <f>'Laporan Mingguan'!Q647</f>
        <v>23087</v>
      </c>
      <c r="L642" s="44">
        <f>'Laporan Mingguan'!R647</f>
        <v>0</v>
      </c>
    </row>
    <row r="643" spans="1:12" s="41" customFormat="1" x14ac:dyDescent="0.2">
      <c r="A643" s="43">
        <v>165</v>
      </c>
      <c r="B643" s="43" t="str">
        <f>'Laporan Mingguan'!B648</f>
        <v>Ejector Pin</v>
      </c>
      <c r="C643" s="43" t="str">
        <f>'Laporan Mingguan'!C648</f>
        <v>EPC-8-250</v>
      </c>
      <c r="D643" s="43">
        <f>'Laporan Mingguan'!D648</f>
        <v>0</v>
      </c>
      <c r="E643" s="43">
        <f>'Laporan Mingguan'!E648</f>
        <v>0</v>
      </c>
      <c r="F643" s="44">
        <f>'Laporan Mingguan'!F648</f>
        <v>2</v>
      </c>
      <c r="G643" s="43">
        <f>'Laporan Mingguan'!G648+'Laporan Mingguan'!I648+'Laporan Mingguan'!K648+'Laporan Mingguan'!M648</f>
        <v>0</v>
      </c>
      <c r="H643" s="43">
        <f>'Laporan Mingguan'!H648+'Laporan Mingguan'!J648+'Laporan Mingguan'!L648+'Laporan Mingguan'!N648</f>
        <v>0</v>
      </c>
      <c r="I643" s="44">
        <f>'Laporan Mingguan'!O648</f>
        <v>2</v>
      </c>
      <c r="J643" s="44">
        <f>'Laporan Mingguan'!P648</f>
        <v>2</v>
      </c>
      <c r="K643" s="44">
        <f>'Laporan Mingguan'!Q648</f>
        <v>28417</v>
      </c>
      <c r="L643" s="44">
        <f>'Laporan Mingguan'!R648</f>
        <v>56834</v>
      </c>
    </row>
    <row r="644" spans="1:12" s="41" customFormat="1" x14ac:dyDescent="0.2">
      <c r="A644" s="43">
        <v>166</v>
      </c>
      <c r="B644" s="43" t="str">
        <f>'Laporan Mingguan'!B649</f>
        <v>Ejector Pin</v>
      </c>
      <c r="C644" s="43" t="str">
        <f>'Laporan Mingguan'!C649</f>
        <v>EPC-8-300</v>
      </c>
      <c r="D644" s="43">
        <f>'Laporan Mingguan'!D649</f>
        <v>0</v>
      </c>
      <c r="E644" s="43">
        <f>'Laporan Mingguan'!E649</f>
        <v>0</v>
      </c>
      <c r="F644" s="44">
        <f>'Laporan Mingguan'!F649</f>
        <v>0</v>
      </c>
      <c r="G644" s="43">
        <f>'Laporan Mingguan'!G649+'Laporan Mingguan'!I649+'Laporan Mingguan'!K649+'Laporan Mingguan'!M649</f>
        <v>0</v>
      </c>
      <c r="H644" s="43">
        <f>'Laporan Mingguan'!H649+'Laporan Mingguan'!J649+'Laporan Mingguan'!L649+'Laporan Mingguan'!N649</f>
        <v>0</v>
      </c>
      <c r="I644" s="44">
        <f>'Laporan Mingguan'!O649</f>
        <v>0</v>
      </c>
      <c r="J644" s="44">
        <f>'Laporan Mingguan'!P649</f>
        <v>0</v>
      </c>
      <c r="K644" s="44">
        <f>'Laporan Mingguan'!Q649</f>
        <v>35017</v>
      </c>
      <c r="L644" s="44">
        <f>'Laporan Mingguan'!R649</f>
        <v>0</v>
      </c>
    </row>
    <row r="645" spans="1:12" s="41" customFormat="1" x14ac:dyDescent="0.2">
      <c r="A645" s="43">
        <v>167</v>
      </c>
      <c r="B645" s="43" t="str">
        <f>'Laporan Mingguan'!B650</f>
        <v>Ejector Pin</v>
      </c>
      <c r="C645" s="43" t="str">
        <f>'Laporan Mingguan'!C650</f>
        <v>EPC-8-350</v>
      </c>
      <c r="D645" s="43">
        <f>'Laporan Mingguan'!D650</f>
        <v>0</v>
      </c>
      <c r="E645" s="43">
        <f>'Laporan Mingguan'!E650</f>
        <v>0</v>
      </c>
      <c r="F645" s="44">
        <f>'Laporan Mingguan'!F650</f>
        <v>44</v>
      </c>
      <c r="G645" s="43">
        <f>'Laporan Mingguan'!G650+'Laporan Mingguan'!I650+'Laporan Mingguan'!K650+'Laporan Mingguan'!M650</f>
        <v>0</v>
      </c>
      <c r="H645" s="43">
        <f>'Laporan Mingguan'!H650+'Laporan Mingguan'!J650+'Laporan Mingguan'!L650+'Laporan Mingguan'!N650</f>
        <v>0</v>
      </c>
      <c r="I645" s="44">
        <f>'Laporan Mingguan'!O650</f>
        <v>44</v>
      </c>
      <c r="J645" s="44">
        <f>'Laporan Mingguan'!P650</f>
        <v>44</v>
      </c>
      <c r="K645" s="44">
        <f>'Laporan Mingguan'!Q650</f>
        <v>39768</v>
      </c>
      <c r="L645" s="44">
        <f>'Laporan Mingguan'!R650</f>
        <v>1749792</v>
      </c>
    </row>
    <row r="646" spans="1:12" s="41" customFormat="1" x14ac:dyDescent="0.2">
      <c r="A646" s="43">
        <v>168</v>
      </c>
      <c r="B646" s="43" t="str">
        <f>'Laporan Mingguan'!B651</f>
        <v>Ejector Pin</v>
      </c>
      <c r="C646" s="43" t="str">
        <f>'Laporan Mingguan'!C651</f>
        <v>EPC-8.5-250</v>
      </c>
      <c r="D646" s="43">
        <f>'Laporan Mingguan'!D651</f>
        <v>0</v>
      </c>
      <c r="E646" s="43">
        <f>'Laporan Mingguan'!E651</f>
        <v>0</v>
      </c>
      <c r="F646" s="44">
        <f>'Laporan Mingguan'!F651</f>
        <v>1</v>
      </c>
      <c r="G646" s="43">
        <f>'Laporan Mingguan'!G651+'Laporan Mingguan'!I651+'Laporan Mingguan'!K651+'Laporan Mingguan'!M651</f>
        <v>0</v>
      </c>
      <c r="H646" s="43">
        <f>'Laporan Mingguan'!H651+'Laporan Mingguan'!J651+'Laporan Mingguan'!L651+'Laporan Mingguan'!N651</f>
        <v>0</v>
      </c>
      <c r="I646" s="44">
        <f>'Laporan Mingguan'!O651</f>
        <v>1</v>
      </c>
      <c r="J646" s="44">
        <f>'Laporan Mingguan'!P651</f>
        <v>1</v>
      </c>
      <c r="K646" s="44">
        <f>'Laporan Mingguan'!Q651</f>
        <v>39768</v>
      </c>
      <c r="L646" s="44">
        <f>'Laporan Mingguan'!R651</f>
        <v>39768</v>
      </c>
    </row>
    <row r="647" spans="1:12" s="41" customFormat="1" x14ac:dyDescent="0.2">
      <c r="A647" s="43">
        <v>169</v>
      </c>
      <c r="B647" s="43" t="str">
        <f>'Laporan Mingguan'!B652</f>
        <v>Ejector Pin</v>
      </c>
      <c r="C647" s="43" t="str">
        <f>'Laporan Mingguan'!C652</f>
        <v>EPC-9-100</v>
      </c>
      <c r="D647" s="43">
        <f>'Laporan Mingguan'!D652</f>
        <v>0</v>
      </c>
      <c r="E647" s="43">
        <f>'Laporan Mingguan'!E652</f>
        <v>0</v>
      </c>
      <c r="F647" s="44">
        <f>'Laporan Mingguan'!F652</f>
        <v>0</v>
      </c>
      <c r="G647" s="43">
        <f>'Laporan Mingguan'!G652+'Laporan Mingguan'!I652+'Laporan Mingguan'!K652+'Laporan Mingguan'!M652</f>
        <v>0</v>
      </c>
      <c r="H647" s="43">
        <f>'Laporan Mingguan'!H652+'Laporan Mingguan'!J652+'Laporan Mingguan'!L652+'Laporan Mingguan'!N652</f>
        <v>0</v>
      </c>
      <c r="I647" s="44">
        <f>'Laporan Mingguan'!O652</f>
        <v>0</v>
      </c>
      <c r="J647" s="44">
        <f>'Laporan Mingguan'!P652</f>
        <v>0</v>
      </c>
      <c r="K647" s="44">
        <f>'Laporan Mingguan'!Q652</f>
        <v>28574</v>
      </c>
      <c r="L647" s="44">
        <f>'Laporan Mingguan'!R652</f>
        <v>0</v>
      </c>
    </row>
    <row r="648" spans="1:12" s="41" customFormat="1" x14ac:dyDescent="0.2">
      <c r="A648" s="43">
        <v>170</v>
      </c>
      <c r="B648" s="43" t="str">
        <f>'Laporan Mingguan'!B653</f>
        <v>Ejector Pin</v>
      </c>
      <c r="C648" s="43" t="str">
        <f>'Laporan Mingguan'!C653</f>
        <v>EPC-10-100</v>
      </c>
      <c r="D648" s="43">
        <f>'Laporan Mingguan'!D653</f>
        <v>0</v>
      </c>
      <c r="E648" s="43">
        <f>'Laporan Mingguan'!E653</f>
        <v>0</v>
      </c>
      <c r="F648" s="44">
        <f>'Laporan Mingguan'!F653</f>
        <v>4</v>
      </c>
      <c r="G648" s="43">
        <f>'Laporan Mingguan'!G653+'Laporan Mingguan'!I653+'Laporan Mingguan'!K653+'Laporan Mingguan'!M653</f>
        <v>0</v>
      </c>
      <c r="H648" s="43">
        <f>'Laporan Mingguan'!H653+'Laporan Mingguan'!J653+'Laporan Mingguan'!L653+'Laporan Mingguan'!N653</f>
        <v>0</v>
      </c>
      <c r="I648" s="44">
        <f>'Laporan Mingguan'!O653</f>
        <v>4</v>
      </c>
      <c r="J648" s="44">
        <f>'Laporan Mingguan'!P653</f>
        <v>4</v>
      </c>
      <c r="K648" s="44">
        <f>'Laporan Mingguan'!Q653</f>
        <v>20075</v>
      </c>
      <c r="L648" s="44">
        <f>'Laporan Mingguan'!R653</f>
        <v>80300</v>
      </c>
    </row>
    <row r="649" spans="1:12" s="41" customFormat="1" x14ac:dyDescent="0.2">
      <c r="A649" s="43">
        <v>171</v>
      </c>
      <c r="B649" s="43" t="str">
        <f>'Laporan Mingguan'!B654</f>
        <v>Ejector Pin</v>
      </c>
      <c r="C649" s="43" t="str">
        <f>'Laporan Mingguan'!C654</f>
        <v>EPC-10-150</v>
      </c>
      <c r="D649" s="43">
        <f>'Laporan Mingguan'!D654</f>
        <v>0</v>
      </c>
      <c r="E649" s="43">
        <f>'Laporan Mingguan'!E654</f>
        <v>0</v>
      </c>
      <c r="F649" s="44">
        <f>'Laporan Mingguan'!F654</f>
        <v>1</v>
      </c>
      <c r="G649" s="43">
        <f>'Laporan Mingguan'!G654+'Laporan Mingguan'!I654+'Laporan Mingguan'!K654+'Laporan Mingguan'!M654</f>
        <v>0</v>
      </c>
      <c r="H649" s="43">
        <f>'Laporan Mingguan'!H654+'Laporan Mingguan'!J654+'Laporan Mingguan'!L654+'Laporan Mingguan'!N654</f>
        <v>0</v>
      </c>
      <c r="I649" s="44">
        <f>'Laporan Mingguan'!O654</f>
        <v>1</v>
      </c>
      <c r="J649" s="44">
        <f>'Laporan Mingguan'!P654</f>
        <v>1</v>
      </c>
      <c r="K649" s="44">
        <f>'Laporan Mingguan'!Q654</f>
        <v>24790</v>
      </c>
      <c r="L649" s="44">
        <f>'Laporan Mingguan'!R654</f>
        <v>24790</v>
      </c>
    </row>
    <row r="650" spans="1:12" s="41" customFormat="1" x14ac:dyDescent="0.2">
      <c r="A650" s="43">
        <v>172</v>
      </c>
      <c r="B650" s="43" t="str">
        <f>'Laporan Mingguan'!B655</f>
        <v>Ejector Pin</v>
      </c>
      <c r="C650" s="43" t="str">
        <f>'Laporan Mingguan'!C655</f>
        <v>EPC-10-200</v>
      </c>
      <c r="D650" s="43">
        <f>'Laporan Mingguan'!D655</f>
        <v>0</v>
      </c>
      <c r="E650" s="43">
        <f>'Laporan Mingguan'!E655</f>
        <v>0</v>
      </c>
      <c r="F650" s="44">
        <f>'Laporan Mingguan'!F655</f>
        <v>1</v>
      </c>
      <c r="G650" s="43">
        <f>'Laporan Mingguan'!G655+'Laporan Mingguan'!I655+'Laporan Mingguan'!K655+'Laporan Mingguan'!M655</f>
        <v>16</v>
      </c>
      <c r="H650" s="43">
        <f>'Laporan Mingguan'!H655+'Laporan Mingguan'!J655+'Laporan Mingguan'!L655+'Laporan Mingguan'!N655</f>
        <v>16</v>
      </c>
      <c r="I650" s="44">
        <f>'Laporan Mingguan'!O655</f>
        <v>1</v>
      </c>
      <c r="J650" s="44">
        <f>'Laporan Mingguan'!P655</f>
        <v>1</v>
      </c>
      <c r="K650" s="44">
        <f>'Laporan Mingguan'!Q655</f>
        <v>30066</v>
      </c>
      <c r="L650" s="44">
        <f>'Laporan Mingguan'!R655</f>
        <v>30066</v>
      </c>
    </row>
    <row r="651" spans="1:12" s="41" customFormat="1" x14ac:dyDescent="0.2">
      <c r="A651" s="43">
        <v>173</v>
      </c>
      <c r="B651" s="43" t="str">
        <f>'Laporan Mingguan'!B656</f>
        <v>Ejector Pin</v>
      </c>
      <c r="C651" s="43" t="str">
        <f>'Laporan Mingguan'!C656</f>
        <v>EPC-10-250</v>
      </c>
      <c r="D651" s="43">
        <f>'Laporan Mingguan'!D656</f>
        <v>0</v>
      </c>
      <c r="E651" s="43">
        <f>'Laporan Mingguan'!E656</f>
        <v>0</v>
      </c>
      <c r="F651" s="44">
        <f>'Laporan Mingguan'!F656</f>
        <v>0</v>
      </c>
      <c r="G651" s="43">
        <f>'Laporan Mingguan'!G656+'Laporan Mingguan'!I656+'Laporan Mingguan'!K656+'Laporan Mingguan'!M656</f>
        <v>0</v>
      </c>
      <c r="H651" s="43">
        <f>'Laporan Mingguan'!H656+'Laporan Mingguan'!J656+'Laporan Mingguan'!L656+'Laporan Mingguan'!N656</f>
        <v>0</v>
      </c>
      <c r="I651" s="44">
        <f>'Laporan Mingguan'!O656</f>
        <v>0</v>
      </c>
      <c r="J651" s="44">
        <f>'Laporan Mingguan'!P656</f>
        <v>0</v>
      </c>
      <c r="K651" s="44">
        <f>'Laporan Mingguan'!Q656</f>
        <v>24000</v>
      </c>
      <c r="L651" s="44">
        <f>'Laporan Mingguan'!R656</f>
        <v>0</v>
      </c>
    </row>
    <row r="652" spans="1:12" s="41" customFormat="1" x14ac:dyDescent="0.2">
      <c r="A652" s="43">
        <v>174</v>
      </c>
      <c r="B652" s="43" t="str">
        <f>'Laporan Mingguan'!B657</f>
        <v>Ejector Pin</v>
      </c>
      <c r="C652" s="43" t="str">
        <f>'Laporan Mingguan'!C657</f>
        <v>EPC-10-300</v>
      </c>
      <c r="D652" s="43">
        <f>'Laporan Mingguan'!D657</f>
        <v>0</v>
      </c>
      <c r="E652" s="43">
        <f>'Laporan Mingguan'!E657</f>
        <v>0</v>
      </c>
      <c r="F652" s="44">
        <f>'Laporan Mingguan'!F657</f>
        <v>0</v>
      </c>
      <c r="G652" s="43">
        <f>'Laporan Mingguan'!G657+'Laporan Mingguan'!I657+'Laporan Mingguan'!K657+'Laporan Mingguan'!M657</f>
        <v>0</v>
      </c>
      <c r="H652" s="43">
        <f>'Laporan Mingguan'!H657+'Laporan Mingguan'!J657+'Laporan Mingguan'!L657+'Laporan Mingguan'!N657</f>
        <v>0</v>
      </c>
      <c r="I652" s="44">
        <f>'Laporan Mingguan'!O657</f>
        <v>0</v>
      </c>
      <c r="J652" s="44">
        <f>'Laporan Mingguan'!P657</f>
        <v>0</v>
      </c>
      <c r="K652" s="44">
        <f>'Laporan Mingguan'!Q657</f>
        <v>16000</v>
      </c>
      <c r="L652" s="44">
        <f>'Laporan Mingguan'!R657</f>
        <v>0</v>
      </c>
    </row>
    <row r="653" spans="1:12" s="41" customFormat="1" x14ac:dyDescent="0.2">
      <c r="A653" s="43">
        <v>175</v>
      </c>
      <c r="B653" s="43" t="str">
        <f>'Laporan Mingguan'!B658</f>
        <v>Ejector Pin</v>
      </c>
      <c r="C653" s="43" t="str">
        <f>'Laporan Mingguan'!C658</f>
        <v>EPC-10-350</v>
      </c>
      <c r="D653" s="43">
        <f>'Laporan Mingguan'!D658</f>
        <v>0</v>
      </c>
      <c r="E653" s="43">
        <f>'Laporan Mingguan'!E658</f>
        <v>0</v>
      </c>
      <c r="F653" s="44">
        <f>'Laporan Mingguan'!F658</f>
        <v>10</v>
      </c>
      <c r="G653" s="43">
        <f>'Laporan Mingguan'!G658+'Laporan Mingguan'!I658+'Laporan Mingguan'!K658+'Laporan Mingguan'!M658</f>
        <v>0</v>
      </c>
      <c r="H653" s="43">
        <f>'Laporan Mingguan'!H658+'Laporan Mingguan'!J658+'Laporan Mingguan'!L658+'Laporan Mingguan'!N658</f>
        <v>0</v>
      </c>
      <c r="I653" s="44">
        <f>'Laporan Mingguan'!O658</f>
        <v>10</v>
      </c>
      <c r="J653" s="44">
        <f>'Laporan Mingguan'!P658</f>
        <v>10</v>
      </c>
      <c r="K653" s="44">
        <f>'Laporan Mingguan'!Q658</f>
        <v>17405</v>
      </c>
      <c r="L653" s="44">
        <f>'Laporan Mingguan'!R658</f>
        <v>174050</v>
      </c>
    </row>
    <row r="654" spans="1:12" s="41" customFormat="1" x14ac:dyDescent="0.2">
      <c r="A654" s="43">
        <v>176</v>
      </c>
      <c r="B654" s="43" t="str">
        <f>'Laporan Mingguan'!B659</f>
        <v>Ejector Pin</v>
      </c>
      <c r="C654" s="43" t="str">
        <f>'Laporan Mingguan'!C659</f>
        <v>EPC-10-500</v>
      </c>
      <c r="D654" s="43">
        <f>'Laporan Mingguan'!D659</f>
        <v>0</v>
      </c>
      <c r="E654" s="43">
        <f>'Laporan Mingguan'!E659</f>
        <v>0</v>
      </c>
      <c r="F654" s="44">
        <f>'Laporan Mingguan'!F659</f>
        <v>0</v>
      </c>
      <c r="G654" s="43">
        <f>'Laporan Mingguan'!G659+'Laporan Mingguan'!I659+'Laporan Mingguan'!K659+'Laporan Mingguan'!M659</f>
        <v>0</v>
      </c>
      <c r="H654" s="43">
        <f>'Laporan Mingguan'!H659+'Laporan Mingguan'!J659+'Laporan Mingguan'!L659+'Laporan Mingguan'!N659</f>
        <v>0</v>
      </c>
      <c r="I654" s="44">
        <f>'Laporan Mingguan'!O659</f>
        <v>0</v>
      </c>
      <c r="J654" s="44">
        <f>'Laporan Mingguan'!P659</f>
        <v>0</v>
      </c>
      <c r="K654" s="44">
        <f>'Laporan Mingguan'!Q659</f>
        <v>109925</v>
      </c>
      <c r="L654" s="44">
        <f>'Laporan Mingguan'!R659</f>
        <v>0</v>
      </c>
    </row>
    <row r="655" spans="1:12" s="41" customFormat="1" x14ac:dyDescent="0.2">
      <c r="A655" s="43">
        <v>177</v>
      </c>
      <c r="B655" s="43" t="str">
        <f>'Laporan Mingguan'!B660</f>
        <v>Ejector Pin</v>
      </c>
      <c r="C655" s="43" t="str">
        <f>'Laporan Mingguan'!C660</f>
        <v>EPC-11-150</v>
      </c>
      <c r="D655" s="43">
        <f>'Laporan Mingguan'!D660</f>
        <v>0</v>
      </c>
      <c r="E655" s="43">
        <f>'Laporan Mingguan'!E660</f>
        <v>0</v>
      </c>
      <c r="F655" s="44">
        <f>'Laporan Mingguan'!F660</f>
        <v>6</v>
      </c>
      <c r="G655" s="43">
        <f>'Laporan Mingguan'!G660+'Laporan Mingguan'!I660+'Laporan Mingguan'!K660+'Laporan Mingguan'!M660</f>
        <v>0</v>
      </c>
      <c r="H655" s="43">
        <f>'Laporan Mingguan'!H660+'Laporan Mingguan'!J660+'Laporan Mingguan'!L660+'Laporan Mingguan'!N660</f>
        <v>0</v>
      </c>
      <c r="I655" s="44">
        <f>'Laporan Mingguan'!O660</f>
        <v>6</v>
      </c>
      <c r="J655" s="44">
        <f>'Laporan Mingguan'!P660</f>
        <v>6</v>
      </c>
      <c r="K655" s="44">
        <f>'Laporan Mingguan'!Q660</f>
        <v>20995</v>
      </c>
      <c r="L655" s="44">
        <f>'Laporan Mingguan'!R660</f>
        <v>125970</v>
      </c>
    </row>
    <row r="656" spans="1:12" s="41" customFormat="1" x14ac:dyDescent="0.2">
      <c r="A656" s="43">
        <v>178</v>
      </c>
      <c r="B656" s="43" t="str">
        <f>'Laporan Mingguan'!B661</f>
        <v>Ejector Pin</v>
      </c>
      <c r="C656" s="43" t="str">
        <f>'Laporan Mingguan'!C661</f>
        <v>EPC-12-100</v>
      </c>
      <c r="D656" s="43">
        <f>'Laporan Mingguan'!D661</f>
        <v>0</v>
      </c>
      <c r="E656" s="43">
        <f>'Laporan Mingguan'!E661</f>
        <v>0</v>
      </c>
      <c r="F656" s="44">
        <f>'Laporan Mingguan'!F661</f>
        <v>1</v>
      </c>
      <c r="G656" s="43">
        <f>'Laporan Mingguan'!G661+'Laporan Mingguan'!I661+'Laporan Mingguan'!K661+'Laporan Mingguan'!M661</f>
        <v>0</v>
      </c>
      <c r="H656" s="43">
        <f>'Laporan Mingguan'!H661+'Laporan Mingguan'!J661+'Laporan Mingguan'!L661+'Laporan Mingguan'!N661</f>
        <v>0</v>
      </c>
      <c r="I656" s="44">
        <f>'Laporan Mingguan'!O661</f>
        <v>1</v>
      </c>
      <c r="J656" s="44">
        <f>'Laporan Mingguan'!P661</f>
        <v>1</v>
      </c>
      <c r="K656" s="44">
        <f>'Laporan Mingguan'!Q661</f>
        <v>24103</v>
      </c>
      <c r="L656" s="44">
        <f>'Laporan Mingguan'!R661</f>
        <v>24103</v>
      </c>
    </row>
    <row r="657" spans="1:12" s="41" customFormat="1" x14ac:dyDescent="0.2">
      <c r="A657" s="43">
        <v>179</v>
      </c>
      <c r="B657" s="43" t="str">
        <f>'Laporan Mingguan'!B662</f>
        <v>Ejector Pin</v>
      </c>
      <c r="C657" s="43" t="str">
        <f>'Laporan Mingguan'!C662</f>
        <v>EPC-12-150</v>
      </c>
      <c r="D657" s="43">
        <f>'Laporan Mingguan'!D662</f>
        <v>0</v>
      </c>
      <c r="E657" s="43">
        <f>'Laporan Mingguan'!E662</f>
        <v>0</v>
      </c>
      <c r="F657" s="44">
        <f>'Laporan Mingguan'!F662</f>
        <v>2</v>
      </c>
      <c r="G657" s="43">
        <f>'Laporan Mingguan'!G662+'Laporan Mingguan'!I662+'Laporan Mingguan'!K662+'Laporan Mingguan'!M662</f>
        <v>24</v>
      </c>
      <c r="H657" s="43">
        <f>'Laporan Mingguan'!H662+'Laporan Mingguan'!J662+'Laporan Mingguan'!L662+'Laporan Mingguan'!N662</f>
        <v>24</v>
      </c>
      <c r="I657" s="44">
        <f>'Laporan Mingguan'!O662</f>
        <v>2</v>
      </c>
      <c r="J657" s="44">
        <f>'Laporan Mingguan'!P662</f>
        <v>2</v>
      </c>
      <c r="K657" s="44">
        <f>'Laporan Mingguan'!Q662</f>
        <v>34284</v>
      </c>
      <c r="L657" s="44">
        <f>'Laporan Mingguan'!R662</f>
        <v>68568</v>
      </c>
    </row>
    <row r="658" spans="1:12" s="41" customFormat="1" x14ac:dyDescent="0.2">
      <c r="A658" s="43">
        <v>180</v>
      </c>
      <c r="B658" s="43" t="str">
        <f>'Laporan Mingguan'!B663</f>
        <v>Ejector Pin</v>
      </c>
      <c r="C658" s="43" t="str">
        <f>'Laporan Mingguan'!C663</f>
        <v>EPC-12-200</v>
      </c>
      <c r="D658" s="43">
        <f>'Laporan Mingguan'!D663</f>
        <v>0</v>
      </c>
      <c r="E658" s="43">
        <f>'Laporan Mingguan'!E663</f>
        <v>0</v>
      </c>
      <c r="F658" s="44">
        <f>'Laporan Mingguan'!F663</f>
        <v>1</v>
      </c>
      <c r="G658" s="43">
        <f>'Laporan Mingguan'!G663+'Laporan Mingguan'!I663+'Laporan Mingguan'!K663+'Laporan Mingguan'!M663</f>
        <v>0</v>
      </c>
      <c r="H658" s="43">
        <f>'Laporan Mingguan'!H663+'Laporan Mingguan'!J663+'Laporan Mingguan'!L663+'Laporan Mingguan'!N663</f>
        <v>0</v>
      </c>
      <c r="I658" s="44">
        <f>'Laporan Mingguan'!O663</f>
        <v>1</v>
      </c>
      <c r="J658" s="44">
        <f>'Laporan Mingguan'!P663</f>
        <v>1</v>
      </c>
      <c r="K658" s="44">
        <f>'Laporan Mingguan'!Q663</f>
        <v>24000</v>
      </c>
      <c r="L658" s="44">
        <f>'Laporan Mingguan'!R663</f>
        <v>24000</v>
      </c>
    </row>
    <row r="659" spans="1:12" s="41" customFormat="1" x14ac:dyDescent="0.2">
      <c r="A659" s="43">
        <v>181</v>
      </c>
      <c r="B659" s="43" t="str">
        <f>'Laporan Mingguan'!B664</f>
        <v>Ejector Pin</v>
      </c>
      <c r="C659" s="43" t="str">
        <f>'Laporan Mingguan'!C664</f>
        <v>EPC-12-300</v>
      </c>
      <c r="D659" s="43">
        <f>'Laporan Mingguan'!D664</f>
        <v>0</v>
      </c>
      <c r="E659" s="43">
        <f>'Laporan Mingguan'!E664</f>
        <v>0</v>
      </c>
      <c r="F659" s="44">
        <f>'Laporan Mingguan'!F664</f>
        <v>0</v>
      </c>
      <c r="G659" s="43">
        <f>'Laporan Mingguan'!G664+'Laporan Mingguan'!I664+'Laporan Mingguan'!K664+'Laporan Mingguan'!M664</f>
        <v>0</v>
      </c>
      <c r="H659" s="43">
        <f>'Laporan Mingguan'!H664+'Laporan Mingguan'!J664+'Laporan Mingguan'!L664+'Laporan Mingguan'!N664</f>
        <v>0</v>
      </c>
      <c r="I659" s="44">
        <f>'Laporan Mingguan'!O664</f>
        <v>0</v>
      </c>
      <c r="J659" s="44">
        <f>'Laporan Mingguan'!P664</f>
        <v>0</v>
      </c>
      <c r="K659" s="44">
        <f>'Laporan Mingguan'!Q664</f>
        <v>64848</v>
      </c>
      <c r="L659" s="44">
        <f>'Laporan Mingguan'!R664</f>
        <v>0</v>
      </c>
    </row>
    <row r="660" spans="1:12" s="41" customFormat="1" x14ac:dyDescent="0.2">
      <c r="A660" s="43">
        <v>182</v>
      </c>
      <c r="B660" s="43" t="str">
        <f>'Laporan Mingguan'!B665</f>
        <v>Ejector Pin</v>
      </c>
      <c r="C660" s="43" t="str">
        <f>'Laporan Mingguan'!C665</f>
        <v>EPC-12-350</v>
      </c>
      <c r="D660" s="43">
        <f>'Laporan Mingguan'!D665</f>
        <v>0</v>
      </c>
      <c r="E660" s="43">
        <f>'Laporan Mingguan'!E665</f>
        <v>0</v>
      </c>
      <c r="F660" s="44">
        <f>'Laporan Mingguan'!F665</f>
        <v>2</v>
      </c>
      <c r="G660" s="43">
        <f>'Laporan Mingguan'!G665+'Laporan Mingguan'!I665+'Laporan Mingguan'!K665+'Laporan Mingguan'!M665</f>
        <v>0</v>
      </c>
      <c r="H660" s="43">
        <f>'Laporan Mingguan'!H665+'Laporan Mingguan'!J665+'Laporan Mingguan'!L665+'Laporan Mingguan'!N665</f>
        <v>0</v>
      </c>
      <c r="I660" s="44">
        <f>'Laporan Mingguan'!O665</f>
        <v>2</v>
      </c>
      <c r="J660" s="44">
        <f>'Laporan Mingguan'!P665</f>
        <v>2</v>
      </c>
      <c r="K660" s="44">
        <f>'Laporan Mingguan'!Q665</f>
        <v>47398</v>
      </c>
      <c r="L660" s="44">
        <f>'Laporan Mingguan'!R665</f>
        <v>94796</v>
      </c>
    </row>
    <row r="661" spans="1:12" s="41" customFormat="1" x14ac:dyDescent="0.2">
      <c r="A661" s="43">
        <v>183</v>
      </c>
      <c r="B661" s="43" t="str">
        <f>'Laporan Mingguan'!B666</f>
        <v>Ejector Pin</v>
      </c>
      <c r="C661" s="43" t="str">
        <f>'Laporan Mingguan'!C666</f>
        <v>EPC-12-450</v>
      </c>
      <c r="D661" s="43">
        <f>'Laporan Mingguan'!D666</f>
        <v>0</v>
      </c>
      <c r="E661" s="43">
        <f>'Laporan Mingguan'!E666</f>
        <v>0</v>
      </c>
      <c r="F661" s="44">
        <f>'Laporan Mingguan'!F666</f>
        <v>0</v>
      </c>
      <c r="G661" s="43">
        <f>'Laporan Mingguan'!G666+'Laporan Mingguan'!I666+'Laporan Mingguan'!K666+'Laporan Mingguan'!M666</f>
        <v>0</v>
      </c>
      <c r="H661" s="43">
        <f>'Laporan Mingguan'!H666+'Laporan Mingguan'!J666+'Laporan Mingguan'!L666+'Laporan Mingguan'!N666</f>
        <v>0</v>
      </c>
      <c r="I661" s="44">
        <f>'Laporan Mingguan'!O666</f>
        <v>0</v>
      </c>
      <c r="J661" s="44">
        <f>'Laporan Mingguan'!P666</f>
        <v>0</v>
      </c>
      <c r="K661" s="44">
        <f>'Laporan Mingguan'!Q666</f>
        <v>0</v>
      </c>
      <c r="L661" s="44">
        <f>'Laporan Mingguan'!R666</f>
        <v>0</v>
      </c>
    </row>
    <row r="662" spans="1:12" s="41" customFormat="1" x14ac:dyDescent="0.2">
      <c r="A662" s="43">
        <v>184</v>
      </c>
      <c r="B662" s="43" t="str">
        <f>'Laporan Mingguan'!B667</f>
        <v>Ejector Pin</v>
      </c>
      <c r="C662" s="43" t="str">
        <f>'Laporan Mingguan'!C667</f>
        <v>EPC-12-500</v>
      </c>
      <c r="D662" s="43">
        <f>'Laporan Mingguan'!D667</f>
        <v>0</v>
      </c>
      <c r="E662" s="43">
        <f>'Laporan Mingguan'!E667</f>
        <v>0</v>
      </c>
      <c r="F662" s="44">
        <f>'Laporan Mingguan'!F667</f>
        <v>0</v>
      </c>
      <c r="G662" s="43">
        <f>'Laporan Mingguan'!G667+'Laporan Mingguan'!I667+'Laporan Mingguan'!K667+'Laporan Mingguan'!M667</f>
        <v>0</v>
      </c>
      <c r="H662" s="43">
        <f>'Laporan Mingguan'!H667+'Laporan Mingguan'!J667+'Laporan Mingguan'!L667+'Laporan Mingguan'!N667</f>
        <v>0</v>
      </c>
      <c r="I662" s="44">
        <f>'Laporan Mingguan'!O667</f>
        <v>0</v>
      </c>
      <c r="J662" s="44">
        <f>'Laporan Mingguan'!P667</f>
        <v>0</v>
      </c>
      <c r="K662" s="44">
        <f>'Laporan Mingguan'!Q667</f>
        <v>96000</v>
      </c>
      <c r="L662" s="44">
        <f>'Laporan Mingguan'!R667</f>
        <v>0</v>
      </c>
    </row>
    <row r="663" spans="1:12" s="41" customFormat="1" x14ac:dyDescent="0.2">
      <c r="A663" s="43">
        <v>185</v>
      </c>
      <c r="B663" s="43" t="str">
        <f>'Laporan Mingguan'!B668</f>
        <v>Ejector Pin</v>
      </c>
      <c r="C663" s="43" t="str">
        <f>'Laporan Mingguan'!C668</f>
        <v>EPC-14-100</v>
      </c>
      <c r="D663" s="43">
        <f>'Laporan Mingguan'!D668</f>
        <v>0</v>
      </c>
      <c r="E663" s="43">
        <f>'Laporan Mingguan'!E668</f>
        <v>0</v>
      </c>
      <c r="F663" s="44">
        <f>'Laporan Mingguan'!F668</f>
        <v>0</v>
      </c>
      <c r="G663" s="43">
        <f>'Laporan Mingguan'!G668+'Laporan Mingguan'!I668+'Laporan Mingguan'!K668+'Laporan Mingguan'!M668</f>
        <v>8</v>
      </c>
      <c r="H663" s="43">
        <f>'Laporan Mingguan'!H668+'Laporan Mingguan'!J668+'Laporan Mingguan'!L668+'Laporan Mingguan'!N668</f>
        <v>8</v>
      </c>
      <c r="I663" s="44">
        <f>'Laporan Mingguan'!O668</f>
        <v>0</v>
      </c>
      <c r="J663" s="44">
        <f>'Laporan Mingguan'!P668</f>
        <v>0</v>
      </c>
      <c r="K663" s="44">
        <f>'Laporan Mingguan'!Q668</f>
        <v>28500</v>
      </c>
      <c r="L663" s="44">
        <f>'Laporan Mingguan'!R668</f>
        <v>0</v>
      </c>
    </row>
    <row r="664" spans="1:12" s="41" customFormat="1" x14ac:dyDescent="0.2">
      <c r="A664" s="43">
        <v>186</v>
      </c>
      <c r="B664" s="43" t="str">
        <f>'Laporan Mingguan'!B669</f>
        <v>Ejector Pin</v>
      </c>
      <c r="C664" s="43" t="str">
        <f>'Laporan Mingguan'!C669</f>
        <v>EPC-14-150</v>
      </c>
      <c r="D664" s="43">
        <f>'Laporan Mingguan'!D669</f>
        <v>0</v>
      </c>
      <c r="E664" s="43">
        <f>'Laporan Mingguan'!E669</f>
        <v>0</v>
      </c>
      <c r="F664" s="44">
        <f>'Laporan Mingguan'!F669</f>
        <v>0</v>
      </c>
      <c r="G664" s="43">
        <f>'Laporan Mingguan'!G669+'Laporan Mingguan'!I669+'Laporan Mingguan'!K669+'Laporan Mingguan'!M669</f>
        <v>0</v>
      </c>
      <c r="H664" s="43">
        <f>'Laporan Mingguan'!H669+'Laporan Mingguan'!J669+'Laporan Mingguan'!L669+'Laporan Mingguan'!N669</f>
        <v>0</v>
      </c>
      <c r="I664" s="44">
        <f>'Laporan Mingguan'!O669</f>
        <v>0</v>
      </c>
      <c r="J664" s="44">
        <f>'Laporan Mingguan'!P669</f>
        <v>0</v>
      </c>
      <c r="K664" s="44">
        <f>'Laporan Mingguan'!Q669</f>
        <v>56493</v>
      </c>
      <c r="L664" s="44">
        <f>'Laporan Mingguan'!R669</f>
        <v>0</v>
      </c>
    </row>
    <row r="665" spans="1:12" s="41" customFormat="1" x14ac:dyDescent="0.2">
      <c r="A665" s="43">
        <v>187</v>
      </c>
      <c r="B665" s="43" t="str">
        <f>'Laporan Mingguan'!B670</f>
        <v>Ejector Pin</v>
      </c>
      <c r="C665" s="43" t="str">
        <f>'Laporan Mingguan'!C670</f>
        <v>EPC-16-150</v>
      </c>
      <c r="D665" s="43">
        <f>'Laporan Mingguan'!D670</f>
        <v>0</v>
      </c>
      <c r="E665" s="43">
        <f>'Laporan Mingguan'!E670</f>
        <v>0</v>
      </c>
      <c r="F665" s="44">
        <f>'Laporan Mingguan'!F670</f>
        <v>0</v>
      </c>
      <c r="G665" s="43">
        <f>'Laporan Mingguan'!G670+'Laporan Mingguan'!I670+'Laporan Mingguan'!K670+'Laporan Mingguan'!M670</f>
        <v>16</v>
      </c>
      <c r="H665" s="43">
        <f>'Laporan Mingguan'!H670+'Laporan Mingguan'!J670+'Laporan Mingguan'!L670+'Laporan Mingguan'!N670</f>
        <v>16</v>
      </c>
      <c r="I665" s="44">
        <f>'Laporan Mingguan'!O670</f>
        <v>0</v>
      </c>
      <c r="J665" s="44">
        <f>'Laporan Mingguan'!P670</f>
        <v>0</v>
      </c>
      <c r="K665" s="44">
        <f>'Laporan Mingguan'!Q670</f>
        <v>0</v>
      </c>
      <c r="L665" s="44">
        <f>'Laporan Mingguan'!R670</f>
        <v>0</v>
      </c>
    </row>
    <row r="666" spans="1:12" s="41" customFormat="1" x14ac:dyDescent="0.2">
      <c r="A666" s="43">
        <v>188</v>
      </c>
      <c r="B666" s="43" t="str">
        <f>'Laporan Mingguan'!B671</f>
        <v>Ejector Pin</v>
      </c>
      <c r="C666" s="43" t="str">
        <f>'Laporan Mingguan'!C671</f>
        <v>EPC-16-200</v>
      </c>
      <c r="D666" s="43">
        <f>'Laporan Mingguan'!D671</f>
        <v>0</v>
      </c>
      <c r="E666" s="43">
        <f>'Laporan Mingguan'!E671</f>
        <v>0</v>
      </c>
      <c r="F666" s="44">
        <f>'Laporan Mingguan'!F671</f>
        <v>5</v>
      </c>
      <c r="G666" s="43">
        <f>'Laporan Mingguan'!G671+'Laporan Mingguan'!I671+'Laporan Mingguan'!K671+'Laporan Mingguan'!M671</f>
        <v>12</v>
      </c>
      <c r="H666" s="43">
        <f>'Laporan Mingguan'!H671+'Laporan Mingguan'!J671+'Laporan Mingguan'!L671+'Laporan Mingguan'!N671</f>
        <v>16</v>
      </c>
      <c r="I666" s="44">
        <f>'Laporan Mingguan'!O671</f>
        <v>1</v>
      </c>
      <c r="J666" s="44">
        <f>'Laporan Mingguan'!P671</f>
        <v>1</v>
      </c>
      <c r="K666" s="44">
        <f>'Laporan Mingguan'!Q671</f>
        <v>35227</v>
      </c>
      <c r="L666" s="44">
        <f>'Laporan Mingguan'!R671</f>
        <v>35227</v>
      </c>
    </row>
    <row r="667" spans="1:12" s="41" customFormat="1" x14ac:dyDescent="0.2">
      <c r="A667" s="43">
        <v>189</v>
      </c>
      <c r="B667" s="43" t="str">
        <f>'Laporan Mingguan'!B672</f>
        <v>Ejector Pin</v>
      </c>
      <c r="C667" s="43" t="str">
        <f>'Laporan Mingguan'!C672</f>
        <v>EPD-1-100</v>
      </c>
      <c r="D667" s="43">
        <f>'Laporan Mingguan'!D672</f>
        <v>0</v>
      </c>
      <c r="E667" s="43">
        <f>'Laporan Mingguan'!E672</f>
        <v>0</v>
      </c>
      <c r="F667" s="44">
        <f>'Laporan Mingguan'!F672</f>
        <v>0</v>
      </c>
      <c r="G667" s="43">
        <f>'Laporan Mingguan'!G672+'Laporan Mingguan'!I672+'Laporan Mingguan'!K672+'Laporan Mingguan'!M672</f>
        <v>0</v>
      </c>
      <c r="H667" s="43">
        <f>'Laporan Mingguan'!H672+'Laporan Mingguan'!J672+'Laporan Mingguan'!L672+'Laporan Mingguan'!N672</f>
        <v>0</v>
      </c>
      <c r="I667" s="44">
        <f>'Laporan Mingguan'!O672</f>
        <v>0</v>
      </c>
      <c r="J667" s="44">
        <f>'Laporan Mingguan'!P672</f>
        <v>0</v>
      </c>
      <c r="K667" s="44">
        <f>'Laporan Mingguan'!Q672</f>
        <v>27000</v>
      </c>
      <c r="L667" s="44">
        <f>'Laporan Mingguan'!R672</f>
        <v>0</v>
      </c>
    </row>
    <row r="668" spans="1:12" s="41" customFormat="1" x14ac:dyDescent="0.2">
      <c r="A668" s="43">
        <v>190</v>
      </c>
      <c r="B668" s="43" t="str">
        <f>'Laporan Mingguan'!B673</f>
        <v>Ejector Pin</v>
      </c>
      <c r="C668" s="43" t="str">
        <f>'Laporan Mingguan'!C673</f>
        <v>EPH 1-150</v>
      </c>
      <c r="D668" s="43" t="str">
        <f>'Laporan Mingguan'!D673</f>
        <v>PAT</v>
      </c>
      <c r="E668" s="43">
        <f>'Laporan Mingguan'!E673</f>
        <v>0</v>
      </c>
      <c r="F668" s="44">
        <f>'Laporan Mingguan'!F673</f>
        <v>0</v>
      </c>
      <c r="G668" s="43">
        <f>'Laporan Mingguan'!G673+'Laporan Mingguan'!I673+'Laporan Mingguan'!K673+'Laporan Mingguan'!M673</f>
        <v>0</v>
      </c>
      <c r="H668" s="43">
        <f>'Laporan Mingguan'!H673+'Laporan Mingguan'!J673+'Laporan Mingguan'!L673+'Laporan Mingguan'!N673</f>
        <v>0</v>
      </c>
      <c r="I668" s="44">
        <f>'Laporan Mingguan'!O673</f>
        <v>0</v>
      </c>
      <c r="J668" s="44">
        <f>'Laporan Mingguan'!P673</f>
        <v>0</v>
      </c>
      <c r="K668" s="44">
        <f>'Laporan Mingguan'!Q673</f>
        <v>30100</v>
      </c>
      <c r="L668" s="44">
        <f>'Laporan Mingguan'!R673</f>
        <v>0</v>
      </c>
    </row>
    <row r="669" spans="1:12" s="41" customFormat="1" x14ac:dyDescent="0.2">
      <c r="A669" s="43">
        <v>191</v>
      </c>
      <c r="B669" s="43" t="str">
        <f>'Laporan Mingguan'!B674</f>
        <v>Ejector Pin</v>
      </c>
      <c r="C669" s="43" t="str">
        <f>'Laporan Mingguan'!C674</f>
        <v>EPD 1-200</v>
      </c>
      <c r="D669" s="43">
        <f>'Laporan Mingguan'!D674</f>
        <v>0</v>
      </c>
      <c r="E669" s="43">
        <f>'Laporan Mingguan'!E674</f>
        <v>0</v>
      </c>
      <c r="F669" s="44">
        <f>'Laporan Mingguan'!F674</f>
        <v>0</v>
      </c>
      <c r="G669" s="43">
        <f>'Laporan Mingguan'!G674+'Laporan Mingguan'!I674+'Laporan Mingguan'!K674+'Laporan Mingguan'!M674</f>
        <v>0</v>
      </c>
      <c r="H669" s="43">
        <f>'Laporan Mingguan'!H674+'Laporan Mingguan'!J674+'Laporan Mingguan'!L674+'Laporan Mingguan'!N674</f>
        <v>0</v>
      </c>
      <c r="I669" s="44">
        <f>'Laporan Mingguan'!O674</f>
        <v>0</v>
      </c>
      <c r="J669" s="44">
        <f>'Laporan Mingguan'!P674</f>
        <v>0</v>
      </c>
      <c r="K669" s="44">
        <f>'Laporan Mingguan'!Q674</f>
        <v>28206</v>
      </c>
      <c r="L669" s="44">
        <f>'Laporan Mingguan'!R674</f>
        <v>0</v>
      </c>
    </row>
    <row r="670" spans="1:12" s="41" customFormat="1" x14ac:dyDescent="0.2">
      <c r="A670" s="43">
        <v>192</v>
      </c>
      <c r="B670" s="43" t="str">
        <f>'Laporan Mingguan'!B675</f>
        <v>Ejector Pin</v>
      </c>
      <c r="C670" s="43" t="str">
        <f>'Laporan Mingguan'!C675</f>
        <v>EPD 1.2-150</v>
      </c>
      <c r="D670" s="43">
        <f>'Laporan Mingguan'!D675</f>
        <v>0</v>
      </c>
      <c r="E670" s="43">
        <f>'Laporan Mingguan'!E675</f>
        <v>0</v>
      </c>
      <c r="F670" s="44">
        <f>'Laporan Mingguan'!F675</f>
        <v>0</v>
      </c>
      <c r="G670" s="43">
        <f>'Laporan Mingguan'!G675+'Laporan Mingguan'!I675+'Laporan Mingguan'!K675+'Laporan Mingguan'!M675</f>
        <v>0</v>
      </c>
      <c r="H670" s="43">
        <f>'Laporan Mingguan'!H675+'Laporan Mingguan'!J675+'Laporan Mingguan'!L675+'Laporan Mingguan'!N675</f>
        <v>0</v>
      </c>
      <c r="I670" s="44">
        <f>'Laporan Mingguan'!O675</f>
        <v>0</v>
      </c>
      <c r="J670" s="44">
        <f>'Laporan Mingguan'!P675</f>
        <v>0</v>
      </c>
      <c r="K670" s="44">
        <f>'Laporan Mingguan'!Q675</f>
        <v>29000</v>
      </c>
      <c r="L670" s="44">
        <f>'Laporan Mingguan'!R675</f>
        <v>0</v>
      </c>
    </row>
    <row r="671" spans="1:12" s="41" customFormat="1" x14ac:dyDescent="0.2">
      <c r="A671" s="43">
        <v>193</v>
      </c>
      <c r="B671" s="43" t="str">
        <f>'Laporan Mingguan'!B676</f>
        <v>Ejector Pin</v>
      </c>
      <c r="C671" s="43" t="str">
        <f>'Laporan Mingguan'!C676</f>
        <v>EPD 1.3-100</v>
      </c>
      <c r="D671" s="43">
        <f>'Laporan Mingguan'!D676</f>
        <v>0</v>
      </c>
      <c r="E671" s="43">
        <f>'Laporan Mingguan'!E676</f>
        <v>0</v>
      </c>
      <c r="F671" s="44">
        <f>'Laporan Mingguan'!F676</f>
        <v>2</v>
      </c>
      <c r="G671" s="43">
        <f>'Laporan Mingguan'!G676+'Laporan Mingguan'!I676+'Laporan Mingguan'!K676+'Laporan Mingguan'!M676</f>
        <v>0</v>
      </c>
      <c r="H671" s="43">
        <f>'Laporan Mingguan'!H676+'Laporan Mingguan'!J676+'Laporan Mingguan'!L676+'Laporan Mingguan'!N676</f>
        <v>0</v>
      </c>
      <c r="I671" s="44">
        <f>'Laporan Mingguan'!O676</f>
        <v>2</v>
      </c>
      <c r="J671" s="44">
        <f>'Laporan Mingguan'!P676</f>
        <v>2</v>
      </c>
      <c r="K671" s="44">
        <f>'Laporan Mingguan'!Q676</f>
        <v>43000</v>
      </c>
      <c r="L671" s="44">
        <f>'Laporan Mingguan'!R676</f>
        <v>86000</v>
      </c>
    </row>
    <row r="672" spans="1:12" s="41" customFormat="1" x14ac:dyDescent="0.2">
      <c r="A672" s="43">
        <v>194</v>
      </c>
      <c r="B672" s="43" t="str">
        <f>'Laporan Mingguan'!B677</f>
        <v>Ejector Pin</v>
      </c>
      <c r="C672" s="43" t="str">
        <f>'Laporan Mingguan'!C677</f>
        <v>EPH 1.3-100</v>
      </c>
      <c r="D672" s="43" t="str">
        <f>'Laporan Mingguan'!D677</f>
        <v>PAT</v>
      </c>
      <c r="E672" s="43">
        <f>'Laporan Mingguan'!E677</f>
        <v>0</v>
      </c>
      <c r="F672" s="44">
        <f>'Laporan Mingguan'!F677</f>
        <v>0</v>
      </c>
      <c r="G672" s="43">
        <f>'Laporan Mingguan'!G677+'Laporan Mingguan'!I677+'Laporan Mingguan'!K677+'Laporan Mingguan'!M677</f>
        <v>23</v>
      </c>
      <c r="H672" s="43">
        <f>'Laporan Mingguan'!H677+'Laporan Mingguan'!J677+'Laporan Mingguan'!L677+'Laporan Mingguan'!N677</f>
        <v>23</v>
      </c>
      <c r="I672" s="44">
        <f>'Laporan Mingguan'!O677</f>
        <v>0</v>
      </c>
      <c r="J672" s="44">
        <f>'Laporan Mingguan'!P677</f>
        <v>0</v>
      </c>
      <c r="K672" s="44">
        <f>'Laporan Mingguan'!Q677</f>
        <v>23700</v>
      </c>
      <c r="L672" s="44">
        <f>'Laporan Mingguan'!R677</f>
        <v>0</v>
      </c>
    </row>
    <row r="673" spans="1:12" s="41" customFormat="1" x14ac:dyDescent="0.2">
      <c r="A673" s="43">
        <v>195</v>
      </c>
      <c r="B673" s="43" t="str">
        <f>'Laporan Mingguan'!B678</f>
        <v>Ejector Pin</v>
      </c>
      <c r="C673" s="43" t="str">
        <f>'Laporan Mingguan'!C678</f>
        <v>EPN 1.3-100</v>
      </c>
      <c r="D673" s="43" t="str">
        <f>'Laporan Mingguan'!D678</f>
        <v>PAT</v>
      </c>
      <c r="E673" s="43">
        <f>'Laporan Mingguan'!E678</f>
        <v>0</v>
      </c>
      <c r="F673" s="44">
        <f>'Laporan Mingguan'!F678</f>
        <v>0</v>
      </c>
      <c r="G673" s="43">
        <f>'Laporan Mingguan'!G678+'Laporan Mingguan'!I678+'Laporan Mingguan'!K678+'Laporan Mingguan'!M678</f>
        <v>0</v>
      </c>
      <c r="H673" s="43">
        <f>'Laporan Mingguan'!H678+'Laporan Mingguan'!J678+'Laporan Mingguan'!L678+'Laporan Mingguan'!N678</f>
        <v>0</v>
      </c>
      <c r="I673" s="44">
        <f>'Laporan Mingguan'!O678</f>
        <v>0</v>
      </c>
      <c r="J673" s="44">
        <f>'Laporan Mingguan'!P678</f>
        <v>0</v>
      </c>
      <c r="K673" s="44">
        <f>'Laporan Mingguan'!Q678</f>
        <v>40800</v>
      </c>
      <c r="L673" s="44">
        <f>'Laporan Mingguan'!R678</f>
        <v>0</v>
      </c>
    </row>
    <row r="674" spans="1:12" s="41" customFormat="1" x14ac:dyDescent="0.2">
      <c r="A674" s="43">
        <v>196</v>
      </c>
      <c r="B674" s="43" t="str">
        <f>'Laporan Mingguan'!B679</f>
        <v>Ejector Pin</v>
      </c>
      <c r="C674" s="43" t="str">
        <f>'Laporan Mingguan'!C679</f>
        <v>EPD 1.3-150</v>
      </c>
      <c r="D674" s="43">
        <f>'Laporan Mingguan'!D679</f>
        <v>0</v>
      </c>
      <c r="E674" s="43">
        <f>'Laporan Mingguan'!E679</f>
        <v>0</v>
      </c>
      <c r="F674" s="44">
        <f>'Laporan Mingguan'!F679</f>
        <v>0</v>
      </c>
      <c r="G674" s="43">
        <f>'Laporan Mingguan'!G679+'Laporan Mingguan'!I679+'Laporan Mingguan'!K679+'Laporan Mingguan'!M679</f>
        <v>0</v>
      </c>
      <c r="H674" s="43">
        <f>'Laporan Mingguan'!H679+'Laporan Mingguan'!J679+'Laporan Mingguan'!L679+'Laporan Mingguan'!N679</f>
        <v>0</v>
      </c>
      <c r="I674" s="44">
        <f>'Laporan Mingguan'!O679</f>
        <v>0</v>
      </c>
      <c r="J674" s="44">
        <f>'Laporan Mingguan'!P679</f>
        <v>0</v>
      </c>
      <c r="K674" s="44">
        <f>'Laporan Mingguan'!Q679</f>
        <v>51000</v>
      </c>
      <c r="L674" s="44">
        <f>'Laporan Mingguan'!R679</f>
        <v>0</v>
      </c>
    </row>
    <row r="675" spans="1:12" s="41" customFormat="1" x14ac:dyDescent="0.2">
      <c r="A675" s="43">
        <v>197</v>
      </c>
      <c r="B675" s="43" t="str">
        <f>'Laporan Mingguan'!B680</f>
        <v>Ejector Pin</v>
      </c>
      <c r="C675" s="43" t="str">
        <f>'Laporan Mingguan'!C680</f>
        <v>EPH 1.3-150</v>
      </c>
      <c r="D675" s="43" t="str">
        <f>'Laporan Mingguan'!D680</f>
        <v>PAT</v>
      </c>
      <c r="E675" s="43">
        <f>'Laporan Mingguan'!E680</f>
        <v>0</v>
      </c>
      <c r="F675" s="44">
        <f>'Laporan Mingguan'!F680</f>
        <v>0</v>
      </c>
      <c r="G675" s="43">
        <f>'Laporan Mingguan'!G680+'Laporan Mingguan'!I680+'Laporan Mingguan'!K680+'Laporan Mingguan'!M680</f>
        <v>23</v>
      </c>
      <c r="H675" s="43">
        <f>'Laporan Mingguan'!H680+'Laporan Mingguan'!J680+'Laporan Mingguan'!L680+'Laporan Mingguan'!N680</f>
        <v>23</v>
      </c>
      <c r="I675" s="44">
        <f>'Laporan Mingguan'!O680</f>
        <v>0</v>
      </c>
      <c r="J675" s="44">
        <f>'Laporan Mingguan'!P680</f>
        <v>0</v>
      </c>
      <c r="K675" s="44">
        <f>'Laporan Mingguan'!Q680</f>
        <v>28000</v>
      </c>
      <c r="L675" s="44">
        <f>'Laporan Mingguan'!R680</f>
        <v>0</v>
      </c>
    </row>
    <row r="676" spans="1:12" s="41" customFormat="1" x14ac:dyDescent="0.2">
      <c r="A676" s="43">
        <v>198</v>
      </c>
      <c r="B676" s="43" t="str">
        <f>'Laporan Mingguan'!B681</f>
        <v>Ejector Pin</v>
      </c>
      <c r="C676" s="43" t="str">
        <f>'Laporan Mingguan'!C681</f>
        <v>EPD 1.3-200</v>
      </c>
      <c r="D676" s="43">
        <f>'Laporan Mingguan'!D681</f>
        <v>0</v>
      </c>
      <c r="E676" s="43">
        <f>'Laporan Mingguan'!E681</f>
        <v>0</v>
      </c>
      <c r="F676" s="44">
        <f>'Laporan Mingguan'!F681</f>
        <v>0</v>
      </c>
      <c r="G676" s="43">
        <f>'Laporan Mingguan'!G681+'Laporan Mingguan'!I681+'Laporan Mingguan'!K681+'Laporan Mingguan'!M681</f>
        <v>0</v>
      </c>
      <c r="H676" s="43">
        <f>'Laporan Mingguan'!H681+'Laporan Mingguan'!J681+'Laporan Mingguan'!L681+'Laporan Mingguan'!N681</f>
        <v>0</v>
      </c>
      <c r="I676" s="44">
        <f>'Laporan Mingguan'!O681</f>
        <v>0</v>
      </c>
      <c r="J676" s="44">
        <f>'Laporan Mingguan'!P681</f>
        <v>0</v>
      </c>
      <c r="K676" s="44">
        <f>'Laporan Mingguan'!Q681</f>
        <v>26871</v>
      </c>
      <c r="L676" s="44">
        <f>'Laporan Mingguan'!R681</f>
        <v>0</v>
      </c>
    </row>
    <row r="677" spans="1:12" s="41" customFormat="1" x14ac:dyDescent="0.2">
      <c r="A677" s="43">
        <v>199</v>
      </c>
      <c r="B677" s="43" t="str">
        <f>'Laporan Mingguan'!B682</f>
        <v>Ejector Pin</v>
      </c>
      <c r="C677" s="43" t="str">
        <f>'Laporan Mingguan'!C682</f>
        <v>EPD 1.5-100</v>
      </c>
      <c r="D677" s="43">
        <f>'Laporan Mingguan'!D682</f>
        <v>0</v>
      </c>
      <c r="E677" s="43">
        <f>'Laporan Mingguan'!E682</f>
        <v>0</v>
      </c>
      <c r="F677" s="44">
        <f>'Laporan Mingguan'!F682</f>
        <v>1</v>
      </c>
      <c r="G677" s="43">
        <f>'Laporan Mingguan'!G682+'Laporan Mingguan'!I682+'Laporan Mingguan'!K682+'Laporan Mingguan'!M682</f>
        <v>0</v>
      </c>
      <c r="H677" s="43">
        <f>'Laporan Mingguan'!H682+'Laporan Mingguan'!J682+'Laporan Mingguan'!L682+'Laporan Mingguan'!N682</f>
        <v>0</v>
      </c>
      <c r="I677" s="44">
        <f>'Laporan Mingguan'!O682</f>
        <v>1</v>
      </c>
      <c r="J677" s="44">
        <f>'Laporan Mingguan'!P682</f>
        <v>1</v>
      </c>
      <c r="K677" s="44">
        <f>'Laporan Mingguan'!Q682</f>
        <v>18255</v>
      </c>
      <c r="L677" s="44">
        <f>'Laporan Mingguan'!R682</f>
        <v>18255</v>
      </c>
    </row>
    <row r="678" spans="1:12" s="41" customFormat="1" x14ac:dyDescent="0.2">
      <c r="A678" s="43">
        <v>200</v>
      </c>
      <c r="B678" s="43" t="str">
        <f>'Laporan Mingguan'!B683</f>
        <v>Ejector Pin</v>
      </c>
      <c r="C678" s="43" t="str">
        <f>'Laporan Mingguan'!C683</f>
        <v>EPD 1.5-150</v>
      </c>
      <c r="D678" s="43">
        <f>'Laporan Mingguan'!D683</f>
        <v>0</v>
      </c>
      <c r="E678" s="43">
        <f>'Laporan Mingguan'!E683</f>
        <v>0</v>
      </c>
      <c r="F678" s="44">
        <f>'Laporan Mingguan'!F683</f>
        <v>0</v>
      </c>
      <c r="G678" s="43">
        <f>'Laporan Mingguan'!G683+'Laporan Mingguan'!I683+'Laporan Mingguan'!K683+'Laporan Mingguan'!M683</f>
        <v>0</v>
      </c>
      <c r="H678" s="43">
        <f>'Laporan Mingguan'!H683+'Laporan Mingguan'!J683+'Laporan Mingguan'!L683+'Laporan Mingguan'!N683</f>
        <v>0</v>
      </c>
      <c r="I678" s="44">
        <f>'Laporan Mingguan'!O683</f>
        <v>0</v>
      </c>
      <c r="J678" s="44">
        <f>'Laporan Mingguan'!P683</f>
        <v>0</v>
      </c>
      <c r="K678" s="44">
        <f>'Laporan Mingguan'!Q683</f>
        <v>22000</v>
      </c>
      <c r="L678" s="44">
        <f>'Laporan Mingguan'!R683</f>
        <v>0</v>
      </c>
    </row>
    <row r="679" spans="1:12" s="41" customFormat="1" x14ac:dyDescent="0.2">
      <c r="A679" s="43">
        <v>201</v>
      </c>
      <c r="B679" s="43" t="str">
        <f>'Laporan Mingguan'!B684</f>
        <v>Ejector Pin</v>
      </c>
      <c r="C679" s="43" t="str">
        <f>'Laporan Mingguan'!C684</f>
        <v>EPD 1.5-200</v>
      </c>
      <c r="D679" s="43">
        <f>'Laporan Mingguan'!D684</f>
        <v>0</v>
      </c>
      <c r="E679" s="43">
        <f>'Laporan Mingguan'!E684</f>
        <v>0</v>
      </c>
      <c r="F679" s="44">
        <f>'Laporan Mingguan'!F684</f>
        <v>0</v>
      </c>
      <c r="G679" s="43">
        <f>'Laporan Mingguan'!G684+'Laporan Mingguan'!I684+'Laporan Mingguan'!K684+'Laporan Mingguan'!M684</f>
        <v>0</v>
      </c>
      <c r="H679" s="43">
        <f>'Laporan Mingguan'!H684+'Laporan Mingguan'!J684+'Laporan Mingguan'!L684+'Laporan Mingguan'!N684</f>
        <v>0</v>
      </c>
      <c r="I679" s="44">
        <f>'Laporan Mingguan'!O684</f>
        <v>0</v>
      </c>
      <c r="J679" s="44">
        <f>'Laporan Mingguan'!P684</f>
        <v>0</v>
      </c>
      <c r="K679" s="44">
        <f>'Laporan Mingguan'!Q684</f>
        <v>25527</v>
      </c>
      <c r="L679" s="44">
        <f>'Laporan Mingguan'!R684</f>
        <v>0</v>
      </c>
    </row>
    <row r="680" spans="1:12" s="41" customFormat="1" x14ac:dyDescent="0.2">
      <c r="A680" s="43">
        <v>202</v>
      </c>
      <c r="B680" s="43" t="str">
        <f>'Laporan Mingguan'!B685</f>
        <v>Ejector Pin</v>
      </c>
      <c r="C680" s="43" t="str">
        <f>'Laporan Mingguan'!C685</f>
        <v>EPD-2-100</v>
      </c>
      <c r="D680" s="43">
        <f>'Laporan Mingguan'!D685</f>
        <v>0</v>
      </c>
      <c r="E680" s="43">
        <f>'Laporan Mingguan'!E685</f>
        <v>0</v>
      </c>
      <c r="F680" s="44">
        <f>'Laporan Mingguan'!F685</f>
        <v>2</v>
      </c>
      <c r="G680" s="43">
        <f>'Laporan Mingguan'!G685+'Laporan Mingguan'!I685+'Laporan Mingguan'!K685+'Laporan Mingguan'!M685</f>
        <v>0</v>
      </c>
      <c r="H680" s="43">
        <f>'Laporan Mingguan'!H685+'Laporan Mingguan'!J685+'Laporan Mingguan'!L685+'Laporan Mingguan'!N685</f>
        <v>0</v>
      </c>
      <c r="I680" s="44">
        <f>'Laporan Mingguan'!O685</f>
        <v>2</v>
      </c>
      <c r="J680" s="44">
        <f>'Laporan Mingguan'!P685</f>
        <v>2</v>
      </c>
      <c r="K680" s="44">
        <f>'Laporan Mingguan'!Q685</f>
        <v>16500</v>
      </c>
      <c r="L680" s="44">
        <f>'Laporan Mingguan'!R685</f>
        <v>33000</v>
      </c>
    </row>
    <row r="681" spans="1:12" s="41" customFormat="1" x14ac:dyDescent="0.2">
      <c r="A681" s="43">
        <v>203</v>
      </c>
      <c r="B681" s="43" t="str">
        <f>'Laporan Mingguan'!B686</f>
        <v>Ejector Pin</v>
      </c>
      <c r="C681" s="43" t="str">
        <f>'Laporan Mingguan'!C686</f>
        <v>EPD-2.2-100</v>
      </c>
      <c r="D681" s="43">
        <f>'Laporan Mingguan'!D686</f>
        <v>0</v>
      </c>
      <c r="E681" s="43">
        <f>'Laporan Mingguan'!E686</f>
        <v>0</v>
      </c>
      <c r="F681" s="44">
        <f>'Laporan Mingguan'!F686</f>
        <v>2</v>
      </c>
      <c r="G681" s="43">
        <f>'Laporan Mingguan'!G686+'Laporan Mingguan'!I686+'Laporan Mingguan'!K686+'Laporan Mingguan'!M686</f>
        <v>0</v>
      </c>
      <c r="H681" s="43">
        <f>'Laporan Mingguan'!H686+'Laporan Mingguan'!J686+'Laporan Mingguan'!L686+'Laporan Mingguan'!N686</f>
        <v>0</v>
      </c>
      <c r="I681" s="44">
        <f>'Laporan Mingguan'!O686</f>
        <v>2</v>
      </c>
      <c r="J681" s="44">
        <f>'Laporan Mingguan'!P686</f>
        <v>2</v>
      </c>
      <c r="K681" s="44">
        <f>'Laporan Mingguan'!Q686</f>
        <v>26000</v>
      </c>
      <c r="L681" s="44">
        <f>'Laporan Mingguan'!R686</f>
        <v>52000</v>
      </c>
    </row>
    <row r="682" spans="1:12" s="41" customFormat="1" x14ac:dyDescent="0.2">
      <c r="A682" s="43">
        <v>204</v>
      </c>
      <c r="B682" s="43" t="str">
        <f>'Laporan Mingguan'!B687</f>
        <v>Ejector Pin</v>
      </c>
      <c r="C682" s="43" t="str">
        <f>'Laporan Mingguan'!C687</f>
        <v>EPD-2.5-100</v>
      </c>
      <c r="D682" s="43">
        <f>'Laporan Mingguan'!D687</f>
        <v>0</v>
      </c>
      <c r="E682" s="43">
        <f>'Laporan Mingguan'!E687</f>
        <v>0</v>
      </c>
      <c r="F682" s="44">
        <f>'Laporan Mingguan'!F687</f>
        <v>3</v>
      </c>
      <c r="G682" s="43">
        <f>'Laporan Mingguan'!G687+'Laporan Mingguan'!I687+'Laporan Mingguan'!K687+'Laporan Mingguan'!M687</f>
        <v>0</v>
      </c>
      <c r="H682" s="43">
        <f>'Laporan Mingguan'!H687+'Laporan Mingguan'!J687+'Laporan Mingguan'!L687+'Laporan Mingguan'!N687</f>
        <v>0</v>
      </c>
      <c r="I682" s="44">
        <f>'Laporan Mingguan'!O687</f>
        <v>3</v>
      </c>
      <c r="J682" s="44">
        <f>'Laporan Mingguan'!P687</f>
        <v>3</v>
      </c>
      <c r="K682" s="44">
        <f>'Laporan Mingguan'!Q687</f>
        <v>15500</v>
      </c>
      <c r="L682" s="44">
        <f>'Laporan Mingguan'!R687</f>
        <v>46500</v>
      </c>
    </row>
    <row r="683" spans="1:12" s="41" customFormat="1" x14ac:dyDescent="0.2">
      <c r="A683" s="43">
        <v>205</v>
      </c>
      <c r="B683" s="43" t="str">
        <f>'Laporan Mingguan'!B688</f>
        <v>Ejector Pin</v>
      </c>
      <c r="C683" s="43" t="str">
        <f>'Laporan Mingguan'!C688</f>
        <v>EPN-2.5-150</v>
      </c>
      <c r="D683" s="43">
        <f>'Laporan Mingguan'!D688</f>
        <v>0</v>
      </c>
      <c r="E683" s="43">
        <f>'Laporan Mingguan'!E688</f>
        <v>0</v>
      </c>
      <c r="F683" s="44">
        <f>'Laporan Mingguan'!F688</f>
        <v>0</v>
      </c>
      <c r="G683" s="43">
        <f>'Laporan Mingguan'!G688+'Laporan Mingguan'!I688+'Laporan Mingguan'!K688+'Laporan Mingguan'!M688</f>
        <v>0</v>
      </c>
      <c r="H683" s="43">
        <f>'Laporan Mingguan'!H688+'Laporan Mingguan'!J688+'Laporan Mingguan'!L688+'Laporan Mingguan'!N688</f>
        <v>0</v>
      </c>
      <c r="I683" s="44">
        <f>'Laporan Mingguan'!O688</f>
        <v>0</v>
      </c>
      <c r="J683" s="44">
        <f>'Laporan Mingguan'!P688</f>
        <v>0</v>
      </c>
      <c r="K683" s="44">
        <f>'Laporan Mingguan'!Q688</f>
        <v>31800</v>
      </c>
      <c r="L683" s="44">
        <f>'Laporan Mingguan'!R688</f>
        <v>0</v>
      </c>
    </row>
    <row r="684" spans="1:12" s="41" customFormat="1" x14ac:dyDescent="0.2">
      <c r="A684" s="43">
        <v>206</v>
      </c>
      <c r="B684" s="43" t="str">
        <f>'Laporan Mingguan'!B689</f>
        <v>Ejector Pin</v>
      </c>
      <c r="C684" s="43" t="str">
        <f>'Laporan Mingguan'!C689</f>
        <v>EPH-2.5-200</v>
      </c>
      <c r="D684" s="43">
        <f>'Laporan Mingguan'!D689</f>
        <v>0</v>
      </c>
      <c r="E684" s="43">
        <f>'Laporan Mingguan'!E689</f>
        <v>0</v>
      </c>
      <c r="F684" s="44">
        <f>'Laporan Mingguan'!F689</f>
        <v>0</v>
      </c>
      <c r="G684" s="43">
        <f>'Laporan Mingguan'!G689+'Laporan Mingguan'!I689+'Laporan Mingguan'!K689+'Laporan Mingguan'!M689</f>
        <v>0</v>
      </c>
      <c r="H684" s="43">
        <f>'Laporan Mingguan'!H689+'Laporan Mingguan'!J689+'Laporan Mingguan'!L689+'Laporan Mingguan'!N689</f>
        <v>0</v>
      </c>
      <c r="I684" s="44">
        <f>'Laporan Mingguan'!O689</f>
        <v>0</v>
      </c>
      <c r="J684" s="44">
        <f>'Laporan Mingguan'!P689</f>
        <v>0</v>
      </c>
      <c r="K684" s="44">
        <f>'Laporan Mingguan'!Q689</f>
        <v>34400</v>
      </c>
      <c r="L684" s="44">
        <f>'Laporan Mingguan'!R689</f>
        <v>0</v>
      </c>
    </row>
    <row r="685" spans="1:12" s="41" customFormat="1" x14ac:dyDescent="0.2">
      <c r="A685" s="43">
        <v>207</v>
      </c>
      <c r="B685" s="43" t="str">
        <f>'Laporan Mingguan'!B690</f>
        <v>Ejector Pin</v>
      </c>
      <c r="C685" s="43" t="str">
        <f>'Laporan Mingguan'!C690</f>
        <v>EPD-2.5-250</v>
      </c>
      <c r="D685" s="43">
        <f>'Laporan Mingguan'!D690</f>
        <v>0</v>
      </c>
      <c r="E685" s="43">
        <f>'Laporan Mingguan'!E690</f>
        <v>0</v>
      </c>
      <c r="F685" s="44">
        <f>'Laporan Mingguan'!F690</f>
        <v>0</v>
      </c>
      <c r="G685" s="43">
        <f>'Laporan Mingguan'!G690+'Laporan Mingguan'!I690+'Laporan Mingguan'!K690+'Laporan Mingguan'!M690</f>
        <v>0</v>
      </c>
      <c r="H685" s="43">
        <f>'Laporan Mingguan'!H690+'Laporan Mingguan'!J690+'Laporan Mingguan'!L690+'Laporan Mingguan'!N690</f>
        <v>0</v>
      </c>
      <c r="I685" s="44">
        <f>'Laporan Mingguan'!O690</f>
        <v>0</v>
      </c>
      <c r="J685" s="44">
        <f>'Laporan Mingguan'!P690</f>
        <v>0</v>
      </c>
      <c r="K685" s="44">
        <f>'Laporan Mingguan'!Q690</f>
        <v>0</v>
      </c>
      <c r="L685" s="44">
        <f>'Laporan Mingguan'!R690</f>
        <v>0</v>
      </c>
    </row>
    <row r="686" spans="1:12" s="41" customFormat="1" x14ac:dyDescent="0.2">
      <c r="A686" s="43">
        <v>208</v>
      </c>
      <c r="B686" s="43" t="str">
        <f>'Laporan Mingguan'!B691</f>
        <v>Ejector Pin</v>
      </c>
      <c r="C686" s="43" t="str">
        <f>'Laporan Mingguan'!C691</f>
        <v>EPD-2.5-300</v>
      </c>
      <c r="D686" s="43">
        <f>'Laporan Mingguan'!D691</f>
        <v>0</v>
      </c>
      <c r="E686" s="43">
        <f>'Laporan Mingguan'!E691</f>
        <v>0</v>
      </c>
      <c r="F686" s="44">
        <f>'Laporan Mingguan'!F691</f>
        <v>0</v>
      </c>
      <c r="G686" s="43">
        <f>'Laporan Mingguan'!G691+'Laporan Mingguan'!I691+'Laporan Mingguan'!K691+'Laporan Mingguan'!M691</f>
        <v>0</v>
      </c>
      <c r="H686" s="43">
        <f>'Laporan Mingguan'!H691+'Laporan Mingguan'!J691+'Laporan Mingguan'!L691+'Laporan Mingguan'!N691</f>
        <v>0</v>
      </c>
      <c r="I686" s="44">
        <f>'Laporan Mingguan'!O691</f>
        <v>0</v>
      </c>
      <c r="J686" s="44">
        <f>'Laporan Mingguan'!P691</f>
        <v>0</v>
      </c>
      <c r="K686" s="44">
        <f>'Laporan Mingguan'!Q691</f>
        <v>0</v>
      </c>
      <c r="L686" s="44">
        <f>'Laporan Mingguan'!R691</f>
        <v>0</v>
      </c>
    </row>
    <row r="687" spans="1:12" s="41" customFormat="1" x14ac:dyDescent="0.2">
      <c r="A687" s="43">
        <v>209</v>
      </c>
      <c r="B687" s="43" t="str">
        <f>'Laporan Mingguan'!B692</f>
        <v>Ejector Pin</v>
      </c>
      <c r="C687" s="43" t="str">
        <f>'Laporan Mingguan'!C692</f>
        <v>EPD-3-100</v>
      </c>
      <c r="D687" s="43">
        <f>'Laporan Mingguan'!D692</f>
        <v>0</v>
      </c>
      <c r="E687" s="43">
        <f>'Laporan Mingguan'!E692</f>
        <v>0</v>
      </c>
      <c r="F687" s="44">
        <f>'Laporan Mingguan'!F692</f>
        <v>0</v>
      </c>
      <c r="G687" s="43">
        <f>'Laporan Mingguan'!G692+'Laporan Mingguan'!I692+'Laporan Mingguan'!K692+'Laporan Mingguan'!M692</f>
        <v>0</v>
      </c>
      <c r="H687" s="43">
        <f>'Laporan Mingguan'!H692+'Laporan Mingguan'!J692+'Laporan Mingguan'!L692+'Laporan Mingguan'!N692</f>
        <v>0</v>
      </c>
      <c r="I687" s="44">
        <f>'Laporan Mingguan'!O692</f>
        <v>0</v>
      </c>
      <c r="J687" s="44">
        <f>'Laporan Mingguan'!P692</f>
        <v>0</v>
      </c>
      <c r="K687" s="44">
        <f>'Laporan Mingguan'!Q692</f>
        <v>12000</v>
      </c>
      <c r="L687" s="44">
        <f>'Laporan Mingguan'!R692</f>
        <v>0</v>
      </c>
    </row>
    <row r="688" spans="1:12" s="41" customFormat="1" x14ac:dyDescent="0.2">
      <c r="A688" s="43">
        <v>210</v>
      </c>
      <c r="B688" s="43" t="str">
        <f>'Laporan Mingguan'!B693</f>
        <v>Ejector Pin</v>
      </c>
      <c r="C688" s="43" t="str">
        <f>'Laporan Mingguan'!C693</f>
        <v>EPD-3-150</v>
      </c>
      <c r="D688" s="43">
        <f>'Laporan Mingguan'!D693</f>
        <v>0</v>
      </c>
      <c r="E688" s="43">
        <f>'Laporan Mingguan'!E693</f>
        <v>0</v>
      </c>
      <c r="F688" s="44">
        <f>'Laporan Mingguan'!F693</f>
        <v>7</v>
      </c>
      <c r="G688" s="43">
        <f>'Laporan Mingguan'!G693+'Laporan Mingguan'!I693+'Laporan Mingguan'!K693+'Laporan Mingguan'!M693</f>
        <v>0</v>
      </c>
      <c r="H688" s="43">
        <f>'Laporan Mingguan'!H693+'Laporan Mingguan'!J693+'Laporan Mingguan'!L693+'Laporan Mingguan'!N693</f>
        <v>0</v>
      </c>
      <c r="I688" s="44">
        <f>'Laporan Mingguan'!O693</f>
        <v>7</v>
      </c>
      <c r="J688" s="44">
        <f>'Laporan Mingguan'!P693</f>
        <v>7</v>
      </c>
      <c r="K688" s="44">
        <f>'Laporan Mingguan'!Q693</f>
        <v>18000</v>
      </c>
      <c r="L688" s="44">
        <f>'Laporan Mingguan'!R693</f>
        <v>126000</v>
      </c>
    </row>
    <row r="689" spans="1:12" s="41" customFormat="1" x14ac:dyDescent="0.2">
      <c r="A689" s="43">
        <v>211</v>
      </c>
      <c r="B689" s="43" t="str">
        <f>'Laporan Mingguan'!B694</f>
        <v>Ejector Pin</v>
      </c>
      <c r="C689" s="43" t="str">
        <f>'Laporan Mingguan'!C694</f>
        <v>EPD-3-200</v>
      </c>
      <c r="D689" s="43">
        <f>'Laporan Mingguan'!D694</f>
        <v>0</v>
      </c>
      <c r="E689" s="43">
        <f>'Laporan Mingguan'!E694</f>
        <v>0</v>
      </c>
      <c r="F689" s="44">
        <f>'Laporan Mingguan'!F694</f>
        <v>0</v>
      </c>
      <c r="G689" s="43">
        <f>'Laporan Mingguan'!G694+'Laporan Mingguan'!I694+'Laporan Mingguan'!K694+'Laporan Mingguan'!M694</f>
        <v>0</v>
      </c>
      <c r="H689" s="43">
        <f>'Laporan Mingguan'!H694+'Laporan Mingguan'!J694+'Laporan Mingguan'!L694+'Laporan Mingguan'!N694</f>
        <v>0</v>
      </c>
      <c r="I689" s="44">
        <f>'Laporan Mingguan'!O694</f>
        <v>0</v>
      </c>
      <c r="J689" s="44">
        <f>'Laporan Mingguan'!P694</f>
        <v>0</v>
      </c>
      <c r="K689" s="44">
        <f>'Laporan Mingguan'!Q694</f>
        <v>16778</v>
      </c>
      <c r="L689" s="44">
        <f>'Laporan Mingguan'!R694</f>
        <v>0</v>
      </c>
    </row>
    <row r="690" spans="1:12" s="41" customFormat="1" x14ac:dyDescent="0.2">
      <c r="A690" s="43">
        <v>212</v>
      </c>
      <c r="B690" s="43" t="str">
        <f>'Laporan Mingguan'!B695</f>
        <v>Ejector Pin</v>
      </c>
      <c r="C690" s="43" t="str">
        <f>'Laporan Mingguan'!C695</f>
        <v>EPH-3-200</v>
      </c>
      <c r="D690" s="43" t="str">
        <f>'Laporan Mingguan'!D695</f>
        <v>PAT</v>
      </c>
      <c r="E690" s="43">
        <f>'Laporan Mingguan'!E695</f>
        <v>0</v>
      </c>
      <c r="F690" s="44">
        <f>'Laporan Mingguan'!F695</f>
        <v>0</v>
      </c>
      <c r="G690" s="43">
        <f>'Laporan Mingguan'!G695+'Laporan Mingguan'!I695+'Laporan Mingguan'!K695+'Laporan Mingguan'!M695</f>
        <v>0</v>
      </c>
      <c r="H690" s="43">
        <f>'Laporan Mingguan'!H695+'Laporan Mingguan'!J695+'Laporan Mingguan'!L695+'Laporan Mingguan'!N695</f>
        <v>0</v>
      </c>
      <c r="I690" s="44">
        <f>'Laporan Mingguan'!O695</f>
        <v>0</v>
      </c>
      <c r="J690" s="44">
        <f>'Laporan Mingguan'!P695</f>
        <v>0</v>
      </c>
      <c r="K690" s="44">
        <f>'Laporan Mingguan'!Q695</f>
        <v>38800</v>
      </c>
      <c r="L690" s="44">
        <f>'Laporan Mingguan'!R695</f>
        <v>0</v>
      </c>
    </row>
    <row r="691" spans="1:12" s="41" customFormat="1" x14ac:dyDescent="0.2">
      <c r="A691" s="43">
        <v>213</v>
      </c>
      <c r="B691" s="43" t="str">
        <f>'Laporan Mingguan'!B696</f>
        <v>Ejector Pin</v>
      </c>
      <c r="C691" s="43" t="str">
        <f>'Laporan Mingguan'!C696</f>
        <v>EPD-3-250</v>
      </c>
      <c r="D691" s="43">
        <f>'Laporan Mingguan'!D696</f>
        <v>0</v>
      </c>
      <c r="E691" s="43">
        <f>'Laporan Mingguan'!E696</f>
        <v>0</v>
      </c>
      <c r="F691" s="44">
        <f>'Laporan Mingguan'!F696</f>
        <v>8</v>
      </c>
      <c r="G691" s="43">
        <f>'Laporan Mingguan'!G696+'Laporan Mingguan'!I696+'Laporan Mingguan'!K696+'Laporan Mingguan'!M696</f>
        <v>0</v>
      </c>
      <c r="H691" s="43">
        <f>'Laporan Mingguan'!H696+'Laporan Mingguan'!J696+'Laporan Mingguan'!L696+'Laporan Mingguan'!N696</f>
        <v>0</v>
      </c>
      <c r="I691" s="44">
        <f>'Laporan Mingguan'!O696</f>
        <v>8</v>
      </c>
      <c r="J691" s="44">
        <f>'Laporan Mingguan'!P696</f>
        <v>8</v>
      </c>
      <c r="K691" s="44">
        <f>'Laporan Mingguan'!Q696</f>
        <v>10179</v>
      </c>
      <c r="L691" s="44">
        <f>'Laporan Mingguan'!R696</f>
        <v>81432</v>
      </c>
    </row>
    <row r="692" spans="1:12" s="41" customFormat="1" x14ac:dyDescent="0.2">
      <c r="A692" s="43">
        <v>214</v>
      </c>
      <c r="B692" s="43" t="str">
        <f>'Laporan Mingguan'!B697</f>
        <v>Ejector Pin</v>
      </c>
      <c r="C692" s="43" t="str">
        <f>'Laporan Mingguan'!C697</f>
        <v>EPD-3.2-150</v>
      </c>
      <c r="D692" s="43">
        <f>'Laporan Mingguan'!D697</f>
        <v>0</v>
      </c>
      <c r="E692" s="43">
        <f>'Laporan Mingguan'!E697</f>
        <v>0</v>
      </c>
      <c r="F692" s="44">
        <f>'Laporan Mingguan'!F697</f>
        <v>0</v>
      </c>
      <c r="G692" s="43">
        <f>'Laporan Mingguan'!G697+'Laporan Mingguan'!I697+'Laporan Mingguan'!K697+'Laporan Mingguan'!M697</f>
        <v>0</v>
      </c>
      <c r="H692" s="43">
        <f>'Laporan Mingguan'!H697+'Laporan Mingguan'!J697+'Laporan Mingguan'!L697+'Laporan Mingguan'!N697</f>
        <v>0</v>
      </c>
      <c r="I692" s="44">
        <f>'Laporan Mingguan'!O697</f>
        <v>0</v>
      </c>
      <c r="J692" s="44">
        <f>'Laporan Mingguan'!P697</f>
        <v>0</v>
      </c>
      <c r="K692" s="44">
        <f>'Laporan Mingguan'!Q697</f>
        <v>35000</v>
      </c>
      <c r="L692" s="44">
        <f>'Laporan Mingguan'!R697</f>
        <v>0</v>
      </c>
    </row>
    <row r="693" spans="1:12" s="41" customFormat="1" x14ac:dyDescent="0.2">
      <c r="A693" s="43">
        <v>215</v>
      </c>
      <c r="B693" s="43" t="str">
        <f>'Laporan Mingguan'!B698</f>
        <v>Ejector Pin</v>
      </c>
      <c r="C693" s="43" t="str">
        <f>'Laporan Mingguan'!C698</f>
        <v>EPD-3.3-150</v>
      </c>
      <c r="D693" s="43" t="str">
        <f>'Laporan Mingguan'!D698</f>
        <v>Comindo</v>
      </c>
      <c r="E693" s="43">
        <f>'Laporan Mingguan'!E698</f>
        <v>0</v>
      </c>
      <c r="F693" s="44">
        <f>'Laporan Mingguan'!F698</f>
        <v>0</v>
      </c>
      <c r="G693" s="43">
        <f>'Laporan Mingguan'!G698+'Laporan Mingguan'!I698+'Laporan Mingguan'!K698+'Laporan Mingguan'!M698</f>
        <v>0</v>
      </c>
      <c r="H693" s="43">
        <f>'Laporan Mingguan'!H698+'Laporan Mingguan'!J698+'Laporan Mingguan'!L698+'Laporan Mingguan'!N698</f>
        <v>0</v>
      </c>
      <c r="I693" s="44">
        <f>'Laporan Mingguan'!O698</f>
        <v>0</v>
      </c>
      <c r="J693" s="44">
        <f>'Laporan Mingguan'!P698</f>
        <v>0</v>
      </c>
      <c r="K693" s="44">
        <f>'Laporan Mingguan'!Q698</f>
        <v>35000</v>
      </c>
      <c r="L693" s="44">
        <f>'Laporan Mingguan'!R698</f>
        <v>0</v>
      </c>
    </row>
    <row r="694" spans="1:12" s="41" customFormat="1" x14ac:dyDescent="0.2">
      <c r="A694" s="43">
        <v>216</v>
      </c>
      <c r="B694" s="43" t="str">
        <f>'Laporan Mingguan'!B699</f>
        <v>Ejector Pin</v>
      </c>
      <c r="C694" s="43" t="str">
        <f>'Laporan Mingguan'!C699</f>
        <v>EPD-3.5-100</v>
      </c>
      <c r="D694" s="43">
        <f>'Laporan Mingguan'!D699</f>
        <v>0</v>
      </c>
      <c r="E694" s="43">
        <f>'Laporan Mingguan'!E699</f>
        <v>0</v>
      </c>
      <c r="F694" s="44">
        <f>'Laporan Mingguan'!F699</f>
        <v>0</v>
      </c>
      <c r="G694" s="43">
        <f>'Laporan Mingguan'!G699+'Laporan Mingguan'!I699+'Laporan Mingguan'!K699+'Laporan Mingguan'!M699</f>
        <v>0</v>
      </c>
      <c r="H694" s="43">
        <f>'Laporan Mingguan'!H699+'Laporan Mingguan'!J699+'Laporan Mingguan'!L699+'Laporan Mingguan'!N699</f>
        <v>0</v>
      </c>
      <c r="I694" s="44">
        <f>'Laporan Mingguan'!O699</f>
        <v>0</v>
      </c>
      <c r="J694" s="44">
        <f>'Laporan Mingguan'!P699</f>
        <v>0</v>
      </c>
      <c r="K694" s="44">
        <f>'Laporan Mingguan'!Q699</f>
        <v>11366</v>
      </c>
      <c r="L694" s="44">
        <f>'Laporan Mingguan'!R699</f>
        <v>0</v>
      </c>
    </row>
    <row r="695" spans="1:12" s="41" customFormat="1" x14ac:dyDescent="0.2">
      <c r="A695" s="43">
        <v>217</v>
      </c>
      <c r="B695" s="43" t="str">
        <f>'Laporan Mingguan'!B700</f>
        <v>Ejector Pin</v>
      </c>
      <c r="C695" s="43" t="str">
        <f>'Laporan Mingguan'!C700</f>
        <v>EPD-3.5-150</v>
      </c>
      <c r="D695" s="43">
        <f>'Laporan Mingguan'!D700</f>
        <v>0</v>
      </c>
      <c r="E695" s="43">
        <f>'Laporan Mingguan'!E700</f>
        <v>0</v>
      </c>
      <c r="F695" s="44">
        <f>'Laporan Mingguan'!F700</f>
        <v>0</v>
      </c>
      <c r="G695" s="43">
        <f>'Laporan Mingguan'!G700+'Laporan Mingguan'!I700+'Laporan Mingguan'!K700+'Laporan Mingguan'!M700</f>
        <v>0</v>
      </c>
      <c r="H695" s="43">
        <f>'Laporan Mingguan'!H700+'Laporan Mingguan'!J700+'Laporan Mingguan'!L700+'Laporan Mingguan'!N700</f>
        <v>0</v>
      </c>
      <c r="I695" s="44">
        <f>'Laporan Mingguan'!O700</f>
        <v>0</v>
      </c>
      <c r="J695" s="44">
        <f>'Laporan Mingguan'!P700</f>
        <v>0</v>
      </c>
      <c r="K695" s="44">
        <f>'Laporan Mingguan'!Q700</f>
        <v>28000</v>
      </c>
      <c r="L695" s="44">
        <f>'Laporan Mingguan'!R700</f>
        <v>0</v>
      </c>
    </row>
    <row r="696" spans="1:12" s="41" customFormat="1" x14ac:dyDescent="0.2">
      <c r="A696" s="43">
        <v>218</v>
      </c>
      <c r="B696" s="43" t="str">
        <f>'Laporan Mingguan'!B701</f>
        <v>Ejector Pin</v>
      </c>
      <c r="C696" s="43" t="str">
        <f>'Laporan Mingguan'!C701</f>
        <v>EPD-3.5-200</v>
      </c>
      <c r="D696" s="43">
        <f>'Laporan Mingguan'!D701</f>
        <v>0</v>
      </c>
      <c r="E696" s="43">
        <f>'Laporan Mingguan'!E701</f>
        <v>0</v>
      </c>
      <c r="F696" s="44">
        <f>'Laporan Mingguan'!F701</f>
        <v>2</v>
      </c>
      <c r="G696" s="43">
        <f>'Laporan Mingguan'!G701+'Laporan Mingguan'!I701+'Laporan Mingguan'!K701+'Laporan Mingguan'!M701</f>
        <v>0</v>
      </c>
      <c r="H696" s="43">
        <f>'Laporan Mingguan'!H701+'Laporan Mingguan'!J701+'Laporan Mingguan'!L701+'Laporan Mingguan'!N701</f>
        <v>0</v>
      </c>
      <c r="I696" s="44">
        <f>'Laporan Mingguan'!O701</f>
        <v>2</v>
      </c>
      <c r="J696" s="44">
        <f>'Laporan Mingguan'!P701</f>
        <v>2</v>
      </c>
      <c r="K696" s="44">
        <f>'Laporan Mingguan'!Q701</f>
        <v>27000</v>
      </c>
      <c r="L696" s="44">
        <f>'Laporan Mingguan'!R701</f>
        <v>54000</v>
      </c>
    </row>
    <row r="697" spans="1:12" s="41" customFormat="1" x14ac:dyDescent="0.2">
      <c r="A697" s="43">
        <v>219</v>
      </c>
      <c r="B697" s="43" t="str">
        <f>'Laporan Mingguan'!B702</f>
        <v>Ejector Pin</v>
      </c>
      <c r="C697" s="43" t="str">
        <f>'Laporan Mingguan'!C702</f>
        <v>EPD-3.5-250</v>
      </c>
      <c r="D697" s="43">
        <f>'Laporan Mingguan'!D702</f>
        <v>0</v>
      </c>
      <c r="E697" s="43">
        <f>'Laporan Mingguan'!E702</f>
        <v>0</v>
      </c>
      <c r="F697" s="44">
        <f>'Laporan Mingguan'!F702</f>
        <v>0</v>
      </c>
      <c r="G697" s="43">
        <f>'Laporan Mingguan'!G702+'Laporan Mingguan'!I702+'Laporan Mingguan'!K702+'Laporan Mingguan'!M702</f>
        <v>0</v>
      </c>
      <c r="H697" s="43">
        <f>'Laporan Mingguan'!H702+'Laporan Mingguan'!J702+'Laporan Mingguan'!L702+'Laporan Mingguan'!N702</f>
        <v>0</v>
      </c>
      <c r="I697" s="44">
        <f>'Laporan Mingguan'!O702</f>
        <v>0</v>
      </c>
      <c r="J697" s="44">
        <f>'Laporan Mingguan'!P702</f>
        <v>0</v>
      </c>
      <c r="K697" s="44">
        <f>'Laporan Mingguan'!Q702</f>
        <v>33000</v>
      </c>
      <c r="L697" s="44">
        <f>'Laporan Mingguan'!R702</f>
        <v>0</v>
      </c>
    </row>
    <row r="698" spans="1:12" s="41" customFormat="1" x14ac:dyDescent="0.2">
      <c r="A698" s="43">
        <v>220</v>
      </c>
      <c r="B698" s="43" t="str">
        <f>'Laporan Mingguan'!B703</f>
        <v>Ejector Pin</v>
      </c>
      <c r="C698" s="43" t="str">
        <f>'Laporan Mingguan'!C703</f>
        <v>EPD-3.5-300</v>
      </c>
      <c r="D698" s="43">
        <f>'Laporan Mingguan'!D703</f>
        <v>0</v>
      </c>
      <c r="E698" s="43">
        <f>'Laporan Mingguan'!E703</f>
        <v>0</v>
      </c>
      <c r="F698" s="44">
        <f>'Laporan Mingguan'!F703</f>
        <v>8</v>
      </c>
      <c r="G698" s="43">
        <f>'Laporan Mingguan'!G703+'Laporan Mingguan'!I703+'Laporan Mingguan'!K703+'Laporan Mingguan'!M703</f>
        <v>0</v>
      </c>
      <c r="H698" s="43">
        <f>'Laporan Mingguan'!H703+'Laporan Mingguan'!J703+'Laporan Mingguan'!L703+'Laporan Mingguan'!N703</f>
        <v>0</v>
      </c>
      <c r="I698" s="44">
        <f>'Laporan Mingguan'!O703</f>
        <v>8</v>
      </c>
      <c r="J698" s="44">
        <f>'Laporan Mingguan'!P703</f>
        <v>8</v>
      </c>
      <c r="K698" s="44">
        <f>'Laporan Mingguan'!Q703</f>
        <v>0</v>
      </c>
      <c r="L698" s="44">
        <f>'Laporan Mingguan'!R703</f>
        <v>0</v>
      </c>
    </row>
    <row r="699" spans="1:12" s="41" customFormat="1" x14ac:dyDescent="0.2">
      <c r="A699" s="43">
        <v>221</v>
      </c>
      <c r="B699" s="43" t="str">
        <f>'Laporan Mingguan'!B704</f>
        <v>Ejector Pin</v>
      </c>
      <c r="C699" s="43" t="str">
        <f>'Laporan Mingguan'!C704</f>
        <v>EPD-3.5-350</v>
      </c>
      <c r="D699" s="43">
        <f>'Laporan Mingguan'!D704</f>
        <v>0</v>
      </c>
      <c r="E699" s="43">
        <f>'Laporan Mingguan'!E704</f>
        <v>0</v>
      </c>
      <c r="F699" s="44">
        <f>'Laporan Mingguan'!F704</f>
        <v>0</v>
      </c>
      <c r="G699" s="43">
        <f>'Laporan Mingguan'!G704+'Laporan Mingguan'!I704+'Laporan Mingguan'!K704+'Laporan Mingguan'!M704</f>
        <v>0</v>
      </c>
      <c r="H699" s="43">
        <f>'Laporan Mingguan'!H704+'Laporan Mingguan'!J704+'Laporan Mingguan'!L704+'Laporan Mingguan'!N704</f>
        <v>0</v>
      </c>
      <c r="I699" s="44">
        <f>'Laporan Mingguan'!O704</f>
        <v>0</v>
      </c>
      <c r="J699" s="44">
        <f>'Laporan Mingguan'!P704</f>
        <v>0</v>
      </c>
      <c r="K699" s="44">
        <f>'Laporan Mingguan'!Q704</f>
        <v>35273</v>
      </c>
      <c r="L699" s="44">
        <f>'Laporan Mingguan'!R704</f>
        <v>0</v>
      </c>
    </row>
    <row r="700" spans="1:12" s="41" customFormat="1" x14ac:dyDescent="0.2">
      <c r="A700" s="43">
        <v>222</v>
      </c>
      <c r="B700" s="43" t="str">
        <f>'Laporan Mingguan'!B705</f>
        <v>Ejector Pin</v>
      </c>
      <c r="C700" s="43" t="str">
        <f>'Laporan Mingguan'!C705</f>
        <v>EPD-4-100</v>
      </c>
      <c r="D700" s="43">
        <f>'Laporan Mingguan'!D705</f>
        <v>0</v>
      </c>
      <c r="E700" s="43">
        <f>'Laporan Mingguan'!E705</f>
        <v>0</v>
      </c>
      <c r="F700" s="44">
        <f>'Laporan Mingguan'!F705</f>
        <v>0</v>
      </c>
      <c r="G700" s="43">
        <f>'Laporan Mingguan'!G705+'Laporan Mingguan'!I705+'Laporan Mingguan'!K705+'Laporan Mingguan'!M705</f>
        <v>0</v>
      </c>
      <c r="H700" s="43">
        <f>'Laporan Mingguan'!H705+'Laporan Mingguan'!J705+'Laporan Mingguan'!L705+'Laporan Mingguan'!N705</f>
        <v>0</v>
      </c>
      <c r="I700" s="44">
        <f>'Laporan Mingguan'!O705</f>
        <v>0</v>
      </c>
      <c r="J700" s="44">
        <f>'Laporan Mingguan'!P705</f>
        <v>0</v>
      </c>
      <c r="K700" s="44">
        <f>'Laporan Mingguan'!Q705</f>
        <v>17000</v>
      </c>
      <c r="L700" s="44">
        <f>'Laporan Mingguan'!R705</f>
        <v>0</v>
      </c>
    </row>
    <row r="701" spans="1:12" s="41" customFormat="1" x14ac:dyDescent="0.2">
      <c r="A701" s="43">
        <v>223</v>
      </c>
      <c r="B701" s="43" t="str">
        <f>'Laporan Mingguan'!B706</f>
        <v>Ejector Pin</v>
      </c>
      <c r="C701" s="43" t="str">
        <f>'Laporan Mingguan'!C706</f>
        <v>EPD-4-150</v>
      </c>
      <c r="D701" s="43">
        <f>'Laporan Mingguan'!D706</f>
        <v>0</v>
      </c>
      <c r="E701" s="43">
        <f>'Laporan Mingguan'!E706</f>
        <v>0</v>
      </c>
      <c r="F701" s="44">
        <f>'Laporan Mingguan'!F706</f>
        <v>0</v>
      </c>
      <c r="G701" s="43">
        <f>'Laporan Mingguan'!G706+'Laporan Mingguan'!I706+'Laporan Mingguan'!K706+'Laporan Mingguan'!M706</f>
        <v>0</v>
      </c>
      <c r="H701" s="43">
        <f>'Laporan Mingguan'!H706+'Laporan Mingguan'!J706+'Laporan Mingguan'!L706+'Laporan Mingguan'!N706</f>
        <v>0</v>
      </c>
      <c r="I701" s="44">
        <f>'Laporan Mingguan'!O706</f>
        <v>0</v>
      </c>
      <c r="J701" s="44">
        <f>'Laporan Mingguan'!P706</f>
        <v>0</v>
      </c>
      <c r="K701" s="44">
        <f>'Laporan Mingguan'!Q706</f>
        <v>15762</v>
      </c>
      <c r="L701" s="44">
        <f>'Laporan Mingguan'!R706</f>
        <v>0</v>
      </c>
    </row>
    <row r="702" spans="1:12" s="41" customFormat="1" x14ac:dyDescent="0.2">
      <c r="A702" s="43">
        <v>224</v>
      </c>
      <c r="B702" s="43" t="str">
        <f>'Laporan Mingguan'!B707</f>
        <v>Ejector Pin</v>
      </c>
      <c r="C702" s="43" t="str">
        <f>'Laporan Mingguan'!C707</f>
        <v>EPD-4-200</v>
      </c>
      <c r="D702" s="43">
        <f>'Laporan Mingguan'!D707</f>
        <v>0</v>
      </c>
      <c r="E702" s="43">
        <f>'Laporan Mingguan'!E707</f>
        <v>0</v>
      </c>
      <c r="F702" s="44">
        <f>'Laporan Mingguan'!F707</f>
        <v>1</v>
      </c>
      <c r="G702" s="43">
        <f>'Laporan Mingguan'!G707+'Laporan Mingguan'!I707+'Laporan Mingguan'!K707+'Laporan Mingguan'!M707</f>
        <v>0</v>
      </c>
      <c r="H702" s="43">
        <f>'Laporan Mingguan'!H707+'Laporan Mingguan'!J707+'Laporan Mingguan'!L707+'Laporan Mingguan'!N707</f>
        <v>0</v>
      </c>
      <c r="I702" s="44">
        <f>'Laporan Mingguan'!O707</f>
        <v>1</v>
      </c>
      <c r="J702" s="44">
        <f>'Laporan Mingguan'!P707</f>
        <v>1</v>
      </c>
      <c r="K702" s="44">
        <f>'Laporan Mingguan'!Q707</f>
        <v>18549</v>
      </c>
      <c r="L702" s="44">
        <f>'Laporan Mingguan'!R707</f>
        <v>18549</v>
      </c>
    </row>
    <row r="703" spans="1:12" s="41" customFormat="1" x14ac:dyDescent="0.2">
      <c r="A703" s="43">
        <v>225</v>
      </c>
      <c r="B703" s="43" t="str">
        <f>'Laporan Mingguan'!B708</f>
        <v>Ejector Pin</v>
      </c>
      <c r="C703" s="43" t="str">
        <f>'Laporan Mingguan'!C708</f>
        <v>EPHJ-4-200</v>
      </c>
      <c r="D703" s="43" t="str">
        <f>'Laporan Mingguan'!D708</f>
        <v>PAT</v>
      </c>
      <c r="E703" s="43">
        <f>'Laporan Mingguan'!E708</f>
        <v>0</v>
      </c>
      <c r="F703" s="44">
        <f>'Laporan Mingguan'!F708</f>
        <v>0</v>
      </c>
      <c r="G703" s="43">
        <f>'Laporan Mingguan'!G708+'Laporan Mingguan'!I708+'Laporan Mingguan'!K708+'Laporan Mingguan'!M708</f>
        <v>0</v>
      </c>
      <c r="H703" s="43">
        <f>'Laporan Mingguan'!H708+'Laporan Mingguan'!J708+'Laporan Mingguan'!L708+'Laporan Mingguan'!N708</f>
        <v>0</v>
      </c>
      <c r="I703" s="44">
        <f>'Laporan Mingguan'!O708</f>
        <v>0</v>
      </c>
      <c r="J703" s="44">
        <f>'Laporan Mingguan'!P708</f>
        <v>0</v>
      </c>
      <c r="K703" s="44">
        <f>'Laporan Mingguan'!Q708</f>
        <v>62400</v>
      </c>
      <c r="L703" s="44">
        <f>'Laporan Mingguan'!R708</f>
        <v>0</v>
      </c>
    </row>
    <row r="704" spans="1:12" s="41" customFormat="1" x14ac:dyDescent="0.2">
      <c r="A704" s="43">
        <v>226</v>
      </c>
      <c r="B704" s="43" t="str">
        <f>'Laporan Mingguan'!B709</f>
        <v>Ejector Pin</v>
      </c>
      <c r="C704" s="43" t="str">
        <f>'Laporan Mingguan'!C709</f>
        <v>EPD-4-250</v>
      </c>
      <c r="D704" s="43">
        <f>'Laporan Mingguan'!D709</f>
        <v>0</v>
      </c>
      <c r="E704" s="43">
        <f>'Laporan Mingguan'!E709</f>
        <v>0</v>
      </c>
      <c r="F704" s="44">
        <f>'Laporan Mingguan'!F709</f>
        <v>1</v>
      </c>
      <c r="G704" s="43">
        <f>'Laporan Mingguan'!G709+'Laporan Mingguan'!I709+'Laporan Mingguan'!K709+'Laporan Mingguan'!M709</f>
        <v>0</v>
      </c>
      <c r="H704" s="43">
        <f>'Laporan Mingguan'!H709+'Laporan Mingguan'!J709+'Laporan Mingguan'!L709+'Laporan Mingguan'!N709</f>
        <v>0</v>
      </c>
      <c r="I704" s="44">
        <f>'Laporan Mingguan'!O709</f>
        <v>1</v>
      </c>
      <c r="J704" s="44">
        <f>'Laporan Mingguan'!P709</f>
        <v>1</v>
      </c>
      <c r="K704" s="44">
        <f>'Laporan Mingguan'!Q709</f>
        <v>23274</v>
      </c>
      <c r="L704" s="44">
        <f>'Laporan Mingguan'!R709</f>
        <v>23274</v>
      </c>
    </row>
    <row r="705" spans="1:12" s="41" customFormat="1" x14ac:dyDescent="0.2">
      <c r="A705" s="43">
        <v>227</v>
      </c>
      <c r="B705" s="43" t="str">
        <f>'Laporan Mingguan'!B710</f>
        <v>Ejector Pin</v>
      </c>
      <c r="C705" s="43" t="str">
        <f>'Laporan Mingguan'!C710</f>
        <v>EPD-4-300</v>
      </c>
      <c r="D705" s="43">
        <f>'Laporan Mingguan'!D710</f>
        <v>0</v>
      </c>
      <c r="E705" s="43">
        <f>'Laporan Mingguan'!E710</f>
        <v>0</v>
      </c>
      <c r="F705" s="44">
        <f>'Laporan Mingguan'!F710</f>
        <v>0</v>
      </c>
      <c r="G705" s="43">
        <f>'Laporan Mingguan'!G710+'Laporan Mingguan'!I710+'Laporan Mingguan'!K710+'Laporan Mingguan'!M710</f>
        <v>0</v>
      </c>
      <c r="H705" s="43">
        <f>'Laporan Mingguan'!H710+'Laporan Mingguan'!J710+'Laporan Mingguan'!L710+'Laporan Mingguan'!N710</f>
        <v>0</v>
      </c>
      <c r="I705" s="44">
        <f>'Laporan Mingguan'!O710</f>
        <v>0</v>
      </c>
      <c r="J705" s="44">
        <f>'Laporan Mingguan'!P710</f>
        <v>0</v>
      </c>
      <c r="K705" s="44">
        <f>'Laporan Mingguan'!Q710</f>
        <v>25320</v>
      </c>
      <c r="L705" s="44">
        <f>'Laporan Mingguan'!R710</f>
        <v>0</v>
      </c>
    </row>
    <row r="706" spans="1:12" s="41" customFormat="1" x14ac:dyDescent="0.2">
      <c r="A706" s="43">
        <v>228</v>
      </c>
      <c r="B706" s="43" t="str">
        <f>'Laporan Mingguan'!B711</f>
        <v>Ejector Pin</v>
      </c>
      <c r="C706" s="43" t="str">
        <f>'Laporan Mingguan'!C711</f>
        <v>EPD-4.2-200</v>
      </c>
      <c r="D706" s="43">
        <f>'Laporan Mingguan'!D711</f>
        <v>0</v>
      </c>
      <c r="E706" s="43">
        <f>'Laporan Mingguan'!E711</f>
        <v>0</v>
      </c>
      <c r="F706" s="44">
        <f>'Laporan Mingguan'!F711</f>
        <v>0</v>
      </c>
      <c r="G706" s="43">
        <f>'Laporan Mingguan'!G711+'Laporan Mingguan'!I711+'Laporan Mingguan'!K711+'Laporan Mingguan'!M711</f>
        <v>0</v>
      </c>
      <c r="H706" s="43">
        <f>'Laporan Mingguan'!H711+'Laporan Mingguan'!J711+'Laporan Mingguan'!L711+'Laporan Mingguan'!N711</f>
        <v>0</v>
      </c>
      <c r="I706" s="44">
        <f>'Laporan Mingguan'!O711</f>
        <v>0</v>
      </c>
      <c r="J706" s="44">
        <f>'Laporan Mingguan'!P711</f>
        <v>0</v>
      </c>
      <c r="K706" s="44">
        <f>'Laporan Mingguan'!Q711</f>
        <v>26500</v>
      </c>
      <c r="L706" s="44">
        <f>'Laporan Mingguan'!R711</f>
        <v>0</v>
      </c>
    </row>
    <row r="707" spans="1:12" s="41" customFormat="1" x14ac:dyDescent="0.2">
      <c r="A707" s="43">
        <v>229</v>
      </c>
      <c r="B707" s="43" t="str">
        <f>'Laporan Mingguan'!B712</f>
        <v>Ejector Pin</v>
      </c>
      <c r="C707" s="43" t="str">
        <f>'Laporan Mingguan'!C712</f>
        <v>EPD-4,5-100</v>
      </c>
      <c r="D707" s="43">
        <f>'Laporan Mingguan'!D712</f>
        <v>0</v>
      </c>
      <c r="E707" s="43">
        <f>'Laporan Mingguan'!E712</f>
        <v>0</v>
      </c>
      <c r="F707" s="44">
        <f>'Laporan Mingguan'!F712</f>
        <v>0</v>
      </c>
      <c r="G707" s="43">
        <f>'Laporan Mingguan'!G712+'Laporan Mingguan'!I712+'Laporan Mingguan'!K712+'Laporan Mingguan'!M712</f>
        <v>0</v>
      </c>
      <c r="H707" s="43">
        <f>'Laporan Mingguan'!H712+'Laporan Mingguan'!J712+'Laporan Mingguan'!L712+'Laporan Mingguan'!N712</f>
        <v>0</v>
      </c>
      <c r="I707" s="44">
        <f>'Laporan Mingguan'!O712</f>
        <v>0</v>
      </c>
      <c r="J707" s="44">
        <f>'Laporan Mingguan'!P712</f>
        <v>0</v>
      </c>
      <c r="K707" s="44">
        <f>'Laporan Mingguan'!Q712</f>
        <v>20500</v>
      </c>
      <c r="L707" s="44">
        <f>'Laporan Mingguan'!R712</f>
        <v>0</v>
      </c>
    </row>
    <row r="708" spans="1:12" s="41" customFormat="1" x14ac:dyDescent="0.2">
      <c r="A708" s="43">
        <v>230</v>
      </c>
      <c r="B708" s="43" t="str">
        <f>'Laporan Mingguan'!B713</f>
        <v>Ejector Pin</v>
      </c>
      <c r="C708" s="43" t="str">
        <f>'Laporan Mingguan'!C713</f>
        <v>EPD-4,5-150</v>
      </c>
      <c r="D708" s="43">
        <f>'Laporan Mingguan'!D713</f>
        <v>0</v>
      </c>
      <c r="E708" s="43">
        <f>'Laporan Mingguan'!E713</f>
        <v>0</v>
      </c>
      <c r="F708" s="44">
        <f>'Laporan Mingguan'!F713</f>
        <v>0</v>
      </c>
      <c r="G708" s="43">
        <f>'Laporan Mingguan'!G713+'Laporan Mingguan'!I713+'Laporan Mingguan'!K713+'Laporan Mingguan'!M713</f>
        <v>0</v>
      </c>
      <c r="H708" s="43">
        <f>'Laporan Mingguan'!H713+'Laporan Mingguan'!J713+'Laporan Mingguan'!L713+'Laporan Mingguan'!N713</f>
        <v>0</v>
      </c>
      <c r="I708" s="44">
        <f>'Laporan Mingguan'!O713</f>
        <v>0</v>
      </c>
      <c r="J708" s="44">
        <f>'Laporan Mingguan'!P713</f>
        <v>0</v>
      </c>
      <c r="K708" s="44">
        <f>'Laporan Mingguan'!Q713</f>
        <v>18522</v>
      </c>
      <c r="L708" s="44">
        <f>'Laporan Mingguan'!R713</f>
        <v>0</v>
      </c>
    </row>
    <row r="709" spans="1:12" s="41" customFormat="1" x14ac:dyDescent="0.2">
      <c r="A709" s="43">
        <v>231</v>
      </c>
      <c r="B709" s="43" t="str">
        <f>'Laporan Mingguan'!B714</f>
        <v>Ejector Pin</v>
      </c>
      <c r="C709" s="43" t="str">
        <f>'Laporan Mingguan'!C714</f>
        <v>EPD-4,5-200</v>
      </c>
      <c r="D709" s="43">
        <f>'Laporan Mingguan'!D714</f>
        <v>0</v>
      </c>
      <c r="E709" s="43">
        <f>'Laporan Mingguan'!E714</f>
        <v>0</v>
      </c>
      <c r="F709" s="44">
        <f>'Laporan Mingguan'!F714</f>
        <v>0</v>
      </c>
      <c r="G709" s="43">
        <f>'Laporan Mingguan'!G714+'Laporan Mingguan'!I714+'Laporan Mingguan'!K714+'Laporan Mingguan'!M714</f>
        <v>0</v>
      </c>
      <c r="H709" s="43">
        <f>'Laporan Mingguan'!H714+'Laporan Mingguan'!J714+'Laporan Mingguan'!L714+'Laporan Mingguan'!N714</f>
        <v>0</v>
      </c>
      <c r="I709" s="44">
        <f>'Laporan Mingguan'!O714</f>
        <v>0</v>
      </c>
      <c r="J709" s="44">
        <f>'Laporan Mingguan'!P714</f>
        <v>0</v>
      </c>
      <c r="K709" s="44">
        <f>'Laporan Mingguan'!Q714</f>
        <v>32000</v>
      </c>
      <c r="L709" s="44">
        <f>'Laporan Mingguan'!R714</f>
        <v>0</v>
      </c>
    </row>
    <row r="710" spans="1:12" s="41" customFormat="1" x14ac:dyDescent="0.2">
      <c r="A710" s="43">
        <v>232</v>
      </c>
      <c r="B710" s="43" t="str">
        <f>'Laporan Mingguan'!B715</f>
        <v>Ejector Pin</v>
      </c>
      <c r="C710" s="43" t="str">
        <f>'Laporan Mingguan'!C715</f>
        <v>EPD-4,6-100</v>
      </c>
      <c r="D710" s="43">
        <f>'Laporan Mingguan'!D715</f>
        <v>0</v>
      </c>
      <c r="E710" s="43">
        <f>'Laporan Mingguan'!E715</f>
        <v>0</v>
      </c>
      <c r="F710" s="44">
        <f>'Laporan Mingguan'!F715</f>
        <v>8</v>
      </c>
      <c r="G710" s="43">
        <f>'Laporan Mingguan'!G715+'Laporan Mingguan'!I715+'Laporan Mingguan'!K715+'Laporan Mingguan'!M715</f>
        <v>0</v>
      </c>
      <c r="H710" s="43">
        <f>'Laporan Mingguan'!H715+'Laporan Mingguan'!J715+'Laporan Mingguan'!L715+'Laporan Mingguan'!N715</f>
        <v>0</v>
      </c>
      <c r="I710" s="44">
        <f>'Laporan Mingguan'!O715</f>
        <v>8</v>
      </c>
      <c r="J710" s="44">
        <f>'Laporan Mingguan'!P715</f>
        <v>8</v>
      </c>
      <c r="K710" s="44">
        <f>'Laporan Mingguan'!Q715</f>
        <v>4140</v>
      </c>
      <c r="L710" s="44">
        <f>'Laporan Mingguan'!R715</f>
        <v>33120</v>
      </c>
    </row>
    <row r="711" spans="1:12" s="41" customFormat="1" x14ac:dyDescent="0.2">
      <c r="A711" s="43">
        <v>233</v>
      </c>
      <c r="B711" s="43" t="str">
        <f>'Laporan Mingguan'!B716</f>
        <v>Ejector Pin</v>
      </c>
      <c r="C711" s="43" t="str">
        <f>'Laporan Mingguan'!C716</f>
        <v>EPD-4.7-350</v>
      </c>
      <c r="D711" s="43">
        <f>'Laporan Mingguan'!D716</f>
        <v>0</v>
      </c>
      <c r="E711" s="43">
        <f>'Laporan Mingguan'!E716</f>
        <v>0</v>
      </c>
      <c r="F711" s="44">
        <f>'Laporan Mingguan'!F716</f>
        <v>0</v>
      </c>
      <c r="G711" s="43">
        <f>'Laporan Mingguan'!G716+'Laporan Mingguan'!I716+'Laporan Mingguan'!K716+'Laporan Mingguan'!M716</f>
        <v>0</v>
      </c>
      <c r="H711" s="43">
        <f>'Laporan Mingguan'!H716+'Laporan Mingguan'!J716+'Laporan Mingguan'!L716+'Laporan Mingguan'!N716</f>
        <v>0</v>
      </c>
      <c r="I711" s="44">
        <f>'Laporan Mingguan'!O716</f>
        <v>0</v>
      </c>
      <c r="J711" s="44">
        <f>'Laporan Mingguan'!P716</f>
        <v>0</v>
      </c>
      <c r="K711" s="44">
        <f>'Laporan Mingguan'!Q716</f>
        <v>61830</v>
      </c>
      <c r="L711" s="44">
        <f>'Laporan Mingguan'!R716</f>
        <v>0</v>
      </c>
    </row>
    <row r="712" spans="1:12" s="41" customFormat="1" x14ac:dyDescent="0.2">
      <c r="A712" s="43">
        <v>234</v>
      </c>
      <c r="B712" s="43" t="str">
        <f>'Laporan Mingguan'!B717</f>
        <v>Ejector Pin</v>
      </c>
      <c r="C712" s="43" t="str">
        <f>'Laporan Mingguan'!C717</f>
        <v>EPD-4.8-200</v>
      </c>
      <c r="D712" s="43">
        <f>'Laporan Mingguan'!D717</f>
        <v>0</v>
      </c>
      <c r="E712" s="43">
        <f>'Laporan Mingguan'!E717</f>
        <v>0</v>
      </c>
      <c r="F712" s="44">
        <f>'Laporan Mingguan'!F717</f>
        <v>0</v>
      </c>
      <c r="G712" s="43">
        <f>'Laporan Mingguan'!G717+'Laporan Mingguan'!I717+'Laporan Mingguan'!K717+'Laporan Mingguan'!M717</f>
        <v>0</v>
      </c>
      <c r="H712" s="43">
        <f>'Laporan Mingguan'!H717+'Laporan Mingguan'!J717+'Laporan Mingguan'!L717+'Laporan Mingguan'!N717</f>
        <v>0</v>
      </c>
      <c r="I712" s="44">
        <f>'Laporan Mingguan'!O717</f>
        <v>0</v>
      </c>
      <c r="J712" s="44">
        <f>'Laporan Mingguan'!P717</f>
        <v>0</v>
      </c>
      <c r="K712" s="44">
        <f>'Laporan Mingguan'!Q717</f>
        <v>101000</v>
      </c>
      <c r="L712" s="44">
        <f>'Laporan Mingguan'!R717</f>
        <v>0</v>
      </c>
    </row>
    <row r="713" spans="1:12" s="41" customFormat="1" x14ac:dyDescent="0.2">
      <c r="A713" s="43">
        <v>235</v>
      </c>
      <c r="B713" s="43" t="str">
        <f>'Laporan Mingguan'!B718</f>
        <v>Ejector Pin</v>
      </c>
      <c r="C713" s="43" t="str">
        <f>'Laporan Mingguan'!C718</f>
        <v>EPD-5-100</v>
      </c>
      <c r="D713" s="43">
        <f>'Laporan Mingguan'!D718</f>
        <v>0</v>
      </c>
      <c r="E713" s="43">
        <f>'Laporan Mingguan'!E718</f>
        <v>0</v>
      </c>
      <c r="F713" s="44">
        <f>'Laporan Mingguan'!F718</f>
        <v>0</v>
      </c>
      <c r="G713" s="43">
        <f>'Laporan Mingguan'!G718+'Laporan Mingguan'!I718+'Laporan Mingguan'!K718+'Laporan Mingguan'!M718</f>
        <v>0</v>
      </c>
      <c r="H713" s="43">
        <f>'Laporan Mingguan'!H718+'Laporan Mingguan'!J718+'Laporan Mingguan'!L718+'Laporan Mingguan'!N718</f>
        <v>0</v>
      </c>
      <c r="I713" s="44">
        <f>'Laporan Mingguan'!O718</f>
        <v>0</v>
      </c>
      <c r="J713" s="44">
        <f>'Laporan Mingguan'!P718</f>
        <v>0</v>
      </c>
      <c r="K713" s="44">
        <f>'Laporan Mingguan'!Q718</f>
        <v>19000</v>
      </c>
      <c r="L713" s="44">
        <f>'Laporan Mingguan'!R718</f>
        <v>0</v>
      </c>
    </row>
    <row r="714" spans="1:12" s="41" customFormat="1" x14ac:dyDescent="0.2">
      <c r="A714" s="43">
        <v>236</v>
      </c>
      <c r="B714" s="43" t="str">
        <f>'Laporan Mingguan'!B719</f>
        <v>Ejector Pin</v>
      </c>
      <c r="C714" s="43" t="str">
        <f>'Laporan Mingguan'!C719</f>
        <v>EPD-5-150</v>
      </c>
      <c r="D714" s="43">
        <f>'Laporan Mingguan'!D719</f>
        <v>0</v>
      </c>
      <c r="E714" s="43">
        <f>'Laporan Mingguan'!E719</f>
        <v>0</v>
      </c>
      <c r="F714" s="44">
        <f>'Laporan Mingguan'!F719</f>
        <v>0</v>
      </c>
      <c r="G714" s="43">
        <f>'Laporan Mingguan'!G719+'Laporan Mingguan'!I719+'Laporan Mingguan'!K719+'Laporan Mingguan'!M719</f>
        <v>0</v>
      </c>
      <c r="H714" s="43">
        <f>'Laporan Mingguan'!H719+'Laporan Mingguan'!J719+'Laporan Mingguan'!L719+'Laporan Mingguan'!N719</f>
        <v>0</v>
      </c>
      <c r="I714" s="44">
        <f>'Laporan Mingguan'!O719</f>
        <v>0</v>
      </c>
      <c r="J714" s="44">
        <f>'Laporan Mingguan'!P719</f>
        <v>0</v>
      </c>
      <c r="K714" s="44">
        <f>'Laporan Mingguan'!Q719</f>
        <v>19000</v>
      </c>
      <c r="L714" s="44">
        <f>'Laporan Mingguan'!R719</f>
        <v>0</v>
      </c>
    </row>
    <row r="715" spans="1:12" s="41" customFormat="1" x14ac:dyDescent="0.2">
      <c r="A715" s="43">
        <v>237</v>
      </c>
      <c r="B715" s="43" t="str">
        <f>'Laporan Mingguan'!B720</f>
        <v>Ejector Pin</v>
      </c>
      <c r="C715" s="43" t="str">
        <f>'Laporan Mingguan'!C720</f>
        <v>EPD-5-200</v>
      </c>
      <c r="D715" s="43">
        <f>'Laporan Mingguan'!D720</f>
        <v>0</v>
      </c>
      <c r="E715" s="43">
        <f>'Laporan Mingguan'!E720</f>
        <v>0</v>
      </c>
      <c r="F715" s="44">
        <f>'Laporan Mingguan'!F720</f>
        <v>0</v>
      </c>
      <c r="G715" s="43">
        <f>'Laporan Mingguan'!G720+'Laporan Mingguan'!I720+'Laporan Mingguan'!K720+'Laporan Mingguan'!M720</f>
        <v>0</v>
      </c>
      <c r="H715" s="43">
        <f>'Laporan Mingguan'!H720+'Laporan Mingguan'!J720+'Laporan Mingguan'!L720+'Laporan Mingguan'!N720</f>
        <v>0</v>
      </c>
      <c r="I715" s="44">
        <f>'Laporan Mingguan'!O720</f>
        <v>0</v>
      </c>
      <c r="J715" s="44">
        <f>'Laporan Mingguan'!P720</f>
        <v>0</v>
      </c>
      <c r="K715" s="44">
        <f>'Laporan Mingguan'!Q720</f>
        <v>29000</v>
      </c>
      <c r="L715" s="44">
        <f>'Laporan Mingguan'!R720</f>
        <v>0</v>
      </c>
    </row>
    <row r="716" spans="1:12" s="41" customFormat="1" x14ac:dyDescent="0.2">
      <c r="A716" s="43">
        <v>238</v>
      </c>
      <c r="B716" s="43" t="str">
        <f>'Laporan Mingguan'!B721</f>
        <v>Ejector Pin</v>
      </c>
      <c r="C716" s="43" t="str">
        <f>'Laporan Mingguan'!C721</f>
        <v>EPD-5-250</v>
      </c>
      <c r="D716" s="43">
        <f>'Laporan Mingguan'!D721</f>
        <v>0</v>
      </c>
      <c r="E716" s="43">
        <f>'Laporan Mingguan'!E721</f>
        <v>0</v>
      </c>
      <c r="F716" s="44">
        <f>'Laporan Mingguan'!F721</f>
        <v>0</v>
      </c>
      <c r="G716" s="43">
        <f>'Laporan Mingguan'!G721+'Laporan Mingguan'!I721+'Laporan Mingguan'!K721+'Laporan Mingguan'!M721</f>
        <v>0</v>
      </c>
      <c r="H716" s="43">
        <f>'Laporan Mingguan'!H721+'Laporan Mingguan'!J721+'Laporan Mingguan'!L721+'Laporan Mingguan'!N721</f>
        <v>0</v>
      </c>
      <c r="I716" s="44">
        <f>'Laporan Mingguan'!O721</f>
        <v>0</v>
      </c>
      <c r="J716" s="44">
        <f>'Laporan Mingguan'!P721</f>
        <v>0</v>
      </c>
      <c r="K716" s="44">
        <f>'Laporan Mingguan'!Q721</f>
        <v>36000</v>
      </c>
      <c r="L716" s="44">
        <f>'Laporan Mingguan'!R721</f>
        <v>0</v>
      </c>
    </row>
    <row r="717" spans="1:12" s="41" customFormat="1" x14ac:dyDescent="0.2">
      <c r="A717" s="43">
        <v>239</v>
      </c>
      <c r="B717" s="43" t="str">
        <f>'Laporan Mingguan'!B722</f>
        <v>Ejector Pin</v>
      </c>
      <c r="C717" s="43" t="str">
        <f>'Laporan Mingguan'!C722</f>
        <v>EPD-5-350</v>
      </c>
      <c r="D717" s="43">
        <f>'Laporan Mingguan'!D722</f>
        <v>0</v>
      </c>
      <c r="E717" s="43">
        <f>'Laporan Mingguan'!E722</f>
        <v>0</v>
      </c>
      <c r="F717" s="44">
        <f>'Laporan Mingguan'!F722</f>
        <v>0</v>
      </c>
      <c r="G717" s="43">
        <f>'Laporan Mingguan'!G722+'Laporan Mingguan'!I722+'Laporan Mingguan'!K722+'Laporan Mingguan'!M722</f>
        <v>0</v>
      </c>
      <c r="H717" s="43">
        <f>'Laporan Mingguan'!H722+'Laporan Mingguan'!J722+'Laporan Mingguan'!L722+'Laporan Mingguan'!N722</f>
        <v>0</v>
      </c>
      <c r="I717" s="44">
        <f>'Laporan Mingguan'!O722</f>
        <v>0</v>
      </c>
      <c r="J717" s="44">
        <f>'Laporan Mingguan'!P722</f>
        <v>0</v>
      </c>
      <c r="K717" s="44">
        <f>'Laporan Mingguan'!Q722</f>
        <v>56000</v>
      </c>
      <c r="L717" s="44">
        <f>'Laporan Mingguan'!R722</f>
        <v>0</v>
      </c>
    </row>
    <row r="718" spans="1:12" s="41" customFormat="1" x14ac:dyDescent="0.2">
      <c r="A718" s="43">
        <v>240</v>
      </c>
      <c r="B718" s="43" t="str">
        <f>'Laporan Mingguan'!B723</f>
        <v>Ejector Pin</v>
      </c>
      <c r="C718" s="43" t="str">
        <f>'Laporan Mingguan'!C723</f>
        <v>EPD-5-500</v>
      </c>
      <c r="D718" s="43">
        <f>'Laporan Mingguan'!D723</f>
        <v>0</v>
      </c>
      <c r="E718" s="43">
        <f>'Laporan Mingguan'!E723</f>
        <v>0</v>
      </c>
      <c r="F718" s="44">
        <f>'Laporan Mingguan'!F723</f>
        <v>0</v>
      </c>
      <c r="G718" s="43">
        <f>'Laporan Mingguan'!G723+'Laporan Mingguan'!I723+'Laporan Mingguan'!K723+'Laporan Mingguan'!M723</f>
        <v>0</v>
      </c>
      <c r="H718" s="43">
        <f>'Laporan Mingguan'!H723+'Laporan Mingguan'!J723+'Laporan Mingguan'!L723+'Laporan Mingguan'!N723</f>
        <v>0</v>
      </c>
      <c r="I718" s="44">
        <f>'Laporan Mingguan'!O723</f>
        <v>0</v>
      </c>
      <c r="J718" s="44">
        <f>'Laporan Mingguan'!P723</f>
        <v>0</v>
      </c>
      <c r="K718" s="44">
        <f>'Laporan Mingguan'!Q723</f>
        <v>78000</v>
      </c>
      <c r="L718" s="44">
        <f>'Laporan Mingguan'!R723</f>
        <v>0</v>
      </c>
    </row>
    <row r="719" spans="1:12" s="41" customFormat="1" x14ac:dyDescent="0.2">
      <c r="A719" s="43">
        <v>241</v>
      </c>
      <c r="B719" s="43" t="str">
        <f>'Laporan Mingguan'!B724</f>
        <v>Ejector Pin</v>
      </c>
      <c r="C719" s="43" t="str">
        <f>'Laporan Mingguan'!C724</f>
        <v>EPD-5.5-100</v>
      </c>
      <c r="D719" s="43">
        <f>'Laporan Mingguan'!D724</f>
        <v>0</v>
      </c>
      <c r="E719" s="43">
        <f>'Laporan Mingguan'!E724</f>
        <v>0</v>
      </c>
      <c r="F719" s="44">
        <f>'Laporan Mingguan'!F724</f>
        <v>0</v>
      </c>
      <c r="G719" s="43">
        <f>'Laporan Mingguan'!G724+'Laporan Mingguan'!I724+'Laporan Mingguan'!K724+'Laporan Mingguan'!M724</f>
        <v>0</v>
      </c>
      <c r="H719" s="43">
        <f>'Laporan Mingguan'!H724+'Laporan Mingguan'!J724+'Laporan Mingguan'!L724+'Laporan Mingguan'!N724</f>
        <v>0</v>
      </c>
      <c r="I719" s="44">
        <f>'Laporan Mingguan'!O724</f>
        <v>0</v>
      </c>
      <c r="J719" s="44">
        <f>'Laporan Mingguan'!P724</f>
        <v>0</v>
      </c>
      <c r="K719" s="44">
        <f>'Laporan Mingguan'!Q724</f>
        <v>22500</v>
      </c>
      <c r="L719" s="44">
        <f>'Laporan Mingguan'!R724</f>
        <v>0</v>
      </c>
    </row>
    <row r="720" spans="1:12" s="41" customFormat="1" x14ac:dyDescent="0.2">
      <c r="A720" s="43">
        <v>242</v>
      </c>
      <c r="B720" s="43" t="str">
        <f>'Laporan Mingguan'!B725</f>
        <v>Ejector Pin</v>
      </c>
      <c r="C720" s="43" t="str">
        <f>'Laporan Mingguan'!C725</f>
        <v>EPD-5.5-250</v>
      </c>
      <c r="D720" s="43">
        <f>'Laporan Mingguan'!D725</f>
        <v>0</v>
      </c>
      <c r="E720" s="43">
        <f>'Laporan Mingguan'!E725</f>
        <v>0</v>
      </c>
      <c r="F720" s="44">
        <f>'Laporan Mingguan'!F725</f>
        <v>0</v>
      </c>
      <c r="G720" s="43">
        <f>'Laporan Mingguan'!G725+'Laporan Mingguan'!I725+'Laporan Mingguan'!K725+'Laporan Mingguan'!M725</f>
        <v>0</v>
      </c>
      <c r="H720" s="43">
        <f>'Laporan Mingguan'!H725+'Laporan Mingguan'!J725+'Laporan Mingguan'!L725+'Laporan Mingguan'!N725</f>
        <v>0</v>
      </c>
      <c r="I720" s="44">
        <f>'Laporan Mingguan'!O725</f>
        <v>0</v>
      </c>
      <c r="J720" s="44">
        <f>'Laporan Mingguan'!P725</f>
        <v>0</v>
      </c>
      <c r="K720" s="44">
        <f>'Laporan Mingguan'!Q725</f>
        <v>44000</v>
      </c>
      <c r="L720" s="44">
        <f>'Laporan Mingguan'!R725</f>
        <v>0</v>
      </c>
    </row>
    <row r="721" spans="1:12" s="41" customFormat="1" x14ac:dyDescent="0.2">
      <c r="A721" s="43">
        <v>243</v>
      </c>
      <c r="B721" s="43" t="str">
        <f>'Laporan Mingguan'!B726</f>
        <v>Ejector Pin</v>
      </c>
      <c r="C721" s="43" t="str">
        <f>'Laporan Mingguan'!C726</f>
        <v>EPD-6-100</v>
      </c>
      <c r="D721" s="43">
        <f>'Laporan Mingguan'!D726</f>
        <v>0</v>
      </c>
      <c r="E721" s="43">
        <f>'Laporan Mingguan'!E726</f>
        <v>0</v>
      </c>
      <c r="F721" s="44">
        <f>'Laporan Mingguan'!F726</f>
        <v>1</v>
      </c>
      <c r="G721" s="43">
        <f>'Laporan Mingguan'!G726+'Laporan Mingguan'!I726+'Laporan Mingguan'!K726+'Laporan Mingguan'!M726</f>
        <v>0</v>
      </c>
      <c r="H721" s="43">
        <f>'Laporan Mingguan'!H726+'Laporan Mingguan'!J726+'Laporan Mingguan'!L726+'Laporan Mingguan'!N726</f>
        <v>1</v>
      </c>
      <c r="I721" s="44">
        <f>'Laporan Mingguan'!O726</f>
        <v>0</v>
      </c>
      <c r="J721" s="44">
        <f>'Laporan Mingguan'!P726</f>
        <v>0</v>
      </c>
      <c r="K721" s="44">
        <f>'Laporan Mingguan'!Q726</f>
        <v>21500</v>
      </c>
      <c r="L721" s="44">
        <f>'Laporan Mingguan'!R726</f>
        <v>0</v>
      </c>
    </row>
    <row r="722" spans="1:12" s="41" customFormat="1" x14ac:dyDescent="0.2">
      <c r="A722" s="43">
        <v>244</v>
      </c>
      <c r="B722" s="43" t="str">
        <f>'Laporan Mingguan'!B727</f>
        <v>Ejector Pin</v>
      </c>
      <c r="C722" s="43" t="str">
        <f>'Laporan Mingguan'!C727</f>
        <v>EPD-6-150</v>
      </c>
      <c r="D722" s="43">
        <f>'Laporan Mingguan'!D727</f>
        <v>0</v>
      </c>
      <c r="E722" s="43">
        <f>'Laporan Mingguan'!E727</f>
        <v>0</v>
      </c>
      <c r="F722" s="44">
        <f>'Laporan Mingguan'!F727</f>
        <v>1</v>
      </c>
      <c r="G722" s="43">
        <f>'Laporan Mingguan'!G727+'Laporan Mingguan'!I727+'Laporan Mingguan'!K727+'Laporan Mingguan'!M727</f>
        <v>0</v>
      </c>
      <c r="H722" s="43">
        <f>'Laporan Mingguan'!H727+'Laporan Mingguan'!J727+'Laporan Mingguan'!L727+'Laporan Mingguan'!N727</f>
        <v>1</v>
      </c>
      <c r="I722" s="44">
        <f>'Laporan Mingguan'!O727</f>
        <v>0</v>
      </c>
      <c r="J722" s="44">
        <f>'Laporan Mingguan'!P727</f>
        <v>0</v>
      </c>
      <c r="K722" s="44">
        <f>'Laporan Mingguan'!Q727</f>
        <v>28000</v>
      </c>
      <c r="L722" s="44">
        <f>'Laporan Mingguan'!R727</f>
        <v>0</v>
      </c>
    </row>
    <row r="723" spans="1:12" s="41" customFormat="1" x14ac:dyDescent="0.2">
      <c r="A723" s="43">
        <v>245</v>
      </c>
      <c r="B723" s="43" t="str">
        <f>'Laporan Mingguan'!B728</f>
        <v>Ejector Pin</v>
      </c>
      <c r="C723" s="43" t="str">
        <f>'Laporan Mingguan'!C728</f>
        <v>EPD-6-200</v>
      </c>
      <c r="D723" s="43">
        <f>'Laporan Mingguan'!D728</f>
        <v>0</v>
      </c>
      <c r="E723" s="43">
        <f>'Laporan Mingguan'!E728</f>
        <v>0</v>
      </c>
      <c r="F723" s="44">
        <f>'Laporan Mingguan'!F728</f>
        <v>0</v>
      </c>
      <c r="G723" s="43">
        <f>'Laporan Mingguan'!G728+'Laporan Mingguan'!I728+'Laporan Mingguan'!K728+'Laporan Mingguan'!M728</f>
        <v>0</v>
      </c>
      <c r="H723" s="43">
        <f>'Laporan Mingguan'!H728+'Laporan Mingguan'!J728+'Laporan Mingguan'!L728+'Laporan Mingguan'!N728</f>
        <v>0</v>
      </c>
      <c r="I723" s="44">
        <f>'Laporan Mingguan'!O728</f>
        <v>0</v>
      </c>
      <c r="J723" s="44">
        <f>'Laporan Mingguan'!P728</f>
        <v>0</v>
      </c>
      <c r="K723" s="44">
        <f>'Laporan Mingguan'!Q728</f>
        <v>33000</v>
      </c>
      <c r="L723" s="44">
        <f>'Laporan Mingguan'!R728</f>
        <v>0</v>
      </c>
    </row>
    <row r="724" spans="1:12" s="41" customFormat="1" x14ac:dyDescent="0.2">
      <c r="A724" s="43">
        <v>246</v>
      </c>
      <c r="B724" s="43" t="str">
        <f>'Laporan Mingguan'!B729</f>
        <v>Ejector Pin</v>
      </c>
      <c r="C724" s="43" t="str">
        <f>'Laporan Mingguan'!C729</f>
        <v>EPD-6-250</v>
      </c>
      <c r="D724" s="43">
        <f>'Laporan Mingguan'!D729</f>
        <v>0</v>
      </c>
      <c r="E724" s="43">
        <f>'Laporan Mingguan'!E729</f>
        <v>0</v>
      </c>
      <c r="F724" s="44">
        <f>'Laporan Mingguan'!F729</f>
        <v>0</v>
      </c>
      <c r="G724" s="43">
        <f>'Laporan Mingguan'!G729+'Laporan Mingguan'!I729+'Laporan Mingguan'!K729+'Laporan Mingguan'!M729</f>
        <v>0</v>
      </c>
      <c r="H724" s="43">
        <f>'Laporan Mingguan'!H729+'Laporan Mingguan'!J729+'Laporan Mingguan'!L729+'Laporan Mingguan'!N729</f>
        <v>0</v>
      </c>
      <c r="I724" s="44">
        <f>'Laporan Mingguan'!O729</f>
        <v>0</v>
      </c>
      <c r="J724" s="44">
        <f>'Laporan Mingguan'!P729</f>
        <v>0</v>
      </c>
      <c r="K724" s="44">
        <f>'Laporan Mingguan'!Q729</f>
        <v>31374</v>
      </c>
      <c r="L724" s="44">
        <f>'Laporan Mingguan'!R729</f>
        <v>0</v>
      </c>
    </row>
    <row r="725" spans="1:12" s="41" customFormat="1" x14ac:dyDescent="0.2">
      <c r="A725" s="43">
        <v>247</v>
      </c>
      <c r="B725" s="43" t="str">
        <f>'Laporan Mingguan'!B730</f>
        <v>Ejector Pin</v>
      </c>
      <c r="C725" s="43" t="str">
        <f>'Laporan Mingguan'!C730</f>
        <v>EPD-6-300</v>
      </c>
      <c r="D725" s="43">
        <f>'Laporan Mingguan'!D730</f>
        <v>0</v>
      </c>
      <c r="E725" s="43">
        <f>'Laporan Mingguan'!E730</f>
        <v>0</v>
      </c>
      <c r="F725" s="44">
        <f>'Laporan Mingguan'!F730</f>
        <v>0</v>
      </c>
      <c r="G725" s="43">
        <f>'Laporan Mingguan'!G730+'Laporan Mingguan'!I730+'Laporan Mingguan'!K730+'Laporan Mingguan'!M730</f>
        <v>0</v>
      </c>
      <c r="H725" s="43">
        <f>'Laporan Mingguan'!H730+'Laporan Mingguan'!J730+'Laporan Mingguan'!L730+'Laporan Mingguan'!N730</f>
        <v>0</v>
      </c>
      <c r="I725" s="44">
        <f>'Laporan Mingguan'!O730</f>
        <v>0</v>
      </c>
      <c r="J725" s="44">
        <f>'Laporan Mingguan'!P730</f>
        <v>0</v>
      </c>
      <c r="K725" s="44">
        <f>'Laporan Mingguan'!Q730</f>
        <v>24765</v>
      </c>
      <c r="L725" s="44">
        <f>'Laporan Mingguan'!R730</f>
        <v>0</v>
      </c>
    </row>
    <row r="726" spans="1:12" s="41" customFormat="1" x14ac:dyDescent="0.2">
      <c r="A726" s="43">
        <v>248</v>
      </c>
      <c r="B726" s="43" t="str">
        <f>'Laporan Mingguan'!B731</f>
        <v>Ejector Pin</v>
      </c>
      <c r="C726" s="43" t="str">
        <f>'Laporan Mingguan'!C731</f>
        <v>EPD-6-500</v>
      </c>
      <c r="D726" s="43">
        <f>'Laporan Mingguan'!D731</f>
        <v>0</v>
      </c>
      <c r="E726" s="43">
        <f>'Laporan Mingguan'!E731</f>
        <v>0</v>
      </c>
      <c r="F726" s="44">
        <f>'Laporan Mingguan'!F731</f>
        <v>0</v>
      </c>
      <c r="G726" s="43">
        <f>'Laporan Mingguan'!G731+'Laporan Mingguan'!I731+'Laporan Mingguan'!K731+'Laporan Mingguan'!M731</f>
        <v>0</v>
      </c>
      <c r="H726" s="43">
        <f>'Laporan Mingguan'!H731+'Laporan Mingguan'!J731+'Laporan Mingguan'!L731+'Laporan Mingguan'!N731</f>
        <v>0</v>
      </c>
      <c r="I726" s="44">
        <f>'Laporan Mingguan'!O731</f>
        <v>0</v>
      </c>
      <c r="J726" s="44">
        <f>'Laporan Mingguan'!P731</f>
        <v>0</v>
      </c>
      <c r="K726" s="44">
        <f>'Laporan Mingguan'!Q731</f>
        <v>90000</v>
      </c>
      <c r="L726" s="44">
        <f>'Laporan Mingguan'!R731</f>
        <v>0</v>
      </c>
    </row>
    <row r="727" spans="1:12" s="41" customFormat="1" x14ac:dyDescent="0.2">
      <c r="A727" s="43">
        <v>249</v>
      </c>
      <c r="B727" s="43" t="str">
        <f>'Laporan Mingguan'!B732</f>
        <v>Ejector Pin</v>
      </c>
      <c r="C727" s="43" t="str">
        <f>'Laporan Mingguan'!C732</f>
        <v>EPD-6-700</v>
      </c>
      <c r="D727" s="43">
        <f>'Laporan Mingguan'!D732</f>
        <v>0</v>
      </c>
      <c r="E727" s="43">
        <f>'Laporan Mingguan'!E732</f>
        <v>0</v>
      </c>
      <c r="F727" s="44">
        <f>'Laporan Mingguan'!F732</f>
        <v>10</v>
      </c>
      <c r="G727" s="43">
        <f>'Laporan Mingguan'!G732+'Laporan Mingguan'!I732+'Laporan Mingguan'!K732+'Laporan Mingguan'!M732</f>
        <v>0</v>
      </c>
      <c r="H727" s="43">
        <f>'Laporan Mingguan'!H732+'Laporan Mingguan'!J732+'Laporan Mingguan'!L732+'Laporan Mingguan'!N732</f>
        <v>0</v>
      </c>
      <c r="I727" s="44">
        <f>'Laporan Mingguan'!O732</f>
        <v>10</v>
      </c>
      <c r="J727" s="44">
        <f>'Laporan Mingguan'!P732</f>
        <v>10</v>
      </c>
      <c r="K727" s="44">
        <f>'Laporan Mingguan'!Q732</f>
        <v>111092</v>
      </c>
      <c r="L727" s="44">
        <f>'Laporan Mingguan'!R732</f>
        <v>1110920</v>
      </c>
    </row>
    <row r="728" spans="1:12" s="41" customFormat="1" x14ac:dyDescent="0.2">
      <c r="A728" s="43">
        <v>250</v>
      </c>
      <c r="B728" s="43" t="str">
        <f>'Laporan Mingguan'!B733</f>
        <v>Ejector Pin</v>
      </c>
      <c r="C728" s="43" t="str">
        <f>'Laporan Mingguan'!C733</f>
        <v>EPD-6.2-100</v>
      </c>
      <c r="D728" s="43">
        <f>'Laporan Mingguan'!D733</f>
        <v>0</v>
      </c>
      <c r="E728" s="43">
        <f>'Laporan Mingguan'!E733</f>
        <v>0</v>
      </c>
      <c r="F728" s="44">
        <f>'Laporan Mingguan'!F733</f>
        <v>0</v>
      </c>
      <c r="G728" s="43">
        <f>'Laporan Mingguan'!G733+'Laporan Mingguan'!I733+'Laporan Mingguan'!K733+'Laporan Mingguan'!M733</f>
        <v>0</v>
      </c>
      <c r="H728" s="43">
        <f>'Laporan Mingguan'!H733+'Laporan Mingguan'!J733+'Laporan Mingguan'!L733+'Laporan Mingguan'!N733</f>
        <v>0</v>
      </c>
      <c r="I728" s="44">
        <f>'Laporan Mingguan'!O733</f>
        <v>0</v>
      </c>
      <c r="J728" s="44">
        <f>'Laporan Mingguan'!P733</f>
        <v>0</v>
      </c>
      <c r="K728" s="44">
        <f>'Laporan Mingguan'!Q733</f>
        <v>25000</v>
      </c>
      <c r="L728" s="44">
        <f>'Laporan Mingguan'!R733</f>
        <v>0</v>
      </c>
    </row>
    <row r="729" spans="1:12" s="41" customFormat="1" x14ac:dyDescent="0.2">
      <c r="A729" s="43">
        <v>251</v>
      </c>
      <c r="B729" s="43" t="str">
        <f>'Laporan Mingguan'!B734</f>
        <v>Ejector Pin</v>
      </c>
      <c r="C729" s="43" t="str">
        <f>'Laporan Mingguan'!C734</f>
        <v>EPD-6.5-100</v>
      </c>
      <c r="D729" s="43">
        <f>'Laporan Mingguan'!D734</f>
        <v>0</v>
      </c>
      <c r="E729" s="43">
        <f>'Laporan Mingguan'!E734</f>
        <v>0</v>
      </c>
      <c r="F729" s="44">
        <f>'Laporan Mingguan'!F734</f>
        <v>5</v>
      </c>
      <c r="G729" s="43">
        <f>'Laporan Mingguan'!G734+'Laporan Mingguan'!I734+'Laporan Mingguan'!K734+'Laporan Mingguan'!M734</f>
        <v>0</v>
      </c>
      <c r="H729" s="43">
        <f>'Laporan Mingguan'!H734+'Laporan Mingguan'!J734+'Laporan Mingguan'!L734+'Laporan Mingguan'!N734</f>
        <v>0</v>
      </c>
      <c r="I729" s="44">
        <f>'Laporan Mingguan'!O734</f>
        <v>5</v>
      </c>
      <c r="J729" s="44">
        <f>'Laporan Mingguan'!P734</f>
        <v>5</v>
      </c>
      <c r="K729" s="44">
        <f>'Laporan Mingguan'!Q734</f>
        <v>26000</v>
      </c>
      <c r="L729" s="44">
        <f>'Laporan Mingguan'!R734</f>
        <v>130000</v>
      </c>
    </row>
    <row r="730" spans="1:12" s="41" customFormat="1" x14ac:dyDescent="0.2">
      <c r="A730" s="43">
        <v>252</v>
      </c>
      <c r="B730" s="43" t="str">
        <f>'Laporan Mingguan'!B735</f>
        <v>Ejector Pin</v>
      </c>
      <c r="C730" s="43" t="str">
        <f>'Laporan Mingguan'!C735</f>
        <v>EPD-6.5-150</v>
      </c>
      <c r="D730" s="43">
        <f>'Laporan Mingguan'!D735</f>
        <v>0</v>
      </c>
      <c r="E730" s="43">
        <f>'Laporan Mingguan'!E735</f>
        <v>0</v>
      </c>
      <c r="F730" s="44">
        <f>'Laporan Mingguan'!F735</f>
        <v>0</v>
      </c>
      <c r="G730" s="43">
        <f>'Laporan Mingguan'!G735+'Laporan Mingguan'!I735+'Laporan Mingguan'!K735+'Laporan Mingguan'!M735</f>
        <v>0</v>
      </c>
      <c r="H730" s="43">
        <f>'Laporan Mingguan'!H735+'Laporan Mingguan'!J735+'Laporan Mingguan'!L735+'Laporan Mingguan'!N735</f>
        <v>0</v>
      </c>
      <c r="I730" s="44">
        <f>'Laporan Mingguan'!O735</f>
        <v>0</v>
      </c>
      <c r="J730" s="44">
        <f>'Laporan Mingguan'!P735</f>
        <v>0</v>
      </c>
      <c r="K730" s="44">
        <f>'Laporan Mingguan'!Q735</f>
        <v>0</v>
      </c>
      <c r="L730" s="44">
        <f>'Laporan Mingguan'!R735</f>
        <v>0</v>
      </c>
    </row>
    <row r="731" spans="1:12" s="41" customFormat="1" x14ac:dyDescent="0.2">
      <c r="A731" s="43">
        <v>253</v>
      </c>
      <c r="B731" s="43" t="str">
        <f>'Laporan Mingguan'!B736</f>
        <v>Ejector Pin</v>
      </c>
      <c r="C731" s="43" t="str">
        <f>'Laporan Mingguan'!C736</f>
        <v>EPD-7-150</v>
      </c>
      <c r="D731" s="43">
        <f>'Laporan Mingguan'!D736</f>
        <v>0</v>
      </c>
      <c r="E731" s="43">
        <f>'Laporan Mingguan'!E736</f>
        <v>0</v>
      </c>
      <c r="F731" s="44">
        <f>'Laporan Mingguan'!F736</f>
        <v>0</v>
      </c>
      <c r="G731" s="43">
        <f>'Laporan Mingguan'!G736+'Laporan Mingguan'!I736+'Laporan Mingguan'!K736+'Laporan Mingguan'!M736</f>
        <v>0</v>
      </c>
      <c r="H731" s="43">
        <f>'Laporan Mingguan'!H736+'Laporan Mingguan'!J736+'Laporan Mingguan'!L736+'Laporan Mingguan'!N736</f>
        <v>0</v>
      </c>
      <c r="I731" s="44">
        <f>'Laporan Mingguan'!O736</f>
        <v>0</v>
      </c>
      <c r="J731" s="44">
        <f>'Laporan Mingguan'!P736</f>
        <v>0</v>
      </c>
      <c r="K731" s="44">
        <f>'Laporan Mingguan'!Q736</f>
        <v>33000</v>
      </c>
      <c r="L731" s="44">
        <f>'Laporan Mingguan'!R736</f>
        <v>0</v>
      </c>
    </row>
    <row r="732" spans="1:12" s="41" customFormat="1" x14ac:dyDescent="0.2">
      <c r="A732" s="43">
        <v>254</v>
      </c>
      <c r="B732" s="43" t="str">
        <f>'Laporan Mingguan'!B737</f>
        <v>Ejector Pin</v>
      </c>
      <c r="C732" s="43" t="str">
        <f>'Laporan Mingguan'!C737</f>
        <v>EPD-7-100</v>
      </c>
      <c r="D732" s="43">
        <f>'Laporan Mingguan'!D737</f>
        <v>0</v>
      </c>
      <c r="E732" s="43">
        <f>'Laporan Mingguan'!E737</f>
        <v>0</v>
      </c>
      <c r="F732" s="44">
        <f>'Laporan Mingguan'!F737</f>
        <v>0</v>
      </c>
      <c r="G732" s="43">
        <f>'Laporan Mingguan'!G737+'Laporan Mingguan'!I737+'Laporan Mingguan'!K737+'Laporan Mingguan'!M737</f>
        <v>0</v>
      </c>
      <c r="H732" s="43">
        <f>'Laporan Mingguan'!H737+'Laporan Mingguan'!J737+'Laporan Mingguan'!L737+'Laporan Mingguan'!N737</f>
        <v>0</v>
      </c>
      <c r="I732" s="44">
        <f>'Laporan Mingguan'!O737</f>
        <v>0</v>
      </c>
      <c r="J732" s="44">
        <f>'Laporan Mingguan'!P737</f>
        <v>0</v>
      </c>
      <c r="K732" s="44">
        <f>'Laporan Mingguan'!Q737</f>
        <v>25000</v>
      </c>
      <c r="L732" s="44">
        <f>'Laporan Mingguan'!R737</f>
        <v>0</v>
      </c>
    </row>
    <row r="733" spans="1:12" s="41" customFormat="1" x14ac:dyDescent="0.2">
      <c r="A733" s="43">
        <v>255</v>
      </c>
      <c r="B733" s="43" t="str">
        <f>'Laporan Mingguan'!B738</f>
        <v>Ejector Pin</v>
      </c>
      <c r="C733" s="43" t="str">
        <f>'Laporan Mingguan'!C738</f>
        <v>EPD-7.5-100</v>
      </c>
      <c r="D733" s="43">
        <f>'Laporan Mingguan'!D738</f>
        <v>0</v>
      </c>
      <c r="E733" s="43">
        <f>'Laporan Mingguan'!E738</f>
        <v>0</v>
      </c>
      <c r="F733" s="44">
        <f>'Laporan Mingguan'!F738</f>
        <v>0</v>
      </c>
      <c r="G733" s="43">
        <f>'Laporan Mingguan'!G738+'Laporan Mingguan'!I738+'Laporan Mingguan'!K738+'Laporan Mingguan'!M738</f>
        <v>0</v>
      </c>
      <c r="H733" s="43">
        <f>'Laporan Mingguan'!H738+'Laporan Mingguan'!J738+'Laporan Mingguan'!L738+'Laporan Mingguan'!N738</f>
        <v>0</v>
      </c>
      <c r="I733" s="44">
        <f>'Laporan Mingguan'!O738</f>
        <v>0</v>
      </c>
      <c r="J733" s="44">
        <f>'Laporan Mingguan'!P738</f>
        <v>0</v>
      </c>
      <c r="K733" s="44">
        <f>'Laporan Mingguan'!Q738</f>
        <v>42000</v>
      </c>
      <c r="L733" s="44">
        <f>'Laporan Mingguan'!R738</f>
        <v>0</v>
      </c>
    </row>
    <row r="734" spans="1:12" s="41" customFormat="1" x14ac:dyDescent="0.2">
      <c r="A734" s="43">
        <v>256</v>
      </c>
      <c r="B734" s="43" t="str">
        <f>'Laporan Mingguan'!B739</f>
        <v>Ejector Pin</v>
      </c>
      <c r="C734" s="43" t="str">
        <f>'Laporan Mingguan'!C739</f>
        <v>EPD-8-100</v>
      </c>
      <c r="D734" s="43">
        <f>'Laporan Mingguan'!D739</f>
        <v>0</v>
      </c>
      <c r="E734" s="43">
        <f>'Laporan Mingguan'!E739</f>
        <v>0</v>
      </c>
      <c r="F734" s="44">
        <f>'Laporan Mingguan'!F739</f>
        <v>0</v>
      </c>
      <c r="G734" s="43">
        <f>'Laporan Mingguan'!G739+'Laporan Mingguan'!I739+'Laporan Mingguan'!K739+'Laporan Mingguan'!M739</f>
        <v>0</v>
      </c>
      <c r="H734" s="43">
        <f>'Laporan Mingguan'!H739+'Laporan Mingguan'!J739+'Laporan Mingguan'!L739+'Laporan Mingguan'!N739</f>
        <v>0</v>
      </c>
      <c r="I734" s="44">
        <f>'Laporan Mingguan'!O739</f>
        <v>0</v>
      </c>
      <c r="J734" s="44">
        <f>'Laporan Mingguan'!P739</f>
        <v>0</v>
      </c>
      <c r="K734" s="44">
        <f>'Laporan Mingguan'!Q739</f>
        <v>30000</v>
      </c>
      <c r="L734" s="44">
        <f>'Laporan Mingguan'!R739</f>
        <v>0</v>
      </c>
    </row>
    <row r="735" spans="1:12" s="41" customFormat="1" x14ac:dyDescent="0.2">
      <c r="A735" s="43">
        <v>257</v>
      </c>
      <c r="B735" s="43" t="str">
        <f>'Laporan Mingguan'!B740</f>
        <v>Ejector Pin</v>
      </c>
      <c r="C735" s="43" t="str">
        <f>'Laporan Mingguan'!C740</f>
        <v>EPD-8-150</v>
      </c>
      <c r="D735" s="43">
        <f>'Laporan Mingguan'!D740</f>
        <v>0</v>
      </c>
      <c r="E735" s="43">
        <f>'Laporan Mingguan'!E740</f>
        <v>0</v>
      </c>
      <c r="F735" s="44">
        <f>'Laporan Mingguan'!F740</f>
        <v>0</v>
      </c>
      <c r="G735" s="43">
        <f>'Laporan Mingguan'!G740+'Laporan Mingguan'!I740+'Laporan Mingguan'!K740+'Laporan Mingguan'!M740</f>
        <v>0</v>
      </c>
      <c r="H735" s="43">
        <f>'Laporan Mingguan'!H740+'Laporan Mingguan'!J740+'Laporan Mingguan'!L740+'Laporan Mingguan'!N740</f>
        <v>0</v>
      </c>
      <c r="I735" s="44">
        <f>'Laporan Mingguan'!O740</f>
        <v>0</v>
      </c>
      <c r="J735" s="44">
        <f>'Laporan Mingguan'!P740</f>
        <v>0</v>
      </c>
      <c r="K735" s="44">
        <f>'Laporan Mingguan'!Q740</f>
        <v>39000</v>
      </c>
      <c r="L735" s="44">
        <f>'Laporan Mingguan'!R740</f>
        <v>0</v>
      </c>
    </row>
    <row r="736" spans="1:12" s="41" customFormat="1" x14ac:dyDescent="0.2">
      <c r="A736" s="43">
        <v>258</v>
      </c>
      <c r="B736" s="43" t="str">
        <f>'Laporan Mingguan'!B741</f>
        <v>Ejector Pin</v>
      </c>
      <c r="C736" s="43" t="str">
        <f>'Laporan Mingguan'!C741</f>
        <v>EPD-8-200</v>
      </c>
      <c r="D736" s="43">
        <f>'Laporan Mingguan'!D741</f>
        <v>0</v>
      </c>
      <c r="E736" s="43">
        <f>'Laporan Mingguan'!E741</f>
        <v>0</v>
      </c>
      <c r="F736" s="44">
        <f>'Laporan Mingguan'!F741</f>
        <v>0</v>
      </c>
      <c r="G736" s="43">
        <f>'Laporan Mingguan'!G741+'Laporan Mingguan'!I741+'Laporan Mingguan'!K741+'Laporan Mingguan'!M741</f>
        <v>0</v>
      </c>
      <c r="H736" s="43">
        <f>'Laporan Mingguan'!H741+'Laporan Mingguan'!J741+'Laporan Mingguan'!L741+'Laporan Mingguan'!N741</f>
        <v>0</v>
      </c>
      <c r="I736" s="44">
        <f>'Laporan Mingguan'!O741</f>
        <v>0</v>
      </c>
      <c r="J736" s="44">
        <f>'Laporan Mingguan'!P741</f>
        <v>0</v>
      </c>
      <c r="K736" s="44">
        <f>'Laporan Mingguan'!Q741</f>
        <v>47000</v>
      </c>
      <c r="L736" s="44">
        <f>'Laporan Mingguan'!R741</f>
        <v>0</v>
      </c>
    </row>
    <row r="737" spans="1:12" s="41" customFormat="1" x14ac:dyDescent="0.2">
      <c r="A737" s="43">
        <v>259</v>
      </c>
      <c r="B737" s="43" t="str">
        <f>'Laporan Mingguan'!B742</f>
        <v>Ejector Pin</v>
      </c>
      <c r="C737" s="43" t="str">
        <f>'Laporan Mingguan'!C742</f>
        <v>EPD-8-250</v>
      </c>
      <c r="D737" s="43">
        <f>'Laporan Mingguan'!D742</f>
        <v>0</v>
      </c>
      <c r="E737" s="43">
        <f>'Laporan Mingguan'!E742</f>
        <v>0</v>
      </c>
      <c r="F737" s="44">
        <f>'Laporan Mingguan'!F742</f>
        <v>0</v>
      </c>
      <c r="G737" s="43">
        <f>'Laporan Mingguan'!G742+'Laporan Mingguan'!I742+'Laporan Mingguan'!K742+'Laporan Mingguan'!M742</f>
        <v>0</v>
      </c>
      <c r="H737" s="43">
        <f>'Laporan Mingguan'!H742+'Laporan Mingguan'!J742+'Laporan Mingguan'!L742+'Laporan Mingguan'!N742</f>
        <v>0</v>
      </c>
      <c r="I737" s="44">
        <f>'Laporan Mingguan'!O742</f>
        <v>0</v>
      </c>
      <c r="J737" s="44">
        <f>'Laporan Mingguan'!P742</f>
        <v>0</v>
      </c>
      <c r="K737" s="44">
        <f>'Laporan Mingguan'!Q742</f>
        <v>55549</v>
      </c>
      <c r="L737" s="44">
        <f>'Laporan Mingguan'!R742</f>
        <v>0</v>
      </c>
    </row>
    <row r="738" spans="1:12" s="41" customFormat="1" x14ac:dyDescent="0.2">
      <c r="A738" s="43">
        <v>260</v>
      </c>
      <c r="B738" s="43" t="str">
        <f>'Laporan Mingguan'!B743</f>
        <v>Ejector Pin</v>
      </c>
      <c r="C738" s="43" t="str">
        <f>'Laporan Mingguan'!C743</f>
        <v>EPD-8-300</v>
      </c>
      <c r="D738" s="43">
        <f>'Laporan Mingguan'!D743</f>
        <v>0</v>
      </c>
      <c r="E738" s="43">
        <f>'Laporan Mingguan'!E743</f>
        <v>0</v>
      </c>
      <c r="F738" s="44">
        <f>'Laporan Mingguan'!F743</f>
        <v>0</v>
      </c>
      <c r="G738" s="43">
        <f>'Laporan Mingguan'!G743+'Laporan Mingguan'!I743+'Laporan Mingguan'!K743+'Laporan Mingguan'!M743</f>
        <v>0</v>
      </c>
      <c r="H738" s="43">
        <f>'Laporan Mingguan'!H743+'Laporan Mingguan'!J743+'Laporan Mingguan'!L743+'Laporan Mingguan'!N743</f>
        <v>0</v>
      </c>
      <c r="I738" s="44">
        <f>'Laporan Mingguan'!O743</f>
        <v>0</v>
      </c>
      <c r="J738" s="44">
        <f>'Laporan Mingguan'!P743</f>
        <v>0</v>
      </c>
      <c r="K738" s="44">
        <f>'Laporan Mingguan'!Q743</f>
        <v>59898</v>
      </c>
      <c r="L738" s="44">
        <f>'Laporan Mingguan'!R743</f>
        <v>0</v>
      </c>
    </row>
    <row r="739" spans="1:12" s="41" customFormat="1" x14ac:dyDescent="0.2">
      <c r="A739" s="43">
        <v>261</v>
      </c>
      <c r="B739" s="43" t="str">
        <f>'Laporan Mingguan'!B744</f>
        <v>Ejector Pin</v>
      </c>
      <c r="C739" s="43" t="str">
        <f>'Laporan Mingguan'!C744</f>
        <v>EPD-8-400</v>
      </c>
      <c r="D739" s="43">
        <f>'Laporan Mingguan'!D744</f>
        <v>0</v>
      </c>
      <c r="E739" s="43">
        <f>'Laporan Mingguan'!E744</f>
        <v>0</v>
      </c>
      <c r="F739" s="44">
        <f>'Laporan Mingguan'!F744</f>
        <v>0</v>
      </c>
      <c r="G739" s="43">
        <f>'Laporan Mingguan'!G744+'Laporan Mingguan'!I744+'Laporan Mingguan'!K744+'Laporan Mingguan'!M744</f>
        <v>0</v>
      </c>
      <c r="H739" s="43">
        <f>'Laporan Mingguan'!H744+'Laporan Mingguan'!J744+'Laporan Mingguan'!L744+'Laporan Mingguan'!N744</f>
        <v>0</v>
      </c>
      <c r="I739" s="44">
        <f>'Laporan Mingguan'!O744</f>
        <v>0</v>
      </c>
      <c r="J739" s="44">
        <f>'Laporan Mingguan'!P744</f>
        <v>0</v>
      </c>
      <c r="K739" s="44">
        <f>'Laporan Mingguan'!Q744</f>
        <v>39768</v>
      </c>
      <c r="L739" s="44">
        <f>'Laporan Mingguan'!R744</f>
        <v>0</v>
      </c>
    </row>
    <row r="740" spans="1:12" s="41" customFormat="1" x14ac:dyDescent="0.2">
      <c r="A740" s="43">
        <v>262</v>
      </c>
      <c r="B740" s="43" t="str">
        <f>'Laporan Mingguan'!B745</f>
        <v>Ejector Pin</v>
      </c>
      <c r="C740" s="43" t="str">
        <f>'Laporan Mingguan'!C745</f>
        <v>EPD-8-700</v>
      </c>
      <c r="D740" s="43">
        <f>'Laporan Mingguan'!D745</f>
        <v>0</v>
      </c>
      <c r="E740" s="43">
        <f>'Laporan Mingguan'!E745</f>
        <v>0</v>
      </c>
      <c r="F740" s="44">
        <f>'Laporan Mingguan'!F745</f>
        <v>20</v>
      </c>
      <c r="G740" s="43">
        <f>'Laporan Mingguan'!G745+'Laporan Mingguan'!I745+'Laporan Mingguan'!K745+'Laporan Mingguan'!M745</f>
        <v>0</v>
      </c>
      <c r="H740" s="43">
        <f>'Laporan Mingguan'!H745+'Laporan Mingguan'!J745+'Laporan Mingguan'!L745+'Laporan Mingguan'!N745</f>
        <v>0</v>
      </c>
      <c r="I740" s="44">
        <f>'Laporan Mingguan'!O745</f>
        <v>20</v>
      </c>
      <c r="J740" s="44">
        <f>'Laporan Mingguan'!P745</f>
        <v>20</v>
      </c>
      <c r="K740" s="44">
        <f>'Laporan Mingguan'!Q745</f>
        <v>131612</v>
      </c>
      <c r="L740" s="44">
        <f>'Laporan Mingguan'!R745</f>
        <v>2632240</v>
      </c>
    </row>
    <row r="741" spans="1:12" s="41" customFormat="1" x14ac:dyDescent="0.2">
      <c r="A741" s="43">
        <v>263</v>
      </c>
      <c r="B741" s="43" t="str">
        <f>'Laporan Mingguan'!B746</f>
        <v>Ejector Pin</v>
      </c>
      <c r="C741" s="43" t="str">
        <f>'Laporan Mingguan'!C746</f>
        <v>EPD-9-100</v>
      </c>
      <c r="D741" s="43">
        <f>'Laporan Mingguan'!D746</f>
        <v>0</v>
      </c>
      <c r="E741" s="43">
        <f>'Laporan Mingguan'!E746</f>
        <v>0</v>
      </c>
      <c r="F741" s="44">
        <f>'Laporan Mingguan'!F746</f>
        <v>0</v>
      </c>
      <c r="G741" s="43">
        <f>'Laporan Mingguan'!G746+'Laporan Mingguan'!I746+'Laporan Mingguan'!K746+'Laporan Mingguan'!M746</f>
        <v>0</v>
      </c>
      <c r="H741" s="43">
        <f>'Laporan Mingguan'!H746+'Laporan Mingguan'!J746+'Laporan Mingguan'!L746+'Laporan Mingguan'!N746</f>
        <v>0</v>
      </c>
      <c r="I741" s="44">
        <f>'Laporan Mingguan'!O746</f>
        <v>0</v>
      </c>
      <c r="J741" s="44">
        <f>'Laporan Mingguan'!P746</f>
        <v>0</v>
      </c>
      <c r="K741" s="44">
        <f>'Laporan Mingguan'!Q746</f>
        <v>34791</v>
      </c>
      <c r="L741" s="44">
        <f>'Laporan Mingguan'!R746</f>
        <v>0</v>
      </c>
    </row>
    <row r="742" spans="1:12" s="41" customFormat="1" x14ac:dyDescent="0.2">
      <c r="A742" s="43">
        <v>264</v>
      </c>
      <c r="B742" s="43" t="str">
        <f>'Laporan Mingguan'!B747</f>
        <v>Ejector Pin</v>
      </c>
      <c r="C742" s="43" t="str">
        <f>'Laporan Mingguan'!C747</f>
        <v>EPD-9-150</v>
      </c>
      <c r="D742" s="43">
        <f>'Laporan Mingguan'!D747</f>
        <v>0</v>
      </c>
      <c r="E742" s="43">
        <f>'Laporan Mingguan'!E747</f>
        <v>0</v>
      </c>
      <c r="F742" s="44">
        <f>'Laporan Mingguan'!F747</f>
        <v>0</v>
      </c>
      <c r="G742" s="43">
        <f>'Laporan Mingguan'!G747+'Laporan Mingguan'!I747+'Laporan Mingguan'!K747+'Laporan Mingguan'!M747</f>
        <v>0</v>
      </c>
      <c r="H742" s="43">
        <f>'Laporan Mingguan'!H747+'Laporan Mingguan'!J747+'Laporan Mingguan'!L747+'Laporan Mingguan'!N747</f>
        <v>0</v>
      </c>
      <c r="I742" s="44">
        <f>'Laporan Mingguan'!O747</f>
        <v>0</v>
      </c>
      <c r="J742" s="44">
        <f>'Laporan Mingguan'!P747</f>
        <v>0</v>
      </c>
      <c r="K742" s="44">
        <f>'Laporan Mingguan'!Q747</f>
        <v>54000</v>
      </c>
      <c r="L742" s="44">
        <f>'Laporan Mingguan'!R747</f>
        <v>0</v>
      </c>
    </row>
    <row r="743" spans="1:12" s="41" customFormat="1" x14ac:dyDescent="0.2">
      <c r="A743" s="43">
        <v>265</v>
      </c>
      <c r="B743" s="43" t="str">
        <f>'Laporan Mingguan'!B748</f>
        <v>Ejector Pin</v>
      </c>
      <c r="C743" s="43" t="str">
        <f>'Laporan Mingguan'!C748</f>
        <v>EPD-9-200</v>
      </c>
      <c r="D743" s="43">
        <f>'Laporan Mingguan'!D748</f>
        <v>0</v>
      </c>
      <c r="E743" s="43">
        <f>'Laporan Mingguan'!E748</f>
        <v>0</v>
      </c>
      <c r="F743" s="44">
        <f>'Laporan Mingguan'!F748</f>
        <v>0</v>
      </c>
      <c r="G743" s="43">
        <f>'Laporan Mingguan'!G748+'Laporan Mingguan'!I748+'Laporan Mingguan'!K748+'Laporan Mingguan'!M748</f>
        <v>0</v>
      </c>
      <c r="H743" s="43">
        <f>'Laporan Mingguan'!H748+'Laporan Mingguan'!J748+'Laporan Mingguan'!L748+'Laporan Mingguan'!N748</f>
        <v>0</v>
      </c>
      <c r="I743" s="44">
        <f>'Laporan Mingguan'!O748</f>
        <v>0</v>
      </c>
      <c r="J743" s="44">
        <f>'Laporan Mingguan'!P748</f>
        <v>0</v>
      </c>
      <c r="K743" s="44">
        <f>'Laporan Mingguan'!Q748</f>
        <v>32000</v>
      </c>
      <c r="L743" s="44">
        <f>'Laporan Mingguan'!R748</f>
        <v>0</v>
      </c>
    </row>
    <row r="744" spans="1:12" s="41" customFormat="1" x14ac:dyDescent="0.2">
      <c r="A744" s="43">
        <v>266</v>
      </c>
      <c r="B744" s="43" t="str">
        <f>'Laporan Mingguan'!B749</f>
        <v>Ejector Pin</v>
      </c>
      <c r="C744" s="43" t="str">
        <f>'Laporan Mingguan'!C749</f>
        <v>EPD-10-100</v>
      </c>
      <c r="D744" s="43">
        <f>'Laporan Mingguan'!D749</f>
        <v>0</v>
      </c>
      <c r="E744" s="43">
        <f>'Laporan Mingguan'!E749</f>
        <v>0</v>
      </c>
      <c r="F744" s="44">
        <f>'Laporan Mingguan'!F749</f>
        <v>0</v>
      </c>
      <c r="G744" s="43">
        <f>'Laporan Mingguan'!G749+'Laporan Mingguan'!I749+'Laporan Mingguan'!K749+'Laporan Mingguan'!M749</f>
        <v>0</v>
      </c>
      <c r="H744" s="43">
        <f>'Laporan Mingguan'!H749+'Laporan Mingguan'!J749+'Laporan Mingguan'!L749+'Laporan Mingguan'!N749</f>
        <v>0</v>
      </c>
      <c r="I744" s="44">
        <f>'Laporan Mingguan'!O749</f>
        <v>0</v>
      </c>
      <c r="J744" s="44">
        <f>'Laporan Mingguan'!P749</f>
        <v>0</v>
      </c>
      <c r="K744" s="44">
        <f>'Laporan Mingguan'!Q749</f>
        <v>40000</v>
      </c>
      <c r="L744" s="44">
        <f>'Laporan Mingguan'!R749</f>
        <v>0</v>
      </c>
    </row>
    <row r="745" spans="1:12" s="41" customFormat="1" x14ac:dyDescent="0.2">
      <c r="A745" s="43">
        <v>267</v>
      </c>
      <c r="B745" s="43" t="str">
        <f>'Laporan Mingguan'!B750</f>
        <v>Ejector Pin</v>
      </c>
      <c r="C745" s="43" t="str">
        <f>'Laporan Mingguan'!C750</f>
        <v>EPD-10-150</v>
      </c>
      <c r="D745" s="43">
        <f>'Laporan Mingguan'!D750</f>
        <v>0</v>
      </c>
      <c r="E745" s="43">
        <f>'Laporan Mingguan'!E750</f>
        <v>0</v>
      </c>
      <c r="F745" s="44">
        <f>'Laporan Mingguan'!F750</f>
        <v>0</v>
      </c>
      <c r="G745" s="43">
        <f>'Laporan Mingguan'!G750+'Laporan Mingguan'!I750+'Laporan Mingguan'!K750+'Laporan Mingguan'!M750</f>
        <v>0</v>
      </c>
      <c r="H745" s="43">
        <f>'Laporan Mingguan'!H750+'Laporan Mingguan'!J750+'Laporan Mingguan'!L750+'Laporan Mingguan'!N750</f>
        <v>0</v>
      </c>
      <c r="I745" s="44">
        <f>'Laporan Mingguan'!O750</f>
        <v>0</v>
      </c>
      <c r="J745" s="44">
        <f>'Laporan Mingguan'!P750</f>
        <v>0</v>
      </c>
      <c r="K745" s="44">
        <f>'Laporan Mingguan'!Q750</f>
        <v>54000</v>
      </c>
      <c r="L745" s="44">
        <f>'Laporan Mingguan'!R750</f>
        <v>0</v>
      </c>
    </row>
    <row r="746" spans="1:12" s="41" customFormat="1" x14ac:dyDescent="0.2">
      <c r="A746" s="43">
        <v>268</v>
      </c>
      <c r="B746" s="43" t="str">
        <f>'Laporan Mingguan'!B751</f>
        <v>Ejector Pin</v>
      </c>
      <c r="C746" s="43" t="str">
        <f>'Laporan Mingguan'!C751</f>
        <v>EPD-10-200</v>
      </c>
      <c r="D746" s="43">
        <f>'Laporan Mingguan'!D751</f>
        <v>0</v>
      </c>
      <c r="E746" s="43">
        <f>'Laporan Mingguan'!E751</f>
        <v>0</v>
      </c>
      <c r="F746" s="44">
        <f>'Laporan Mingguan'!F751</f>
        <v>0</v>
      </c>
      <c r="G746" s="43">
        <f>'Laporan Mingguan'!G751+'Laporan Mingguan'!I751+'Laporan Mingguan'!K751+'Laporan Mingguan'!M751</f>
        <v>0</v>
      </c>
      <c r="H746" s="43">
        <f>'Laporan Mingguan'!H751+'Laporan Mingguan'!J751+'Laporan Mingguan'!L751+'Laporan Mingguan'!N751</f>
        <v>0</v>
      </c>
      <c r="I746" s="44">
        <f>'Laporan Mingguan'!O751</f>
        <v>0</v>
      </c>
      <c r="J746" s="44">
        <f>'Laporan Mingguan'!P751</f>
        <v>0</v>
      </c>
      <c r="K746" s="44">
        <f>'Laporan Mingguan'!Q751</f>
        <v>68855</v>
      </c>
      <c r="L746" s="44">
        <f>'Laporan Mingguan'!R751</f>
        <v>0</v>
      </c>
    </row>
    <row r="747" spans="1:12" s="41" customFormat="1" x14ac:dyDescent="0.2">
      <c r="A747" s="43">
        <v>269</v>
      </c>
      <c r="B747" s="43" t="str">
        <f>'Laporan Mingguan'!B752</f>
        <v>Ejector Pin</v>
      </c>
      <c r="C747" s="43" t="str">
        <f>'Laporan Mingguan'!C752</f>
        <v>EPD-10-250</v>
      </c>
      <c r="D747" s="43">
        <f>'Laporan Mingguan'!D752</f>
        <v>0</v>
      </c>
      <c r="E747" s="43">
        <f>'Laporan Mingguan'!E752</f>
        <v>0</v>
      </c>
      <c r="F747" s="44">
        <f>'Laporan Mingguan'!F752</f>
        <v>0</v>
      </c>
      <c r="G747" s="43">
        <f>'Laporan Mingguan'!G752+'Laporan Mingguan'!I752+'Laporan Mingguan'!K752+'Laporan Mingguan'!M752</f>
        <v>0</v>
      </c>
      <c r="H747" s="43">
        <f>'Laporan Mingguan'!H752+'Laporan Mingguan'!J752+'Laporan Mingguan'!L752+'Laporan Mingguan'!N752</f>
        <v>0</v>
      </c>
      <c r="I747" s="44">
        <f>'Laporan Mingguan'!O752</f>
        <v>0</v>
      </c>
      <c r="J747" s="44">
        <f>'Laporan Mingguan'!P752</f>
        <v>0</v>
      </c>
      <c r="K747" s="44">
        <f>'Laporan Mingguan'!Q752</f>
        <v>23877</v>
      </c>
      <c r="L747" s="44">
        <f>'Laporan Mingguan'!R752</f>
        <v>0</v>
      </c>
    </row>
    <row r="748" spans="1:12" s="41" customFormat="1" x14ac:dyDescent="0.2">
      <c r="A748" s="43">
        <v>270</v>
      </c>
      <c r="B748" s="43" t="str">
        <f>'Laporan Mingguan'!B753</f>
        <v>Ejector Pin</v>
      </c>
      <c r="C748" s="43" t="str">
        <f>'Laporan Mingguan'!C753</f>
        <v>EPD-10-700</v>
      </c>
      <c r="D748" s="43">
        <f>'Laporan Mingguan'!D753</f>
        <v>0</v>
      </c>
      <c r="E748" s="43">
        <f>'Laporan Mingguan'!E753</f>
        <v>0</v>
      </c>
      <c r="F748" s="44">
        <f>'Laporan Mingguan'!F753</f>
        <v>20</v>
      </c>
      <c r="G748" s="43">
        <f>'Laporan Mingguan'!G753+'Laporan Mingguan'!I753+'Laporan Mingguan'!K753+'Laporan Mingguan'!M753</f>
        <v>0</v>
      </c>
      <c r="H748" s="43">
        <f>'Laporan Mingguan'!H753+'Laporan Mingguan'!J753+'Laporan Mingguan'!L753+'Laporan Mingguan'!N753</f>
        <v>0</v>
      </c>
      <c r="I748" s="44">
        <f>'Laporan Mingguan'!O753</f>
        <v>20</v>
      </c>
      <c r="J748" s="44">
        <f>'Laporan Mingguan'!P753</f>
        <v>20</v>
      </c>
      <c r="K748" s="44">
        <f>'Laporan Mingguan'!Q753</f>
        <v>185868</v>
      </c>
      <c r="L748" s="44">
        <f>'Laporan Mingguan'!R753</f>
        <v>3717360</v>
      </c>
    </row>
    <row r="749" spans="1:12" s="41" customFormat="1" x14ac:dyDescent="0.2">
      <c r="A749" s="43">
        <v>271</v>
      </c>
      <c r="B749" s="43" t="str">
        <f>'Laporan Mingguan'!B754</f>
        <v>Ejector Pin</v>
      </c>
      <c r="C749" s="43" t="str">
        <f>'Laporan Mingguan'!C754</f>
        <v>EPD-11-100</v>
      </c>
      <c r="D749" s="43">
        <f>'Laporan Mingguan'!D754</f>
        <v>0</v>
      </c>
      <c r="E749" s="43">
        <f>'Laporan Mingguan'!E754</f>
        <v>0</v>
      </c>
      <c r="F749" s="44">
        <f>'Laporan Mingguan'!F754</f>
        <v>0</v>
      </c>
      <c r="G749" s="43">
        <f>'Laporan Mingguan'!G754+'Laporan Mingguan'!I754+'Laporan Mingguan'!K754+'Laporan Mingguan'!M754</f>
        <v>0</v>
      </c>
      <c r="H749" s="43">
        <f>'Laporan Mingguan'!H754+'Laporan Mingguan'!J754+'Laporan Mingguan'!L754+'Laporan Mingguan'!N754</f>
        <v>0</v>
      </c>
      <c r="I749" s="44">
        <f>'Laporan Mingguan'!O754</f>
        <v>0</v>
      </c>
      <c r="J749" s="44">
        <f>'Laporan Mingguan'!P754</f>
        <v>0</v>
      </c>
      <c r="K749" s="44">
        <f>'Laporan Mingguan'!Q754</f>
        <v>45438</v>
      </c>
      <c r="L749" s="44">
        <f>'Laporan Mingguan'!R754</f>
        <v>0</v>
      </c>
    </row>
    <row r="750" spans="1:12" s="41" customFormat="1" x14ac:dyDescent="0.2">
      <c r="A750" s="43">
        <v>272</v>
      </c>
      <c r="B750" s="43" t="str">
        <f>'Laporan Mingguan'!B755</f>
        <v>Ejector Pin</v>
      </c>
      <c r="C750" s="43" t="str">
        <f>'Laporan Mingguan'!C755</f>
        <v>EPD-12-100</v>
      </c>
      <c r="D750" s="43">
        <f>'Laporan Mingguan'!D755</f>
        <v>0</v>
      </c>
      <c r="E750" s="43">
        <f>'Laporan Mingguan'!E755</f>
        <v>0</v>
      </c>
      <c r="F750" s="44">
        <f>'Laporan Mingguan'!F755</f>
        <v>25</v>
      </c>
      <c r="G750" s="43">
        <f>'Laporan Mingguan'!G755+'Laporan Mingguan'!I755+'Laporan Mingguan'!K755+'Laporan Mingguan'!M755</f>
        <v>0</v>
      </c>
      <c r="H750" s="43">
        <f>'Laporan Mingguan'!H755+'Laporan Mingguan'!J755+'Laporan Mingguan'!L755+'Laporan Mingguan'!N755</f>
        <v>4</v>
      </c>
      <c r="I750" s="44">
        <f>'Laporan Mingguan'!O755</f>
        <v>21</v>
      </c>
      <c r="J750" s="44">
        <f>'Laporan Mingguan'!P755</f>
        <v>21</v>
      </c>
      <c r="K750" s="44">
        <f>'Laporan Mingguan'!Q755</f>
        <v>42000</v>
      </c>
      <c r="L750" s="44">
        <f>'Laporan Mingguan'!R755</f>
        <v>882000</v>
      </c>
    </row>
    <row r="751" spans="1:12" s="41" customFormat="1" x14ac:dyDescent="0.2">
      <c r="A751" s="43">
        <v>273</v>
      </c>
      <c r="B751" s="43" t="str">
        <f>'Laporan Mingguan'!B756</f>
        <v>Ejector Pin</v>
      </c>
      <c r="C751" s="43" t="str">
        <f>'Laporan Mingguan'!C756</f>
        <v>EPD-12-150</v>
      </c>
      <c r="D751" s="43">
        <f>'Laporan Mingguan'!D756</f>
        <v>0</v>
      </c>
      <c r="E751" s="43">
        <f>'Laporan Mingguan'!E756</f>
        <v>0</v>
      </c>
      <c r="F751" s="44">
        <f>'Laporan Mingguan'!F756</f>
        <v>0</v>
      </c>
      <c r="G751" s="43">
        <f>'Laporan Mingguan'!G756+'Laporan Mingguan'!I756+'Laporan Mingguan'!K756+'Laporan Mingguan'!M756</f>
        <v>0</v>
      </c>
      <c r="H751" s="43">
        <f>'Laporan Mingguan'!H756+'Laporan Mingguan'!J756+'Laporan Mingguan'!L756+'Laporan Mingguan'!N756</f>
        <v>0</v>
      </c>
      <c r="I751" s="44">
        <f>'Laporan Mingguan'!O756</f>
        <v>0</v>
      </c>
      <c r="J751" s="44">
        <f>'Laporan Mingguan'!P756</f>
        <v>0</v>
      </c>
      <c r="K751" s="44">
        <f>'Laporan Mingguan'!Q756</f>
        <v>47398</v>
      </c>
      <c r="L751" s="44">
        <f>'Laporan Mingguan'!R756</f>
        <v>0</v>
      </c>
    </row>
    <row r="752" spans="1:12" s="41" customFormat="1" x14ac:dyDescent="0.2">
      <c r="A752" s="43">
        <v>274</v>
      </c>
      <c r="B752" s="43" t="str">
        <f>'Laporan Mingguan'!B757</f>
        <v>Ejector Pin</v>
      </c>
      <c r="C752" s="43" t="str">
        <f>'Laporan Mingguan'!C757</f>
        <v>EPD-12-250</v>
      </c>
      <c r="D752" s="43">
        <f>'Laporan Mingguan'!D757</f>
        <v>0</v>
      </c>
      <c r="E752" s="43">
        <f>'Laporan Mingguan'!E757</f>
        <v>0</v>
      </c>
      <c r="F752" s="44">
        <f>'Laporan Mingguan'!F757</f>
        <v>0</v>
      </c>
      <c r="G752" s="43">
        <f>'Laporan Mingguan'!G757+'Laporan Mingguan'!I757+'Laporan Mingguan'!K757+'Laporan Mingguan'!M757</f>
        <v>0</v>
      </c>
      <c r="H752" s="43">
        <f>'Laporan Mingguan'!H757+'Laporan Mingguan'!J757+'Laporan Mingguan'!L757+'Laporan Mingguan'!N757</f>
        <v>0</v>
      </c>
      <c r="I752" s="44">
        <f>'Laporan Mingguan'!O757</f>
        <v>0</v>
      </c>
      <c r="J752" s="44">
        <f>'Laporan Mingguan'!P757</f>
        <v>0</v>
      </c>
      <c r="K752" s="44">
        <f>'Laporan Mingguan'!Q757</f>
        <v>125000</v>
      </c>
      <c r="L752" s="44">
        <f>'Laporan Mingguan'!R757</f>
        <v>0</v>
      </c>
    </row>
    <row r="753" spans="1:12" s="41" customFormat="1" x14ac:dyDescent="0.2">
      <c r="A753" s="43">
        <v>275</v>
      </c>
      <c r="B753" s="43" t="str">
        <f>'Laporan Mingguan'!B758</f>
        <v>Ejector Pin</v>
      </c>
      <c r="C753" s="43" t="str">
        <f>'Laporan Mingguan'!C758</f>
        <v>EPD-12-700</v>
      </c>
      <c r="D753" s="43">
        <f>'Laporan Mingguan'!D758</f>
        <v>0</v>
      </c>
      <c r="E753" s="43">
        <f>'Laporan Mingguan'!E758</f>
        <v>0</v>
      </c>
      <c r="F753" s="44">
        <f>'Laporan Mingguan'!F758</f>
        <v>9</v>
      </c>
      <c r="G753" s="43">
        <f>'Laporan Mingguan'!G758+'Laporan Mingguan'!I758+'Laporan Mingguan'!K758+'Laporan Mingguan'!M758</f>
        <v>0</v>
      </c>
      <c r="H753" s="43">
        <f>'Laporan Mingguan'!H758+'Laporan Mingguan'!J758+'Laporan Mingguan'!L758+'Laporan Mingguan'!N758</f>
        <v>0</v>
      </c>
      <c r="I753" s="44">
        <f>'Laporan Mingguan'!O758</f>
        <v>9</v>
      </c>
      <c r="J753" s="44">
        <f>'Laporan Mingguan'!P758</f>
        <v>9</v>
      </c>
      <c r="K753" s="44">
        <f>'Laporan Mingguan'!Q758</f>
        <v>244023</v>
      </c>
      <c r="L753" s="44">
        <f>'Laporan Mingguan'!R758</f>
        <v>2196207</v>
      </c>
    </row>
    <row r="754" spans="1:12" s="41" customFormat="1" x14ac:dyDescent="0.2">
      <c r="A754" s="43">
        <v>276</v>
      </c>
      <c r="B754" s="43" t="str">
        <f>'Laporan Mingguan'!B759</f>
        <v>Ejector Pin</v>
      </c>
      <c r="C754" s="43" t="str">
        <f>'Laporan Mingguan'!C759</f>
        <v>EPD-14-100</v>
      </c>
      <c r="D754" s="43">
        <f>'Laporan Mingguan'!D759</f>
        <v>0</v>
      </c>
      <c r="E754" s="43">
        <f>'Laporan Mingguan'!E759</f>
        <v>0</v>
      </c>
      <c r="F754" s="44">
        <f>'Laporan Mingguan'!F759</f>
        <v>0</v>
      </c>
      <c r="G754" s="43">
        <f>'Laporan Mingguan'!G759+'Laporan Mingguan'!I759+'Laporan Mingguan'!K759+'Laporan Mingguan'!M759</f>
        <v>0</v>
      </c>
      <c r="H754" s="43">
        <f>'Laporan Mingguan'!H759+'Laporan Mingguan'!J759+'Laporan Mingguan'!L759+'Laporan Mingguan'!N759</f>
        <v>0</v>
      </c>
      <c r="I754" s="44">
        <f>'Laporan Mingguan'!O759</f>
        <v>0</v>
      </c>
      <c r="J754" s="44">
        <f>'Laporan Mingguan'!P759</f>
        <v>0</v>
      </c>
      <c r="K754" s="44">
        <f>'Laporan Mingguan'!Q759</f>
        <v>70000</v>
      </c>
      <c r="L754" s="44">
        <f>'Laporan Mingguan'!R759</f>
        <v>0</v>
      </c>
    </row>
    <row r="755" spans="1:12" s="41" customFormat="1" x14ac:dyDescent="0.2">
      <c r="A755" s="43">
        <v>277</v>
      </c>
      <c r="B755" s="43" t="str">
        <f>'Laporan Mingguan'!B760</f>
        <v>Ejector Pin</v>
      </c>
      <c r="C755" s="43" t="str">
        <f>'Laporan Mingguan'!C760</f>
        <v>EPD-14-150</v>
      </c>
      <c r="D755" s="43">
        <f>'Laporan Mingguan'!D760</f>
        <v>0</v>
      </c>
      <c r="E755" s="43">
        <f>'Laporan Mingguan'!E760</f>
        <v>0</v>
      </c>
      <c r="F755" s="44">
        <f>'Laporan Mingguan'!F760</f>
        <v>0</v>
      </c>
      <c r="G755" s="43">
        <f>'Laporan Mingguan'!G760+'Laporan Mingguan'!I760+'Laporan Mingguan'!K760+'Laporan Mingguan'!M760</f>
        <v>0</v>
      </c>
      <c r="H755" s="43">
        <f>'Laporan Mingguan'!H760+'Laporan Mingguan'!J760+'Laporan Mingguan'!L760+'Laporan Mingguan'!N760</f>
        <v>0</v>
      </c>
      <c r="I755" s="44">
        <f>'Laporan Mingguan'!O760</f>
        <v>0</v>
      </c>
      <c r="J755" s="44">
        <f>'Laporan Mingguan'!P760</f>
        <v>0</v>
      </c>
      <c r="K755" s="44">
        <f>'Laporan Mingguan'!Q760</f>
        <v>0</v>
      </c>
      <c r="L755" s="44">
        <f>'Laporan Mingguan'!R760</f>
        <v>0</v>
      </c>
    </row>
    <row r="756" spans="1:12" s="41" customFormat="1" x14ac:dyDescent="0.2">
      <c r="A756" s="43">
        <v>278</v>
      </c>
      <c r="B756" s="43" t="str">
        <f>'Laporan Mingguan'!B761</f>
        <v>Ejector Pin</v>
      </c>
      <c r="C756" s="43" t="str">
        <f>'Laporan Mingguan'!C761</f>
        <v>EPD-15-100</v>
      </c>
      <c r="D756" s="43">
        <f>'Laporan Mingguan'!D761</f>
        <v>0</v>
      </c>
      <c r="E756" s="43">
        <f>'Laporan Mingguan'!E761</f>
        <v>0</v>
      </c>
      <c r="F756" s="44">
        <f>'Laporan Mingguan'!F761</f>
        <v>0</v>
      </c>
      <c r="G756" s="43">
        <f>'Laporan Mingguan'!G761+'Laporan Mingguan'!I761+'Laporan Mingguan'!K761+'Laporan Mingguan'!M761</f>
        <v>0</v>
      </c>
      <c r="H756" s="43">
        <f>'Laporan Mingguan'!H761+'Laporan Mingguan'!J761+'Laporan Mingguan'!L761+'Laporan Mingguan'!N761</f>
        <v>0</v>
      </c>
      <c r="I756" s="44">
        <f>'Laporan Mingguan'!O761</f>
        <v>0</v>
      </c>
      <c r="J756" s="44">
        <f>'Laporan Mingguan'!P761</f>
        <v>0</v>
      </c>
      <c r="K756" s="44">
        <f>'Laporan Mingguan'!Q761</f>
        <v>77000</v>
      </c>
      <c r="L756" s="44">
        <f>'Laporan Mingguan'!R761</f>
        <v>0</v>
      </c>
    </row>
    <row r="757" spans="1:12" s="41" customFormat="1" x14ac:dyDescent="0.2">
      <c r="A757" s="43">
        <v>279</v>
      </c>
      <c r="B757" s="43" t="str">
        <f>'Laporan Mingguan'!B762</f>
        <v>Ejector Pin</v>
      </c>
      <c r="C757" s="43" t="str">
        <f>'Laporan Mingguan'!C762</f>
        <v>EPD-16-100</v>
      </c>
      <c r="D757" s="43">
        <f>'Laporan Mingguan'!D762</f>
        <v>0</v>
      </c>
      <c r="E757" s="43">
        <f>'Laporan Mingguan'!E762</f>
        <v>0</v>
      </c>
      <c r="F757" s="44">
        <f>'Laporan Mingguan'!F762</f>
        <v>10</v>
      </c>
      <c r="G757" s="43">
        <f>'Laporan Mingguan'!G762+'Laporan Mingguan'!I762+'Laporan Mingguan'!K762+'Laporan Mingguan'!M762</f>
        <v>0</v>
      </c>
      <c r="H757" s="43">
        <f>'Laporan Mingguan'!H762+'Laporan Mingguan'!J762+'Laporan Mingguan'!L762+'Laporan Mingguan'!N762</f>
        <v>0</v>
      </c>
      <c r="I757" s="44">
        <f>'Laporan Mingguan'!O762</f>
        <v>10</v>
      </c>
      <c r="J757" s="44">
        <f>'Laporan Mingguan'!P762</f>
        <v>10</v>
      </c>
      <c r="K757" s="44">
        <f>'Laporan Mingguan'!Q762</f>
        <v>68000</v>
      </c>
      <c r="L757" s="44">
        <f>'Laporan Mingguan'!R762</f>
        <v>680000</v>
      </c>
    </row>
    <row r="758" spans="1:12" s="41" customFormat="1" x14ac:dyDescent="0.2">
      <c r="A758" s="43">
        <v>280</v>
      </c>
      <c r="B758" s="43" t="str">
        <f>'Laporan Mingguan'!B763</f>
        <v>Ejector Pin</v>
      </c>
      <c r="C758" s="43" t="str">
        <f>'Laporan Mingguan'!C763</f>
        <v>EPD-16-150</v>
      </c>
      <c r="D758" s="43">
        <f>'Laporan Mingguan'!D763</f>
        <v>0</v>
      </c>
      <c r="E758" s="43">
        <f>'Laporan Mingguan'!E763</f>
        <v>0</v>
      </c>
      <c r="F758" s="44">
        <f>'Laporan Mingguan'!F763</f>
        <v>1</v>
      </c>
      <c r="G758" s="43">
        <f>'Laporan Mingguan'!G763+'Laporan Mingguan'!I763+'Laporan Mingguan'!K763+'Laporan Mingguan'!M763</f>
        <v>0</v>
      </c>
      <c r="H758" s="43">
        <f>'Laporan Mingguan'!H763+'Laporan Mingguan'!J763+'Laporan Mingguan'!L763+'Laporan Mingguan'!N763</f>
        <v>0</v>
      </c>
      <c r="I758" s="44">
        <f>'Laporan Mingguan'!O763</f>
        <v>1</v>
      </c>
      <c r="J758" s="44">
        <f>'Laporan Mingguan'!P763</f>
        <v>1</v>
      </c>
      <c r="K758" s="44">
        <f>'Laporan Mingguan'!Q763</f>
        <v>68000</v>
      </c>
      <c r="L758" s="44">
        <f>'Laporan Mingguan'!R763</f>
        <v>68000</v>
      </c>
    </row>
    <row r="759" spans="1:12" s="41" customFormat="1" x14ac:dyDescent="0.2">
      <c r="A759" s="43">
        <v>281</v>
      </c>
      <c r="B759" s="43" t="str">
        <f>'Laporan Mingguan'!B764</f>
        <v>Ejector Sleeve</v>
      </c>
      <c r="C759" s="43" t="str">
        <f>'Laporan Mingguan'!C764</f>
        <v>EJS 5-3-200</v>
      </c>
      <c r="D759" s="43">
        <f>'Laporan Mingguan'!D764</f>
        <v>0</v>
      </c>
      <c r="E759" s="43">
        <f>'Laporan Mingguan'!E764</f>
        <v>0</v>
      </c>
      <c r="F759" s="44">
        <f>'Laporan Mingguan'!F764</f>
        <v>6</v>
      </c>
      <c r="G759" s="43">
        <f>'Laporan Mingguan'!G764+'Laporan Mingguan'!I764+'Laporan Mingguan'!K764+'Laporan Mingguan'!M764</f>
        <v>0</v>
      </c>
      <c r="H759" s="43">
        <f>'Laporan Mingguan'!H764+'Laporan Mingguan'!J764+'Laporan Mingguan'!L764+'Laporan Mingguan'!N764</f>
        <v>0</v>
      </c>
      <c r="I759" s="44">
        <f>'Laporan Mingguan'!O764</f>
        <v>6</v>
      </c>
      <c r="J759" s="44">
        <f>'Laporan Mingguan'!P764</f>
        <v>6</v>
      </c>
      <c r="K759" s="44">
        <f>'Laporan Mingguan'!Q764</f>
        <v>180000</v>
      </c>
      <c r="L759" s="44">
        <f>'Laporan Mingguan'!R764</f>
        <v>1080000</v>
      </c>
    </row>
    <row r="760" spans="1:12" s="41" customFormat="1" x14ac:dyDescent="0.2">
      <c r="A760" s="43">
        <v>282</v>
      </c>
      <c r="B760" s="43" t="str">
        <f>'Laporan Mingguan'!B765</f>
        <v>Ejector Sleeve</v>
      </c>
      <c r="C760" s="43" t="str">
        <f>'Laporan Mingguan'!C765</f>
        <v>EJS 6-2.5-200</v>
      </c>
      <c r="D760" s="43">
        <f>'Laporan Mingguan'!D765</f>
        <v>0</v>
      </c>
      <c r="E760" s="43">
        <f>'Laporan Mingguan'!E765</f>
        <v>0</v>
      </c>
      <c r="F760" s="44">
        <f>'Laporan Mingguan'!F765</f>
        <v>0</v>
      </c>
      <c r="G760" s="43">
        <f>'Laporan Mingguan'!G765+'Laporan Mingguan'!I765+'Laporan Mingguan'!K765+'Laporan Mingguan'!M765</f>
        <v>0</v>
      </c>
      <c r="H760" s="43">
        <f>'Laporan Mingguan'!H765+'Laporan Mingguan'!J765+'Laporan Mingguan'!L765+'Laporan Mingguan'!N765</f>
        <v>0</v>
      </c>
      <c r="I760" s="44">
        <f>'Laporan Mingguan'!O765</f>
        <v>0</v>
      </c>
      <c r="J760" s="44">
        <f>'Laporan Mingguan'!P765</f>
        <v>0</v>
      </c>
      <c r="K760" s="44">
        <f>'Laporan Mingguan'!Q765</f>
        <v>315936</v>
      </c>
      <c r="L760" s="44">
        <f>'Laporan Mingguan'!R765</f>
        <v>1080000</v>
      </c>
    </row>
    <row r="761" spans="1:12" s="41" customFormat="1" x14ac:dyDescent="0.2">
      <c r="A761" s="43">
        <v>283</v>
      </c>
      <c r="B761" s="43" t="str">
        <f>'Laporan Mingguan'!B766</f>
        <v>Ejector Sleeve</v>
      </c>
      <c r="C761" s="43" t="str">
        <f>'Laporan Mingguan'!C766</f>
        <v>EJS 6-3-175</v>
      </c>
      <c r="D761" s="43">
        <f>'Laporan Mingguan'!D766</f>
        <v>0</v>
      </c>
      <c r="E761" s="43">
        <f>'Laporan Mingguan'!E766</f>
        <v>0</v>
      </c>
      <c r="F761" s="44">
        <f>'Laporan Mingguan'!F766</f>
        <v>2</v>
      </c>
      <c r="G761" s="43">
        <f>'Laporan Mingguan'!G766+'Laporan Mingguan'!I766+'Laporan Mingguan'!K766+'Laporan Mingguan'!M766</f>
        <v>0</v>
      </c>
      <c r="H761" s="43">
        <f>'Laporan Mingguan'!H766+'Laporan Mingguan'!J766+'Laporan Mingguan'!L766+'Laporan Mingguan'!N766</f>
        <v>0</v>
      </c>
      <c r="I761" s="44">
        <f>'Laporan Mingguan'!O766</f>
        <v>2</v>
      </c>
      <c r="J761" s="44">
        <f>'Laporan Mingguan'!P766</f>
        <v>2</v>
      </c>
      <c r="K761" s="44">
        <f>'Laporan Mingguan'!Q766</f>
        <v>207526</v>
      </c>
      <c r="L761" s="44">
        <f>'Laporan Mingguan'!R766</f>
        <v>415052</v>
      </c>
    </row>
    <row r="762" spans="1:12" s="41" customFormat="1" x14ac:dyDescent="0.2">
      <c r="A762" s="43">
        <v>284</v>
      </c>
      <c r="B762" s="43" t="str">
        <f>'Laporan Mingguan'!B767</f>
        <v>Ejector Sleeve</v>
      </c>
      <c r="C762" s="43" t="str">
        <f>'Laporan Mingguan'!C767</f>
        <v>EJS 6-4-150</v>
      </c>
      <c r="D762" s="43">
        <f>'Laporan Mingguan'!D767</f>
        <v>0</v>
      </c>
      <c r="E762" s="43">
        <f>'Laporan Mingguan'!E767</f>
        <v>0</v>
      </c>
      <c r="F762" s="44">
        <f>'Laporan Mingguan'!F767</f>
        <v>6</v>
      </c>
      <c r="G762" s="43">
        <f>'Laporan Mingguan'!G767+'Laporan Mingguan'!I767+'Laporan Mingguan'!K767+'Laporan Mingguan'!M767</f>
        <v>0</v>
      </c>
      <c r="H762" s="43">
        <f>'Laporan Mingguan'!H767+'Laporan Mingguan'!J767+'Laporan Mingguan'!L767+'Laporan Mingguan'!N767</f>
        <v>0</v>
      </c>
      <c r="I762" s="44">
        <f>'Laporan Mingguan'!O767</f>
        <v>6</v>
      </c>
      <c r="J762" s="44">
        <f>'Laporan Mingguan'!P767</f>
        <v>6</v>
      </c>
      <c r="K762" s="44">
        <f>'Laporan Mingguan'!Q767</f>
        <v>174000</v>
      </c>
      <c r="L762" s="44">
        <f>'Laporan Mingguan'!R767</f>
        <v>1044000</v>
      </c>
    </row>
    <row r="763" spans="1:12" s="41" customFormat="1" x14ac:dyDescent="0.2">
      <c r="A763" s="43">
        <v>285</v>
      </c>
      <c r="B763" s="43" t="str">
        <f>'Laporan Mingguan'!B768</f>
        <v>Ejector Sleeve</v>
      </c>
      <c r="C763" s="43" t="str">
        <f>'Laporan Mingguan'!C768</f>
        <v>EJS 6-5-3.5-200</v>
      </c>
      <c r="D763" s="43">
        <f>'Laporan Mingguan'!D768</f>
        <v>0</v>
      </c>
      <c r="E763" s="43">
        <f>'Laporan Mingguan'!E768</f>
        <v>0</v>
      </c>
      <c r="F763" s="44">
        <f>'Laporan Mingguan'!F768</f>
        <v>2</v>
      </c>
      <c r="G763" s="43">
        <f>'Laporan Mingguan'!G768+'Laporan Mingguan'!I768+'Laporan Mingguan'!K768+'Laporan Mingguan'!M768</f>
        <v>0</v>
      </c>
      <c r="H763" s="43">
        <f>'Laporan Mingguan'!H768+'Laporan Mingguan'!J768+'Laporan Mingguan'!L768+'Laporan Mingguan'!N768</f>
        <v>0</v>
      </c>
      <c r="I763" s="44">
        <f>'Laporan Mingguan'!O768</f>
        <v>2</v>
      </c>
      <c r="J763" s="44">
        <f>'Laporan Mingguan'!P768</f>
        <v>2</v>
      </c>
      <c r="K763" s="44">
        <f>'Laporan Mingguan'!Q768</f>
        <v>0</v>
      </c>
      <c r="L763" s="44">
        <f>'Laporan Mingguan'!R768</f>
        <v>0</v>
      </c>
    </row>
    <row r="764" spans="1:12" s="41" customFormat="1" x14ac:dyDescent="0.2">
      <c r="A764" s="43">
        <v>286</v>
      </c>
      <c r="B764" s="43" t="str">
        <f>'Laporan Mingguan'!B769</f>
        <v>Ejector Sleeve</v>
      </c>
      <c r="C764" s="43" t="str">
        <f>'Laporan Mingguan'!C769</f>
        <v>EJSS 8-3.5-250</v>
      </c>
      <c r="D764" s="43">
        <f>'Laporan Mingguan'!D769</f>
        <v>0</v>
      </c>
      <c r="E764" s="43">
        <f>'Laporan Mingguan'!E769</f>
        <v>0</v>
      </c>
      <c r="F764" s="44">
        <f>'Laporan Mingguan'!F769</f>
        <v>0</v>
      </c>
      <c r="G764" s="43">
        <f>'Laporan Mingguan'!G769+'Laporan Mingguan'!I769+'Laporan Mingguan'!K769+'Laporan Mingguan'!M769</f>
        <v>0</v>
      </c>
      <c r="H764" s="43">
        <f>'Laporan Mingguan'!H769+'Laporan Mingguan'!J769+'Laporan Mingguan'!L769+'Laporan Mingguan'!N769</f>
        <v>0</v>
      </c>
      <c r="I764" s="44">
        <f>'Laporan Mingguan'!O769</f>
        <v>0</v>
      </c>
      <c r="J764" s="44">
        <f>'Laporan Mingguan'!P769</f>
        <v>0</v>
      </c>
      <c r="K764" s="44">
        <f>'Laporan Mingguan'!Q769</f>
        <v>325410</v>
      </c>
      <c r="L764" s="44">
        <f>'Laporan Mingguan'!R769</f>
        <v>0</v>
      </c>
    </row>
    <row r="765" spans="1:12" s="41" customFormat="1" x14ac:dyDescent="0.2">
      <c r="A765" s="43">
        <v>287</v>
      </c>
      <c r="B765" s="43" t="str">
        <f>'Laporan Mingguan'!B770</f>
        <v>Ejector Sleeve</v>
      </c>
      <c r="C765" s="43" t="str">
        <f>'Laporan Mingguan'!C770</f>
        <v>Ejs 8-5-125</v>
      </c>
      <c r="D765" s="43">
        <f>'Laporan Mingguan'!D770</f>
        <v>0</v>
      </c>
      <c r="E765" s="43">
        <f>'Laporan Mingguan'!E770</f>
        <v>0</v>
      </c>
      <c r="F765" s="44">
        <f>'Laporan Mingguan'!F770</f>
        <v>2</v>
      </c>
      <c r="G765" s="43">
        <f>'Laporan Mingguan'!G770+'Laporan Mingguan'!I770+'Laporan Mingguan'!K770+'Laporan Mingguan'!M770</f>
        <v>0</v>
      </c>
      <c r="H765" s="43">
        <f>'Laporan Mingguan'!H770+'Laporan Mingguan'!J770+'Laporan Mingguan'!L770+'Laporan Mingguan'!N770</f>
        <v>0</v>
      </c>
      <c r="I765" s="44">
        <f>'Laporan Mingguan'!O770</f>
        <v>2</v>
      </c>
      <c r="J765" s="44">
        <f>'Laporan Mingguan'!P770</f>
        <v>2</v>
      </c>
      <c r="K765" s="44">
        <f>'Laporan Mingguan'!Q770</f>
        <v>164268</v>
      </c>
      <c r="L765" s="44">
        <f>'Laporan Mingguan'!R770</f>
        <v>328536</v>
      </c>
    </row>
    <row r="766" spans="1:12" s="41" customFormat="1" x14ac:dyDescent="0.2">
      <c r="A766" s="43">
        <v>288</v>
      </c>
      <c r="B766" s="43" t="str">
        <f>'Laporan Mingguan'!B771</f>
        <v>Ejector Sleeve</v>
      </c>
      <c r="C766" s="43" t="str">
        <f>'Laporan Mingguan'!C771</f>
        <v>EJS-8-5.5-150</v>
      </c>
      <c r="D766" s="43">
        <f>'Laporan Mingguan'!D771</f>
        <v>0</v>
      </c>
      <c r="E766" s="43">
        <f>'Laporan Mingguan'!E771</f>
        <v>0</v>
      </c>
      <c r="F766" s="44">
        <f>'Laporan Mingguan'!F771</f>
        <v>0</v>
      </c>
      <c r="G766" s="43">
        <f>'Laporan Mingguan'!G771+'Laporan Mingguan'!I771+'Laporan Mingguan'!K771+'Laporan Mingguan'!M771</f>
        <v>0</v>
      </c>
      <c r="H766" s="43">
        <f>'Laporan Mingguan'!H771+'Laporan Mingguan'!J771+'Laporan Mingguan'!L771+'Laporan Mingguan'!N771</f>
        <v>0</v>
      </c>
      <c r="I766" s="44">
        <f>'Laporan Mingguan'!O771</f>
        <v>0</v>
      </c>
      <c r="J766" s="44">
        <f>'Laporan Mingguan'!P771</f>
        <v>0</v>
      </c>
      <c r="K766" s="44">
        <f>'Laporan Mingguan'!Q771</f>
        <v>145000</v>
      </c>
      <c r="L766" s="44">
        <f>'Laporan Mingguan'!R771</f>
        <v>0</v>
      </c>
    </row>
    <row r="767" spans="1:12" s="41" customFormat="1" x14ac:dyDescent="0.2">
      <c r="A767" s="43">
        <v>289</v>
      </c>
      <c r="B767" s="43" t="str">
        <f>'Laporan Mingguan'!B772</f>
        <v>Ejector Sleeve</v>
      </c>
      <c r="C767" s="43" t="str">
        <f>'Laporan Mingguan'!C772</f>
        <v>SEJS 10-8-6-175</v>
      </c>
      <c r="D767" s="43">
        <f>'Laporan Mingguan'!D772</f>
        <v>0</v>
      </c>
      <c r="E767" s="43">
        <f>'Laporan Mingguan'!E772</f>
        <v>0</v>
      </c>
      <c r="F767" s="44">
        <f>'Laporan Mingguan'!F772</f>
        <v>2</v>
      </c>
      <c r="G767" s="43">
        <f>'Laporan Mingguan'!G772+'Laporan Mingguan'!I772+'Laporan Mingguan'!K772+'Laporan Mingguan'!M772</f>
        <v>0</v>
      </c>
      <c r="H767" s="43">
        <f>'Laporan Mingguan'!H772+'Laporan Mingguan'!J772+'Laporan Mingguan'!L772+'Laporan Mingguan'!N772</f>
        <v>0</v>
      </c>
      <c r="I767" s="44">
        <f>'Laporan Mingguan'!O772</f>
        <v>2</v>
      </c>
      <c r="J767" s="44">
        <f>'Laporan Mingguan'!P772</f>
        <v>2</v>
      </c>
      <c r="K767" s="44">
        <f>'Laporan Mingguan'!Q772</f>
        <v>210000</v>
      </c>
      <c r="L767" s="44">
        <f>'Laporan Mingguan'!R772</f>
        <v>420000</v>
      </c>
    </row>
    <row r="768" spans="1:12" s="41" customFormat="1" x14ac:dyDescent="0.2">
      <c r="A768" s="43">
        <v>290</v>
      </c>
      <c r="B768" s="43" t="str">
        <f>'Laporan Mingguan'!B773</f>
        <v>Ejector Sleeve</v>
      </c>
      <c r="C768" s="43" t="str">
        <f>'Laporan Mingguan'!C773</f>
        <v>SEJS 10-9-6-100-40</v>
      </c>
      <c r="D768" s="43">
        <f>'Laporan Mingguan'!D773</f>
        <v>0</v>
      </c>
      <c r="E768" s="43">
        <f>'Laporan Mingguan'!E773</f>
        <v>0</v>
      </c>
      <c r="F768" s="44">
        <f>'Laporan Mingguan'!F773</f>
        <v>2</v>
      </c>
      <c r="G768" s="43">
        <f>'Laporan Mingguan'!G773+'Laporan Mingguan'!I773+'Laporan Mingguan'!K773+'Laporan Mingguan'!M773</f>
        <v>0</v>
      </c>
      <c r="H768" s="43">
        <f>'Laporan Mingguan'!H773+'Laporan Mingguan'!J773+'Laporan Mingguan'!L773+'Laporan Mingguan'!N773</f>
        <v>0</v>
      </c>
      <c r="I768" s="44">
        <f>'Laporan Mingguan'!O773</f>
        <v>2</v>
      </c>
      <c r="J768" s="44">
        <f>'Laporan Mingguan'!P773</f>
        <v>2</v>
      </c>
      <c r="K768" s="44">
        <f>'Laporan Mingguan'!Q773</f>
        <v>0</v>
      </c>
      <c r="L768" s="44">
        <f>'Laporan Mingguan'!R773</f>
        <v>0</v>
      </c>
    </row>
    <row r="769" spans="1:12" s="41" customFormat="1" x14ac:dyDescent="0.2">
      <c r="A769" s="43">
        <v>291</v>
      </c>
      <c r="B769" s="43" t="str">
        <f>'Laporan Mingguan'!B774</f>
        <v>Ejector Sleeve</v>
      </c>
      <c r="C769" s="43" t="str">
        <f>'Laporan Mingguan'!C774</f>
        <v>EJS 12-8-150-N50</v>
      </c>
      <c r="D769" s="43">
        <f>'Laporan Mingguan'!D774</f>
        <v>0</v>
      </c>
      <c r="E769" s="43">
        <f>'Laporan Mingguan'!E774</f>
        <v>0</v>
      </c>
      <c r="F769" s="44">
        <f>'Laporan Mingguan'!F774</f>
        <v>0</v>
      </c>
      <c r="G769" s="43">
        <f>'Laporan Mingguan'!G774+'Laporan Mingguan'!I774+'Laporan Mingguan'!K774+'Laporan Mingguan'!M774</f>
        <v>0</v>
      </c>
      <c r="H769" s="43">
        <f>'Laporan Mingguan'!H774+'Laporan Mingguan'!J774+'Laporan Mingguan'!L774+'Laporan Mingguan'!N774</f>
        <v>0</v>
      </c>
      <c r="I769" s="44">
        <f>'Laporan Mingguan'!O774</f>
        <v>0</v>
      </c>
      <c r="J769" s="44">
        <f>'Laporan Mingguan'!P774</f>
        <v>0</v>
      </c>
      <c r="K769" s="44">
        <f>'Laporan Mingguan'!Q774</f>
        <v>270000</v>
      </c>
      <c r="L769" s="44">
        <f>'Laporan Mingguan'!R774</f>
        <v>0</v>
      </c>
    </row>
    <row r="770" spans="1:12" s="41" customFormat="1" x14ac:dyDescent="0.2">
      <c r="A770" s="43">
        <v>292</v>
      </c>
      <c r="B770" s="43" t="str">
        <f>'Laporan Mingguan'!B775</f>
        <v>Ejector Sleeve</v>
      </c>
      <c r="C770" s="43" t="str">
        <f>'Laporan Mingguan'!C775</f>
        <v>EJS 12-8-200</v>
      </c>
      <c r="D770" s="43">
        <f>'Laporan Mingguan'!D775</f>
        <v>0</v>
      </c>
      <c r="E770" s="43">
        <f>'Laporan Mingguan'!E775</f>
        <v>0</v>
      </c>
      <c r="F770" s="44">
        <f>'Laporan Mingguan'!F775</f>
        <v>0</v>
      </c>
      <c r="G770" s="43">
        <f>'Laporan Mingguan'!G775+'Laporan Mingguan'!I775+'Laporan Mingguan'!K775+'Laporan Mingguan'!M775</f>
        <v>0</v>
      </c>
      <c r="H770" s="43">
        <f>'Laporan Mingguan'!H775+'Laporan Mingguan'!J775+'Laporan Mingguan'!L775+'Laporan Mingguan'!N775</f>
        <v>0</v>
      </c>
      <c r="I770" s="44">
        <f>'Laporan Mingguan'!O775</f>
        <v>0</v>
      </c>
      <c r="J770" s="44">
        <f>'Laporan Mingguan'!P775</f>
        <v>0</v>
      </c>
      <c r="K770" s="44">
        <f>'Laporan Mingguan'!Q775</f>
        <v>590910</v>
      </c>
      <c r="L770" s="44">
        <f>'Laporan Mingguan'!R775</f>
        <v>0</v>
      </c>
    </row>
    <row r="771" spans="1:12" s="41" customFormat="1" x14ac:dyDescent="0.2">
      <c r="A771" s="43">
        <v>293</v>
      </c>
      <c r="B771" s="43" t="str">
        <f>'Laporan Mingguan'!B776</f>
        <v>Ejector Sleeve</v>
      </c>
      <c r="C771" s="43" t="str">
        <f>'Laporan Mingguan'!C776</f>
        <v>EJS-16-8-135-50</v>
      </c>
      <c r="D771" s="43">
        <f>'Laporan Mingguan'!D776</f>
        <v>0</v>
      </c>
      <c r="E771" s="43">
        <f>'Laporan Mingguan'!E776</f>
        <v>0</v>
      </c>
      <c r="F771" s="44">
        <f>'Laporan Mingguan'!F776</f>
        <v>1</v>
      </c>
      <c r="G771" s="43">
        <f>'Laporan Mingguan'!G776+'Laporan Mingguan'!I776+'Laporan Mingguan'!K776+'Laporan Mingguan'!M776</f>
        <v>0</v>
      </c>
      <c r="H771" s="43">
        <f>'Laporan Mingguan'!H776+'Laporan Mingguan'!J776+'Laporan Mingguan'!L776+'Laporan Mingguan'!N776</f>
        <v>0</v>
      </c>
      <c r="I771" s="44">
        <f>'Laporan Mingguan'!O776</f>
        <v>1</v>
      </c>
      <c r="J771" s="44">
        <f>'Laporan Mingguan'!P776</f>
        <v>1</v>
      </c>
      <c r="K771" s="44">
        <f>'Laporan Mingguan'!Q776</f>
        <v>318480</v>
      </c>
      <c r="L771" s="44">
        <f>'Laporan Mingguan'!R776</f>
        <v>318480</v>
      </c>
    </row>
    <row r="772" spans="1:12" s="41" customFormat="1" x14ac:dyDescent="0.2">
      <c r="A772" s="43">
        <v>294</v>
      </c>
      <c r="B772" s="43" t="str">
        <f>'Laporan Mingguan'!B777</f>
        <v>Ejector Sleeve</v>
      </c>
      <c r="C772" s="43" t="str">
        <f>'Laporan Mingguan'!C777</f>
        <v>EJS-16-12-150</v>
      </c>
      <c r="D772" s="43">
        <f>'Laporan Mingguan'!D777</f>
        <v>0</v>
      </c>
      <c r="E772" s="43">
        <f>'Laporan Mingguan'!E777</f>
        <v>0</v>
      </c>
      <c r="F772" s="44">
        <f>'Laporan Mingguan'!F777</f>
        <v>0</v>
      </c>
      <c r="G772" s="43">
        <f>'Laporan Mingguan'!G777+'Laporan Mingguan'!I777+'Laporan Mingguan'!K777+'Laporan Mingguan'!M777</f>
        <v>0</v>
      </c>
      <c r="H772" s="43">
        <f>'Laporan Mingguan'!H777+'Laporan Mingguan'!J777+'Laporan Mingguan'!L777+'Laporan Mingguan'!N777</f>
        <v>0</v>
      </c>
      <c r="I772" s="44">
        <f>'Laporan Mingguan'!O777</f>
        <v>0</v>
      </c>
      <c r="J772" s="44">
        <f>'Laporan Mingguan'!P777</f>
        <v>0</v>
      </c>
      <c r="K772" s="44">
        <f>'Laporan Mingguan'!Q777</f>
        <v>540000</v>
      </c>
      <c r="L772" s="44">
        <f>'Laporan Mingguan'!R777</f>
        <v>0</v>
      </c>
    </row>
    <row r="773" spans="1:12" s="41" customFormat="1" x14ac:dyDescent="0.2">
      <c r="A773" s="43">
        <v>295</v>
      </c>
      <c r="B773" s="43" t="str">
        <f>'Laporan Mingguan'!B778</f>
        <v>Ejector Sleeve</v>
      </c>
      <c r="C773" s="43" t="str">
        <f>'Laporan Mingguan'!C778</f>
        <v>EJSS-20-16-150</v>
      </c>
      <c r="D773" s="43">
        <f>'Laporan Mingguan'!D778</f>
        <v>0</v>
      </c>
      <c r="E773" s="43">
        <f>'Laporan Mingguan'!E778</f>
        <v>0</v>
      </c>
      <c r="F773" s="44">
        <f>'Laporan Mingguan'!F778</f>
        <v>0</v>
      </c>
      <c r="G773" s="43">
        <f>'Laporan Mingguan'!G778+'Laporan Mingguan'!I778+'Laporan Mingguan'!K778+'Laporan Mingguan'!M778</f>
        <v>0</v>
      </c>
      <c r="H773" s="43">
        <f>'Laporan Mingguan'!H778+'Laporan Mingguan'!J778+'Laporan Mingguan'!L778+'Laporan Mingguan'!N778</f>
        <v>0</v>
      </c>
      <c r="I773" s="44">
        <f>'Laporan Mingguan'!O778</f>
        <v>0</v>
      </c>
      <c r="J773" s="44">
        <f>'Laporan Mingguan'!P778</f>
        <v>0</v>
      </c>
      <c r="K773" s="44">
        <f>'Laporan Mingguan'!Q778</f>
        <v>1344474</v>
      </c>
      <c r="L773" s="44">
        <f>'Laporan Mingguan'!R778</f>
        <v>0</v>
      </c>
    </row>
    <row r="774" spans="1:12" s="41" customFormat="1" x14ac:dyDescent="0.2">
      <c r="A774" s="43">
        <v>296</v>
      </c>
      <c r="B774" s="43" t="str">
        <f>'Laporan Mingguan'!B779</f>
        <v>Eye Bolt</v>
      </c>
      <c r="C774" s="43" t="str">
        <f>'Laporan Mingguan'!C779</f>
        <v>BLE-10</v>
      </c>
      <c r="D774" s="43">
        <f>'Laporan Mingguan'!D779</f>
        <v>0</v>
      </c>
      <c r="E774" s="43">
        <f>'Laporan Mingguan'!E779</f>
        <v>0</v>
      </c>
      <c r="F774" s="44">
        <f>'Laporan Mingguan'!F779</f>
        <v>2</v>
      </c>
      <c r="G774" s="43">
        <f>'Laporan Mingguan'!G779+'Laporan Mingguan'!I779+'Laporan Mingguan'!K779+'Laporan Mingguan'!M779</f>
        <v>0</v>
      </c>
      <c r="H774" s="43">
        <f>'Laporan Mingguan'!H779+'Laporan Mingguan'!J779+'Laporan Mingguan'!L779+'Laporan Mingguan'!N779</f>
        <v>0</v>
      </c>
      <c r="I774" s="44">
        <f>'Laporan Mingguan'!O779</f>
        <v>2</v>
      </c>
      <c r="J774" s="44">
        <f>'Laporan Mingguan'!P779</f>
        <v>2</v>
      </c>
      <c r="K774" s="44">
        <f>'Laporan Mingguan'!Q779</f>
        <v>21872</v>
      </c>
      <c r="L774" s="44">
        <f>'Laporan Mingguan'!R779</f>
        <v>43744</v>
      </c>
    </row>
    <row r="775" spans="1:12" s="41" customFormat="1" x14ac:dyDescent="0.2">
      <c r="A775" s="43">
        <v>297</v>
      </c>
      <c r="B775" s="43" t="str">
        <f>'Laporan Mingguan'!B780</f>
        <v>Eye Bolt</v>
      </c>
      <c r="C775" s="43" t="str">
        <f>'Laporan Mingguan'!C780</f>
        <v>BLE-12</v>
      </c>
      <c r="D775" s="43">
        <f>'Laporan Mingguan'!D780</f>
        <v>0</v>
      </c>
      <c r="E775" s="43">
        <f>'Laporan Mingguan'!E780</f>
        <v>0</v>
      </c>
      <c r="F775" s="44">
        <f>'Laporan Mingguan'!F780</f>
        <v>0</v>
      </c>
      <c r="G775" s="43">
        <f>'Laporan Mingguan'!G780+'Laporan Mingguan'!I780+'Laporan Mingguan'!K780+'Laporan Mingguan'!M780</f>
        <v>8</v>
      </c>
      <c r="H775" s="43">
        <f>'Laporan Mingguan'!H780+'Laporan Mingguan'!J780+'Laporan Mingguan'!L780+'Laporan Mingguan'!N780</f>
        <v>8</v>
      </c>
      <c r="I775" s="44">
        <f>'Laporan Mingguan'!O780</f>
        <v>0</v>
      </c>
      <c r="J775" s="44">
        <f>'Laporan Mingguan'!P780</f>
        <v>0</v>
      </c>
      <c r="K775" s="44">
        <f>'Laporan Mingguan'!Q780</f>
        <v>40000</v>
      </c>
      <c r="L775" s="44">
        <f>'Laporan Mingguan'!R780</f>
        <v>0</v>
      </c>
    </row>
    <row r="776" spans="1:12" s="41" customFormat="1" x14ac:dyDescent="0.2">
      <c r="A776" s="43">
        <v>298</v>
      </c>
      <c r="B776" s="43" t="str">
        <f>'Laporan Mingguan'!B781</f>
        <v>Eye Bolt</v>
      </c>
      <c r="C776" s="43" t="str">
        <f>'Laporan Mingguan'!C781</f>
        <v>BLE-16</v>
      </c>
      <c r="D776" s="43">
        <f>'Laporan Mingguan'!D781</f>
        <v>0</v>
      </c>
      <c r="E776" s="43">
        <f>'Laporan Mingguan'!E781</f>
        <v>0</v>
      </c>
      <c r="F776" s="44">
        <f>'Laporan Mingguan'!F781</f>
        <v>0</v>
      </c>
      <c r="G776" s="43">
        <f>'Laporan Mingguan'!G781+'Laporan Mingguan'!I781+'Laporan Mingguan'!K781+'Laporan Mingguan'!M781</f>
        <v>1</v>
      </c>
      <c r="H776" s="43">
        <f>'Laporan Mingguan'!H781+'Laporan Mingguan'!J781+'Laporan Mingguan'!L781+'Laporan Mingguan'!N781</f>
        <v>1</v>
      </c>
      <c r="I776" s="44">
        <f>'Laporan Mingguan'!O781</f>
        <v>0</v>
      </c>
      <c r="J776" s="44">
        <f>'Laporan Mingguan'!P781</f>
        <v>0</v>
      </c>
      <c r="K776" s="44">
        <f>'Laporan Mingguan'!Q781</f>
        <v>43000</v>
      </c>
      <c r="L776" s="44">
        <f>'Laporan Mingguan'!R781</f>
        <v>0</v>
      </c>
    </row>
    <row r="777" spans="1:12" s="41" customFormat="1" x14ac:dyDescent="0.2">
      <c r="A777" s="43">
        <v>299</v>
      </c>
      <c r="B777" s="43" t="str">
        <f>'Laporan Mingguan'!B782</f>
        <v>Eye Bolt</v>
      </c>
      <c r="C777" s="43" t="str">
        <f>'Laporan Mingguan'!C782</f>
        <v>BLE-20</v>
      </c>
      <c r="D777" s="43">
        <f>'Laporan Mingguan'!D782</f>
        <v>0</v>
      </c>
      <c r="E777" s="43">
        <f>'Laporan Mingguan'!E782</f>
        <v>0</v>
      </c>
      <c r="F777" s="44">
        <f>'Laporan Mingguan'!F782</f>
        <v>1</v>
      </c>
      <c r="G777" s="43">
        <f>'Laporan Mingguan'!G782+'Laporan Mingguan'!I782+'Laporan Mingguan'!K782+'Laporan Mingguan'!M782</f>
        <v>4</v>
      </c>
      <c r="H777" s="43">
        <f>'Laporan Mingguan'!H782+'Laporan Mingguan'!J782+'Laporan Mingguan'!L782+'Laporan Mingguan'!N782</f>
        <v>4</v>
      </c>
      <c r="I777" s="44">
        <f>'Laporan Mingguan'!O782</f>
        <v>1</v>
      </c>
      <c r="J777" s="44">
        <f>'Laporan Mingguan'!P782</f>
        <v>1</v>
      </c>
      <c r="K777" s="44">
        <f>'Laporan Mingguan'!Q782</f>
        <v>65000</v>
      </c>
      <c r="L777" s="44">
        <f>'Laporan Mingguan'!R782</f>
        <v>65000</v>
      </c>
    </row>
    <row r="778" spans="1:12" s="41" customFormat="1" x14ac:dyDescent="0.2">
      <c r="A778" s="43">
        <v>300</v>
      </c>
      <c r="B778" s="43" t="str">
        <f>'Laporan Mingguan'!B783</f>
        <v>Eye Bolt</v>
      </c>
      <c r="C778" s="43" t="str">
        <f>'Laporan Mingguan'!C783</f>
        <v>BLE-24</v>
      </c>
      <c r="D778" s="43">
        <f>'Laporan Mingguan'!D783</f>
        <v>0</v>
      </c>
      <c r="E778" s="43">
        <f>'Laporan Mingguan'!E783</f>
        <v>0</v>
      </c>
      <c r="F778" s="44">
        <f>'Laporan Mingguan'!F783</f>
        <v>0</v>
      </c>
      <c r="G778" s="43">
        <f>'Laporan Mingguan'!G783+'Laporan Mingguan'!I783+'Laporan Mingguan'!K783+'Laporan Mingguan'!M783</f>
        <v>0</v>
      </c>
      <c r="H778" s="43">
        <f>'Laporan Mingguan'!H783+'Laporan Mingguan'!J783+'Laporan Mingguan'!L783+'Laporan Mingguan'!N783</f>
        <v>0</v>
      </c>
      <c r="I778" s="44">
        <f>'Laporan Mingguan'!O783</f>
        <v>0</v>
      </c>
      <c r="J778" s="44">
        <f>'Laporan Mingguan'!P783</f>
        <v>0</v>
      </c>
      <c r="K778" s="44">
        <f>'Laporan Mingguan'!Q783</f>
        <v>170000</v>
      </c>
      <c r="L778" s="44">
        <f>'Laporan Mingguan'!R783</f>
        <v>0</v>
      </c>
    </row>
    <row r="779" spans="1:12" s="41" customFormat="1" x14ac:dyDescent="0.2">
      <c r="A779" s="43">
        <v>301</v>
      </c>
      <c r="B779" s="43" t="str">
        <f>'Laporan Mingguan'!B784</f>
        <v>Eye Bolt</v>
      </c>
      <c r="C779" s="43" t="str">
        <f>'Laporan Mingguan'!C784</f>
        <v>BLE-30</v>
      </c>
      <c r="D779" s="43">
        <f>'Laporan Mingguan'!D784</f>
        <v>0</v>
      </c>
      <c r="E779" s="43">
        <f>'Laporan Mingguan'!E784</f>
        <v>0</v>
      </c>
      <c r="F779" s="44">
        <f>'Laporan Mingguan'!F784</f>
        <v>0</v>
      </c>
      <c r="G779" s="43">
        <f>'Laporan Mingguan'!G784+'Laporan Mingguan'!I784+'Laporan Mingguan'!K784+'Laporan Mingguan'!M784</f>
        <v>0</v>
      </c>
      <c r="H779" s="43">
        <f>'Laporan Mingguan'!H784+'Laporan Mingguan'!J784+'Laporan Mingguan'!L784+'Laporan Mingguan'!N784</f>
        <v>0</v>
      </c>
      <c r="I779" s="44">
        <f>'Laporan Mingguan'!O784</f>
        <v>0</v>
      </c>
      <c r="J779" s="44">
        <f>'Laporan Mingguan'!P784</f>
        <v>0</v>
      </c>
      <c r="K779" s="44">
        <f>'Laporan Mingguan'!Q784</f>
        <v>350000</v>
      </c>
      <c r="L779" s="44">
        <f>'Laporan Mingguan'!R784</f>
        <v>0</v>
      </c>
    </row>
    <row r="780" spans="1:12" s="41" customFormat="1" x14ac:dyDescent="0.2">
      <c r="A780" s="43">
        <v>302</v>
      </c>
      <c r="B780" s="43" t="str">
        <f>'Laporan Mingguan'!B785</f>
        <v>Eye Bolt</v>
      </c>
      <c r="C780" s="43" t="str">
        <f>'Laporan Mingguan'!C785</f>
        <v>BLE-36</v>
      </c>
      <c r="D780" s="43">
        <f>'Laporan Mingguan'!D785</f>
        <v>0</v>
      </c>
      <c r="E780" s="43">
        <f>'Laporan Mingguan'!E785</f>
        <v>0</v>
      </c>
      <c r="F780" s="44">
        <f>'Laporan Mingguan'!F785</f>
        <v>4</v>
      </c>
      <c r="G780" s="43">
        <f>'Laporan Mingguan'!G785+'Laporan Mingguan'!I785+'Laporan Mingguan'!K785+'Laporan Mingguan'!M785</f>
        <v>0</v>
      </c>
      <c r="H780" s="43">
        <f>'Laporan Mingguan'!H785+'Laporan Mingguan'!J785+'Laporan Mingguan'!L785+'Laporan Mingguan'!N785</f>
        <v>0</v>
      </c>
      <c r="I780" s="44">
        <f>'Laporan Mingguan'!O785</f>
        <v>4</v>
      </c>
      <c r="J780" s="44">
        <f>'Laporan Mingguan'!P785</f>
        <v>4</v>
      </c>
      <c r="K780" s="44">
        <f>'Laporan Mingguan'!Q785</f>
        <v>420000</v>
      </c>
      <c r="L780" s="44">
        <f>'Laporan Mingguan'!R785</f>
        <v>1680000</v>
      </c>
    </row>
    <row r="781" spans="1:12" s="41" customFormat="1" x14ac:dyDescent="0.2">
      <c r="A781" s="43">
        <v>303</v>
      </c>
      <c r="B781" s="43" t="str">
        <f>'Laporan Mingguan'!B786</f>
        <v>Grease Niple</v>
      </c>
      <c r="C781" s="43" t="str">
        <f>'Laporan Mingguan'!C786</f>
        <v>GPA-6</v>
      </c>
      <c r="D781" s="43" t="str">
        <f>'Laporan Mingguan'!D786</f>
        <v>PAT</v>
      </c>
      <c r="E781" s="43">
        <f>'Laporan Mingguan'!E786</f>
        <v>0</v>
      </c>
      <c r="F781" s="44">
        <f>'Laporan Mingguan'!F786</f>
        <v>0</v>
      </c>
      <c r="G781" s="43">
        <f>'Laporan Mingguan'!G786+'Laporan Mingguan'!I786+'Laporan Mingguan'!K786+'Laporan Mingguan'!M786</f>
        <v>0</v>
      </c>
      <c r="H781" s="43">
        <f>'Laporan Mingguan'!H786+'Laporan Mingguan'!J786+'Laporan Mingguan'!L786+'Laporan Mingguan'!N786</f>
        <v>0</v>
      </c>
      <c r="I781" s="44">
        <f>'Laporan Mingguan'!O786</f>
        <v>0</v>
      </c>
      <c r="J781" s="44">
        <f>'Laporan Mingguan'!P786</f>
        <v>0</v>
      </c>
      <c r="K781" s="44">
        <f>'Laporan Mingguan'!Q786</f>
        <v>15900</v>
      </c>
      <c r="L781" s="44">
        <f>'Laporan Mingguan'!R786</f>
        <v>0</v>
      </c>
    </row>
    <row r="782" spans="1:12" s="41" customFormat="1" x14ac:dyDescent="0.2">
      <c r="A782" s="43">
        <v>304</v>
      </c>
      <c r="B782" s="43" t="str">
        <f>'Laporan Mingguan'!B787</f>
        <v>GUIDE BUSH</v>
      </c>
      <c r="C782" s="43" t="str">
        <f>'Laporan Mingguan'!C787</f>
        <v>GBEP 20-20</v>
      </c>
      <c r="D782" s="43">
        <f>'Laporan Mingguan'!D787</f>
        <v>0</v>
      </c>
      <c r="E782" s="43">
        <f>'Laporan Mingguan'!E787</f>
        <v>0</v>
      </c>
      <c r="F782" s="44">
        <f>'Laporan Mingguan'!F787</f>
        <v>0</v>
      </c>
      <c r="G782" s="43">
        <f>'Laporan Mingguan'!G787+'Laporan Mingguan'!I787+'Laporan Mingguan'!K787+'Laporan Mingguan'!M787</f>
        <v>0</v>
      </c>
      <c r="H782" s="43">
        <f>'Laporan Mingguan'!H787+'Laporan Mingguan'!J787+'Laporan Mingguan'!L787+'Laporan Mingguan'!N787</f>
        <v>0</v>
      </c>
      <c r="I782" s="44">
        <f>'Laporan Mingguan'!O787</f>
        <v>0</v>
      </c>
      <c r="J782" s="44">
        <f>'Laporan Mingguan'!P787</f>
        <v>0</v>
      </c>
      <c r="K782" s="44">
        <f>'Laporan Mingguan'!Q787</f>
        <v>106112</v>
      </c>
      <c r="L782" s="44">
        <f>'Laporan Mingguan'!R787</f>
        <v>0</v>
      </c>
    </row>
    <row r="783" spans="1:12" s="41" customFormat="1" x14ac:dyDescent="0.2">
      <c r="A783" s="43">
        <v>305</v>
      </c>
      <c r="B783" s="43" t="str">
        <f>'Laporan Mingguan'!B788</f>
        <v>Guide Bush</v>
      </c>
      <c r="C783" s="43" t="str">
        <f>'Laporan Mingguan'!C788</f>
        <v>GBET 13-10</v>
      </c>
      <c r="D783" s="43">
        <f>'Laporan Mingguan'!D788</f>
        <v>0</v>
      </c>
      <c r="E783" s="43">
        <f>'Laporan Mingguan'!E788</f>
        <v>0</v>
      </c>
      <c r="F783" s="44">
        <f>'Laporan Mingguan'!F788</f>
        <v>0</v>
      </c>
      <c r="G783" s="43">
        <f>'Laporan Mingguan'!G788+'Laporan Mingguan'!I788+'Laporan Mingguan'!K788+'Laporan Mingguan'!M788</f>
        <v>0</v>
      </c>
      <c r="H783" s="43">
        <f>'Laporan Mingguan'!H788+'Laporan Mingguan'!J788+'Laporan Mingguan'!L788+'Laporan Mingguan'!N788</f>
        <v>0</v>
      </c>
      <c r="I783" s="44">
        <f>'Laporan Mingguan'!O788</f>
        <v>0</v>
      </c>
      <c r="J783" s="44">
        <f>'Laporan Mingguan'!P788</f>
        <v>0</v>
      </c>
      <c r="K783" s="44">
        <f>'Laporan Mingguan'!Q788</f>
        <v>93000</v>
      </c>
      <c r="L783" s="44">
        <f>'Laporan Mingguan'!R788</f>
        <v>0</v>
      </c>
    </row>
    <row r="784" spans="1:12" s="41" customFormat="1" x14ac:dyDescent="0.2">
      <c r="A784" s="43">
        <v>306</v>
      </c>
      <c r="B784" s="43" t="str">
        <f>'Laporan Mingguan'!B789</f>
        <v>Guide Bush</v>
      </c>
      <c r="C784" s="43" t="str">
        <f>'Laporan Mingguan'!C789</f>
        <v>GBET 16-10</v>
      </c>
      <c r="D784" s="43">
        <f>'Laporan Mingguan'!D789</f>
        <v>0</v>
      </c>
      <c r="E784" s="43">
        <f>'Laporan Mingguan'!E789</f>
        <v>0</v>
      </c>
      <c r="F784" s="44">
        <f>'Laporan Mingguan'!F789</f>
        <v>0</v>
      </c>
      <c r="G784" s="43">
        <f>'Laporan Mingguan'!G789+'Laporan Mingguan'!I789+'Laporan Mingguan'!K789+'Laporan Mingguan'!M789</f>
        <v>2</v>
      </c>
      <c r="H784" s="43">
        <f>'Laporan Mingguan'!H789+'Laporan Mingguan'!J789+'Laporan Mingguan'!L789+'Laporan Mingguan'!N789</f>
        <v>2</v>
      </c>
      <c r="I784" s="44">
        <f>'Laporan Mingguan'!O789</f>
        <v>0</v>
      </c>
      <c r="J784" s="44">
        <f>'Laporan Mingguan'!P789</f>
        <v>0</v>
      </c>
      <c r="K784" s="44">
        <f>'Laporan Mingguan'!Q789</f>
        <v>94000</v>
      </c>
      <c r="L784" s="44">
        <f>'Laporan Mingguan'!R789</f>
        <v>0</v>
      </c>
    </row>
    <row r="785" spans="1:12" s="41" customFormat="1" x14ac:dyDescent="0.2">
      <c r="A785" s="43">
        <v>307</v>
      </c>
      <c r="B785" s="43" t="str">
        <f>'Laporan Mingguan'!B790</f>
        <v>Guide Bush</v>
      </c>
      <c r="C785" s="43" t="str">
        <f>'Laporan Mingguan'!C790</f>
        <v>GBET 16-15</v>
      </c>
      <c r="D785" s="43">
        <f>'Laporan Mingguan'!D790</f>
        <v>0</v>
      </c>
      <c r="E785" s="43">
        <f>'Laporan Mingguan'!E790</f>
        <v>0</v>
      </c>
      <c r="F785" s="44">
        <f>'Laporan Mingguan'!F790</f>
        <v>0</v>
      </c>
      <c r="G785" s="43">
        <f>'Laporan Mingguan'!G790+'Laporan Mingguan'!I790+'Laporan Mingguan'!K790+'Laporan Mingguan'!M790</f>
        <v>0</v>
      </c>
      <c r="H785" s="43">
        <f>'Laporan Mingguan'!H790+'Laporan Mingguan'!J790+'Laporan Mingguan'!L790+'Laporan Mingguan'!N790</f>
        <v>0</v>
      </c>
      <c r="I785" s="44">
        <f>'Laporan Mingguan'!O790</f>
        <v>0</v>
      </c>
      <c r="J785" s="44">
        <f>'Laporan Mingguan'!P790</f>
        <v>0</v>
      </c>
      <c r="K785" s="44">
        <f>'Laporan Mingguan'!Q790</f>
        <v>110000</v>
      </c>
      <c r="L785" s="44">
        <f>'Laporan Mingguan'!R790</f>
        <v>0</v>
      </c>
    </row>
    <row r="786" spans="1:12" s="41" customFormat="1" x14ac:dyDescent="0.2">
      <c r="A786" s="43">
        <v>308</v>
      </c>
      <c r="B786" s="43" t="str">
        <f>'Laporan Mingguan'!B791</f>
        <v>Guide Bush</v>
      </c>
      <c r="C786" s="43" t="str">
        <f>'Laporan Mingguan'!C791</f>
        <v>GBET 16-20</v>
      </c>
      <c r="D786" s="43">
        <f>'Laporan Mingguan'!D791</f>
        <v>0</v>
      </c>
      <c r="E786" s="43">
        <f>'Laporan Mingguan'!E791</f>
        <v>0</v>
      </c>
      <c r="F786" s="44">
        <f>'Laporan Mingguan'!F791</f>
        <v>2</v>
      </c>
      <c r="G786" s="43">
        <f>'Laporan Mingguan'!G791+'Laporan Mingguan'!I791+'Laporan Mingguan'!K791+'Laporan Mingguan'!M791</f>
        <v>0</v>
      </c>
      <c r="H786" s="43">
        <f>'Laporan Mingguan'!H791+'Laporan Mingguan'!J791+'Laporan Mingguan'!L791+'Laporan Mingguan'!N791</f>
        <v>0</v>
      </c>
      <c r="I786" s="44">
        <f>'Laporan Mingguan'!O791</f>
        <v>2</v>
      </c>
      <c r="J786" s="44">
        <f>'Laporan Mingguan'!P791</f>
        <v>2</v>
      </c>
      <c r="K786" s="44">
        <f>'Laporan Mingguan'!Q791</f>
        <v>126000</v>
      </c>
      <c r="L786" s="44">
        <f>'Laporan Mingguan'!R791</f>
        <v>252000</v>
      </c>
    </row>
    <row r="787" spans="1:12" s="41" customFormat="1" x14ac:dyDescent="0.2">
      <c r="A787" s="43">
        <v>309</v>
      </c>
      <c r="B787" s="43" t="str">
        <f>'Laporan Mingguan'!B792</f>
        <v>Guide Bush</v>
      </c>
      <c r="C787" s="43" t="str">
        <f>'Laporan Mingguan'!C792</f>
        <v>GBET 20-10</v>
      </c>
      <c r="D787" s="43">
        <f>'Laporan Mingguan'!D792</f>
        <v>0</v>
      </c>
      <c r="E787" s="43">
        <f>'Laporan Mingguan'!E792</f>
        <v>0</v>
      </c>
      <c r="F787" s="44">
        <f>'Laporan Mingguan'!F792</f>
        <v>0</v>
      </c>
      <c r="G787" s="43">
        <f>'Laporan Mingguan'!G792+'Laporan Mingguan'!I792+'Laporan Mingguan'!K792+'Laporan Mingguan'!M792</f>
        <v>0</v>
      </c>
      <c r="H787" s="43">
        <f>'Laporan Mingguan'!H792+'Laporan Mingguan'!J792+'Laporan Mingguan'!L792+'Laporan Mingguan'!N792</f>
        <v>0</v>
      </c>
      <c r="I787" s="44">
        <f>'Laporan Mingguan'!O792</f>
        <v>0</v>
      </c>
      <c r="J787" s="44">
        <f>'Laporan Mingguan'!P792</f>
        <v>0</v>
      </c>
      <c r="K787" s="44">
        <f>'Laporan Mingguan'!Q792</f>
        <v>105872</v>
      </c>
      <c r="L787" s="44">
        <f>'Laporan Mingguan'!R792</f>
        <v>0</v>
      </c>
    </row>
    <row r="788" spans="1:12" s="41" customFormat="1" x14ac:dyDescent="0.2">
      <c r="A788" s="43">
        <v>310</v>
      </c>
      <c r="B788" s="43" t="str">
        <f>'Laporan Mingguan'!B793</f>
        <v>Guide Bush</v>
      </c>
      <c r="C788" s="43" t="str">
        <f>'Laporan Mingguan'!C793</f>
        <v>GBET 20-15</v>
      </c>
      <c r="D788" s="43">
        <f>'Laporan Mingguan'!D793</f>
        <v>0</v>
      </c>
      <c r="E788" s="43">
        <f>'Laporan Mingguan'!E793</f>
        <v>0</v>
      </c>
      <c r="F788" s="44">
        <f>'Laporan Mingguan'!F793</f>
        <v>0</v>
      </c>
      <c r="G788" s="43">
        <f>'Laporan Mingguan'!G793+'Laporan Mingguan'!I793+'Laporan Mingguan'!K793+'Laporan Mingguan'!M793</f>
        <v>2</v>
      </c>
      <c r="H788" s="43">
        <f>'Laporan Mingguan'!H793+'Laporan Mingguan'!J793+'Laporan Mingguan'!L793+'Laporan Mingguan'!N793</f>
        <v>2</v>
      </c>
      <c r="I788" s="44">
        <f>'Laporan Mingguan'!O793</f>
        <v>0</v>
      </c>
      <c r="J788" s="44">
        <f>'Laporan Mingguan'!P793</f>
        <v>0</v>
      </c>
      <c r="K788" s="44">
        <f>'Laporan Mingguan'!Q793</f>
        <v>114000</v>
      </c>
      <c r="L788" s="44">
        <f>'Laporan Mingguan'!R793</f>
        <v>0</v>
      </c>
    </row>
    <row r="789" spans="1:12" s="41" customFormat="1" x14ac:dyDescent="0.2">
      <c r="A789" s="43">
        <v>311</v>
      </c>
      <c r="B789" s="43" t="str">
        <f>'Laporan Mingguan'!B794</f>
        <v>Guide Bush</v>
      </c>
      <c r="C789" s="43" t="str">
        <f>'Laporan Mingguan'!C794</f>
        <v>GBET 20-20</v>
      </c>
      <c r="D789" s="43">
        <f>'Laporan Mingguan'!D794</f>
        <v>0</v>
      </c>
      <c r="E789" s="43">
        <f>'Laporan Mingguan'!E794</f>
        <v>0</v>
      </c>
      <c r="F789" s="44">
        <f>'Laporan Mingguan'!F794</f>
        <v>0</v>
      </c>
      <c r="G789" s="43">
        <f>'Laporan Mingguan'!G794+'Laporan Mingguan'!I794+'Laporan Mingguan'!K794+'Laporan Mingguan'!M794</f>
        <v>0</v>
      </c>
      <c r="H789" s="43">
        <f>'Laporan Mingguan'!H794+'Laporan Mingguan'!J794+'Laporan Mingguan'!L794+'Laporan Mingguan'!N794</f>
        <v>0</v>
      </c>
      <c r="I789" s="44">
        <f>'Laporan Mingguan'!O794</f>
        <v>0</v>
      </c>
      <c r="J789" s="44">
        <f>'Laporan Mingguan'!P794</f>
        <v>0</v>
      </c>
      <c r="K789" s="44">
        <f>'Laporan Mingguan'!Q794</f>
        <v>107580</v>
      </c>
      <c r="L789" s="44">
        <f>'Laporan Mingguan'!R794</f>
        <v>0</v>
      </c>
    </row>
    <row r="790" spans="1:12" s="41" customFormat="1" x14ac:dyDescent="0.2">
      <c r="A790" s="43">
        <v>312</v>
      </c>
      <c r="B790" s="43" t="str">
        <f>'Laporan Mingguan'!B795</f>
        <v>Guide Bush</v>
      </c>
      <c r="C790" s="43" t="str">
        <f>'Laporan Mingguan'!C795</f>
        <v>GBET 20-25</v>
      </c>
      <c r="D790" s="43">
        <f>'Laporan Mingguan'!D795</f>
        <v>0</v>
      </c>
      <c r="E790" s="43">
        <f>'Laporan Mingguan'!E795</f>
        <v>0</v>
      </c>
      <c r="F790" s="44">
        <f>'Laporan Mingguan'!F795</f>
        <v>2</v>
      </c>
      <c r="G790" s="43">
        <f>'Laporan Mingguan'!G795+'Laporan Mingguan'!I795+'Laporan Mingguan'!K795+'Laporan Mingguan'!M795</f>
        <v>0</v>
      </c>
      <c r="H790" s="43">
        <f>'Laporan Mingguan'!H795+'Laporan Mingguan'!J795+'Laporan Mingguan'!L795+'Laporan Mingguan'!N795</f>
        <v>0</v>
      </c>
      <c r="I790" s="44">
        <f>'Laporan Mingguan'!O795</f>
        <v>2</v>
      </c>
      <c r="J790" s="44">
        <f>'Laporan Mingguan'!P795</f>
        <v>2</v>
      </c>
      <c r="K790" s="44">
        <f>'Laporan Mingguan'!Q795</f>
        <v>205000</v>
      </c>
      <c r="L790" s="44">
        <f>'Laporan Mingguan'!R795</f>
        <v>410000</v>
      </c>
    </row>
    <row r="791" spans="1:12" s="41" customFormat="1" x14ac:dyDescent="0.2">
      <c r="A791" s="43">
        <v>313</v>
      </c>
      <c r="B791" s="43" t="str">
        <f>'Laporan Mingguan'!B796</f>
        <v>Guide Bush</v>
      </c>
      <c r="C791" s="43" t="str">
        <f>'Laporan Mingguan'!C796</f>
        <v>GBET 25-15</v>
      </c>
      <c r="D791" s="43">
        <f>'Laporan Mingguan'!D796</f>
        <v>0</v>
      </c>
      <c r="E791" s="43">
        <f>'Laporan Mingguan'!E796</f>
        <v>0</v>
      </c>
      <c r="F791" s="44">
        <f>'Laporan Mingguan'!F796</f>
        <v>4</v>
      </c>
      <c r="G791" s="43">
        <f>'Laporan Mingguan'!G796+'Laporan Mingguan'!I796+'Laporan Mingguan'!K796+'Laporan Mingguan'!M796</f>
        <v>0</v>
      </c>
      <c r="H791" s="43">
        <f>'Laporan Mingguan'!H796+'Laporan Mingguan'!J796+'Laporan Mingguan'!L796+'Laporan Mingguan'!N796</f>
        <v>0</v>
      </c>
      <c r="I791" s="44">
        <f>'Laporan Mingguan'!O796</f>
        <v>4</v>
      </c>
      <c r="J791" s="44">
        <f>'Laporan Mingguan'!P796</f>
        <v>4</v>
      </c>
      <c r="K791" s="44">
        <f>'Laporan Mingguan'!Q796</f>
        <v>47476</v>
      </c>
      <c r="L791" s="44">
        <f>'Laporan Mingguan'!R796</f>
        <v>189904</v>
      </c>
    </row>
    <row r="792" spans="1:12" s="41" customFormat="1" x14ac:dyDescent="0.2">
      <c r="A792" s="43">
        <v>314</v>
      </c>
      <c r="B792" s="43" t="str">
        <f>'Laporan Mingguan'!B797</f>
        <v>Guide Bush</v>
      </c>
      <c r="C792" s="43" t="str">
        <f>'Laporan Mingguan'!C797</f>
        <v>GBWS 16-50</v>
      </c>
      <c r="D792" s="43">
        <f>'Laporan Mingguan'!D797</f>
        <v>0</v>
      </c>
      <c r="E792" s="43">
        <f>'Laporan Mingguan'!E797</f>
        <v>0</v>
      </c>
      <c r="F792" s="44">
        <f>'Laporan Mingguan'!F797</f>
        <v>0</v>
      </c>
      <c r="G792" s="43">
        <f>'Laporan Mingguan'!G797+'Laporan Mingguan'!I797+'Laporan Mingguan'!K797+'Laporan Mingguan'!M797</f>
        <v>0</v>
      </c>
      <c r="H792" s="43">
        <f>'Laporan Mingguan'!H797+'Laporan Mingguan'!J797+'Laporan Mingguan'!L797+'Laporan Mingguan'!N797</f>
        <v>0</v>
      </c>
      <c r="I792" s="44">
        <f>'Laporan Mingguan'!O797</f>
        <v>0</v>
      </c>
      <c r="J792" s="44">
        <f>'Laporan Mingguan'!P797</f>
        <v>0</v>
      </c>
      <c r="K792" s="44">
        <f>'Laporan Mingguan'!Q797</f>
        <v>67635</v>
      </c>
      <c r="L792" s="44">
        <f>'Laporan Mingguan'!R797</f>
        <v>0</v>
      </c>
    </row>
    <row r="793" spans="1:12" s="41" customFormat="1" x14ac:dyDescent="0.2">
      <c r="A793" s="43">
        <v>315</v>
      </c>
      <c r="B793" s="43" t="str">
        <f>'Laporan Mingguan'!B798</f>
        <v>Gude Bush</v>
      </c>
      <c r="C793" s="43" t="str">
        <f>'Laporan Mingguan'!C798</f>
        <v>GBWS 25-45</v>
      </c>
      <c r="D793" s="43">
        <f>'Laporan Mingguan'!D798</f>
        <v>0</v>
      </c>
      <c r="E793" s="43">
        <f>'Laporan Mingguan'!E798</f>
        <v>0</v>
      </c>
      <c r="F793" s="44">
        <f>'Laporan Mingguan'!F798</f>
        <v>1</v>
      </c>
      <c r="G793" s="43">
        <f>'Laporan Mingguan'!G798+'Laporan Mingguan'!I798+'Laporan Mingguan'!K798+'Laporan Mingguan'!M798</f>
        <v>0</v>
      </c>
      <c r="H793" s="43">
        <f>'Laporan Mingguan'!H798+'Laporan Mingguan'!J798+'Laporan Mingguan'!L798+'Laporan Mingguan'!N798</f>
        <v>0</v>
      </c>
      <c r="I793" s="44">
        <f>'Laporan Mingguan'!O798</f>
        <v>1</v>
      </c>
      <c r="J793" s="44">
        <f>'Laporan Mingguan'!P798</f>
        <v>1</v>
      </c>
      <c r="K793" s="44">
        <f>'Laporan Mingguan'!Q798</f>
        <v>73060</v>
      </c>
      <c r="L793" s="44">
        <f>'Laporan Mingguan'!R798</f>
        <v>73060</v>
      </c>
    </row>
    <row r="794" spans="1:12" s="41" customFormat="1" x14ac:dyDescent="0.2">
      <c r="A794" s="43">
        <v>316</v>
      </c>
      <c r="B794" s="43" t="str">
        <f>'Laporan Mingguan'!B799</f>
        <v>Guide Bush</v>
      </c>
      <c r="C794" s="43" t="str">
        <f>'Laporan Mingguan'!C799</f>
        <v>GBWS-25-50</v>
      </c>
      <c r="D794" s="43">
        <f>'Laporan Mingguan'!D799</f>
        <v>0</v>
      </c>
      <c r="E794" s="43">
        <f>'Laporan Mingguan'!E799</f>
        <v>0</v>
      </c>
      <c r="F794" s="44">
        <f>'Laporan Mingguan'!F799</f>
        <v>0</v>
      </c>
      <c r="G794" s="43">
        <f>'Laporan Mingguan'!G799+'Laporan Mingguan'!I799+'Laporan Mingguan'!K799+'Laporan Mingguan'!M799</f>
        <v>0</v>
      </c>
      <c r="H794" s="43">
        <f>'Laporan Mingguan'!H799+'Laporan Mingguan'!J799+'Laporan Mingguan'!L799+'Laporan Mingguan'!N799</f>
        <v>0</v>
      </c>
      <c r="I794" s="44">
        <f>'Laporan Mingguan'!O799</f>
        <v>0</v>
      </c>
      <c r="J794" s="44">
        <f>'Laporan Mingguan'!P799</f>
        <v>0</v>
      </c>
      <c r="K794" s="44">
        <f>'Laporan Mingguan'!Q799</f>
        <v>75000</v>
      </c>
      <c r="L794" s="44">
        <f>'Laporan Mingguan'!R799</f>
        <v>0</v>
      </c>
    </row>
    <row r="795" spans="1:12" s="41" customFormat="1" x14ac:dyDescent="0.2">
      <c r="A795" s="43">
        <v>317</v>
      </c>
      <c r="B795" s="43" t="str">
        <f>'Laporan Mingguan'!B800</f>
        <v>Guide Bush</v>
      </c>
      <c r="C795" s="43" t="str">
        <f>'Laporan Mingguan'!C800</f>
        <v>GBWS-25-60</v>
      </c>
      <c r="D795" s="43">
        <f>'Laporan Mingguan'!D800</f>
        <v>0</v>
      </c>
      <c r="E795" s="43">
        <f>'Laporan Mingguan'!E800</f>
        <v>0</v>
      </c>
      <c r="F795" s="44">
        <f>'Laporan Mingguan'!F800</f>
        <v>0</v>
      </c>
      <c r="G795" s="43">
        <f>'Laporan Mingguan'!G800+'Laporan Mingguan'!I800+'Laporan Mingguan'!K800+'Laporan Mingguan'!M800</f>
        <v>0</v>
      </c>
      <c r="H795" s="43">
        <f>'Laporan Mingguan'!H800+'Laporan Mingguan'!J800+'Laporan Mingguan'!L800+'Laporan Mingguan'!N800</f>
        <v>0</v>
      </c>
      <c r="I795" s="44">
        <f>'Laporan Mingguan'!O800</f>
        <v>0</v>
      </c>
      <c r="J795" s="44">
        <f>'Laporan Mingguan'!P800</f>
        <v>0</v>
      </c>
      <c r="K795" s="44">
        <f>'Laporan Mingguan'!Q800</f>
        <v>0</v>
      </c>
      <c r="L795" s="44">
        <f>'Laporan Mingguan'!R800</f>
        <v>0</v>
      </c>
    </row>
    <row r="796" spans="1:12" s="41" customFormat="1" x14ac:dyDescent="0.2">
      <c r="A796" s="43">
        <v>318</v>
      </c>
      <c r="B796" s="43" t="str">
        <f>'Laporan Mingguan'!B801</f>
        <v>Guide Bush</v>
      </c>
      <c r="C796" s="43" t="str">
        <f>'Laporan Mingguan'!C801</f>
        <v>GBWS-20-30</v>
      </c>
      <c r="D796" s="43">
        <f>'Laporan Mingguan'!D801</f>
        <v>0</v>
      </c>
      <c r="E796" s="43">
        <f>'Laporan Mingguan'!E801</f>
        <v>0</v>
      </c>
      <c r="F796" s="44">
        <f>'Laporan Mingguan'!F801</f>
        <v>4</v>
      </c>
      <c r="G796" s="43">
        <f>'Laporan Mingguan'!G801+'Laporan Mingguan'!I801+'Laporan Mingguan'!K801+'Laporan Mingguan'!M801</f>
        <v>0</v>
      </c>
      <c r="H796" s="43">
        <f>'Laporan Mingguan'!H801+'Laporan Mingguan'!J801+'Laporan Mingguan'!L801+'Laporan Mingguan'!N801</f>
        <v>0</v>
      </c>
      <c r="I796" s="44">
        <f>'Laporan Mingguan'!O801</f>
        <v>4</v>
      </c>
      <c r="J796" s="44">
        <f>'Laporan Mingguan'!P801</f>
        <v>4</v>
      </c>
      <c r="K796" s="44">
        <f>'Laporan Mingguan'!Q801</f>
        <v>64500</v>
      </c>
      <c r="L796" s="44">
        <f>'Laporan Mingguan'!R801</f>
        <v>258000</v>
      </c>
    </row>
    <row r="797" spans="1:12" s="41" customFormat="1" x14ac:dyDescent="0.2">
      <c r="A797" s="43">
        <v>319</v>
      </c>
      <c r="B797" s="43" t="str">
        <f>'Laporan Mingguan'!B802</f>
        <v>Guide Bush</v>
      </c>
      <c r="C797" s="43" t="str">
        <f>'Laporan Mingguan'!C802</f>
        <v>GBWS-30-50</v>
      </c>
      <c r="D797" s="43">
        <f>'Laporan Mingguan'!D802</f>
        <v>0</v>
      </c>
      <c r="E797" s="43">
        <f>'Laporan Mingguan'!E802</f>
        <v>0</v>
      </c>
      <c r="F797" s="44">
        <f>'Laporan Mingguan'!F802</f>
        <v>0</v>
      </c>
      <c r="G797" s="43">
        <f>'Laporan Mingguan'!G802+'Laporan Mingguan'!I802+'Laporan Mingguan'!K802+'Laporan Mingguan'!M802</f>
        <v>0</v>
      </c>
      <c r="H797" s="43">
        <f>'Laporan Mingguan'!H802+'Laporan Mingguan'!J802+'Laporan Mingguan'!L802+'Laporan Mingguan'!N802</f>
        <v>0</v>
      </c>
      <c r="I797" s="44">
        <f>'Laporan Mingguan'!O802</f>
        <v>0</v>
      </c>
      <c r="J797" s="44">
        <f>'Laporan Mingguan'!P802</f>
        <v>0</v>
      </c>
      <c r="K797" s="44">
        <f>'Laporan Mingguan'!Q802</f>
        <v>107751</v>
      </c>
      <c r="L797" s="44">
        <f>'Laporan Mingguan'!R802</f>
        <v>0</v>
      </c>
    </row>
    <row r="798" spans="1:12" s="41" customFormat="1" x14ac:dyDescent="0.2">
      <c r="A798" s="43">
        <v>320</v>
      </c>
      <c r="B798" s="43" t="str">
        <f>'Laporan Mingguan'!B803</f>
        <v>Guide Bush</v>
      </c>
      <c r="C798" s="43" t="str">
        <f>'Laporan Mingguan'!C803</f>
        <v>GBWS-40-70</v>
      </c>
      <c r="D798" s="43">
        <f>'Laporan Mingguan'!D803</f>
        <v>0</v>
      </c>
      <c r="E798" s="43">
        <f>'Laporan Mingguan'!E803</f>
        <v>0</v>
      </c>
      <c r="F798" s="44">
        <f>'Laporan Mingguan'!F803</f>
        <v>0</v>
      </c>
      <c r="G798" s="43">
        <f>'Laporan Mingguan'!G803+'Laporan Mingguan'!I803+'Laporan Mingguan'!K803+'Laporan Mingguan'!M803</f>
        <v>0</v>
      </c>
      <c r="H798" s="43">
        <f>'Laporan Mingguan'!H803+'Laporan Mingguan'!J803+'Laporan Mingguan'!L803+'Laporan Mingguan'!N803</f>
        <v>0</v>
      </c>
      <c r="I798" s="44">
        <f>'Laporan Mingguan'!O803</f>
        <v>0</v>
      </c>
      <c r="J798" s="44">
        <f>'Laporan Mingguan'!P803</f>
        <v>0</v>
      </c>
      <c r="K798" s="44">
        <f>'Laporan Mingguan'!Q803</f>
        <v>226000</v>
      </c>
      <c r="L798" s="44">
        <f>'Laporan Mingguan'!R803</f>
        <v>0</v>
      </c>
    </row>
    <row r="799" spans="1:12" s="41" customFormat="1" x14ac:dyDescent="0.2">
      <c r="A799" s="43">
        <v>321</v>
      </c>
      <c r="B799" s="43" t="str">
        <f>'Laporan Mingguan'!B804</f>
        <v>Guide Bush</v>
      </c>
      <c r="C799" s="43" t="str">
        <f>'Laporan Mingguan'!C804</f>
        <v>GBWS-40-80</v>
      </c>
      <c r="D799" s="43">
        <f>'Laporan Mingguan'!D804</f>
        <v>0</v>
      </c>
      <c r="E799" s="43">
        <f>'Laporan Mingguan'!E804</f>
        <v>0</v>
      </c>
      <c r="F799" s="44">
        <f>'Laporan Mingguan'!F804</f>
        <v>0</v>
      </c>
      <c r="G799" s="43">
        <f>'Laporan Mingguan'!G804+'Laporan Mingguan'!I804+'Laporan Mingguan'!K804+'Laporan Mingguan'!M804</f>
        <v>0</v>
      </c>
      <c r="H799" s="43">
        <f>'Laporan Mingguan'!H804+'Laporan Mingguan'!J804+'Laporan Mingguan'!L804+'Laporan Mingguan'!N804</f>
        <v>0</v>
      </c>
      <c r="I799" s="44">
        <f>'Laporan Mingguan'!O804</f>
        <v>0</v>
      </c>
      <c r="J799" s="44">
        <f>'Laporan Mingguan'!P804</f>
        <v>0</v>
      </c>
      <c r="K799" s="44">
        <f>'Laporan Mingguan'!Q804</f>
        <v>249000</v>
      </c>
      <c r="L799" s="44">
        <f>'Laporan Mingguan'!R804</f>
        <v>0</v>
      </c>
    </row>
    <row r="800" spans="1:12" s="41" customFormat="1" x14ac:dyDescent="0.2">
      <c r="A800" s="43">
        <v>322</v>
      </c>
      <c r="B800" s="43" t="str">
        <f>'Laporan Mingguan'!B805</f>
        <v>Guide Bush</v>
      </c>
      <c r="C800" s="43" t="str">
        <f>'Laporan Mingguan'!C805</f>
        <v>GBWS-40-90</v>
      </c>
      <c r="D800" s="43">
        <f>'Laporan Mingguan'!D805</f>
        <v>0</v>
      </c>
      <c r="E800" s="43">
        <f>'Laporan Mingguan'!E805</f>
        <v>0</v>
      </c>
      <c r="F800" s="44">
        <f>'Laporan Mingguan'!F805</f>
        <v>0</v>
      </c>
      <c r="G800" s="43">
        <f>'Laporan Mingguan'!G805+'Laporan Mingguan'!I805+'Laporan Mingguan'!K805+'Laporan Mingguan'!M805</f>
        <v>0</v>
      </c>
      <c r="H800" s="43">
        <f>'Laporan Mingguan'!H805+'Laporan Mingguan'!J805+'Laporan Mingguan'!L805+'Laporan Mingguan'!N805</f>
        <v>0</v>
      </c>
      <c r="I800" s="44">
        <f>'Laporan Mingguan'!O805</f>
        <v>0</v>
      </c>
      <c r="J800" s="44">
        <f>'Laporan Mingguan'!P805</f>
        <v>0</v>
      </c>
      <c r="K800" s="44">
        <f>'Laporan Mingguan'!Q805</f>
        <v>272000</v>
      </c>
      <c r="L800" s="44">
        <f>'Laporan Mingguan'!R805</f>
        <v>0</v>
      </c>
    </row>
    <row r="801" spans="1:12" s="41" customFormat="1" x14ac:dyDescent="0.2">
      <c r="A801" s="43">
        <v>323</v>
      </c>
      <c r="B801" s="43" t="str">
        <f>'Laporan Mingguan'!B806</f>
        <v>Guide Bush</v>
      </c>
      <c r="C801" s="43" t="str">
        <f>'Laporan Mingguan'!C806</f>
        <v>GBA-25x190</v>
      </c>
      <c r="D801" s="43">
        <f>'Laporan Mingguan'!D806</f>
        <v>0</v>
      </c>
      <c r="E801" s="43">
        <f>'Laporan Mingguan'!E806</f>
        <v>0</v>
      </c>
      <c r="F801" s="44">
        <f>'Laporan Mingguan'!F806</f>
        <v>4</v>
      </c>
      <c r="G801" s="43">
        <f>'Laporan Mingguan'!G806+'Laporan Mingguan'!I806+'Laporan Mingguan'!K806+'Laporan Mingguan'!M806</f>
        <v>0</v>
      </c>
      <c r="H801" s="43">
        <f>'Laporan Mingguan'!H806+'Laporan Mingguan'!J806+'Laporan Mingguan'!L806+'Laporan Mingguan'!N806</f>
        <v>0</v>
      </c>
      <c r="I801" s="44">
        <f>'Laporan Mingguan'!O806</f>
        <v>4</v>
      </c>
      <c r="J801" s="44">
        <f>'Laporan Mingguan'!P806</f>
        <v>4</v>
      </c>
      <c r="K801" s="44">
        <f>'Laporan Mingguan'!Q806</f>
        <v>0</v>
      </c>
      <c r="L801" s="44">
        <f>'Laporan Mingguan'!R806</f>
        <v>0</v>
      </c>
    </row>
    <row r="802" spans="1:12" s="41" customFormat="1" x14ac:dyDescent="0.2">
      <c r="A802" s="43">
        <v>324</v>
      </c>
      <c r="B802" s="43" t="str">
        <f>'Laporan Mingguan'!B807</f>
        <v>Guide Bush</v>
      </c>
      <c r="C802" s="43" t="str">
        <f>'Laporan Mingguan'!C807</f>
        <v>GBA-25x50</v>
      </c>
      <c r="D802" s="43">
        <f>'Laporan Mingguan'!D807</f>
        <v>0</v>
      </c>
      <c r="E802" s="43">
        <f>'Laporan Mingguan'!E807</f>
        <v>0</v>
      </c>
      <c r="F802" s="44">
        <f>'Laporan Mingguan'!F807</f>
        <v>0</v>
      </c>
      <c r="G802" s="43">
        <f>'Laporan Mingguan'!G807+'Laporan Mingguan'!I807+'Laporan Mingguan'!K807+'Laporan Mingguan'!M807</f>
        <v>0</v>
      </c>
      <c r="H802" s="43">
        <f>'Laporan Mingguan'!H807+'Laporan Mingguan'!J807+'Laporan Mingguan'!L807+'Laporan Mingguan'!N807</f>
        <v>0</v>
      </c>
      <c r="I802" s="44">
        <f>'Laporan Mingguan'!O807</f>
        <v>0</v>
      </c>
      <c r="J802" s="44">
        <f>'Laporan Mingguan'!P807</f>
        <v>0</v>
      </c>
      <c r="K802" s="44">
        <f>'Laporan Mingguan'!Q807</f>
        <v>0</v>
      </c>
      <c r="L802" s="44">
        <f>'Laporan Mingguan'!R807</f>
        <v>0</v>
      </c>
    </row>
    <row r="803" spans="1:12" s="41" customFormat="1" x14ac:dyDescent="0.2">
      <c r="A803" s="43">
        <v>325</v>
      </c>
      <c r="B803" s="43" t="str">
        <f>'Laporan Mingguan'!B808</f>
        <v>Guide Bush</v>
      </c>
      <c r="C803" s="43" t="str">
        <f>'Laporan Mingguan'!C808</f>
        <v>GBA-30-50</v>
      </c>
      <c r="D803" s="43">
        <f>'Laporan Mingguan'!D808</f>
        <v>0</v>
      </c>
      <c r="E803" s="43">
        <f>'Laporan Mingguan'!E808</f>
        <v>0</v>
      </c>
      <c r="F803" s="44">
        <f>'Laporan Mingguan'!F808</f>
        <v>0</v>
      </c>
      <c r="G803" s="43">
        <f>'Laporan Mingguan'!G808+'Laporan Mingguan'!I808+'Laporan Mingguan'!K808+'Laporan Mingguan'!M808</f>
        <v>0</v>
      </c>
      <c r="H803" s="43">
        <f>'Laporan Mingguan'!H808+'Laporan Mingguan'!J808+'Laporan Mingguan'!L808+'Laporan Mingguan'!N808</f>
        <v>0</v>
      </c>
      <c r="I803" s="44">
        <f>'Laporan Mingguan'!O808</f>
        <v>0</v>
      </c>
      <c r="J803" s="44">
        <f>'Laporan Mingguan'!P808</f>
        <v>0</v>
      </c>
      <c r="K803" s="44">
        <f>'Laporan Mingguan'!Q808</f>
        <v>135000</v>
      </c>
      <c r="L803" s="44">
        <f>'Laporan Mingguan'!R808</f>
        <v>0</v>
      </c>
    </row>
    <row r="804" spans="1:12" s="41" customFormat="1" x14ac:dyDescent="0.2">
      <c r="A804" s="43">
        <v>326</v>
      </c>
      <c r="B804" s="43" t="str">
        <f>'Laporan Mingguan'!B809</f>
        <v>Guide Bush</v>
      </c>
      <c r="C804" s="43" t="str">
        <f>'Laporan Mingguan'!C809</f>
        <v>GBST-12-30</v>
      </c>
      <c r="D804" s="43">
        <f>'Laporan Mingguan'!D809</f>
        <v>0</v>
      </c>
      <c r="E804" s="43">
        <f>'Laporan Mingguan'!E809</f>
        <v>0</v>
      </c>
      <c r="F804" s="44">
        <f>'Laporan Mingguan'!F809</f>
        <v>1</v>
      </c>
      <c r="G804" s="43">
        <f>'Laporan Mingguan'!G809+'Laporan Mingguan'!I809+'Laporan Mingguan'!K809+'Laporan Mingguan'!M809</f>
        <v>0</v>
      </c>
      <c r="H804" s="43">
        <f>'Laporan Mingguan'!H809+'Laporan Mingguan'!J809+'Laporan Mingguan'!L809+'Laporan Mingguan'!N809</f>
        <v>0</v>
      </c>
      <c r="I804" s="44">
        <f>'Laporan Mingguan'!O809</f>
        <v>1</v>
      </c>
      <c r="J804" s="44">
        <f>'Laporan Mingguan'!P809</f>
        <v>1</v>
      </c>
      <c r="K804" s="44">
        <f>'Laporan Mingguan'!Q809</f>
        <v>66000</v>
      </c>
      <c r="L804" s="44">
        <f>'Laporan Mingguan'!R809</f>
        <v>66000</v>
      </c>
    </row>
    <row r="805" spans="1:12" s="41" customFormat="1" x14ac:dyDescent="0.2">
      <c r="A805" s="43">
        <v>327</v>
      </c>
      <c r="B805" s="43" t="str">
        <f>'Laporan Mingguan'!B810</f>
        <v>Guide Bush</v>
      </c>
      <c r="C805" s="43" t="str">
        <f>'Laporan Mingguan'!C810</f>
        <v>GBST-16-25</v>
      </c>
      <c r="D805" s="43">
        <f>'Laporan Mingguan'!D810</f>
        <v>0</v>
      </c>
      <c r="E805" s="43">
        <f>'Laporan Mingguan'!E810</f>
        <v>0</v>
      </c>
      <c r="F805" s="44">
        <f>'Laporan Mingguan'!F810</f>
        <v>0</v>
      </c>
      <c r="G805" s="43">
        <f>'Laporan Mingguan'!G810+'Laporan Mingguan'!I810+'Laporan Mingguan'!K810+'Laporan Mingguan'!M810</f>
        <v>0</v>
      </c>
      <c r="H805" s="43">
        <f>'Laporan Mingguan'!H810+'Laporan Mingguan'!J810+'Laporan Mingguan'!L810+'Laporan Mingguan'!N810</f>
        <v>0</v>
      </c>
      <c r="I805" s="44">
        <f>'Laporan Mingguan'!O810</f>
        <v>0</v>
      </c>
      <c r="J805" s="44">
        <f>'Laporan Mingguan'!P810</f>
        <v>0</v>
      </c>
      <c r="K805" s="44">
        <f>'Laporan Mingguan'!Q810</f>
        <v>32643</v>
      </c>
      <c r="L805" s="44">
        <f>'Laporan Mingguan'!R810</f>
        <v>0</v>
      </c>
    </row>
    <row r="806" spans="1:12" s="41" customFormat="1" x14ac:dyDescent="0.2">
      <c r="A806" s="43">
        <v>328</v>
      </c>
      <c r="B806" s="43" t="str">
        <f>'Laporan Mingguan'!B811</f>
        <v xml:space="preserve">Guide Bush </v>
      </c>
      <c r="C806" s="43" t="str">
        <f>'Laporan Mingguan'!C811</f>
        <v>GBST-16-30</v>
      </c>
      <c r="D806" s="43">
        <f>'Laporan Mingguan'!D811</f>
        <v>0</v>
      </c>
      <c r="E806" s="43">
        <f>'Laporan Mingguan'!E811</f>
        <v>0</v>
      </c>
      <c r="F806" s="44">
        <f>'Laporan Mingguan'!F811</f>
        <v>0</v>
      </c>
      <c r="G806" s="43">
        <f>'Laporan Mingguan'!G811+'Laporan Mingguan'!I811+'Laporan Mingguan'!K811+'Laporan Mingguan'!M811</f>
        <v>0</v>
      </c>
      <c r="H806" s="43">
        <f>'Laporan Mingguan'!H811+'Laporan Mingguan'!J811+'Laporan Mingguan'!L811+'Laporan Mingguan'!N811</f>
        <v>0</v>
      </c>
      <c r="I806" s="44">
        <f>'Laporan Mingguan'!O811</f>
        <v>0</v>
      </c>
      <c r="J806" s="44">
        <f>'Laporan Mingguan'!P811</f>
        <v>0</v>
      </c>
      <c r="K806" s="44">
        <f>'Laporan Mingguan'!Q811</f>
        <v>32643</v>
      </c>
      <c r="L806" s="44">
        <f>'Laporan Mingguan'!R811</f>
        <v>0</v>
      </c>
    </row>
    <row r="807" spans="1:12" s="41" customFormat="1" x14ac:dyDescent="0.2">
      <c r="A807" s="43">
        <v>329</v>
      </c>
      <c r="B807" s="43" t="str">
        <f>'Laporan Mingguan'!B812</f>
        <v>Guide Bush</v>
      </c>
      <c r="C807" s="43" t="str">
        <f>'Laporan Mingguan'!C812</f>
        <v>GBST-20-15</v>
      </c>
      <c r="D807" s="43">
        <f>'Laporan Mingguan'!D812</f>
        <v>0</v>
      </c>
      <c r="E807" s="43">
        <f>'Laporan Mingguan'!E812</f>
        <v>0</v>
      </c>
      <c r="F807" s="44">
        <f>'Laporan Mingguan'!F812</f>
        <v>0</v>
      </c>
      <c r="G807" s="43">
        <f>'Laporan Mingguan'!G812+'Laporan Mingguan'!I812+'Laporan Mingguan'!K812+'Laporan Mingguan'!M812</f>
        <v>0</v>
      </c>
      <c r="H807" s="43">
        <f>'Laporan Mingguan'!H812+'Laporan Mingguan'!J812+'Laporan Mingguan'!L812+'Laporan Mingguan'!N812</f>
        <v>0</v>
      </c>
      <c r="I807" s="44">
        <f>'Laporan Mingguan'!O812</f>
        <v>0</v>
      </c>
      <c r="J807" s="44">
        <f>'Laporan Mingguan'!P812</f>
        <v>0</v>
      </c>
      <c r="K807" s="44">
        <f>'Laporan Mingguan'!Q812</f>
        <v>37062</v>
      </c>
      <c r="L807" s="44">
        <f>'Laporan Mingguan'!R812</f>
        <v>0</v>
      </c>
    </row>
    <row r="808" spans="1:12" s="41" customFormat="1" x14ac:dyDescent="0.2">
      <c r="A808" s="43">
        <v>330</v>
      </c>
      <c r="B808" s="43" t="str">
        <f>'Laporan Mingguan'!B813</f>
        <v>Guide Bush</v>
      </c>
      <c r="C808" s="43" t="str">
        <f>'Laporan Mingguan'!C813</f>
        <v>GBST-20-20</v>
      </c>
      <c r="D808" s="43">
        <f>'Laporan Mingguan'!D813</f>
        <v>0</v>
      </c>
      <c r="E808" s="43">
        <f>'Laporan Mingguan'!E813</f>
        <v>0</v>
      </c>
      <c r="F808" s="44">
        <f>'Laporan Mingguan'!F813</f>
        <v>5</v>
      </c>
      <c r="G808" s="43">
        <f>'Laporan Mingguan'!G813+'Laporan Mingguan'!I813+'Laporan Mingguan'!K813+'Laporan Mingguan'!M813</f>
        <v>0</v>
      </c>
      <c r="H808" s="43">
        <f>'Laporan Mingguan'!H813+'Laporan Mingguan'!J813+'Laporan Mingguan'!L813+'Laporan Mingguan'!N813</f>
        <v>0</v>
      </c>
      <c r="I808" s="44">
        <f>'Laporan Mingguan'!O813</f>
        <v>5</v>
      </c>
      <c r="J808" s="44">
        <f>'Laporan Mingguan'!P813</f>
        <v>5</v>
      </c>
      <c r="K808" s="44">
        <f>'Laporan Mingguan'!Q813</f>
        <v>37329</v>
      </c>
      <c r="L808" s="44">
        <f>'Laporan Mingguan'!R813</f>
        <v>186645</v>
      </c>
    </row>
    <row r="809" spans="1:12" s="41" customFormat="1" x14ac:dyDescent="0.2">
      <c r="A809" s="43">
        <v>331</v>
      </c>
      <c r="B809" s="43" t="str">
        <f>'Laporan Mingguan'!B814</f>
        <v xml:space="preserve">Guide Bush </v>
      </c>
      <c r="C809" s="43" t="str">
        <f>'Laporan Mingguan'!C814</f>
        <v>GBST-20-25</v>
      </c>
      <c r="D809" s="43">
        <f>'Laporan Mingguan'!D814</f>
        <v>0</v>
      </c>
      <c r="E809" s="43">
        <f>'Laporan Mingguan'!E814</f>
        <v>0</v>
      </c>
      <c r="F809" s="44">
        <f>'Laporan Mingguan'!F814</f>
        <v>0</v>
      </c>
      <c r="G809" s="43">
        <f>'Laporan Mingguan'!G814+'Laporan Mingguan'!I814+'Laporan Mingguan'!K814+'Laporan Mingguan'!M814</f>
        <v>0</v>
      </c>
      <c r="H809" s="43">
        <f>'Laporan Mingguan'!H814+'Laporan Mingguan'!J814+'Laporan Mingguan'!L814+'Laporan Mingguan'!N814</f>
        <v>0</v>
      </c>
      <c r="I809" s="44">
        <f>'Laporan Mingguan'!O814</f>
        <v>0</v>
      </c>
      <c r="J809" s="44">
        <f>'Laporan Mingguan'!P814</f>
        <v>0</v>
      </c>
      <c r="K809" s="44">
        <f>'Laporan Mingguan'!Q814</f>
        <v>40371</v>
      </c>
      <c r="L809" s="44">
        <f>'Laporan Mingguan'!R814</f>
        <v>0</v>
      </c>
    </row>
    <row r="810" spans="1:12" s="41" customFormat="1" x14ac:dyDescent="0.2">
      <c r="A810" s="43">
        <v>332</v>
      </c>
      <c r="B810" s="43" t="str">
        <f>'Laporan Mingguan'!B815</f>
        <v xml:space="preserve">Guide Bush </v>
      </c>
      <c r="C810" s="43" t="str">
        <f>'Laporan Mingguan'!C815</f>
        <v>GBST-20-30</v>
      </c>
      <c r="D810" s="43">
        <f>'Laporan Mingguan'!D815</f>
        <v>0</v>
      </c>
      <c r="E810" s="43">
        <f>'Laporan Mingguan'!E815</f>
        <v>0</v>
      </c>
      <c r="F810" s="44">
        <f>'Laporan Mingguan'!F815</f>
        <v>0</v>
      </c>
      <c r="G810" s="43">
        <f>'Laporan Mingguan'!G815+'Laporan Mingguan'!I815+'Laporan Mingguan'!K815+'Laporan Mingguan'!M815</f>
        <v>0</v>
      </c>
      <c r="H810" s="43">
        <f>'Laporan Mingguan'!H815+'Laporan Mingguan'!J815+'Laporan Mingguan'!L815+'Laporan Mingguan'!N815</f>
        <v>0</v>
      </c>
      <c r="I810" s="44">
        <f>'Laporan Mingguan'!O815</f>
        <v>0</v>
      </c>
      <c r="J810" s="44">
        <f>'Laporan Mingguan'!P815</f>
        <v>0</v>
      </c>
      <c r="K810" s="44">
        <f>'Laporan Mingguan'!Q815</f>
        <v>40000</v>
      </c>
      <c r="L810" s="44">
        <f>'Laporan Mingguan'!R815</f>
        <v>0</v>
      </c>
    </row>
    <row r="811" spans="1:12" s="41" customFormat="1" x14ac:dyDescent="0.2">
      <c r="A811" s="43">
        <v>333</v>
      </c>
      <c r="B811" s="43" t="str">
        <f>'Laporan Mingguan'!B816</f>
        <v xml:space="preserve">Guide Bush </v>
      </c>
      <c r="C811" s="43" t="str">
        <f>'Laporan Mingguan'!C816</f>
        <v>GBST-25-30</v>
      </c>
      <c r="D811" s="43">
        <f>'Laporan Mingguan'!D816</f>
        <v>0</v>
      </c>
      <c r="E811" s="43">
        <f>'Laporan Mingguan'!E816</f>
        <v>0</v>
      </c>
      <c r="F811" s="44">
        <f>'Laporan Mingguan'!F816</f>
        <v>3</v>
      </c>
      <c r="G811" s="43">
        <f>'Laporan Mingguan'!G816+'Laporan Mingguan'!I816+'Laporan Mingguan'!K816+'Laporan Mingguan'!M816</f>
        <v>0</v>
      </c>
      <c r="H811" s="43">
        <f>'Laporan Mingguan'!H816+'Laporan Mingguan'!J816+'Laporan Mingguan'!L816+'Laporan Mingguan'!N816</f>
        <v>0</v>
      </c>
      <c r="I811" s="44">
        <f>'Laporan Mingguan'!O816</f>
        <v>3</v>
      </c>
      <c r="J811" s="44">
        <f>'Laporan Mingguan'!P816</f>
        <v>3</v>
      </c>
      <c r="K811" s="44">
        <f>'Laporan Mingguan'!Q816</f>
        <v>49824</v>
      </c>
      <c r="L811" s="44">
        <f>'Laporan Mingguan'!R816</f>
        <v>149472</v>
      </c>
    </row>
    <row r="812" spans="1:12" s="41" customFormat="1" x14ac:dyDescent="0.2">
      <c r="A812" s="43">
        <v>334</v>
      </c>
      <c r="B812" s="43" t="str">
        <f>'Laporan Mingguan'!B817</f>
        <v xml:space="preserve">Guide Bush </v>
      </c>
      <c r="C812" s="43" t="str">
        <f>'Laporan Mingguan'!C817</f>
        <v>GBST-30-45</v>
      </c>
      <c r="D812" s="43">
        <f>'Laporan Mingguan'!D817</f>
        <v>0</v>
      </c>
      <c r="E812" s="43">
        <f>'Laporan Mingguan'!E817</f>
        <v>0</v>
      </c>
      <c r="F812" s="44">
        <f>'Laporan Mingguan'!F817</f>
        <v>0</v>
      </c>
      <c r="G812" s="43">
        <f>'Laporan Mingguan'!G817+'Laporan Mingguan'!I817+'Laporan Mingguan'!K817+'Laporan Mingguan'!M817</f>
        <v>0</v>
      </c>
      <c r="H812" s="43">
        <f>'Laporan Mingguan'!H817+'Laporan Mingguan'!J817+'Laporan Mingguan'!L817+'Laporan Mingguan'!N817</f>
        <v>0</v>
      </c>
      <c r="I812" s="44">
        <f>'Laporan Mingguan'!O817</f>
        <v>0</v>
      </c>
      <c r="J812" s="44">
        <f>'Laporan Mingguan'!P817</f>
        <v>0</v>
      </c>
      <c r="K812" s="44">
        <f>'Laporan Mingguan'!Q817</f>
        <v>87909</v>
      </c>
      <c r="L812" s="44">
        <f>'Laporan Mingguan'!R817</f>
        <v>0</v>
      </c>
    </row>
    <row r="813" spans="1:12" s="41" customFormat="1" x14ac:dyDescent="0.2">
      <c r="A813" s="43">
        <v>335</v>
      </c>
      <c r="B813" s="43" t="str">
        <f>'Laporan Mingguan'!B818</f>
        <v xml:space="preserve">Guide Bush </v>
      </c>
      <c r="C813" s="43" t="str">
        <f>'Laporan Mingguan'!C818</f>
        <v>GBET 30-25</v>
      </c>
      <c r="D813" s="43">
        <f>'Laporan Mingguan'!D818</f>
        <v>0</v>
      </c>
      <c r="E813" s="43">
        <f>'Laporan Mingguan'!E818</f>
        <v>0</v>
      </c>
      <c r="F813" s="44">
        <f>'Laporan Mingguan'!F818</f>
        <v>4</v>
      </c>
      <c r="G813" s="43">
        <f>'Laporan Mingguan'!G818+'Laporan Mingguan'!I818+'Laporan Mingguan'!K818+'Laporan Mingguan'!M818</f>
        <v>0</v>
      </c>
      <c r="H813" s="43">
        <f>'Laporan Mingguan'!H818+'Laporan Mingguan'!J818+'Laporan Mingguan'!L818+'Laporan Mingguan'!N818</f>
        <v>0</v>
      </c>
      <c r="I813" s="44">
        <f>'Laporan Mingguan'!O818</f>
        <v>4</v>
      </c>
      <c r="J813" s="44">
        <f>'Laporan Mingguan'!P818</f>
        <v>4</v>
      </c>
      <c r="K813" s="44">
        <f>'Laporan Mingguan'!Q818</f>
        <v>137781</v>
      </c>
      <c r="L813" s="44">
        <f>'Laporan Mingguan'!R818</f>
        <v>551124</v>
      </c>
    </row>
    <row r="814" spans="1:12" s="41" customFormat="1" x14ac:dyDescent="0.2">
      <c r="A814" s="43">
        <v>336</v>
      </c>
      <c r="B814" s="43" t="str">
        <f>'Laporan Mingguan'!B819</f>
        <v>Guide Pin</v>
      </c>
      <c r="C814" s="43" t="str">
        <f>'Laporan Mingguan'!C819</f>
        <v>SPWS-16-90</v>
      </c>
      <c r="D814" s="43">
        <f>'Laporan Mingguan'!D819</f>
        <v>0</v>
      </c>
      <c r="E814" s="43">
        <f>'Laporan Mingguan'!E819</f>
        <v>0</v>
      </c>
      <c r="F814" s="44">
        <f>'Laporan Mingguan'!F819</f>
        <v>0</v>
      </c>
      <c r="G814" s="43">
        <f>'Laporan Mingguan'!G819+'Laporan Mingguan'!I819+'Laporan Mingguan'!K819+'Laporan Mingguan'!M819</f>
        <v>0</v>
      </c>
      <c r="H814" s="43">
        <f>'Laporan Mingguan'!H819+'Laporan Mingguan'!J819+'Laporan Mingguan'!L819+'Laporan Mingguan'!N819</f>
        <v>0</v>
      </c>
      <c r="I814" s="44">
        <f>'Laporan Mingguan'!O819</f>
        <v>0</v>
      </c>
      <c r="J814" s="44">
        <f>'Laporan Mingguan'!P819</f>
        <v>0</v>
      </c>
      <c r="K814" s="44">
        <f>'Laporan Mingguan'!Q819</f>
        <v>40000</v>
      </c>
      <c r="L814" s="44">
        <f>'Laporan Mingguan'!R819</f>
        <v>0</v>
      </c>
    </row>
    <row r="815" spans="1:12" s="41" customFormat="1" x14ac:dyDescent="0.2">
      <c r="A815" s="43">
        <v>337</v>
      </c>
      <c r="B815" s="43" t="str">
        <f>'Laporan Mingguan'!B820</f>
        <v>Guide Pin</v>
      </c>
      <c r="C815" s="43" t="str">
        <f>'Laporan Mingguan'!C820</f>
        <v>SPWS-16-100</v>
      </c>
      <c r="D815" s="43">
        <f>'Laporan Mingguan'!D820</f>
        <v>0</v>
      </c>
      <c r="E815" s="43">
        <f>'Laporan Mingguan'!E820</f>
        <v>0</v>
      </c>
      <c r="F815" s="44">
        <f>'Laporan Mingguan'!F820</f>
        <v>0</v>
      </c>
      <c r="G815" s="43">
        <f>'Laporan Mingguan'!G820+'Laporan Mingguan'!I820+'Laporan Mingguan'!K820+'Laporan Mingguan'!M820</f>
        <v>2</v>
      </c>
      <c r="H815" s="43">
        <f>'Laporan Mingguan'!H820+'Laporan Mingguan'!J820+'Laporan Mingguan'!L820+'Laporan Mingguan'!N820</f>
        <v>2</v>
      </c>
      <c r="I815" s="44">
        <f>'Laporan Mingguan'!O820</f>
        <v>0</v>
      </c>
      <c r="J815" s="44">
        <f>'Laporan Mingguan'!P820</f>
        <v>0</v>
      </c>
      <c r="K815" s="44">
        <f>'Laporan Mingguan'!Q820</f>
        <v>0</v>
      </c>
      <c r="L815" s="44">
        <f>'Laporan Mingguan'!R820</f>
        <v>0</v>
      </c>
    </row>
    <row r="816" spans="1:12" s="41" customFormat="1" x14ac:dyDescent="0.2">
      <c r="A816" s="43">
        <v>338</v>
      </c>
      <c r="B816" s="43" t="str">
        <f>'Laporan Mingguan'!B821</f>
        <v>Guide Pin</v>
      </c>
      <c r="C816" s="43" t="str">
        <f>'Laporan Mingguan'!C821</f>
        <v>SPWS-16-105</v>
      </c>
      <c r="D816" s="43">
        <f>'Laporan Mingguan'!D821</f>
        <v>0</v>
      </c>
      <c r="E816" s="43">
        <f>'Laporan Mingguan'!E821</f>
        <v>0</v>
      </c>
      <c r="F816" s="44">
        <f>'Laporan Mingguan'!F821</f>
        <v>0</v>
      </c>
      <c r="G816" s="43">
        <f>'Laporan Mingguan'!G821+'Laporan Mingguan'!I821+'Laporan Mingguan'!K821+'Laporan Mingguan'!M821</f>
        <v>0</v>
      </c>
      <c r="H816" s="43">
        <f>'Laporan Mingguan'!H821+'Laporan Mingguan'!J821+'Laporan Mingguan'!L821+'Laporan Mingguan'!N821</f>
        <v>0</v>
      </c>
      <c r="I816" s="44">
        <f>'Laporan Mingguan'!O821</f>
        <v>0</v>
      </c>
      <c r="J816" s="44">
        <f>'Laporan Mingguan'!P821</f>
        <v>0</v>
      </c>
      <c r="K816" s="44">
        <f>'Laporan Mingguan'!Q821</f>
        <v>75698</v>
      </c>
      <c r="L816" s="44">
        <f>'Laporan Mingguan'!R821</f>
        <v>0</v>
      </c>
    </row>
    <row r="817" spans="1:12" s="41" customFormat="1" x14ac:dyDescent="0.2">
      <c r="A817" s="43">
        <v>339</v>
      </c>
      <c r="B817" s="43" t="str">
        <f>'Laporan Mingguan'!B822</f>
        <v>Guide Pin</v>
      </c>
      <c r="C817" s="43" t="str">
        <f>'Laporan Mingguan'!C822</f>
        <v>SPWS-16-110</v>
      </c>
      <c r="D817" s="43">
        <f>'Laporan Mingguan'!D822</f>
        <v>0</v>
      </c>
      <c r="E817" s="43">
        <f>'Laporan Mingguan'!E822</f>
        <v>0</v>
      </c>
      <c r="F817" s="44">
        <f>'Laporan Mingguan'!F822</f>
        <v>0</v>
      </c>
      <c r="G817" s="43">
        <f>'Laporan Mingguan'!G822+'Laporan Mingguan'!I822+'Laporan Mingguan'!K822+'Laporan Mingguan'!M822</f>
        <v>0</v>
      </c>
      <c r="H817" s="43">
        <f>'Laporan Mingguan'!H822+'Laporan Mingguan'!J822+'Laporan Mingguan'!L822+'Laporan Mingguan'!N822</f>
        <v>0</v>
      </c>
      <c r="I817" s="44">
        <f>'Laporan Mingguan'!O822</f>
        <v>0</v>
      </c>
      <c r="J817" s="44">
        <f>'Laporan Mingguan'!P822</f>
        <v>0</v>
      </c>
      <c r="K817" s="44">
        <f>'Laporan Mingguan'!Q822</f>
        <v>45000</v>
      </c>
      <c r="L817" s="44">
        <f>'Laporan Mingguan'!R822</f>
        <v>0</v>
      </c>
    </row>
    <row r="818" spans="1:12" s="41" customFormat="1" x14ac:dyDescent="0.2">
      <c r="A818" s="43">
        <v>340</v>
      </c>
      <c r="B818" s="43" t="str">
        <f>'Laporan Mingguan'!B823</f>
        <v>Guide Pin</v>
      </c>
      <c r="C818" s="43" t="str">
        <f>'Laporan Mingguan'!C823</f>
        <v>SPWS-16-115</v>
      </c>
      <c r="D818" s="43">
        <f>'Laporan Mingguan'!D823</f>
        <v>0</v>
      </c>
      <c r="E818" s="43">
        <f>'Laporan Mingguan'!E823</f>
        <v>0</v>
      </c>
      <c r="F818" s="44">
        <f>'Laporan Mingguan'!F823</f>
        <v>0</v>
      </c>
      <c r="G818" s="43">
        <f>'Laporan Mingguan'!G823+'Laporan Mingguan'!I823+'Laporan Mingguan'!K823+'Laporan Mingguan'!M823</f>
        <v>0</v>
      </c>
      <c r="H818" s="43">
        <f>'Laporan Mingguan'!H823+'Laporan Mingguan'!J823+'Laporan Mingguan'!L823+'Laporan Mingguan'!N823</f>
        <v>0</v>
      </c>
      <c r="I818" s="44">
        <f>'Laporan Mingguan'!O823</f>
        <v>0</v>
      </c>
      <c r="J818" s="44">
        <f>'Laporan Mingguan'!P823</f>
        <v>0</v>
      </c>
      <c r="K818" s="44">
        <f>'Laporan Mingguan'!Q823</f>
        <v>53439</v>
      </c>
      <c r="L818" s="44">
        <f>'Laporan Mingguan'!R823</f>
        <v>0</v>
      </c>
    </row>
    <row r="819" spans="1:12" s="41" customFormat="1" x14ac:dyDescent="0.2">
      <c r="A819" s="43">
        <v>341</v>
      </c>
      <c r="B819" s="43" t="str">
        <f>'Laporan Mingguan'!B824</f>
        <v>Guide Pin</v>
      </c>
      <c r="C819" s="43" t="str">
        <f>'Laporan Mingguan'!C824</f>
        <v>SPWS-16-135</v>
      </c>
      <c r="D819" s="43">
        <f>'Laporan Mingguan'!D824</f>
        <v>0</v>
      </c>
      <c r="E819" s="43">
        <f>'Laporan Mingguan'!E824</f>
        <v>0</v>
      </c>
      <c r="F819" s="44">
        <f>'Laporan Mingguan'!F824</f>
        <v>0</v>
      </c>
      <c r="G819" s="43">
        <f>'Laporan Mingguan'!G824+'Laporan Mingguan'!I824+'Laporan Mingguan'!K824+'Laporan Mingguan'!M824</f>
        <v>0</v>
      </c>
      <c r="H819" s="43">
        <f>'Laporan Mingguan'!H824+'Laporan Mingguan'!J824+'Laporan Mingguan'!L824+'Laporan Mingguan'!N824</f>
        <v>0</v>
      </c>
      <c r="I819" s="44">
        <f>'Laporan Mingguan'!O824</f>
        <v>0</v>
      </c>
      <c r="J819" s="44">
        <f>'Laporan Mingguan'!P824</f>
        <v>0</v>
      </c>
      <c r="K819" s="44">
        <f>'Laporan Mingguan'!Q824</f>
        <v>55000</v>
      </c>
      <c r="L819" s="44">
        <f>'Laporan Mingguan'!R824</f>
        <v>0</v>
      </c>
    </row>
    <row r="820" spans="1:12" s="41" customFormat="1" x14ac:dyDescent="0.2">
      <c r="A820" s="43">
        <v>342</v>
      </c>
      <c r="B820" s="43" t="str">
        <f>'Laporan Mingguan'!B825</f>
        <v>Guide Pin</v>
      </c>
      <c r="C820" s="43" t="str">
        <f>'Laporan Mingguan'!C825</f>
        <v>SPWS-20-80</v>
      </c>
      <c r="D820" s="43">
        <f>'Laporan Mingguan'!D825</f>
        <v>0</v>
      </c>
      <c r="E820" s="43">
        <f>'Laporan Mingguan'!E825</f>
        <v>0</v>
      </c>
      <c r="F820" s="44">
        <f>'Laporan Mingguan'!F825</f>
        <v>4</v>
      </c>
      <c r="G820" s="43">
        <f>'Laporan Mingguan'!G825+'Laporan Mingguan'!I825+'Laporan Mingguan'!K825+'Laporan Mingguan'!M825</f>
        <v>0</v>
      </c>
      <c r="H820" s="43">
        <f>'Laporan Mingguan'!H825+'Laporan Mingguan'!J825+'Laporan Mingguan'!L825+'Laporan Mingguan'!N825</f>
        <v>0</v>
      </c>
      <c r="I820" s="44">
        <f>'Laporan Mingguan'!O825</f>
        <v>4</v>
      </c>
      <c r="J820" s="44">
        <f>'Laporan Mingguan'!P825</f>
        <v>4</v>
      </c>
      <c r="K820" s="44">
        <f>'Laporan Mingguan'!Q825</f>
        <v>62560</v>
      </c>
      <c r="L820" s="44">
        <f>'Laporan Mingguan'!R825</f>
        <v>250240</v>
      </c>
    </row>
    <row r="821" spans="1:12" s="41" customFormat="1" x14ac:dyDescent="0.2">
      <c r="A821" s="43">
        <v>343</v>
      </c>
      <c r="B821" s="43" t="str">
        <f>'Laporan Mingguan'!B826</f>
        <v>Guide Pin</v>
      </c>
      <c r="C821" s="43" t="str">
        <f>'Laporan Mingguan'!C826</f>
        <v>SPWS-20-105</v>
      </c>
      <c r="D821" s="43">
        <f>'Laporan Mingguan'!D826</f>
        <v>0</v>
      </c>
      <c r="E821" s="43">
        <f>'Laporan Mingguan'!E826</f>
        <v>0</v>
      </c>
      <c r="F821" s="44">
        <f>'Laporan Mingguan'!F826</f>
        <v>4</v>
      </c>
      <c r="G821" s="43">
        <f>'Laporan Mingguan'!G826+'Laporan Mingguan'!I826+'Laporan Mingguan'!K826+'Laporan Mingguan'!M826</f>
        <v>0</v>
      </c>
      <c r="H821" s="43">
        <f>'Laporan Mingguan'!H826+'Laporan Mingguan'!J826+'Laporan Mingguan'!L826+'Laporan Mingguan'!N826</f>
        <v>0</v>
      </c>
      <c r="I821" s="44">
        <f>'Laporan Mingguan'!O826</f>
        <v>4</v>
      </c>
      <c r="J821" s="44">
        <f>'Laporan Mingguan'!P826</f>
        <v>4</v>
      </c>
      <c r="K821" s="44">
        <f>'Laporan Mingguan'!Q826</f>
        <v>0</v>
      </c>
      <c r="L821" s="44">
        <f>'Laporan Mingguan'!R826</f>
        <v>0</v>
      </c>
    </row>
    <row r="822" spans="1:12" s="41" customFormat="1" x14ac:dyDescent="0.2">
      <c r="A822" s="43">
        <v>344</v>
      </c>
      <c r="B822" s="43" t="str">
        <f>'Laporan Mingguan'!B827</f>
        <v>Guide Pin</v>
      </c>
      <c r="C822" s="43" t="str">
        <f>'Laporan Mingguan'!C827</f>
        <v>SPWS-20-125</v>
      </c>
      <c r="D822" s="43">
        <f>'Laporan Mingguan'!D827</f>
        <v>0</v>
      </c>
      <c r="E822" s="43">
        <f>'Laporan Mingguan'!E827</f>
        <v>0</v>
      </c>
      <c r="F822" s="44">
        <f>'Laporan Mingguan'!F827</f>
        <v>0</v>
      </c>
      <c r="G822" s="43">
        <f>'Laporan Mingguan'!G827+'Laporan Mingguan'!I827+'Laporan Mingguan'!K827+'Laporan Mingguan'!M827</f>
        <v>0</v>
      </c>
      <c r="H822" s="43">
        <f>'Laporan Mingguan'!H827+'Laporan Mingguan'!J827+'Laporan Mingguan'!L827+'Laporan Mingguan'!N827</f>
        <v>0</v>
      </c>
      <c r="I822" s="44">
        <f>'Laporan Mingguan'!O827</f>
        <v>0</v>
      </c>
      <c r="J822" s="44">
        <f>'Laporan Mingguan'!P827</f>
        <v>0</v>
      </c>
      <c r="K822" s="44">
        <f>'Laporan Mingguan'!Q827</f>
        <v>64047</v>
      </c>
      <c r="L822" s="44">
        <f>'Laporan Mingguan'!R827</f>
        <v>0</v>
      </c>
    </row>
    <row r="823" spans="1:12" s="41" customFormat="1" x14ac:dyDescent="0.2">
      <c r="A823" s="43">
        <v>345</v>
      </c>
      <c r="B823" s="43" t="str">
        <f>'Laporan Mingguan'!B828</f>
        <v>Guide Pin</v>
      </c>
      <c r="C823" s="43" t="str">
        <f>'Laporan Mingguan'!C828</f>
        <v>SPWS-20-130</v>
      </c>
      <c r="D823" s="43">
        <f>'Laporan Mingguan'!D828</f>
        <v>0</v>
      </c>
      <c r="E823" s="43">
        <f>'Laporan Mingguan'!E828</f>
        <v>0</v>
      </c>
      <c r="F823" s="44">
        <f>'Laporan Mingguan'!F828</f>
        <v>0</v>
      </c>
      <c r="G823" s="43">
        <f>'Laporan Mingguan'!G828+'Laporan Mingguan'!I828+'Laporan Mingguan'!K828+'Laporan Mingguan'!M828</f>
        <v>0</v>
      </c>
      <c r="H823" s="43">
        <f>'Laporan Mingguan'!H828+'Laporan Mingguan'!J828+'Laporan Mingguan'!L828+'Laporan Mingguan'!N828</f>
        <v>0</v>
      </c>
      <c r="I823" s="44">
        <f>'Laporan Mingguan'!O828</f>
        <v>0</v>
      </c>
      <c r="J823" s="44">
        <f>'Laporan Mingguan'!P828</f>
        <v>0</v>
      </c>
      <c r="K823" s="44">
        <f>'Laporan Mingguan'!Q828</f>
        <v>54000</v>
      </c>
      <c r="L823" s="44">
        <f>'Laporan Mingguan'!R828</f>
        <v>0</v>
      </c>
    </row>
    <row r="824" spans="1:12" s="41" customFormat="1" x14ac:dyDescent="0.2">
      <c r="A824" s="43">
        <v>346</v>
      </c>
      <c r="B824" s="43" t="str">
        <f>'Laporan Mingguan'!B829</f>
        <v>Guide Pin</v>
      </c>
      <c r="C824" s="43" t="str">
        <f>'Laporan Mingguan'!C829</f>
        <v>SPWS-20-135</v>
      </c>
      <c r="D824" s="43">
        <f>'Laporan Mingguan'!D829</f>
        <v>0</v>
      </c>
      <c r="E824" s="43">
        <f>'Laporan Mingguan'!E829</f>
        <v>0</v>
      </c>
      <c r="F824" s="44">
        <f>'Laporan Mingguan'!F829</f>
        <v>1</v>
      </c>
      <c r="G824" s="43">
        <f>'Laporan Mingguan'!G829+'Laporan Mingguan'!I829+'Laporan Mingguan'!K829+'Laporan Mingguan'!M829</f>
        <v>0</v>
      </c>
      <c r="H824" s="43">
        <f>'Laporan Mingguan'!H829+'Laporan Mingguan'!J829+'Laporan Mingguan'!L829+'Laporan Mingguan'!N829</f>
        <v>0</v>
      </c>
      <c r="I824" s="44">
        <f>'Laporan Mingguan'!O829</f>
        <v>1</v>
      </c>
      <c r="J824" s="44">
        <f>'Laporan Mingguan'!P829</f>
        <v>1</v>
      </c>
      <c r="K824" s="44">
        <f>'Laporan Mingguan'!Q829</f>
        <v>69414</v>
      </c>
      <c r="L824" s="44">
        <f>'Laporan Mingguan'!R829</f>
        <v>69414</v>
      </c>
    </row>
    <row r="825" spans="1:12" s="41" customFormat="1" x14ac:dyDescent="0.2">
      <c r="A825" s="43">
        <v>347</v>
      </c>
      <c r="B825" s="43" t="str">
        <f>'Laporan Mingguan'!B830</f>
        <v>Guide Pin</v>
      </c>
      <c r="C825" s="43" t="str">
        <f>'Laporan Mingguan'!C830</f>
        <v>SPWS-20-140</v>
      </c>
      <c r="D825" s="43">
        <f>'Laporan Mingguan'!D830</f>
        <v>0</v>
      </c>
      <c r="E825" s="43">
        <f>'Laporan Mingguan'!E830</f>
        <v>0</v>
      </c>
      <c r="F825" s="44">
        <f>'Laporan Mingguan'!F830</f>
        <v>1</v>
      </c>
      <c r="G825" s="43">
        <f>'Laporan Mingguan'!G830+'Laporan Mingguan'!I830+'Laporan Mingguan'!K830+'Laporan Mingguan'!M830</f>
        <v>2</v>
      </c>
      <c r="H825" s="43">
        <f>'Laporan Mingguan'!H830+'Laporan Mingguan'!J830+'Laporan Mingguan'!L830+'Laporan Mingguan'!N830</f>
        <v>2</v>
      </c>
      <c r="I825" s="44">
        <f>'Laporan Mingguan'!O830</f>
        <v>1</v>
      </c>
      <c r="J825" s="44">
        <f>'Laporan Mingguan'!P830</f>
        <v>1</v>
      </c>
      <c r="K825" s="44">
        <f>'Laporan Mingguan'!Q830</f>
        <v>71159</v>
      </c>
      <c r="L825" s="44">
        <f>'Laporan Mingguan'!R830</f>
        <v>71159</v>
      </c>
    </row>
    <row r="826" spans="1:12" s="41" customFormat="1" x14ac:dyDescent="0.2">
      <c r="A826" s="43">
        <v>348</v>
      </c>
      <c r="B826" s="43" t="str">
        <f>'Laporan Mingguan'!B831</f>
        <v>Guide Pin</v>
      </c>
      <c r="C826" s="43" t="str">
        <f>'Laporan Mingguan'!C831</f>
        <v>SPWS-20-145</v>
      </c>
      <c r="D826" s="43">
        <f>'Laporan Mingguan'!D831</f>
        <v>0</v>
      </c>
      <c r="E826" s="43">
        <f>'Laporan Mingguan'!E831</f>
        <v>0</v>
      </c>
      <c r="F826" s="44">
        <f>'Laporan Mingguan'!F831</f>
        <v>0</v>
      </c>
      <c r="G826" s="43">
        <f>'Laporan Mingguan'!G831+'Laporan Mingguan'!I831+'Laporan Mingguan'!K831+'Laporan Mingguan'!M831</f>
        <v>0</v>
      </c>
      <c r="H826" s="43">
        <f>'Laporan Mingguan'!H831+'Laporan Mingguan'!J831+'Laporan Mingguan'!L831+'Laporan Mingguan'!N831</f>
        <v>0</v>
      </c>
      <c r="I826" s="44">
        <f>'Laporan Mingguan'!O831</f>
        <v>0</v>
      </c>
      <c r="J826" s="44">
        <f>'Laporan Mingguan'!P831</f>
        <v>0</v>
      </c>
      <c r="K826" s="44">
        <f>'Laporan Mingguan'!Q831</f>
        <v>66399</v>
      </c>
      <c r="L826" s="44">
        <f>'Laporan Mingguan'!R831</f>
        <v>0</v>
      </c>
    </row>
    <row r="827" spans="1:12" s="41" customFormat="1" x14ac:dyDescent="0.2">
      <c r="A827" s="43">
        <v>349</v>
      </c>
      <c r="B827" s="43" t="str">
        <f>'Laporan Mingguan'!B832</f>
        <v>Guide Pin</v>
      </c>
      <c r="C827" s="43" t="str">
        <f>'Laporan Mingguan'!C832</f>
        <v>SPWS-20-150</v>
      </c>
      <c r="D827" s="43">
        <f>'Laporan Mingguan'!D832</f>
        <v>0</v>
      </c>
      <c r="E827" s="43">
        <f>'Laporan Mingguan'!E832</f>
        <v>0</v>
      </c>
      <c r="F827" s="44">
        <f>'Laporan Mingguan'!F832</f>
        <v>0</v>
      </c>
      <c r="G827" s="43">
        <f>'Laporan Mingguan'!G832+'Laporan Mingguan'!I832+'Laporan Mingguan'!K832+'Laporan Mingguan'!M832</f>
        <v>0</v>
      </c>
      <c r="H827" s="43">
        <f>'Laporan Mingguan'!H832+'Laporan Mingguan'!J832+'Laporan Mingguan'!L832+'Laporan Mingguan'!N832</f>
        <v>0</v>
      </c>
      <c r="I827" s="44">
        <f>'Laporan Mingguan'!O832</f>
        <v>0</v>
      </c>
      <c r="J827" s="44">
        <f>'Laporan Mingguan'!P832</f>
        <v>0</v>
      </c>
      <c r="K827" s="44">
        <f>'Laporan Mingguan'!Q832</f>
        <v>73410</v>
      </c>
      <c r="L827" s="44">
        <f>'Laporan Mingguan'!R832</f>
        <v>0</v>
      </c>
    </row>
    <row r="828" spans="1:12" s="41" customFormat="1" x14ac:dyDescent="0.2">
      <c r="A828" s="43">
        <v>350</v>
      </c>
      <c r="B828" s="43" t="str">
        <f>'Laporan Mingguan'!B833</f>
        <v>Guide Pin</v>
      </c>
      <c r="C828" s="43" t="str">
        <f>'Laporan Mingguan'!C833</f>
        <v>SPWS-20-160</v>
      </c>
      <c r="D828" s="43">
        <f>'Laporan Mingguan'!D833</f>
        <v>0</v>
      </c>
      <c r="E828" s="43">
        <f>'Laporan Mingguan'!E833</f>
        <v>0</v>
      </c>
      <c r="F828" s="44">
        <f>'Laporan Mingguan'!F833</f>
        <v>2</v>
      </c>
      <c r="G828" s="43">
        <f>'Laporan Mingguan'!G833+'Laporan Mingguan'!I833+'Laporan Mingguan'!K833+'Laporan Mingguan'!M833</f>
        <v>0</v>
      </c>
      <c r="H828" s="43">
        <f>'Laporan Mingguan'!H833+'Laporan Mingguan'!J833+'Laporan Mingguan'!L833+'Laporan Mingguan'!N833</f>
        <v>0</v>
      </c>
      <c r="I828" s="44">
        <f>'Laporan Mingguan'!O833</f>
        <v>2</v>
      </c>
      <c r="J828" s="44">
        <f>'Laporan Mingguan'!P833</f>
        <v>2</v>
      </c>
      <c r="K828" s="44">
        <f>'Laporan Mingguan'!Q833</f>
        <v>70000</v>
      </c>
      <c r="L828" s="44">
        <f>'Laporan Mingguan'!R833</f>
        <v>140000</v>
      </c>
    </row>
    <row r="829" spans="1:12" s="41" customFormat="1" x14ac:dyDescent="0.2">
      <c r="A829" s="43">
        <v>351</v>
      </c>
      <c r="B829" s="43" t="str">
        <f>'Laporan Mingguan'!B834</f>
        <v>Guide Pin</v>
      </c>
      <c r="C829" s="43" t="str">
        <f>'Laporan Mingguan'!C834</f>
        <v>SPWS-20-165</v>
      </c>
      <c r="D829" s="43">
        <f>'Laporan Mingguan'!D834</f>
        <v>0</v>
      </c>
      <c r="E829" s="43">
        <f>'Laporan Mingguan'!E834</f>
        <v>0</v>
      </c>
      <c r="F829" s="44">
        <f>'Laporan Mingguan'!F834</f>
        <v>0</v>
      </c>
      <c r="G829" s="43">
        <f>'Laporan Mingguan'!G834+'Laporan Mingguan'!I834+'Laporan Mingguan'!K834+'Laporan Mingguan'!M834</f>
        <v>0</v>
      </c>
      <c r="H829" s="43">
        <f>'Laporan Mingguan'!H834+'Laporan Mingguan'!J834+'Laporan Mingguan'!L834+'Laporan Mingguan'!N834</f>
        <v>0</v>
      </c>
      <c r="I829" s="44">
        <f>'Laporan Mingguan'!O834</f>
        <v>0</v>
      </c>
      <c r="J829" s="44">
        <f>'Laporan Mingguan'!P834</f>
        <v>0</v>
      </c>
      <c r="K829" s="44">
        <f>'Laporan Mingguan'!Q834</f>
        <v>87330</v>
      </c>
      <c r="L829" s="44">
        <f>'Laporan Mingguan'!R834</f>
        <v>0</v>
      </c>
    </row>
    <row r="830" spans="1:12" s="41" customFormat="1" x14ac:dyDescent="0.2">
      <c r="A830" s="43">
        <v>352</v>
      </c>
      <c r="B830" s="43" t="str">
        <f>'Laporan Mingguan'!B835</f>
        <v>Guide Pin</v>
      </c>
      <c r="C830" s="43" t="str">
        <f>'Laporan Mingguan'!C835</f>
        <v>SPWS-20-170</v>
      </c>
      <c r="D830" s="43">
        <f>'Laporan Mingguan'!D835</f>
        <v>0</v>
      </c>
      <c r="E830" s="43">
        <f>'Laporan Mingguan'!E835</f>
        <v>0</v>
      </c>
      <c r="F830" s="44">
        <f>'Laporan Mingguan'!F835</f>
        <v>0</v>
      </c>
      <c r="G830" s="43">
        <f>'Laporan Mingguan'!G835+'Laporan Mingguan'!I835+'Laporan Mingguan'!K835+'Laporan Mingguan'!M835</f>
        <v>0</v>
      </c>
      <c r="H830" s="43">
        <f>'Laporan Mingguan'!H835+'Laporan Mingguan'!J835+'Laporan Mingguan'!L835+'Laporan Mingguan'!N835</f>
        <v>0</v>
      </c>
      <c r="I830" s="44">
        <f>'Laporan Mingguan'!O835</f>
        <v>0</v>
      </c>
      <c r="J830" s="44">
        <f>'Laporan Mingguan'!P835</f>
        <v>0</v>
      </c>
      <c r="K830" s="44">
        <f>'Laporan Mingguan'!Q835</f>
        <v>90767</v>
      </c>
      <c r="L830" s="44">
        <f>'Laporan Mingguan'!R835</f>
        <v>0</v>
      </c>
    </row>
    <row r="831" spans="1:12" s="41" customFormat="1" x14ac:dyDescent="0.2">
      <c r="A831" s="43">
        <v>353</v>
      </c>
      <c r="B831" s="43" t="str">
        <f>'Laporan Mingguan'!B836</f>
        <v>Guide Pin</v>
      </c>
      <c r="C831" s="43" t="str">
        <f>'Laporan Mingguan'!C836</f>
        <v>SPWS-20-190</v>
      </c>
      <c r="D831" s="43">
        <f>'Laporan Mingguan'!D836</f>
        <v>0</v>
      </c>
      <c r="E831" s="43">
        <f>'Laporan Mingguan'!E836</f>
        <v>0</v>
      </c>
      <c r="F831" s="44">
        <f>'Laporan Mingguan'!F836</f>
        <v>0</v>
      </c>
      <c r="G831" s="43">
        <f>'Laporan Mingguan'!G836+'Laporan Mingguan'!I836+'Laporan Mingguan'!K836+'Laporan Mingguan'!M836</f>
        <v>0</v>
      </c>
      <c r="H831" s="43">
        <f>'Laporan Mingguan'!H836+'Laporan Mingguan'!J836+'Laporan Mingguan'!L836+'Laporan Mingguan'!N836</f>
        <v>0</v>
      </c>
      <c r="I831" s="44">
        <f>'Laporan Mingguan'!O836</f>
        <v>0</v>
      </c>
      <c r="J831" s="44">
        <f>'Laporan Mingguan'!P836</f>
        <v>0</v>
      </c>
      <c r="K831" s="44">
        <f>'Laporan Mingguan'!Q836</f>
        <v>115000</v>
      </c>
      <c r="L831" s="44">
        <f>'Laporan Mingguan'!R836</f>
        <v>0</v>
      </c>
    </row>
    <row r="832" spans="1:12" s="41" customFormat="1" x14ac:dyDescent="0.2">
      <c r="A832" s="43">
        <v>354</v>
      </c>
      <c r="B832" s="43" t="str">
        <f>'Laporan Mingguan'!B837</f>
        <v>Guide Pin</v>
      </c>
      <c r="C832" s="43" t="str">
        <f>'Laporan Mingguan'!C837</f>
        <v>SPWS-25-80</v>
      </c>
      <c r="D832" s="43">
        <f>'Laporan Mingguan'!D837</f>
        <v>0</v>
      </c>
      <c r="E832" s="43">
        <f>'Laporan Mingguan'!E837</f>
        <v>0</v>
      </c>
      <c r="F832" s="44">
        <f>'Laporan Mingguan'!F837</f>
        <v>0</v>
      </c>
      <c r="G832" s="43">
        <f>'Laporan Mingguan'!G837+'Laporan Mingguan'!I837+'Laporan Mingguan'!K837+'Laporan Mingguan'!M837</f>
        <v>0</v>
      </c>
      <c r="H832" s="43">
        <f>'Laporan Mingguan'!H837+'Laporan Mingguan'!J837+'Laporan Mingguan'!L837+'Laporan Mingguan'!N837</f>
        <v>0</v>
      </c>
      <c r="I832" s="44">
        <f>'Laporan Mingguan'!O837</f>
        <v>0</v>
      </c>
      <c r="J832" s="44">
        <f>'Laporan Mingguan'!P837</f>
        <v>0</v>
      </c>
      <c r="K832" s="44">
        <f>'Laporan Mingguan'!Q837</f>
        <v>58994</v>
      </c>
      <c r="L832" s="44">
        <f>'Laporan Mingguan'!R837</f>
        <v>0</v>
      </c>
    </row>
    <row r="833" spans="1:12" s="41" customFormat="1" x14ac:dyDescent="0.2">
      <c r="A833" s="43">
        <v>355</v>
      </c>
      <c r="B833" s="43" t="str">
        <f>'Laporan Mingguan'!B838</f>
        <v>Guide Pin</v>
      </c>
      <c r="C833" s="43" t="str">
        <f>'Laporan Mingguan'!C838</f>
        <v>SPWS-25-90</v>
      </c>
      <c r="D833" s="43">
        <f>'Laporan Mingguan'!D838</f>
        <v>0</v>
      </c>
      <c r="E833" s="43">
        <f>'Laporan Mingguan'!E838</f>
        <v>0</v>
      </c>
      <c r="F833" s="44">
        <f>'Laporan Mingguan'!F838</f>
        <v>1</v>
      </c>
      <c r="G833" s="43">
        <f>'Laporan Mingguan'!G838+'Laporan Mingguan'!I838+'Laporan Mingguan'!K838+'Laporan Mingguan'!M838</f>
        <v>0</v>
      </c>
      <c r="H833" s="43">
        <f>'Laporan Mingguan'!H838+'Laporan Mingguan'!J838+'Laporan Mingguan'!L838+'Laporan Mingguan'!N838</f>
        <v>0</v>
      </c>
      <c r="I833" s="44">
        <f>'Laporan Mingguan'!O838</f>
        <v>1</v>
      </c>
      <c r="J833" s="44">
        <f>'Laporan Mingguan'!P838</f>
        <v>1</v>
      </c>
      <c r="K833" s="44">
        <f>'Laporan Mingguan'!Q838</f>
        <v>58487</v>
      </c>
      <c r="L833" s="44">
        <f>'Laporan Mingguan'!R838</f>
        <v>58487</v>
      </c>
    </row>
    <row r="834" spans="1:12" s="41" customFormat="1" x14ac:dyDescent="0.2">
      <c r="A834" s="43">
        <v>356</v>
      </c>
      <c r="B834" s="43" t="str">
        <f>'Laporan Mingguan'!B839</f>
        <v>Guide Pin</v>
      </c>
      <c r="C834" s="43" t="str">
        <f>'Laporan Mingguan'!C839</f>
        <v>SPWS-25-200</v>
      </c>
      <c r="D834" s="43">
        <f>'Laporan Mingguan'!D839</f>
        <v>0</v>
      </c>
      <c r="E834" s="43">
        <f>'Laporan Mingguan'!E839</f>
        <v>0</v>
      </c>
      <c r="F834" s="44">
        <f>'Laporan Mingguan'!F839</f>
        <v>2</v>
      </c>
      <c r="G834" s="43">
        <f>'Laporan Mingguan'!G839+'Laporan Mingguan'!I839+'Laporan Mingguan'!K839+'Laporan Mingguan'!M839</f>
        <v>0</v>
      </c>
      <c r="H834" s="43">
        <f>'Laporan Mingguan'!H839+'Laporan Mingguan'!J839+'Laporan Mingguan'!L839+'Laporan Mingguan'!N839</f>
        <v>0</v>
      </c>
      <c r="I834" s="44">
        <f>'Laporan Mingguan'!O839</f>
        <v>2</v>
      </c>
      <c r="J834" s="44">
        <f>'Laporan Mingguan'!P839</f>
        <v>2</v>
      </c>
      <c r="K834" s="44">
        <f>'Laporan Mingguan'!Q839</f>
        <v>134622</v>
      </c>
      <c r="L834" s="44">
        <f>'Laporan Mingguan'!R839</f>
        <v>269244</v>
      </c>
    </row>
    <row r="835" spans="1:12" s="41" customFormat="1" x14ac:dyDescent="0.2">
      <c r="A835" s="43">
        <v>357</v>
      </c>
      <c r="B835" s="43" t="str">
        <f>'Laporan Mingguan'!B840</f>
        <v>Guide Pin</v>
      </c>
      <c r="C835" s="43" t="str">
        <f>'Laporan Mingguan'!C840</f>
        <v>GPA-20-150</v>
      </c>
      <c r="D835" s="43">
        <f>'Laporan Mingguan'!D840</f>
        <v>0</v>
      </c>
      <c r="E835" s="43">
        <f>'Laporan Mingguan'!E840</f>
        <v>0</v>
      </c>
      <c r="F835" s="44">
        <f>'Laporan Mingguan'!F840</f>
        <v>2</v>
      </c>
      <c r="G835" s="43">
        <f>'Laporan Mingguan'!G840+'Laporan Mingguan'!I840+'Laporan Mingguan'!K840+'Laporan Mingguan'!M840</f>
        <v>0</v>
      </c>
      <c r="H835" s="43">
        <f>'Laporan Mingguan'!H840+'Laporan Mingguan'!J840+'Laporan Mingguan'!L840+'Laporan Mingguan'!N840</f>
        <v>0</v>
      </c>
      <c r="I835" s="44">
        <f>'Laporan Mingguan'!O840</f>
        <v>2</v>
      </c>
      <c r="J835" s="44">
        <f>'Laporan Mingguan'!P840</f>
        <v>2</v>
      </c>
      <c r="K835" s="44">
        <f>'Laporan Mingguan'!Q840</f>
        <v>0</v>
      </c>
      <c r="L835" s="44">
        <f>'Laporan Mingguan'!R840</f>
        <v>0</v>
      </c>
    </row>
    <row r="836" spans="1:12" s="41" customFormat="1" x14ac:dyDescent="0.2">
      <c r="A836" s="43">
        <v>358</v>
      </c>
      <c r="B836" s="43" t="str">
        <f>'Laporan Mingguan'!B841</f>
        <v>Guide Pin</v>
      </c>
      <c r="C836" s="43" t="str">
        <f>'Laporan Mingguan'!C841</f>
        <v>GPA-20-160</v>
      </c>
      <c r="D836" s="43">
        <f>'Laporan Mingguan'!D841</f>
        <v>0</v>
      </c>
      <c r="E836" s="43">
        <f>'Laporan Mingguan'!E841</f>
        <v>0</v>
      </c>
      <c r="F836" s="44">
        <f>'Laporan Mingguan'!F841</f>
        <v>0</v>
      </c>
      <c r="G836" s="43">
        <f>'Laporan Mingguan'!G841+'Laporan Mingguan'!I841+'Laporan Mingguan'!K841+'Laporan Mingguan'!M841</f>
        <v>0</v>
      </c>
      <c r="H836" s="43">
        <f>'Laporan Mingguan'!H841+'Laporan Mingguan'!J841+'Laporan Mingguan'!L841+'Laporan Mingguan'!N841</f>
        <v>0</v>
      </c>
      <c r="I836" s="44">
        <f>'Laporan Mingguan'!O841</f>
        <v>0</v>
      </c>
      <c r="J836" s="44">
        <f>'Laporan Mingguan'!P841</f>
        <v>0</v>
      </c>
      <c r="K836" s="44">
        <f>'Laporan Mingguan'!Q841</f>
        <v>0</v>
      </c>
      <c r="L836" s="44">
        <f>'Laporan Mingguan'!R841</f>
        <v>0</v>
      </c>
    </row>
    <row r="837" spans="1:12" s="41" customFormat="1" x14ac:dyDescent="0.2">
      <c r="A837" s="43">
        <v>359</v>
      </c>
      <c r="B837" s="43" t="str">
        <f>'Laporan Mingguan'!B842</f>
        <v>Guide Pin</v>
      </c>
      <c r="C837" s="43" t="str">
        <f>'Laporan Mingguan'!C842</f>
        <v>GPA-25-170</v>
      </c>
      <c r="D837" s="43">
        <f>'Laporan Mingguan'!D842</f>
        <v>0</v>
      </c>
      <c r="E837" s="43">
        <f>'Laporan Mingguan'!E842</f>
        <v>0</v>
      </c>
      <c r="F837" s="44">
        <f>'Laporan Mingguan'!F842</f>
        <v>0</v>
      </c>
      <c r="G837" s="43">
        <f>'Laporan Mingguan'!G842+'Laporan Mingguan'!I842+'Laporan Mingguan'!K842+'Laporan Mingguan'!M842</f>
        <v>0</v>
      </c>
      <c r="H837" s="43">
        <f>'Laporan Mingguan'!H842+'Laporan Mingguan'!J842+'Laporan Mingguan'!L842+'Laporan Mingguan'!N842</f>
        <v>0</v>
      </c>
      <c r="I837" s="44">
        <f>'Laporan Mingguan'!O842</f>
        <v>0</v>
      </c>
      <c r="J837" s="44">
        <f>'Laporan Mingguan'!P842</f>
        <v>0</v>
      </c>
      <c r="K837" s="44">
        <f>'Laporan Mingguan'!Q842</f>
        <v>120000</v>
      </c>
      <c r="L837" s="44">
        <f>'Laporan Mingguan'!R842</f>
        <v>0</v>
      </c>
    </row>
    <row r="838" spans="1:12" s="41" customFormat="1" x14ac:dyDescent="0.2">
      <c r="A838" s="43">
        <v>360</v>
      </c>
      <c r="B838" s="43" t="str">
        <f>'Laporan Mingguan'!B843</f>
        <v>Guide Pin</v>
      </c>
      <c r="C838" s="43" t="str">
        <f>'Laporan Mingguan'!C843</f>
        <v>GPA-25-200</v>
      </c>
      <c r="D838" s="43">
        <f>'Laporan Mingguan'!D843</f>
        <v>0</v>
      </c>
      <c r="E838" s="43">
        <f>'Laporan Mingguan'!E843</f>
        <v>0</v>
      </c>
      <c r="F838" s="44">
        <f>'Laporan Mingguan'!F843</f>
        <v>2</v>
      </c>
      <c r="G838" s="43">
        <f>'Laporan Mingguan'!G843+'Laporan Mingguan'!I843+'Laporan Mingguan'!K843+'Laporan Mingguan'!M843</f>
        <v>0</v>
      </c>
      <c r="H838" s="43">
        <f>'Laporan Mingguan'!H843+'Laporan Mingguan'!J843+'Laporan Mingguan'!L843+'Laporan Mingguan'!N843</f>
        <v>0</v>
      </c>
      <c r="I838" s="44">
        <f>'Laporan Mingguan'!O843</f>
        <v>2</v>
      </c>
      <c r="J838" s="44">
        <f>'Laporan Mingguan'!P843</f>
        <v>2</v>
      </c>
      <c r="K838" s="44">
        <f>'Laporan Mingguan'!Q843</f>
        <v>150000</v>
      </c>
      <c r="L838" s="44">
        <f>'Laporan Mingguan'!R843</f>
        <v>300000</v>
      </c>
    </row>
    <row r="839" spans="1:12" s="41" customFormat="1" x14ac:dyDescent="0.2">
      <c r="A839" s="43">
        <v>361</v>
      </c>
      <c r="B839" s="43" t="str">
        <f>'Laporan Mingguan'!B844</f>
        <v>Guide Pin</v>
      </c>
      <c r="C839" s="43" t="str">
        <f>'Laporan Mingguan'!C844</f>
        <v>GPA-25-350</v>
      </c>
      <c r="D839" s="43">
        <f>'Laporan Mingguan'!D844</f>
        <v>0</v>
      </c>
      <c r="E839" s="43">
        <f>'Laporan Mingguan'!E844</f>
        <v>0</v>
      </c>
      <c r="F839" s="44">
        <f>'Laporan Mingguan'!F844</f>
        <v>4</v>
      </c>
      <c r="G839" s="43">
        <f>'Laporan Mingguan'!G844+'Laporan Mingguan'!I844+'Laporan Mingguan'!K844+'Laporan Mingguan'!M844</f>
        <v>0</v>
      </c>
      <c r="H839" s="43">
        <f>'Laporan Mingguan'!H844+'Laporan Mingguan'!J844+'Laporan Mingguan'!L844+'Laporan Mingguan'!N844</f>
        <v>0</v>
      </c>
      <c r="I839" s="44">
        <f>'Laporan Mingguan'!O844</f>
        <v>4</v>
      </c>
      <c r="J839" s="44">
        <f>'Laporan Mingguan'!P844</f>
        <v>4</v>
      </c>
      <c r="K839" s="44">
        <f>'Laporan Mingguan'!Q844</f>
        <v>0</v>
      </c>
      <c r="L839" s="44">
        <f>'Laporan Mingguan'!R844</f>
        <v>0</v>
      </c>
    </row>
    <row r="840" spans="1:12" s="41" customFormat="1" x14ac:dyDescent="0.2">
      <c r="A840" s="43">
        <v>362</v>
      </c>
      <c r="B840" s="43" t="str">
        <f>'Laporan Mingguan'!B845</f>
        <v>Guide Pin</v>
      </c>
      <c r="C840" s="43" t="str">
        <f>'Laporan Mingguan'!C845</f>
        <v>GPA-40-200</v>
      </c>
      <c r="D840" s="43">
        <f>'Laporan Mingguan'!D845</f>
        <v>0</v>
      </c>
      <c r="E840" s="43">
        <f>'Laporan Mingguan'!E845</f>
        <v>0</v>
      </c>
      <c r="F840" s="44">
        <f>'Laporan Mingguan'!F845</f>
        <v>0</v>
      </c>
      <c r="G840" s="43">
        <f>'Laporan Mingguan'!G845+'Laporan Mingguan'!I845+'Laporan Mingguan'!K845+'Laporan Mingguan'!M845</f>
        <v>0</v>
      </c>
      <c r="H840" s="43">
        <f>'Laporan Mingguan'!H845+'Laporan Mingguan'!J845+'Laporan Mingguan'!L845+'Laporan Mingguan'!N845</f>
        <v>0</v>
      </c>
      <c r="I840" s="44">
        <f>'Laporan Mingguan'!O845</f>
        <v>0</v>
      </c>
      <c r="J840" s="44">
        <f>'Laporan Mingguan'!P845</f>
        <v>0</v>
      </c>
      <c r="K840" s="44">
        <f>'Laporan Mingguan'!Q845</f>
        <v>0</v>
      </c>
      <c r="L840" s="44">
        <f>'Laporan Mingguan'!R845</f>
        <v>0</v>
      </c>
    </row>
    <row r="841" spans="1:12" s="41" customFormat="1" x14ac:dyDescent="0.2">
      <c r="A841" s="43">
        <v>363</v>
      </c>
      <c r="B841" s="43" t="str">
        <f>'Laporan Mingguan'!B846</f>
        <v>Guide Pin</v>
      </c>
      <c r="C841" s="43" t="str">
        <f>'Laporan Mingguan'!C846</f>
        <v>SPWS 20-140</v>
      </c>
      <c r="D841" s="43">
        <f>'Laporan Mingguan'!D846</f>
        <v>0</v>
      </c>
      <c r="E841" s="43">
        <f>'Laporan Mingguan'!E846</f>
        <v>0</v>
      </c>
      <c r="F841" s="44">
        <f>'Laporan Mingguan'!F846</f>
        <v>2</v>
      </c>
      <c r="G841" s="43">
        <f>'Laporan Mingguan'!G846+'Laporan Mingguan'!I846+'Laporan Mingguan'!K846+'Laporan Mingguan'!M846</f>
        <v>0</v>
      </c>
      <c r="H841" s="43">
        <f>'Laporan Mingguan'!H846+'Laporan Mingguan'!J846+'Laporan Mingguan'!L846+'Laporan Mingguan'!N846</f>
        <v>0</v>
      </c>
      <c r="I841" s="44">
        <f>'Laporan Mingguan'!O846</f>
        <v>2</v>
      </c>
      <c r="J841" s="44">
        <f>'Laporan Mingguan'!P846</f>
        <v>2</v>
      </c>
      <c r="K841" s="44">
        <f>'Laporan Mingguan'!Q846</f>
        <v>68000</v>
      </c>
      <c r="L841" s="44">
        <f>'Laporan Mingguan'!R846</f>
        <v>136000</v>
      </c>
    </row>
    <row r="842" spans="1:12" s="41" customFormat="1" x14ac:dyDescent="0.2">
      <c r="A842" s="43">
        <v>364</v>
      </c>
      <c r="B842" s="43" t="str">
        <f>'Laporan Mingguan'!B847</f>
        <v xml:space="preserve">Guide Pin   </v>
      </c>
      <c r="C842" s="43" t="str">
        <f>'Laporan Mingguan'!C847</f>
        <v xml:space="preserve"> SPWP 20 X 80 </v>
      </c>
      <c r="D842" s="43">
        <f>'Laporan Mingguan'!D847</f>
        <v>0</v>
      </c>
      <c r="E842" s="43">
        <f>'Laporan Mingguan'!E847</f>
        <v>0</v>
      </c>
      <c r="F842" s="44">
        <f>'Laporan Mingguan'!F847</f>
        <v>2</v>
      </c>
      <c r="G842" s="43">
        <f>'Laporan Mingguan'!G847+'Laporan Mingguan'!I847+'Laporan Mingguan'!K847+'Laporan Mingguan'!M847</f>
        <v>0</v>
      </c>
      <c r="H842" s="43">
        <f>'Laporan Mingguan'!H847+'Laporan Mingguan'!J847+'Laporan Mingguan'!L847+'Laporan Mingguan'!N847</f>
        <v>0</v>
      </c>
      <c r="I842" s="44">
        <f>'Laporan Mingguan'!O847</f>
        <v>2</v>
      </c>
      <c r="J842" s="44">
        <f>'Laporan Mingguan'!P847</f>
        <v>2</v>
      </c>
      <c r="K842" s="44">
        <f>'Laporan Mingguan'!Q847</f>
        <v>47476</v>
      </c>
      <c r="L842" s="44">
        <f>'Laporan Mingguan'!R847</f>
        <v>94952</v>
      </c>
    </row>
    <row r="843" spans="1:12" s="41" customFormat="1" x14ac:dyDescent="0.2">
      <c r="A843" s="43">
        <v>365</v>
      </c>
      <c r="B843" s="43" t="str">
        <f>'Laporan Mingguan'!B848</f>
        <v>Guide Pin</v>
      </c>
      <c r="C843" s="43" t="str">
        <f>'Laporan Mingguan'!C848</f>
        <v>SLPP 25 X 157 X 70</v>
      </c>
      <c r="D843" s="43">
        <f>'Laporan Mingguan'!D848</f>
        <v>0</v>
      </c>
      <c r="E843" s="43">
        <f>'Laporan Mingguan'!E848</f>
        <v>0</v>
      </c>
      <c r="F843" s="44">
        <f>'Laporan Mingguan'!F848</f>
        <v>0</v>
      </c>
      <c r="G843" s="43">
        <f>'Laporan Mingguan'!G848+'Laporan Mingguan'!I848+'Laporan Mingguan'!K848+'Laporan Mingguan'!M848</f>
        <v>0</v>
      </c>
      <c r="H843" s="43">
        <f>'Laporan Mingguan'!H848+'Laporan Mingguan'!J848+'Laporan Mingguan'!L848+'Laporan Mingguan'!N848</f>
        <v>0</v>
      </c>
      <c r="I843" s="44">
        <f>'Laporan Mingguan'!O848</f>
        <v>0</v>
      </c>
      <c r="J843" s="44">
        <f>'Laporan Mingguan'!P848</f>
        <v>0</v>
      </c>
      <c r="K843" s="44">
        <f>'Laporan Mingguan'!Q848</f>
        <v>257500</v>
      </c>
      <c r="L843" s="44">
        <f>'Laporan Mingguan'!R848</f>
        <v>0</v>
      </c>
    </row>
    <row r="844" spans="1:12" s="41" customFormat="1" x14ac:dyDescent="0.2">
      <c r="A844" s="43">
        <v>366</v>
      </c>
      <c r="B844" s="43" t="str">
        <f>'Laporan Mingguan'!B849</f>
        <v>Guide Pin</v>
      </c>
      <c r="C844" s="43" t="str">
        <f>'Laporan Mingguan'!C849</f>
        <v>16x110</v>
      </c>
      <c r="D844" s="43">
        <f>'Laporan Mingguan'!D849</f>
        <v>0</v>
      </c>
      <c r="E844" s="43">
        <f>'Laporan Mingguan'!E849</f>
        <v>0</v>
      </c>
      <c r="F844" s="44">
        <f>'Laporan Mingguan'!F849</f>
        <v>2</v>
      </c>
      <c r="G844" s="43">
        <f>'Laporan Mingguan'!G849+'Laporan Mingguan'!I849+'Laporan Mingguan'!K849+'Laporan Mingguan'!M849</f>
        <v>0</v>
      </c>
      <c r="H844" s="43">
        <f>'Laporan Mingguan'!H849+'Laporan Mingguan'!J849+'Laporan Mingguan'!L849+'Laporan Mingguan'!N849</f>
        <v>0</v>
      </c>
      <c r="I844" s="44">
        <f>'Laporan Mingguan'!O849</f>
        <v>2</v>
      </c>
      <c r="J844" s="44">
        <f>'Laporan Mingguan'!P849</f>
        <v>2</v>
      </c>
      <c r="K844" s="44">
        <f>'Laporan Mingguan'!Q849</f>
        <v>0</v>
      </c>
      <c r="L844" s="44">
        <f>'Laporan Mingguan'!R849</f>
        <v>0</v>
      </c>
    </row>
    <row r="845" spans="1:12" s="41" customFormat="1" x14ac:dyDescent="0.2">
      <c r="A845" s="43">
        <v>367</v>
      </c>
      <c r="B845" s="43" t="str">
        <f>'Laporan Mingguan'!B850</f>
        <v>Guide Pin Top</v>
      </c>
      <c r="C845" s="43" t="str">
        <f>'Laporan Mingguan'!C850</f>
        <v>GPEB 16-80</v>
      </c>
      <c r="D845" s="43">
        <f>'Laporan Mingguan'!D850</f>
        <v>0</v>
      </c>
      <c r="E845" s="43">
        <f>'Laporan Mingguan'!E850</f>
        <v>0</v>
      </c>
      <c r="F845" s="44">
        <f>'Laporan Mingguan'!F850</f>
        <v>0</v>
      </c>
      <c r="G845" s="43">
        <f>'Laporan Mingguan'!G850+'Laporan Mingguan'!I850+'Laporan Mingguan'!K850+'Laporan Mingguan'!M850</f>
        <v>0</v>
      </c>
      <c r="H845" s="43">
        <f>'Laporan Mingguan'!H850+'Laporan Mingguan'!J850+'Laporan Mingguan'!L850+'Laporan Mingguan'!N850</f>
        <v>0</v>
      </c>
      <c r="I845" s="44">
        <f>'Laporan Mingguan'!O850</f>
        <v>0</v>
      </c>
      <c r="J845" s="44">
        <f>'Laporan Mingguan'!P850</f>
        <v>0</v>
      </c>
      <c r="K845" s="44">
        <f>'Laporan Mingguan'!Q850</f>
        <v>81359</v>
      </c>
      <c r="L845" s="44">
        <f>'Laporan Mingguan'!R850</f>
        <v>0</v>
      </c>
    </row>
    <row r="846" spans="1:12" s="41" customFormat="1" x14ac:dyDescent="0.2">
      <c r="A846" s="43">
        <v>368</v>
      </c>
      <c r="B846" s="43" t="str">
        <f>'Laporan Mingguan'!B851</f>
        <v>Guide Pin Top B</v>
      </c>
      <c r="C846" s="43" t="str">
        <f>'Laporan Mingguan'!C851</f>
        <v>GPEB/EGH 25-100</v>
      </c>
      <c r="D846" s="43">
        <f>'Laporan Mingguan'!D851</f>
        <v>0</v>
      </c>
      <c r="E846" s="43">
        <f>'Laporan Mingguan'!E851</f>
        <v>0</v>
      </c>
      <c r="F846" s="44">
        <f>'Laporan Mingguan'!F851</f>
        <v>0</v>
      </c>
      <c r="G846" s="43">
        <f>'Laporan Mingguan'!G851+'Laporan Mingguan'!I851+'Laporan Mingguan'!K851+'Laporan Mingguan'!M851</f>
        <v>0</v>
      </c>
      <c r="H846" s="43">
        <f>'Laporan Mingguan'!H851+'Laporan Mingguan'!J851+'Laporan Mingguan'!L851+'Laporan Mingguan'!N851</f>
        <v>0</v>
      </c>
      <c r="I846" s="44">
        <f>'Laporan Mingguan'!O851</f>
        <v>0</v>
      </c>
      <c r="J846" s="44">
        <f>'Laporan Mingguan'!P851</f>
        <v>0</v>
      </c>
      <c r="K846" s="44">
        <f>'Laporan Mingguan'!Q851</f>
        <v>220000</v>
      </c>
      <c r="L846" s="44">
        <f>'Laporan Mingguan'!R851</f>
        <v>0</v>
      </c>
    </row>
    <row r="847" spans="1:12" s="41" customFormat="1" x14ac:dyDescent="0.2">
      <c r="A847" s="43">
        <v>369</v>
      </c>
      <c r="B847" s="43" t="str">
        <f>'Laporan Mingguan'!B852</f>
        <v>Guide Pin Top A</v>
      </c>
      <c r="C847" s="43" t="str">
        <f>'Laporan Mingguan'!C852</f>
        <v>MERP8TH-20-300</v>
      </c>
      <c r="D847" s="43">
        <f>'Laporan Mingguan'!D852</f>
        <v>0</v>
      </c>
      <c r="E847" s="43">
        <f>'Laporan Mingguan'!E852</f>
        <v>0</v>
      </c>
      <c r="F847" s="44">
        <f>'Laporan Mingguan'!F852</f>
        <v>0</v>
      </c>
      <c r="G847" s="43">
        <f>'Laporan Mingguan'!G852+'Laporan Mingguan'!I852+'Laporan Mingguan'!K852+'Laporan Mingguan'!M852</f>
        <v>0</v>
      </c>
      <c r="H847" s="43">
        <f>'Laporan Mingguan'!H852+'Laporan Mingguan'!J852+'Laporan Mingguan'!L852+'Laporan Mingguan'!N852</f>
        <v>0</v>
      </c>
      <c r="I847" s="44">
        <f>'Laporan Mingguan'!O852</f>
        <v>0</v>
      </c>
      <c r="J847" s="44">
        <f>'Laporan Mingguan'!P852</f>
        <v>0</v>
      </c>
      <c r="K847" s="44">
        <f>'Laporan Mingguan'!Q852</f>
        <v>180000</v>
      </c>
      <c r="L847" s="44">
        <f>'Laporan Mingguan'!R852</f>
        <v>0</v>
      </c>
    </row>
    <row r="848" spans="1:12" s="41" customFormat="1" x14ac:dyDescent="0.2">
      <c r="A848" s="43">
        <v>370</v>
      </c>
      <c r="B848" s="43" t="str">
        <f>'Laporan Mingguan'!B853</f>
        <v>Handle Roda Leveling</v>
      </c>
      <c r="C848" s="43" t="str">
        <f>'Laporan Mingguan'!C853</f>
        <v>KNS Handle WA100</v>
      </c>
      <c r="D848" s="43" t="str">
        <f>'Laporan Mingguan'!D853</f>
        <v>PAT</v>
      </c>
      <c r="E848" s="43">
        <f>'Laporan Mingguan'!E853</f>
        <v>0</v>
      </c>
      <c r="F848" s="44">
        <f>'Laporan Mingguan'!F853</f>
        <v>0</v>
      </c>
      <c r="G848" s="43">
        <f>'Laporan Mingguan'!G853+'Laporan Mingguan'!I853+'Laporan Mingguan'!K853+'Laporan Mingguan'!M853</f>
        <v>0</v>
      </c>
      <c r="H848" s="43">
        <f>'Laporan Mingguan'!H853+'Laporan Mingguan'!J853+'Laporan Mingguan'!L853+'Laporan Mingguan'!N853</f>
        <v>0</v>
      </c>
      <c r="I848" s="44">
        <f>'Laporan Mingguan'!O853</f>
        <v>0</v>
      </c>
      <c r="J848" s="44">
        <f>'Laporan Mingguan'!P853</f>
        <v>0</v>
      </c>
      <c r="K848" s="44">
        <f>'Laporan Mingguan'!Q853</f>
        <v>287400</v>
      </c>
      <c r="L848" s="44">
        <f>'Laporan Mingguan'!R853</f>
        <v>0</v>
      </c>
    </row>
    <row r="849" spans="1:12" s="41" customFormat="1" x14ac:dyDescent="0.2">
      <c r="A849" s="43">
        <v>371</v>
      </c>
      <c r="B849" s="43" t="str">
        <f>'Laporan Mingguan'!B854</f>
        <v>Hexagonal Socket</v>
      </c>
      <c r="C849" s="43" t="str">
        <f>'Laporan Mingguan'!C854</f>
        <v>CBS-10-25</v>
      </c>
      <c r="D849" s="43">
        <f>'Laporan Mingguan'!D854</f>
        <v>0</v>
      </c>
      <c r="E849" s="43">
        <f>'Laporan Mingguan'!E854</f>
        <v>0</v>
      </c>
      <c r="F849" s="44">
        <f>'Laporan Mingguan'!F854</f>
        <v>8</v>
      </c>
      <c r="G849" s="43">
        <f>'Laporan Mingguan'!G854+'Laporan Mingguan'!I854+'Laporan Mingguan'!K854+'Laporan Mingguan'!M854</f>
        <v>0</v>
      </c>
      <c r="H849" s="43">
        <f>'Laporan Mingguan'!H854+'Laporan Mingguan'!J854+'Laporan Mingguan'!L854+'Laporan Mingguan'!N854</f>
        <v>0</v>
      </c>
      <c r="I849" s="44">
        <f>'Laporan Mingguan'!O854</f>
        <v>8</v>
      </c>
      <c r="J849" s="44">
        <f>'Laporan Mingguan'!P854</f>
        <v>8</v>
      </c>
      <c r="K849" s="44">
        <f>'Laporan Mingguan'!Q854</f>
        <v>12518</v>
      </c>
      <c r="L849" s="44">
        <f>'Laporan Mingguan'!R854</f>
        <v>100144</v>
      </c>
    </row>
    <row r="850" spans="1:12" s="41" customFormat="1" x14ac:dyDescent="0.2">
      <c r="A850" s="43">
        <v>372</v>
      </c>
      <c r="B850" s="43" t="str">
        <f>'Laporan Mingguan'!B855</f>
        <v>Hexagonal Socket</v>
      </c>
      <c r="C850" s="43" t="str">
        <f>'Laporan Mingguan'!C855</f>
        <v>CBB-10-35</v>
      </c>
      <c r="D850" s="43">
        <f>'Laporan Mingguan'!D855</f>
        <v>0</v>
      </c>
      <c r="E850" s="43">
        <f>'Laporan Mingguan'!E855</f>
        <v>0</v>
      </c>
      <c r="F850" s="44">
        <f>'Laporan Mingguan'!F855</f>
        <v>3</v>
      </c>
      <c r="G850" s="43">
        <f>'Laporan Mingguan'!G855+'Laporan Mingguan'!I855+'Laporan Mingguan'!K855+'Laporan Mingguan'!M855</f>
        <v>0</v>
      </c>
      <c r="H850" s="43">
        <f>'Laporan Mingguan'!H855+'Laporan Mingguan'!J855+'Laporan Mingguan'!L855+'Laporan Mingguan'!N855</f>
        <v>0</v>
      </c>
      <c r="I850" s="44">
        <f>'Laporan Mingguan'!O855</f>
        <v>3</v>
      </c>
      <c r="J850" s="44">
        <f>'Laporan Mingguan'!P855</f>
        <v>3</v>
      </c>
      <c r="K850" s="44">
        <f>'Laporan Mingguan'!Q855</f>
        <v>257500</v>
      </c>
      <c r="L850" s="44">
        <f>'Laporan Mingguan'!R855</f>
        <v>772500</v>
      </c>
    </row>
    <row r="851" spans="1:12" s="41" customFormat="1" x14ac:dyDescent="0.2">
      <c r="A851" s="43">
        <v>373</v>
      </c>
      <c r="B851" s="43" t="str">
        <f>'Laporan Mingguan'!B856</f>
        <v>Hexagonal Socket</v>
      </c>
      <c r="C851" s="43" t="str">
        <f>'Laporan Mingguan'!C856</f>
        <v>CBS-12-45</v>
      </c>
      <c r="D851" s="43">
        <f>'Laporan Mingguan'!D856</f>
        <v>0</v>
      </c>
      <c r="E851" s="43">
        <f>'Laporan Mingguan'!E856</f>
        <v>0</v>
      </c>
      <c r="F851" s="44">
        <f>'Laporan Mingguan'!F856</f>
        <v>6</v>
      </c>
      <c r="G851" s="43">
        <f>'Laporan Mingguan'!G856+'Laporan Mingguan'!I856+'Laporan Mingguan'!K856+'Laporan Mingguan'!M856</f>
        <v>0</v>
      </c>
      <c r="H851" s="43">
        <f>'Laporan Mingguan'!H856+'Laporan Mingguan'!J856+'Laporan Mingguan'!L856+'Laporan Mingguan'!N856</f>
        <v>0</v>
      </c>
      <c r="I851" s="44">
        <f>'Laporan Mingguan'!O856</f>
        <v>6</v>
      </c>
      <c r="J851" s="44">
        <f>'Laporan Mingguan'!P856</f>
        <v>6</v>
      </c>
      <c r="K851" s="44">
        <f>'Laporan Mingguan'!Q856</f>
        <v>22253</v>
      </c>
      <c r="L851" s="44">
        <f>'Laporan Mingguan'!R856</f>
        <v>133518</v>
      </c>
    </row>
    <row r="852" spans="1:12" s="41" customFormat="1" x14ac:dyDescent="0.2">
      <c r="A852" s="43">
        <v>374</v>
      </c>
      <c r="B852" s="43" t="str">
        <f>'Laporan Mingguan'!B857</f>
        <v>Locating Ring</v>
      </c>
      <c r="C852" s="43" t="str">
        <f>'Laporan Mingguan'!C857</f>
        <v>LRSA 100x30</v>
      </c>
      <c r="D852" s="43">
        <f>'Laporan Mingguan'!D857</f>
        <v>0</v>
      </c>
      <c r="E852" s="43">
        <f>'Laporan Mingguan'!E857</f>
        <v>0</v>
      </c>
      <c r="F852" s="44">
        <f>'Laporan Mingguan'!F857</f>
        <v>1</v>
      </c>
      <c r="G852" s="43">
        <f>'Laporan Mingguan'!G857+'Laporan Mingguan'!I857+'Laporan Mingguan'!K857+'Laporan Mingguan'!M857</f>
        <v>0</v>
      </c>
      <c r="H852" s="43">
        <f>'Laporan Mingguan'!H857+'Laporan Mingguan'!J857+'Laporan Mingguan'!L857+'Laporan Mingguan'!N857</f>
        <v>0</v>
      </c>
      <c r="I852" s="44">
        <f>'Laporan Mingguan'!O857</f>
        <v>1</v>
      </c>
      <c r="J852" s="44">
        <f>'Laporan Mingguan'!P857</f>
        <v>1</v>
      </c>
      <c r="K852" s="44">
        <f>'Laporan Mingguan'!Q857</f>
        <v>220000</v>
      </c>
      <c r="L852" s="44">
        <f>'Laporan Mingguan'!R857</f>
        <v>220000</v>
      </c>
    </row>
    <row r="853" spans="1:12" s="41" customFormat="1" x14ac:dyDescent="0.2">
      <c r="A853" s="43">
        <v>375</v>
      </c>
      <c r="B853" s="43" t="str">
        <f>'Laporan Mingguan'!B858</f>
        <v>Locating Ring</v>
      </c>
      <c r="C853" s="43" t="str">
        <f>'Laporan Mingguan'!C858</f>
        <v>LRS 120-100-15</v>
      </c>
      <c r="D853" s="43">
        <f>'Laporan Mingguan'!D858</f>
        <v>0</v>
      </c>
      <c r="E853" s="43">
        <f>'Laporan Mingguan'!E858</f>
        <v>0</v>
      </c>
      <c r="F853" s="44">
        <f>'Laporan Mingguan'!F858</f>
        <v>1</v>
      </c>
      <c r="G853" s="43">
        <f>'Laporan Mingguan'!G858+'Laporan Mingguan'!I858+'Laporan Mingguan'!K858+'Laporan Mingguan'!M858</f>
        <v>0</v>
      </c>
      <c r="H853" s="43">
        <f>'Laporan Mingguan'!H858+'Laporan Mingguan'!J858+'Laporan Mingguan'!L858+'Laporan Mingguan'!N858</f>
        <v>0</v>
      </c>
      <c r="I853" s="44">
        <f>'Laporan Mingguan'!O858</f>
        <v>1</v>
      </c>
      <c r="J853" s="44">
        <f>'Laporan Mingguan'!P858</f>
        <v>1</v>
      </c>
      <c r="K853" s="44">
        <f>'Laporan Mingguan'!Q858</f>
        <v>0</v>
      </c>
      <c r="L853" s="44">
        <f>'Laporan Mingguan'!R858</f>
        <v>0</v>
      </c>
    </row>
    <row r="854" spans="1:12" s="41" customFormat="1" x14ac:dyDescent="0.2">
      <c r="A854" s="43">
        <v>376</v>
      </c>
      <c r="B854" s="43" t="str">
        <f>'Laporan Mingguan'!B859</f>
        <v>Limit Switch</v>
      </c>
      <c r="C854" s="43">
        <f>'Laporan Mingguan'!C859</f>
        <v>0</v>
      </c>
      <c r="D854" s="43" t="str">
        <f>'Laporan Mingguan'!D859</f>
        <v>SAINGAN</v>
      </c>
      <c r="E854" s="43">
        <f>'Laporan Mingguan'!E859</f>
        <v>0</v>
      </c>
      <c r="F854" s="44">
        <f>'Laporan Mingguan'!F859</f>
        <v>2</v>
      </c>
      <c r="G854" s="43">
        <f>'Laporan Mingguan'!G859+'Laporan Mingguan'!I859+'Laporan Mingguan'!K859+'Laporan Mingguan'!M859</f>
        <v>0</v>
      </c>
      <c r="H854" s="43">
        <f>'Laporan Mingguan'!H859+'Laporan Mingguan'!J859+'Laporan Mingguan'!L859+'Laporan Mingguan'!N859</f>
        <v>0</v>
      </c>
      <c r="I854" s="44">
        <f>'Laporan Mingguan'!O859</f>
        <v>2</v>
      </c>
      <c r="J854" s="44">
        <f>'Laporan Mingguan'!P859</f>
        <v>2</v>
      </c>
      <c r="K854" s="44">
        <f>'Laporan Mingguan'!Q859</f>
        <v>20000</v>
      </c>
      <c r="L854" s="44">
        <f>'Laporan Mingguan'!R859</f>
        <v>40000</v>
      </c>
    </row>
    <row r="855" spans="1:12" s="41" customFormat="1" x14ac:dyDescent="0.2">
      <c r="A855" s="43">
        <v>377</v>
      </c>
      <c r="B855" s="43" t="str">
        <f>'Laporan Mingguan'!B860</f>
        <v>JOINT PLUG</v>
      </c>
      <c r="C855" s="43" t="str">
        <f>'Laporan Mingguan'!C860</f>
        <v>JTW2-60</v>
      </c>
      <c r="D855" s="43" t="str">
        <f>'Laporan Mingguan'!D860</f>
        <v>PAT</v>
      </c>
      <c r="E855" s="43">
        <f>'Laporan Mingguan'!E860</f>
        <v>0</v>
      </c>
      <c r="F855" s="44">
        <f>'Laporan Mingguan'!F860</f>
        <v>0</v>
      </c>
      <c r="G855" s="43">
        <f>'Laporan Mingguan'!G860+'Laporan Mingguan'!I860+'Laporan Mingguan'!K860+'Laporan Mingguan'!M860</f>
        <v>0</v>
      </c>
      <c r="H855" s="43">
        <f>'Laporan Mingguan'!H860+'Laporan Mingguan'!J860+'Laporan Mingguan'!L860+'Laporan Mingguan'!N860</f>
        <v>0</v>
      </c>
      <c r="I855" s="44">
        <f>'Laporan Mingguan'!O860</f>
        <v>0</v>
      </c>
      <c r="J855" s="44">
        <f>'Laporan Mingguan'!P860</f>
        <v>0</v>
      </c>
      <c r="K855" s="44">
        <f>'Laporan Mingguan'!Q860</f>
        <v>142600</v>
      </c>
      <c r="L855" s="44">
        <f>'Laporan Mingguan'!R860</f>
        <v>0</v>
      </c>
    </row>
    <row r="856" spans="1:12" s="41" customFormat="1" x14ac:dyDescent="0.2">
      <c r="A856" s="43">
        <v>378</v>
      </c>
      <c r="B856" s="43" t="str">
        <f>'Laporan Mingguan'!B861</f>
        <v>Long Niple (JOINT PLUG)</v>
      </c>
      <c r="C856" s="43" t="str">
        <f>'Laporan Mingguan'!C861</f>
        <v>JTW2-65</v>
      </c>
      <c r="D856" s="43">
        <f>'Laporan Mingguan'!D861</f>
        <v>0</v>
      </c>
      <c r="E856" s="43">
        <f>'Laporan Mingguan'!E861</f>
        <v>0</v>
      </c>
      <c r="F856" s="44">
        <f>'Laporan Mingguan'!F861</f>
        <v>0</v>
      </c>
      <c r="G856" s="43">
        <f>'Laporan Mingguan'!G861+'Laporan Mingguan'!I861+'Laporan Mingguan'!K861+'Laporan Mingguan'!M861</f>
        <v>0</v>
      </c>
      <c r="H856" s="43">
        <f>'Laporan Mingguan'!H861+'Laporan Mingguan'!J861+'Laporan Mingguan'!L861+'Laporan Mingguan'!N861</f>
        <v>0</v>
      </c>
      <c r="I856" s="44">
        <f>'Laporan Mingguan'!O861</f>
        <v>0</v>
      </c>
      <c r="J856" s="44">
        <f>'Laporan Mingguan'!P861</f>
        <v>0</v>
      </c>
      <c r="K856" s="44">
        <f>'Laporan Mingguan'!Q861</f>
        <v>136273</v>
      </c>
      <c r="L856" s="44">
        <f>'Laporan Mingguan'!R861</f>
        <v>0</v>
      </c>
    </row>
    <row r="857" spans="1:12" s="41" customFormat="1" x14ac:dyDescent="0.2">
      <c r="A857" s="43">
        <v>379</v>
      </c>
      <c r="B857" s="43" t="str">
        <f>'Laporan Mingguan'!B862</f>
        <v>Magnet</v>
      </c>
      <c r="C857" s="43" t="str">
        <f>'Laporan Mingguan'!C862</f>
        <v>MGN 13</v>
      </c>
      <c r="D857" s="43">
        <f>'Laporan Mingguan'!D862</f>
        <v>0</v>
      </c>
      <c r="E857" s="43">
        <f>'Laporan Mingguan'!E862</f>
        <v>0</v>
      </c>
      <c r="F857" s="44">
        <f>'Laporan Mingguan'!F862</f>
        <v>4</v>
      </c>
      <c r="G857" s="43">
        <f>'Laporan Mingguan'!G862+'Laporan Mingguan'!I862+'Laporan Mingguan'!K862+'Laporan Mingguan'!M862</f>
        <v>0</v>
      </c>
      <c r="H857" s="43">
        <f>'Laporan Mingguan'!H862+'Laporan Mingguan'!J862+'Laporan Mingguan'!L862+'Laporan Mingguan'!N862</f>
        <v>0</v>
      </c>
      <c r="I857" s="44">
        <f>'Laporan Mingguan'!O862</f>
        <v>4</v>
      </c>
      <c r="J857" s="44">
        <f>'Laporan Mingguan'!P862</f>
        <v>4</v>
      </c>
      <c r="K857" s="44">
        <f>'Laporan Mingguan'!Q862</f>
        <v>178876</v>
      </c>
      <c r="L857" s="44">
        <f>'Laporan Mingguan'!R862</f>
        <v>715504</v>
      </c>
    </row>
    <row r="858" spans="1:12" s="41" customFormat="1" x14ac:dyDescent="0.2">
      <c r="A858" s="43">
        <v>380</v>
      </c>
      <c r="B858" s="43" t="str">
        <f>'Laporan Mingguan'!B863</f>
        <v>MEP 08</v>
      </c>
      <c r="C858" s="43" t="str">
        <f>'Laporan Mingguan'!C863</f>
        <v>MEP 08</v>
      </c>
      <c r="D858" s="43">
        <f>'Laporan Mingguan'!D863</f>
        <v>0</v>
      </c>
      <c r="E858" s="43">
        <f>'Laporan Mingguan'!E863</f>
        <v>0</v>
      </c>
      <c r="F858" s="44">
        <f>'Laporan Mingguan'!F863</f>
        <v>2</v>
      </c>
      <c r="G858" s="43">
        <f>'Laporan Mingguan'!G863+'Laporan Mingguan'!I863+'Laporan Mingguan'!K863+'Laporan Mingguan'!M863</f>
        <v>0</v>
      </c>
      <c r="H858" s="43">
        <f>'Laporan Mingguan'!H863+'Laporan Mingguan'!J863+'Laporan Mingguan'!L863+'Laporan Mingguan'!N863</f>
        <v>0</v>
      </c>
      <c r="I858" s="44">
        <f>'Laporan Mingguan'!O863</f>
        <v>2</v>
      </c>
      <c r="J858" s="44">
        <f>'Laporan Mingguan'!P863</f>
        <v>2</v>
      </c>
      <c r="K858" s="44">
        <f>'Laporan Mingguan'!Q863</f>
        <v>0</v>
      </c>
      <c r="L858" s="44">
        <f>'Laporan Mingguan'!R863</f>
        <v>0</v>
      </c>
    </row>
    <row r="859" spans="1:12" s="41" customFormat="1" x14ac:dyDescent="0.2">
      <c r="A859" s="43">
        <v>381</v>
      </c>
      <c r="B859" s="43" t="str">
        <f>'Laporan Mingguan'!B864</f>
        <v>Nipple / Plugs</v>
      </c>
      <c r="C859" s="43" t="str">
        <f>'Laporan Mingguan'!C864</f>
        <v>NPL 2-100</v>
      </c>
      <c r="D859" s="43" t="str">
        <f>'Laporan Mingguan'!D864</f>
        <v>PAT</v>
      </c>
      <c r="E859" s="43">
        <f>'Laporan Mingguan'!E864</f>
        <v>0</v>
      </c>
      <c r="F859" s="44">
        <f>'Laporan Mingguan'!F864</f>
        <v>0</v>
      </c>
      <c r="G859" s="43">
        <f>'Laporan Mingguan'!G864+'Laporan Mingguan'!I864+'Laporan Mingguan'!K864+'Laporan Mingguan'!M864</f>
        <v>0</v>
      </c>
      <c r="H859" s="43">
        <f>'Laporan Mingguan'!H864+'Laporan Mingguan'!J864+'Laporan Mingguan'!L864+'Laporan Mingguan'!N864</f>
        <v>0</v>
      </c>
      <c r="I859" s="44">
        <f>'Laporan Mingguan'!O864</f>
        <v>0</v>
      </c>
      <c r="J859" s="44">
        <f>'Laporan Mingguan'!P864</f>
        <v>0</v>
      </c>
      <c r="K859" s="44">
        <f>'Laporan Mingguan'!Q864</f>
        <v>153100</v>
      </c>
      <c r="L859" s="44">
        <f>'Laporan Mingguan'!R864</f>
        <v>0</v>
      </c>
    </row>
    <row r="860" spans="1:12" s="41" customFormat="1" x14ac:dyDescent="0.2">
      <c r="A860" s="43">
        <v>382</v>
      </c>
      <c r="B860" s="43" t="str">
        <f>'Laporan Mingguan'!B865</f>
        <v>Nipple / Plugs</v>
      </c>
      <c r="C860" s="43" t="str">
        <f>'Laporan Mingguan'!C865</f>
        <v>QTB-020-36</v>
      </c>
      <c r="D860" s="43">
        <f>'Laporan Mingguan'!D865</f>
        <v>0</v>
      </c>
      <c r="E860" s="43">
        <f>'Laporan Mingguan'!E865</f>
        <v>0</v>
      </c>
      <c r="F860" s="44">
        <f>'Laporan Mingguan'!F865</f>
        <v>0</v>
      </c>
      <c r="G860" s="43">
        <f>'Laporan Mingguan'!G865+'Laporan Mingguan'!I865+'Laporan Mingguan'!K865+'Laporan Mingguan'!M865</f>
        <v>0</v>
      </c>
      <c r="H860" s="43">
        <f>'Laporan Mingguan'!H865+'Laporan Mingguan'!J865+'Laporan Mingguan'!L865+'Laporan Mingguan'!N865</f>
        <v>0</v>
      </c>
      <c r="I860" s="44">
        <f>'Laporan Mingguan'!O865</f>
        <v>0</v>
      </c>
      <c r="J860" s="44">
        <f>'Laporan Mingguan'!P865</f>
        <v>0</v>
      </c>
      <c r="K860" s="44">
        <f>'Laporan Mingguan'!Q865</f>
        <v>45923</v>
      </c>
      <c r="L860" s="44">
        <f>'Laporan Mingguan'!R865</f>
        <v>0</v>
      </c>
    </row>
    <row r="861" spans="1:12" s="41" customFormat="1" x14ac:dyDescent="0.2">
      <c r="A861" s="43">
        <v>383</v>
      </c>
      <c r="B861" s="43" t="str">
        <f>'Laporan Mingguan'!B866</f>
        <v>Nipple / Plugs</v>
      </c>
      <c r="C861" s="43" t="str">
        <f>'Laporan Mingguan'!C866</f>
        <v>QTA-020-50</v>
      </c>
      <c r="D861" s="43">
        <f>'Laporan Mingguan'!D866</f>
        <v>0</v>
      </c>
      <c r="E861" s="43">
        <f>'Laporan Mingguan'!E866</f>
        <v>0</v>
      </c>
      <c r="F861" s="44">
        <f>'Laporan Mingguan'!F866</f>
        <v>0</v>
      </c>
      <c r="G861" s="43">
        <f>'Laporan Mingguan'!G866+'Laporan Mingguan'!I866+'Laporan Mingguan'!K866+'Laporan Mingguan'!M866</f>
        <v>0</v>
      </c>
      <c r="H861" s="43">
        <f>'Laporan Mingguan'!H866+'Laporan Mingguan'!J866+'Laporan Mingguan'!L866+'Laporan Mingguan'!N866</f>
        <v>0</v>
      </c>
      <c r="I861" s="44">
        <f>'Laporan Mingguan'!O866</f>
        <v>0</v>
      </c>
      <c r="J861" s="44">
        <f>'Laporan Mingguan'!P866</f>
        <v>0</v>
      </c>
      <c r="K861" s="44">
        <f>'Laporan Mingguan'!Q866</f>
        <v>72000</v>
      </c>
      <c r="L861" s="44">
        <f>'Laporan Mingguan'!R866</f>
        <v>0</v>
      </c>
    </row>
    <row r="862" spans="1:12" s="41" customFormat="1" x14ac:dyDescent="0.2">
      <c r="A862" s="43">
        <v>384</v>
      </c>
      <c r="B862" s="43" t="str">
        <f>'Laporan Mingguan'!B867</f>
        <v>Nipple / Plugs</v>
      </c>
      <c r="C862" s="43" t="str">
        <f>'Laporan Mingguan'!C867</f>
        <v>QTA-020-75</v>
      </c>
      <c r="D862" s="43">
        <f>'Laporan Mingguan'!D867</f>
        <v>0</v>
      </c>
      <c r="E862" s="43">
        <f>'Laporan Mingguan'!E867</f>
        <v>0</v>
      </c>
      <c r="F862" s="44">
        <f>'Laporan Mingguan'!F867</f>
        <v>1</v>
      </c>
      <c r="G862" s="43">
        <f>'Laporan Mingguan'!G867+'Laporan Mingguan'!I867+'Laporan Mingguan'!K867+'Laporan Mingguan'!M867</f>
        <v>4</v>
      </c>
      <c r="H862" s="43">
        <f>'Laporan Mingguan'!H867+'Laporan Mingguan'!J867+'Laporan Mingguan'!L867+'Laporan Mingguan'!N867</f>
        <v>4</v>
      </c>
      <c r="I862" s="44">
        <f>'Laporan Mingguan'!O867</f>
        <v>1</v>
      </c>
      <c r="J862" s="44">
        <f>'Laporan Mingguan'!P867</f>
        <v>1</v>
      </c>
      <c r="K862" s="44">
        <f>'Laporan Mingguan'!Q867</f>
        <v>54150</v>
      </c>
      <c r="L862" s="44">
        <f>'Laporan Mingguan'!R867</f>
        <v>54150</v>
      </c>
    </row>
    <row r="863" spans="1:12" s="41" customFormat="1" x14ac:dyDescent="0.2">
      <c r="A863" s="43">
        <v>385</v>
      </c>
      <c r="B863" s="43" t="str">
        <f>'Laporan Mingguan'!B868</f>
        <v>Nipple / Plugs</v>
      </c>
      <c r="C863" s="43" t="str">
        <f>'Laporan Mingguan'!C868</f>
        <v>QTA-010-75</v>
      </c>
      <c r="D863" s="43">
        <f>'Laporan Mingguan'!D868</f>
        <v>0</v>
      </c>
      <c r="E863" s="43">
        <f>'Laporan Mingguan'!E868</f>
        <v>0</v>
      </c>
      <c r="F863" s="44">
        <f>'Laporan Mingguan'!F868</f>
        <v>1</v>
      </c>
      <c r="G863" s="43">
        <f>'Laporan Mingguan'!G868+'Laporan Mingguan'!I868+'Laporan Mingguan'!K868+'Laporan Mingguan'!M868</f>
        <v>0</v>
      </c>
      <c r="H863" s="43">
        <f>'Laporan Mingguan'!H868+'Laporan Mingguan'!J868+'Laporan Mingguan'!L868+'Laporan Mingguan'!N868</f>
        <v>0</v>
      </c>
      <c r="I863" s="44">
        <f>'Laporan Mingguan'!O868</f>
        <v>1</v>
      </c>
      <c r="J863" s="44">
        <f>'Laporan Mingguan'!P868</f>
        <v>1</v>
      </c>
      <c r="K863" s="44">
        <f>'Laporan Mingguan'!Q868</f>
        <v>38376</v>
      </c>
      <c r="L863" s="44">
        <f>'Laporan Mingguan'!R868</f>
        <v>38376</v>
      </c>
    </row>
    <row r="864" spans="1:12" s="41" customFormat="1" x14ac:dyDescent="0.2">
      <c r="A864" s="43">
        <v>386</v>
      </c>
      <c r="B864" s="43" t="str">
        <f>'Laporan Mingguan'!B869</f>
        <v>Nipple / Plugs</v>
      </c>
      <c r="C864" s="43" t="str">
        <f>'Laporan Mingguan'!C869</f>
        <v>QTA-130-75</v>
      </c>
      <c r="D864" s="43">
        <f>'Laporan Mingguan'!D869</f>
        <v>0</v>
      </c>
      <c r="E864" s="43">
        <f>'Laporan Mingguan'!E869</f>
        <v>0</v>
      </c>
      <c r="F864" s="44">
        <f>'Laporan Mingguan'!F869</f>
        <v>12</v>
      </c>
      <c r="G864" s="43">
        <f>'Laporan Mingguan'!G869+'Laporan Mingguan'!I869+'Laporan Mingguan'!K869+'Laporan Mingguan'!M869</f>
        <v>0</v>
      </c>
      <c r="H864" s="43">
        <f>'Laporan Mingguan'!H869+'Laporan Mingguan'!J869+'Laporan Mingguan'!L869+'Laporan Mingguan'!N869</f>
        <v>0</v>
      </c>
      <c r="I864" s="44">
        <f>'Laporan Mingguan'!O869</f>
        <v>12</v>
      </c>
      <c r="J864" s="44">
        <f>'Laporan Mingguan'!P869</f>
        <v>12</v>
      </c>
      <c r="K864" s="44">
        <f>'Laporan Mingguan'!Q869</f>
        <v>0</v>
      </c>
      <c r="L864" s="44">
        <f>'Laporan Mingguan'!R869</f>
        <v>0</v>
      </c>
    </row>
    <row r="865" spans="1:12" s="41" customFormat="1" x14ac:dyDescent="0.2">
      <c r="A865" s="43">
        <v>387</v>
      </c>
      <c r="B865" s="43" t="str">
        <f>'Laporan Mingguan'!B870</f>
        <v>Nipple / Plugs</v>
      </c>
      <c r="C865" s="43" t="str">
        <f>'Laporan Mingguan'!C870</f>
        <v>QTB-110</v>
      </c>
      <c r="D865" s="43">
        <f>'Laporan Mingguan'!D870</f>
        <v>0</v>
      </c>
      <c r="E865" s="43">
        <f>'Laporan Mingguan'!E870</f>
        <v>0</v>
      </c>
      <c r="F865" s="44">
        <f>'Laporan Mingguan'!F870</f>
        <v>43</v>
      </c>
      <c r="G865" s="43">
        <f>'Laporan Mingguan'!G870+'Laporan Mingguan'!I870+'Laporan Mingguan'!K870+'Laporan Mingguan'!M870</f>
        <v>0</v>
      </c>
      <c r="H865" s="43">
        <f>'Laporan Mingguan'!H870+'Laporan Mingguan'!J870+'Laporan Mingguan'!L870+'Laporan Mingguan'!N870</f>
        <v>0</v>
      </c>
      <c r="I865" s="44">
        <f>'Laporan Mingguan'!O870</f>
        <v>43</v>
      </c>
      <c r="J865" s="44">
        <f>'Laporan Mingguan'!P870</f>
        <v>43</v>
      </c>
      <c r="K865" s="44">
        <f>'Laporan Mingguan'!Q870</f>
        <v>72092</v>
      </c>
      <c r="L865" s="44">
        <f>'Laporan Mingguan'!R870</f>
        <v>3099956</v>
      </c>
    </row>
    <row r="866" spans="1:12" s="41" customFormat="1" x14ac:dyDescent="0.2">
      <c r="A866" s="43">
        <v>388</v>
      </c>
      <c r="B866" s="43" t="str">
        <f>'Laporan Mingguan'!B871</f>
        <v>Nipple / Plugs</v>
      </c>
      <c r="C866" s="43" t="str">
        <f>'Laporan Mingguan'!C871</f>
        <v>QTA 110 X 75</v>
      </c>
      <c r="D866" s="43">
        <f>'Laporan Mingguan'!D871</f>
        <v>0</v>
      </c>
      <c r="E866" s="43">
        <f>'Laporan Mingguan'!E871</f>
        <v>0</v>
      </c>
      <c r="F866" s="44">
        <f>'Laporan Mingguan'!F871</f>
        <v>2</v>
      </c>
      <c r="G866" s="43">
        <f>'Laporan Mingguan'!G871+'Laporan Mingguan'!I871+'Laporan Mingguan'!K871+'Laporan Mingguan'!M871</f>
        <v>0</v>
      </c>
      <c r="H866" s="43">
        <f>'Laporan Mingguan'!H871+'Laporan Mingguan'!J871+'Laporan Mingguan'!L871+'Laporan Mingguan'!N871</f>
        <v>0</v>
      </c>
      <c r="I866" s="44">
        <f>'Laporan Mingguan'!O871</f>
        <v>2</v>
      </c>
      <c r="J866" s="44">
        <f>'Laporan Mingguan'!P871</f>
        <v>2</v>
      </c>
      <c r="K866" s="44">
        <f>'Laporan Mingguan'!Q871</f>
        <v>21750</v>
      </c>
      <c r="L866" s="44">
        <f>'Laporan Mingguan'!R871</f>
        <v>43500</v>
      </c>
    </row>
    <row r="867" spans="1:12" s="41" customFormat="1" x14ac:dyDescent="0.2">
      <c r="A867" s="43">
        <v>389</v>
      </c>
      <c r="B867" s="43" t="str">
        <f>'Laporan Mingguan'!B872</f>
        <v>Nipple / Plugs</v>
      </c>
      <c r="C867" s="43" t="str">
        <f>'Laporan Mingguan'!C872</f>
        <v>QTA 120-125</v>
      </c>
      <c r="D867" s="43">
        <f>'Laporan Mingguan'!D872</f>
        <v>0</v>
      </c>
      <c r="E867" s="43">
        <f>'Laporan Mingguan'!E872</f>
        <v>0</v>
      </c>
      <c r="F867" s="44">
        <f>'Laporan Mingguan'!F872</f>
        <v>0</v>
      </c>
      <c r="G867" s="43">
        <f>'Laporan Mingguan'!G872+'Laporan Mingguan'!I872+'Laporan Mingguan'!K872+'Laporan Mingguan'!M872</f>
        <v>0</v>
      </c>
      <c r="H867" s="43">
        <f>'Laporan Mingguan'!H872+'Laporan Mingguan'!J872+'Laporan Mingguan'!L872+'Laporan Mingguan'!N872</f>
        <v>0</v>
      </c>
      <c r="I867" s="44">
        <f>'Laporan Mingguan'!O872</f>
        <v>0</v>
      </c>
      <c r="J867" s="44">
        <f>'Laporan Mingguan'!P872</f>
        <v>0</v>
      </c>
      <c r="K867" s="44">
        <f>'Laporan Mingguan'!Q872</f>
        <v>65000</v>
      </c>
      <c r="L867" s="44">
        <f>'Laporan Mingguan'!R872</f>
        <v>43500</v>
      </c>
    </row>
    <row r="868" spans="1:12" s="41" customFormat="1" x14ac:dyDescent="0.2">
      <c r="A868" s="43">
        <v>390</v>
      </c>
      <c r="B868" s="43" t="str">
        <f>'Laporan Mingguan'!B873</f>
        <v>Nipple / Plugs</v>
      </c>
      <c r="C868" s="43" t="str">
        <f>'Laporan Mingguan'!C873</f>
        <v>QTB 010</v>
      </c>
      <c r="D868" s="43">
        <f>'Laporan Mingguan'!D873</f>
        <v>0</v>
      </c>
      <c r="E868" s="43">
        <f>'Laporan Mingguan'!E873</f>
        <v>0</v>
      </c>
      <c r="F868" s="44">
        <f>'Laporan Mingguan'!F873</f>
        <v>25</v>
      </c>
      <c r="G868" s="43">
        <f>'Laporan Mingguan'!G873+'Laporan Mingguan'!I873+'Laporan Mingguan'!K873+'Laporan Mingguan'!M873</f>
        <v>0</v>
      </c>
      <c r="H868" s="43">
        <f>'Laporan Mingguan'!H873+'Laporan Mingguan'!J873+'Laporan Mingguan'!L873+'Laporan Mingguan'!N873</f>
        <v>0</v>
      </c>
      <c r="I868" s="44">
        <f>'Laporan Mingguan'!O873</f>
        <v>25</v>
      </c>
      <c r="J868" s="44">
        <f>'Laporan Mingguan'!P873</f>
        <v>25</v>
      </c>
      <c r="K868" s="44">
        <f>'Laporan Mingguan'!Q873</f>
        <v>11160</v>
      </c>
      <c r="L868" s="44">
        <f>'Laporan Mingguan'!R873</f>
        <v>279000</v>
      </c>
    </row>
    <row r="869" spans="1:12" s="41" customFormat="1" x14ac:dyDescent="0.2">
      <c r="A869" s="43">
        <v>391</v>
      </c>
      <c r="B869" s="43" t="str">
        <f>'Laporan Mingguan'!B874</f>
        <v>Nut</v>
      </c>
      <c r="C869" s="43" t="str">
        <f>'Laporan Mingguan'!C874</f>
        <v>AN01</v>
      </c>
      <c r="D869" s="43">
        <f>'Laporan Mingguan'!D874</f>
        <v>0</v>
      </c>
      <c r="E869" s="43">
        <f>'Laporan Mingguan'!E874</f>
        <v>0</v>
      </c>
      <c r="F869" s="44">
        <f>'Laporan Mingguan'!F874</f>
        <v>0</v>
      </c>
      <c r="G869" s="43">
        <f>'Laporan Mingguan'!G874+'Laporan Mingguan'!I874+'Laporan Mingguan'!K874+'Laporan Mingguan'!M874</f>
        <v>0</v>
      </c>
      <c r="H869" s="43">
        <f>'Laporan Mingguan'!H874+'Laporan Mingguan'!J874+'Laporan Mingguan'!L874+'Laporan Mingguan'!N874</f>
        <v>0</v>
      </c>
      <c r="I869" s="44">
        <f>'Laporan Mingguan'!O874</f>
        <v>0</v>
      </c>
      <c r="J869" s="44">
        <f>'Laporan Mingguan'!P874</f>
        <v>0</v>
      </c>
      <c r="K869" s="44">
        <f>'Laporan Mingguan'!Q874</f>
        <v>6900</v>
      </c>
      <c r="L869" s="44">
        <f>'Laporan Mingguan'!R874</f>
        <v>0</v>
      </c>
    </row>
    <row r="870" spans="1:12" s="41" customFormat="1" x14ac:dyDescent="0.2">
      <c r="A870" s="43">
        <v>392</v>
      </c>
      <c r="B870" s="43" t="str">
        <f>'Laporan Mingguan'!B875</f>
        <v>Nut</v>
      </c>
      <c r="C870" s="43" t="str">
        <f>'Laporan Mingguan'!C875</f>
        <v>AN03</v>
      </c>
      <c r="D870" s="43">
        <f>'Laporan Mingguan'!D875</f>
        <v>0</v>
      </c>
      <c r="E870" s="43">
        <f>'Laporan Mingguan'!E875</f>
        <v>0</v>
      </c>
      <c r="F870" s="44">
        <f>'Laporan Mingguan'!F875</f>
        <v>0</v>
      </c>
      <c r="G870" s="43">
        <f>'Laporan Mingguan'!G875+'Laporan Mingguan'!I875+'Laporan Mingguan'!K875+'Laporan Mingguan'!M875</f>
        <v>0</v>
      </c>
      <c r="H870" s="43">
        <f>'Laporan Mingguan'!H875+'Laporan Mingguan'!J875+'Laporan Mingguan'!L875+'Laporan Mingguan'!N875</f>
        <v>0</v>
      </c>
      <c r="I870" s="44">
        <f>'Laporan Mingguan'!O875</f>
        <v>0</v>
      </c>
      <c r="J870" s="44">
        <f>'Laporan Mingguan'!P875</f>
        <v>0</v>
      </c>
      <c r="K870" s="44">
        <f>'Laporan Mingguan'!Q875</f>
        <v>7150</v>
      </c>
      <c r="L870" s="44">
        <f>'Laporan Mingguan'!R875</f>
        <v>0</v>
      </c>
    </row>
    <row r="871" spans="1:12" s="41" customFormat="1" x14ac:dyDescent="0.2">
      <c r="A871" s="43">
        <v>393</v>
      </c>
      <c r="B871" s="43" t="str">
        <f>'Laporan Mingguan'!B876</f>
        <v>Nut</v>
      </c>
      <c r="C871" s="43" t="str">
        <f>'Laporan Mingguan'!C876</f>
        <v>AN04</v>
      </c>
      <c r="D871" s="43">
        <f>'Laporan Mingguan'!D876</f>
        <v>0</v>
      </c>
      <c r="E871" s="43">
        <f>'Laporan Mingguan'!E876</f>
        <v>0</v>
      </c>
      <c r="F871" s="44">
        <f>'Laporan Mingguan'!F876</f>
        <v>2</v>
      </c>
      <c r="G871" s="43">
        <f>'Laporan Mingguan'!G876+'Laporan Mingguan'!I876+'Laporan Mingguan'!K876+'Laporan Mingguan'!M876</f>
        <v>0</v>
      </c>
      <c r="H871" s="43">
        <f>'Laporan Mingguan'!H876+'Laporan Mingguan'!J876+'Laporan Mingguan'!L876+'Laporan Mingguan'!N876</f>
        <v>0</v>
      </c>
      <c r="I871" s="44">
        <f>'Laporan Mingguan'!O876</f>
        <v>2</v>
      </c>
      <c r="J871" s="44">
        <f>'Laporan Mingguan'!P876</f>
        <v>2</v>
      </c>
      <c r="K871" s="44">
        <f>'Laporan Mingguan'!Q876</f>
        <v>5500</v>
      </c>
      <c r="L871" s="44">
        <f>'Laporan Mingguan'!R876</f>
        <v>11000</v>
      </c>
    </row>
    <row r="872" spans="1:12" s="41" customFormat="1" x14ac:dyDescent="0.2">
      <c r="A872" s="43">
        <v>394</v>
      </c>
      <c r="B872" s="43" t="str">
        <f>'Laporan Mingguan'!B877</f>
        <v>ONE TOUCH FITTING</v>
      </c>
      <c r="C872" s="43" t="str">
        <f>'Laporan Mingguan'!C877</f>
        <v>MEPL10-02</v>
      </c>
      <c r="D872" s="43">
        <f>'Laporan Mingguan'!D877</f>
        <v>0</v>
      </c>
      <c r="E872" s="43">
        <f>'Laporan Mingguan'!E877</f>
        <v>0</v>
      </c>
      <c r="F872" s="44">
        <f>'Laporan Mingguan'!F877</f>
        <v>0</v>
      </c>
      <c r="G872" s="43">
        <f>'Laporan Mingguan'!G877+'Laporan Mingguan'!I877+'Laporan Mingguan'!K877+'Laporan Mingguan'!M877</f>
        <v>0</v>
      </c>
      <c r="H872" s="43">
        <f>'Laporan Mingguan'!H877+'Laporan Mingguan'!J877+'Laporan Mingguan'!L877+'Laporan Mingguan'!N877</f>
        <v>0</v>
      </c>
      <c r="I872" s="44">
        <f>'Laporan Mingguan'!O877</f>
        <v>0</v>
      </c>
      <c r="J872" s="44">
        <f>'Laporan Mingguan'!P877</f>
        <v>0</v>
      </c>
      <c r="K872" s="44">
        <f>'Laporan Mingguan'!Q877</f>
        <v>18600</v>
      </c>
      <c r="L872" s="44">
        <f>'Laporan Mingguan'!R877</f>
        <v>0</v>
      </c>
    </row>
    <row r="873" spans="1:12" s="41" customFormat="1" x14ac:dyDescent="0.2">
      <c r="A873" s="43">
        <v>395</v>
      </c>
      <c r="B873" s="43" t="str">
        <f>'Laporan Mingguan'!B878</f>
        <v>ONE TOUCH FITTING</v>
      </c>
      <c r="C873" s="43" t="str">
        <f>'Laporan Mingguan'!C878</f>
        <v>MEPL10-03</v>
      </c>
      <c r="D873" s="43">
        <f>'Laporan Mingguan'!D878</f>
        <v>0</v>
      </c>
      <c r="E873" s="43">
        <f>'Laporan Mingguan'!E878</f>
        <v>0</v>
      </c>
      <c r="F873" s="44">
        <f>'Laporan Mingguan'!F878</f>
        <v>0</v>
      </c>
      <c r="G873" s="43">
        <f>'Laporan Mingguan'!G878+'Laporan Mingguan'!I878+'Laporan Mingguan'!K878+'Laporan Mingguan'!M878</f>
        <v>0</v>
      </c>
      <c r="H873" s="43">
        <f>'Laporan Mingguan'!H878+'Laporan Mingguan'!J878+'Laporan Mingguan'!L878+'Laporan Mingguan'!N878</f>
        <v>0</v>
      </c>
      <c r="I873" s="44">
        <f>'Laporan Mingguan'!O878</f>
        <v>0</v>
      </c>
      <c r="J873" s="44">
        <f>'Laporan Mingguan'!P878</f>
        <v>0</v>
      </c>
      <c r="K873" s="44">
        <f>'Laporan Mingguan'!Q878</f>
        <v>20700</v>
      </c>
      <c r="L873" s="44">
        <f>'Laporan Mingguan'!R878</f>
        <v>0</v>
      </c>
    </row>
    <row r="874" spans="1:12" s="41" customFormat="1" x14ac:dyDescent="0.2">
      <c r="A874" s="43">
        <v>396</v>
      </c>
      <c r="B874" s="43" t="str">
        <f>'Laporan Mingguan'!B879</f>
        <v>Paralel Keys</v>
      </c>
      <c r="C874" s="43" t="str">
        <f>'Laporan Mingguan'!C879</f>
        <v>KES-5-20</v>
      </c>
      <c r="D874" s="43">
        <f>'Laporan Mingguan'!D879</f>
        <v>0</v>
      </c>
      <c r="E874" s="43">
        <f>'Laporan Mingguan'!E879</f>
        <v>0</v>
      </c>
      <c r="F874" s="44">
        <f>'Laporan Mingguan'!F879</f>
        <v>0</v>
      </c>
      <c r="G874" s="43">
        <f>'Laporan Mingguan'!G879+'Laporan Mingguan'!I879+'Laporan Mingguan'!K879+'Laporan Mingguan'!M879</f>
        <v>0</v>
      </c>
      <c r="H874" s="43">
        <f>'Laporan Mingguan'!H879+'Laporan Mingguan'!J879+'Laporan Mingguan'!L879+'Laporan Mingguan'!N879</f>
        <v>0</v>
      </c>
      <c r="I874" s="44">
        <f>'Laporan Mingguan'!O879</f>
        <v>0</v>
      </c>
      <c r="J874" s="44">
        <f>'Laporan Mingguan'!P879</f>
        <v>0</v>
      </c>
      <c r="K874" s="44">
        <f>'Laporan Mingguan'!Q879</f>
        <v>53400</v>
      </c>
      <c r="L874" s="44">
        <f>'Laporan Mingguan'!R879</f>
        <v>0</v>
      </c>
    </row>
    <row r="875" spans="1:12" s="41" customFormat="1" x14ac:dyDescent="0.2">
      <c r="A875" s="43">
        <v>397</v>
      </c>
      <c r="B875" s="43" t="str">
        <f>'Laporan Mingguan'!B880</f>
        <v>Paralel Keys</v>
      </c>
      <c r="C875" s="43" t="str">
        <f>'Laporan Mingguan'!C880</f>
        <v>KEG-5-20</v>
      </c>
      <c r="D875" s="43">
        <f>'Laporan Mingguan'!D880</f>
        <v>0</v>
      </c>
      <c r="E875" s="43">
        <f>'Laporan Mingguan'!E880</f>
        <v>0</v>
      </c>
      <c r="F875" s="44">
        <f>'Laporan Mingguan'!F880</f>
        <v>0</v>
      </c>
      <c r="G875" s="43">
        <f>'Laporan Mingguan'!G880+'Laporan Mingguan'!I880+'Laporan Mingguan'!K880+'Laporan Mingguan'!M880</f>
        <v>0</v>
      </c>
      <c r="H875" s="43">
        <f>'Laporan Mingguan'!H880+'Laporan Mingguan'!J880+'Laporan Mingguan'!L880+'Laporan Mingguan'!N880</f>
        <v>0</v>
      </c>
      <c r="I875" s="44">
        <f>'Laporan Mingguan'!O880</f>
        <v>0</v>
      </c>
      <c r="J875" s="44">
        <f>'Laporan Mingguan'!P880</f>
        <v>0</v>
      </c>
      <c r="K875" s="44">
        <f>'Laporan Mingguan'!Q880</f>
        <v>71200</v>
      </c>
      <c r="L875" s="44">
        <f>'Laporan Mingguan'!R880</f>
        <v>0</v>
      </c>
    </row>
    <row r="876" spans="1:12" s="41" customFormat="1" x14ac:dyDescent="0.2">
      <c r="A876" s="43">
        <v>398</v>
      </c>
      <c r="B876" s="43" t="str">
        <f>'Laporan Mingguan'!B881</f>
        <v>PO-LOCK</v>
      </c>
      <c r="C876" s="43" t="str">
        <f>'Laporan Mingguan'!C881</f>
        <v>PN-16</v>
      </c>
      <c r="D876" s="43">
        <f>'Laporan Mingguan'!D881</f>
        <v>0</v>
      </c>
      <c r="E876" s="43">
        <f>'Laporan Mingguan'!E881</f>
        <v>0</v>
      </c>
      <c r="F876" s="44">
        <f>'Laporan Mingguan'!F881</f>
        <v>0</v>
      </c>
      <c r="G876" s="43">
        <f>'Laporan Mingguan'!G881+'Laporan Mingguan'!I881+'Laporan Mingguan'!K881+'Laporan Mingguan'!M881</f>
        <v>0</v>
      </c>
      <c r="H876" s="43">
        <f>'Laporan Mingguan'!H881+'Laporan Mingguan'!J881+'Laporan Mingguan'!L881+'Laporan Mingguan'!N881</f>
        <v>0</v>
      </c>
      <c r="I876" s="44">
        <f>'Laporan Mingguan'!O881</f>
        <v>0</v>
      </c>
      <c r="J876" s="44">
        <f>'Laporan Mingguan'!P881</f>
        <v>0</v>
      </c>
      <c r="K876" s="44">
        <f>'Laporan Mingguan'!Q881</f>
        <v>18240</v>
      </c>
      <c r="L876" s="44">
        <f>'Laporan Mingguan'!R881</f>
        <v>0</v>
      </c>
    </row>
    <row r="877" spans="1:12" s="41" customFormat="1" x14ac:dyDescent="0.2">
      <c r="A877" s="43">
        <v>399</v>
      </c>
      <c r="B877" s="43" t="str">
        <f>'Laporan Mingguan'!B882</f>
        <v>PO-LOCK</v>
      </c>
      <c r="C877" s="43" t="str">
        <f>'Laporan Mingguan'!C882</f>
        <v>PN-20</v>
      </c>
      <c r="D877" s="43">
        <f>'Laporan Mingguan'!D882</f>
        <v>0</v>
      </c>
      <c r="E877" s="43">
        <f>'Laporan Mingguan'!E882</f>
        <v>0</v>
      </c>
      <c r="F877" s="44">
        <f>'Laporan Mingguan'!F882</f>
        <v>0</v>
      </c>
      <c r="G877" s="43">
        <f>'Laporan Mingguan'!G882+'Laporan Mingguan'!I882+'Laporan Mingguan'!K882+'Laporan Mingguan'!M882</f>
        <v>4</v>
      </c>
      <c r="H877" s="43">
        <f>'Laporan Mingguan'!H882+'Laporan Mingguan'!J882+'Laporan Mingguan'!L882+'Laporan Mingguan'!N882</f>
        <v>4</v>
      </c>
      <c r="I877" s="44">
        <f>'Laporan Mingguan'!O882</f>
        <v>0</v>
      </c>
      <c r="J877" s="44">
        <f>'Laporan Mingguan'!P882</f>
        <v>0</v>
      </c>
      <c r="K877" s="44">
        <f>'Laporan Mingguan'!Q882</f>
        <v>26009</v>
      </c>
      <c r="L877" s="44">
        <f>'Laporan Mingguan'!R882</f>
        <v>0</v>
      </c>
    </row>
    <row r="878" spans="1:12" s="41" customFormat="1" x14ac:dyDescent="0.2">
      <c r="A878" s="43">
        <v>400</v>
      </c>
      <c r="B878" s="43" t="str">
        <f>'Laporan Mingguan'!B883</f>
        <v>PULLER BOLT</v>
      </c>
      <c r="C878" s="43" t="str">
        <f>'Laporan Mingguan'!C883</f>
        <v>PB-20-180</v>
      </c>
      <c r="D878" s="43">
        <f>'Laporan Mingguan'!D883</f>
        <v>0</v>
      </c>
      <c r="E878" s="43">
        <f>'Laporan Mingguan'!E883</f>
        <v>0</v>
      </c>
      <c r="F878" s="44">
        <f>'Laporan Mingguan'!F883</f>
        <v>0</v>
      </c>
      <c r="G878" s="43">
        <f>'Laporan Mingguan'!G883+'Laporan Mingguan'!I883+'Laporan Mingguan'!K883+'Laporan Mingguan'!M883</f>
        <v>0</v>
      </c>
      <c r="H878" s="43">
        <f>'Laporan Mingguan'!H883+'Laporan Mingguan'!J883+'Laporan Mingguan'!L883+'Laporan Mingguan'!N883</f>
        <v>0</v>
      </c>
      <c r="I878" s="44">
        <f>'Laporan Mingguan'!O883</f>
        <v>0</v>
      </c>
      <c r="J878" s="44">
        <f>'Laporan Mingguan'!P883</f>
        <v>0</v>
      </c>
      <c r="K878" s="44">
        <f>'Laporan Mingguan'!Q883</f>
        <v>26009</v>
      </c>
      <c r="L878" s="44">
        <f>'Laporan Mingguan'!R883</f>
        <v>0</v>
      </c>
    </row>
    <row r="879" spans="1:12" s="41" customFormat="1" x14ac:dyDescent="0.2">
      <c r="A879" s="43">
        <v>401</v>
      </c>
      <c r="B879" s="43" t="str">
        <f>'Laporan Mingguan'!B884</f>
        <v>PULLER BOLT</v>
      </c>
      <c r="C879" s="43" t="str">
        <f>'Laporan Mingguan'!C884</f>
        <v>PBA-20-210</v>
      </c>
      <c r="D879" s="43">
        <f>'Laporan Mingguan'!D884</f>
        <v>0</v>
      </c>
      <c r="E879" s="43">
        <f>'Laporan Mingguan'!E884</f>
        <v>0</v>
      </c>
      <c r="F879" s="44">
        <f>'Laporan Mingguan'!F884</f>
        <v>0</v>
      </c>
      <c r="G879" s="43">
        <f>'Laporan Mingguan'!G884+'Laporan Mingguan'!I884+'Laporan Mingguan'!K884+'Laporan Mingguan'!M884</f>
        <v>0</v>
      </c>
      <c r="H879" s="43">
        <f>'Laporan Mingguan'!H884+'Laporan Mingguan'!J884+'Laporan Mingguan'!L884+'Laporan Mingguan'!N884</f>
        <v>0</v>
      </c>
      <c r="I879" s="44">
        <f>'Laporan Mingguan'!O884</f>
        <v>0</v>
      </c>
      <c r="J879" s="44">
        <f>'Laporan Mingguan'!P884</f>
        <v>0</v>
      </c>
      <c r="K879" s="44">
        <f>'Laporan Mingguan'!Q884</f>
        <v>350000</v>
      </c>
      <c r="L879" s="44">
        <f>'Laporan Mingguan'!R884</f>
        <v>0</v>
      </c>
    </row>
    <row r="880" spans="1:12" s="41" customFormat="1" x14ac:dyDescent="0.2">
      <c r="A880" s="43">
        <v>402</v>
      </c>
      <c r="B880" s="43" t="str">
        <f>'Laporan Mingguan'!B885</f>
        <v>Quick Fitting</v>
      </c>
      <c r="C880" s="43" t="str">
        <f>'Laporan Mingguan'!C885</f>
        <v>PL10-02T</v>
      </c>
      <c r="D880" s="43">
        <f>'Laporan Mingguan'!D885</f>
        <v>0</v>
      </c>
      <c r="E880" s="43">
        <f>'Laporan Mingguan'!E885</f>
        <v>0</v>
      </c>
      <c r="F880" s="44">
        <f>'Laporan Mingguan'!F885</f>
        <v>2</v>
      </c>
      <c r="G880" s="43">
        <f>'Laporan Mingguan'!G885+'Laporan Mingguan'!I885+'Laporan Mingguan'!K885+'Laporan Mingguan'!M885</f>
        <v>0</v>
      </c>
      <c r="H880" s="43">
        <f>'Laporan Mingguan'!H885+'Laporan Mingguan'!J885+'Laporan Mingguan'!L885+'Laporan Mingguan'!N885</f>
        <v>0</v>
      </c>
      <c r="I880" s="44">
        <f>'Laporan Mingguan'!O885</f>
        <v>2</v>
      </c>
      <c r="J880" s="44">
        <f>'Laporan Mingguan'!P885</f>
        <v>2</v>
      </c>
      <c r="K880" s="44">
        <f>'Laporan Mingguan'!Q885</f>
        <v>20000</v>
      </c>
      <c r="L880" s="44">
        <f>'Laporan Mingguan'!R885</f>
        <v>40000</v>
      </c>
    </row>
    <row r="881" spans="1:12" s="41" customFormat="1" x14ac:dyDescent="0.2">
      <c r="A881" s="43">
        <v>403</v>
      </c>
      <c r="B881" s="43" t="str">
        <f>'Laporan Mingguan'!B886</f>
        <v>Quick Fitting</v>
      </c>
      <c r="C881" s="43" t="str">
        <f>'Laporan Mingguan'!C886</f>
        <v>QFT 01-08</v>
      </c>
      <c r="D881" s="43">
        <f>'Laporan Mingguan'!D886</f>
        <v>0</v>
      </c>
      <c r="E881" s="43">
        <f>'Laporan Mingguan'!E886</f>
        <v>0</v>
      </c>
      <c r="F881" s="44">
        <f>'Laporan Mingguan'!F886</f>
        <v>4</v>
      </c>
      <c r="G881" s="43">
        <f>'Laporan Mingguan'!G886+'Laporan Mingguan'!I886+'Laporan Mingguan'!K886+'Laporan Mingguan'!M886</f>
        <v>0</v>
      </c>
      <c r="H881" s="43">
        <f>'Laporan Mingguan'!H886+'Laporan Mingguan'!J886+'Laporan Mingguan'!L886+'Laporan Mingguan'!N886</f>
        <v>0</v>
      </c>
      <c r="I881" s="44">
        <f>'Laporan Mingguan'!O886</f>
        <v>4</v>
      </c>
      <c r="J881" s="44">
        <f>'Laporan Mingguan'!P886</f>
        <v>4</v>
      </c>
      <c r="K881" s="44">
        <f>'Laporan Mingguan'!Q886</f>
        <v>9256</v>
      </c>
      <c r="L881" s="44">
        <f>'Laporan Mingguan'!R886</f>
        <v>37024</v>
      </c>
    </row>
    <row r="882" spans="1:12" s="41" customFormat="1" x14ac:dyDescent="0.2">
      <c r="A882" s="43">
        <v>404</v>
      </c>
      <c r="B882" s="43" t="str">
        <f>'Laporan Mingguan'!B887</f>
        <v>Quick Fitting</v>
      </c>
      <c r="C882" s="43" t="str">
        <f>'Laporan Mingguan'!C887</f>
        <v>QFT-01-10</v>
      </c>
      <c r="D882" s="43">
        <f>'Laporan Mingguan'!D887</f>
        <v>0</v>
      </c>
      <c r="E882" s="43">
        <f>'Laporan Mingguan'!E887</f>
        <v>0</v>
      </c>
      <c r="F882" s="44">
        <f>'Laporan Mingguan'!F887</f>
        <v>1</v>
      </c>
      <c r="G882" s="43">
        <f>'Laporan Mingguan'!G887+'Laporan Mingguan'!I887+'Laporan Mingguan'!K887+'Laporan Mingguan'!M887</f>
        <v>0</v>
      </c>
      <c r="H882" s="43">
        <f>'Laporan Mingguan'!H887+'Laporan Mingguan'!J887+'Laporan Mingguan'!L887+'Laporan Mingguan'!N887</f>
        <v>0</v>
      </c>
      <c r="I882" s="44">
        <f>'Laporan Mingguan'!O887</f>
        <v>1</v>
      </c>
      <c r="J882" s="44">
        <f>'Laporan Mingguan'!P887</f>
        <v>1</v>
      </c>
      <c r="K882" s="44">
        <f>'Laporan Mingguan'!Q887</f>
        <v>20000</v>
      </c>
      <c r="L882" s="44">
        <f>'Laporan Mingguan'!R887</f>
        <v>20000</v>
      </c>
    </row>
    <row r="883" spans="1:12" s="41" customFormat="1" x14ac:dyDescent="0.2">
      <c r="A883" s="43">
        <v>405</v>
      </c>
      <c r="B883" s="43" t="str">
        <f>'Laporan Mingguan'!B888</f>
        <v>Quick Fitting</v>
      </c>
      <c r="C883" s="43" t="str">
        <f>'Laporan Mingguan'!C888</f>
        <v>QFT 02-08</v>
      </c>
      <c r="D883" s="43">
        <f>'Laporan Mingguan'!D888</f>
        <v>0</v>
      </c>
      <c r="E883" s="43">
        <f>'Laporan Mingguan'!E888</f>
        <v>0</v>
      </c>
      <c r="F883" s="44">
        <f>'Laporan Mingguan'!F888</f>
        <v>1</v>
      </c>
      <c r="G883" s="43">
        <f>'Laporan Mingguan'!G888+'Laporan Mingguan'!I888+'Laporan Mingguan'!K888+'Laporan Mingguan'!M888</f>
        <v>0</v>
      </c>
      <c r="H883" s="43">
        <f>'Laporan Mingguan'!H888+'Laporan Mingguan'!J888+'Laporan Mingguan'!L888+'Laporan Mingguan'!N888</f>
        <v>0</v>
      </c>
      <c r="I883" s="44">
        <f>'Laporan Mingguan'!O888</f>
        <v>1</v>
      </c>
      <c r="J883" s="44">
        <f>'Laporan Mingguan'!P888</f>
        <v>1</v>
      </c>
      <c r="K883" s="44">
        <f>'Laporan Mingguan'!Q888</f>
        <v>5700</v>
      </c>
      <c r="L883" s="44">
        <f>'Laporan Mingguan'!R888</f>
        <v>5700</v>
      </c>
    </row>
    <row r="884" spans="1:12" s="41" customFormat="1" x14ac:dyDescent="0.2">
      <c r="A884" s="43">
        <v>406</v>
      </c>
      <c r="B884" s="43" t="str">
        <f>'Laporan Mingguan'!B889</f>
        <v>Quick Fitting</v>
      </c>
      <c r="C884" s="43" t="str">
        <f>'Laporan Mingguan'!C889</f>
        <v>QFT 02-10</v>
      </c>
      <c r="D884" s="43">
        <f>'Laporan Mingguan'!D889</f>
        <v>0</v>
      </c>
      <c r="E884" s="43">
        <f>'Laporan Mingguan'!E889</f>
        <v>0</v>
      </c>
      <c r="F884" s="44">
        <f>'Laporan Mingguan'!F889</f>
        <v>1</v>
      </c>
      <c r="G884" s="43">
        <f>'Laporan Mingguan'!G889+'Laporan Mingguan'!I889+'Laporan Mingguan'!K889+'Laporan Mingguan'!M889</f>
        <v>8</v>
      </c>
      <c r="H884" s="43">
        <f>'Laporan Mingguan'!H889+'Laporan Mingguan'!J889+'Laporan Mingguan'!L889+'Laporan Mingguan'!N889</f>
        <v>9</v>
      </c>
      <c r="I884" s="44">
        <f>'Laporan Mingguan'!O889</f>
        <v>0</v>
      </c>
      <c r="J884" s="44">
        <f>'Laporan Mingguan'!P889</f>
        <v>0</v>
      </c>
      <c r="K884" s="44">
        <f>'Laporan Mingguan'!Q889</f>
        <v>25000</v>
      </c>
      <c r="L884" s="44">
        <f>'Laporan Mingguan'!R889</f>
        <v>0</v>
      </c>
    </row>
    <row r="885" spans="1:12" s="41" customFormat="1" x14ac:dyDescent="0.2">
      <c r="A885" s="43">
        <v>407</v>
      </c>
      <c r="B885" s="43" t="str">
        <f>'Laporan Mingguan'!B890</f>
        <v>Quick Fitting</v>
      </c>
      <c r="C885" s="43" t="str">
        <f>'Laporan Mingguan'!C890</f>
        <v>QFT-03-10</v>
      </c>
      <c r="D885" s="43">
        <f>'Laporan Mingguan'!D890</f>
        <v>0</v>
      </c>
      <c r="E885" s="43">
        <f>'Laporan Mingguan'!E890</f>
        <v>0</v>
      </c>
      <c r="F885" s="44">
        <f>'Laporan Mingguan'!F890</f>
        <v>14</v>
      </c>
      <c r="G885" s="43">
        <f>'Laporan Mingguan'!G890+'Laporan Mingguan'!I890+'Laporan Mingguan'!K890+'Laporan Mingguan'!M890</f>
        <v>0</v>
      </c>
      <c r="H885" s="43">
        <f>'Laporan Mingguan'!H890+'Laporan Mingguan'!J890+'Laporan Mingguan'!L890+'Laporan Mingguan'!N890</f>
        <v>12</v>
      </c>
      <c r="I885" s="44">
        <f>'Laporan Mingguan'!O890</f>
        <v>2</v>
      </c>
      <c r="J885" s="44">
        <f>'Laporan Mingguan'!P890</f>
        <v>2</v>
      </c>
      <c r="K885" s="44">
        <f>'Laporan Mingguan'!Q890</f>
        <v>25000</v>
      </c>
      <c r="L885" s="44">
        <f>'Laporan Mingguan'!R890</f>
        <v>50000</v>
      </c>
    </row>
    <row r="886" spans="1:12" s="41" customFormat="1" x14ac:dyDescent="0.2">
      <c r="A886" s="43">
        <v>408</v>
      </c>
      <c r="B886" s="43" t="str">
        <f>'Laporan Mingguan'!B891</f>
        <v>Quick Fitting</v>
      </c>
      <c r="C886" s="43" t="str">
        <f>'Laporan Mingguan'!C891</f>
        <v>QFT-03-12</v>
      </c>
      <c r="D886" s="43">
        <f>'Laporan Mingguan'!D891</f>
        <v>0</v>
      </c>
      <c r="E886" s="43">
        <f>'Laporan Mingguan'!E891</f>
        <v>0</v>
      </c>
      <c r="F886" s="44">
        <f>'Laporan Mingguan'!F891</f>
        <v>0</v>
      </c>
      <c r="G886" s="43">
        <f>'Laporan Mingguan'!G891+'Laporan Mingguan'!I891+'Laporan Mingguan'!K891+'Laporan Mingguan'!M891</f>
        <v>0</v>
      </c>
      <c r="H886" s="43">
        <f>'Laporan Mingguan'!H891+'Laporan Mingguan'!J891+'Laporan Mingguan'!L891+'Laporan Mingguan'!N891</f>
        <v>0</v>
      </c>
      <c r="I886" s="44">
        <f>'Laporan Mingguan'!O891</f>
        <v>0</v>
      </c>
      <c r="J886" s="44">
        <f>'Laporan Mingguan'!P891</f>
        <v>0</v>
      </c>
      <c r="K886" s="44">
        <f>'Laporan Mingguan'!Q891</f>
        <v>31805</v>
      </c>
      <c r="L886" s="44">
        <f>'Laporan Mingguan'!R891</f>
        <v>0</v>
      </c>
    </row>
    <row r="887" spans="1:12" s="41" customFormat="1" x14ac:dyDescent="0.2">
      <c r="A887" s="43">
        <v>409</v>
      </c>
      <c r="B887" s="43" t="str">
        <f>'Laporan Mingguan'!B892</f>
        <v>Return Pin</v>
      </c>
      <c r="C887" s="43" t="str">
        <f>'Laporan Mingguan'!C892</f>
        <v>16-160</v>
      </c>
      <c r="D887" s="43">
        <f>'Laporan Mingguan'!D892</f>
        <v>0</v>
      </c>
      <c r="E887" s="43">
        <f>'Laporan Mingguan'!E892</f>
        <v>0</v>
      </c>
      <c r="F887" s="44">
        <f>'Laporan Mingguan'!F892</f>
        <v>4</v>
      </c>
      <c r="G887" s="43">
        <f>'Laporan Mingguan'!G892+'Laporan Mingguan'!I892+'Laporan Mingguan'!K892+'Laporan Mingguan'!M892</f>
        <v>0</v>
      </c>
      <c r="H887" s="43">
        <f>'Laporan Mingguan'!H892+'Laporan Mingguan'!J892+'Laporan Mingguan'!L892+'Laporan Mingguan'!N892</f>
        <v>0</v>
      </c>
      <c r="I887" s="44">
        <f>'Laporan Mingguan'!O892</f>
        <v>4</v>
      </c>
      <c r="J887" s="44">
        <f>'Laporan Mingguan'!P892</f>
        <v>4</v>
      </c>
      <c r="K887" s="44">
        <f>'Laporan Mingguan'!Q892</f>
        <v>0</v>
      </c>
      <c r="L887" s="44">
        <f>'Laporan Mingguan'!R892</f>
        <v>0</v>
      </c>
    </row>
    <row r="888" spans="1:12" s="41" customFormat="1" x14ac:dyDescent="0.2">
      <c r="A888" s="43">
        <v>410</v>
      </c>
      <c r="B888" s="43" t="str">
        <f>'Laporan Mingguan'!B893</f>
        <v>Return Pin</v>
      </c>
      <c r="C888" s="43" t="str">
        <f>'Laporan Mingguan'!C893</f>
        <v>MEPP 16 X 200</v>
      </c>
      <c r="D888" s="43">
        <f>'Laporan Mingguan'!D893</f>
        <v>0</v>
      </c>
      <c r="E888" s="43">
        <f>'Laporan Mingguan'!E893</f>
        <v>0</v>
      </c>
      <c r="F888" s="44">
        <f>'Laporan Mingguan'!F893</f>
        <v>1</v>
      </c>
      <c r="G888" s="43">
        <f>'Laporan Mingguan'!G893+'Laporan Mingguan'!I893+'Laporan Mingguan'!K893+'Laporan Mingguan'!M893</f>
        <v>0</v>
      </c>
      <c r="H888" s="43">
        <f>'Laporan Mingguan'!H893+'Laporan Mingguan'!J893+'Laporan Mingguan'!L893+'Laporan Mingguan'!N893</f>
        <v>0</v>
      </c>
      <c r="I888" s="44">
        <f>'Laporan Mingguan'!O893</f>
        <v>1</v>
      </c>
      <c r="J888" s="44">
        <f>'Laporan Mingguan'!P893</f>
        <v>1</v>
      </c>
      <c r="K888" s="44">
        <f>'Laporan Mingguan'!Q893</f>
        <v>0</v>
      </c>
      <c r="L888" s="44">
        <f>'Laporan Mingguan'!R893</f>
        <v>0</v>
      </c>
    </row>
    <row r="889" spans="1:12" s="41" customFormat="1" x14ac:dyDescent="0.2">
      <c r="A889" s="43">
        <v>411</v>
      </c>
      <c r="B889" s="43" t="str">
        <f>'Laporan Mingguan'!B894</f>
        <v>Ring Matahari</v>
      </c>
      <c r="C889" s="43" t="str">
        <f>'Laporan Mingguan'!C894</f>
        <v>AW01</v>
      </c>
      <c r="D889" s="43">
        <f>'Laporan Mingguan'!D894</f>
        <v>0</v>
      </c>
      <c r="E889" s="43">
        <f>'Laporan Mingguan'!E894</f>
        <v>0</v>
      </c>
      <c r="F889" s="44">
        <f>'Laporan Mingguan'!F894</f>
        <v>0</v>
      </c>
      <c r="G889" s="43">
        <f>'Laporan Mingguan'!G894+'Laporan Mingguan'!I894+'Laporan Mingguan'!K894+'Laporan Mingguan'!M894</f>
        <v>0</v>
      </c>
      <c r="H889" s="43">
        <f>'Laporan Mingguan'!H894+'Laporan Mingguan'!J894+'Laporan Mingguan'!L894+'Laporan Mingguan'!N894</f>
        <v>0</v>
      </c>
      <c r="I889" s="44">
        <f>'Laporan Mingguan'!O894</f>
        <v>0</v>
      </c>
      <c r="J889" s="44">
        <f>'Laporan Mingguan'!P894</f>
        <v>0</v>
      </c>
      <c r="K889" s="44">
        <f>'Laporan Mingguan'!Q894</f>
        <v>3100</v>
      </c>
      <c r="L889" s="44">
        <f>'Laporan Mingguan'!R894</f>
        <v>0</v>
      </c>
    </row>
    <row r="890" spans="1:12" s="41" customFormat="1" x14ac:dyDescent="0.2">
      <c r="A890" s="43">
        <v>412</v>
      </c>
      <c r="B890" s="43" t="str">
        <f>'Laporan Mingguan'!B895</f>
        <v>Ring Matahari</v>
      </c>
      <c r="C890" s="43" t="str">
        <f>'Laporan Mingguan'!C895</f>
        <v>AW03</v>
      </c>
      <c r="D890" s="43">
        <f>'Laporan Mingguan'!D895</f>
        <v>0</v>
      </c>
      <c r="E890" s="43">
        <f>'Laporan Mingguan'!E895</f>
        <v>0</v>
      </c>
      <c r="F890" s="44">
        <f>'Laporan Mingguan'!F895</f>
        <v>3</v>
      </c>
      <c r="G890" s="43">
        <f>'Laporan Mingguan'!G895+'Laporan Mingguan'!I895+'Laporan Mingguan'!K895+'Laporan Mingguan'!M895</f>
        <v>0</v>
      </c>
      <c r="H890" s="43">
        <f>'Laporan Mingguan'!H895+'Laporan Mingguan'!J895+'Laporan Mingguan'!L895+'Laporan Mingguan'!N895</f>
        <v>0</v>
      </c>
      <c r="I890" s="44">
        <f>'Laporan Mingguan'!O895</f>
        <v>3</v>
      </c>
      <c r="J890" s="44">
        <f>'Laporan Mingguan'!P895</f>
        <v>3</v>
      </c>
      <c r="K890" s="44">
        <f>'Laporan Mingguan'!Q895</f>
        <v>550</v>
      </c>
      <c r="L890" s="44">
        <f>'Laporan Mingguan'!R895</f>
        <v>1650</v>
      </c>
    </row>
    <row r="891" spans="1:12" s="41" customFormat="1" x14ac:dyDescent="0.2">
      <c r="A891" s="43">
        <v>413</v>
      </c>
      <c r="B891" s="43" t="str">
        <f>'Laporan Mingguan'!B896</f>
        <v>Ring Matahari</v>
      </c>
      <c r="C891" s="43" t="str">
        <f>'Laporan Mingguan'!C896</f>
        <v>AW04</v>
      </c>
      <c r="D891" s="43">
        <f>'Laporan Mingguan'!D896</f>
        <v>0</v>
      </c>
      <c r="E891" s="43">
        <f>'Laporan Mingguan'!E896</f>
        <v>0</v>
      </c>
      <c r="F891" s="44">
        <f>'Laporan Mingguan'!F896</f>
        <v>2</v>
      </c>
      <c r="G891" s="43">
        <f>'Laporan Mingguan'!G896+'Laporan Mingguan'!I896+'Laporan Mingguan'!K896+'Laporan Mingguan'!M896</f>
        <v>0</v>
      </c>
      <c r="H891" s="43">
        <f>'Laporan Mingguan'!H896+'Laporan Mingguan'!J896+'Laporan Mingguan'!L896+'Laporan Mingguan'!N896</f>
        <v>0</v>
      </c>
      <c r="I891" s="44">
        <f>'Laporan Mingguan'!O896</f>
        <v>2</v>
      </c>
      <c r="J891" s="44">
        <f>'Laporan Mingguan'!P896</f>
        <v>2</v>
      </c>
      <c r="K891" s="44">
        <f>'Laporan Mingguan'!Q896</f>
        <v>1100</v>
      </c>
      <c r="L891" s="44">
        <f>'Laporan Mingguan'!R896</f>
        <v>2200</v>
      </c>
    </row>
    <row r="892" spans="1:12" s="41" customFormat="1" x14ac:dyDescent="0.2">
      <c r="A892" s="43">
        <v>414</v>
      </c>
      <c r="B892" s="43" t="str">
        <f>'Laporan Mingguan'!B897</f>
        <v>Rubber Pad</v>
      </c>
      <c r="C892" s="43">
        <f>'Laporan Mingguan'!C897</f>
        <v>0</v>
      </c>
      <c r="D892" s="43">
        <f>'Laporan Mingguan'!D897</f>
        <v>0</v>
      </c>
      <c r="E892" s="43">
        <f>'Laporan Mingguan'!E897</f>
        <v>0</v>
      </c>
      <c r="F892" s="44">
        <f>'Laporan Mingguan'!F897</f>
        <v>1</v>
      </c>
      <c r="G892" s="43">
        <f>'Laporan Mingguan'!G897+'Laporan Mingguan'!I897+'Laporan Mingguan'!K897+'Laporan Mingguan'!M897</f>
        <v>0</v>
      </c>
      <c r="H892" s="43">
        <f>'Laporan Mingguan'!H897+'Laporan Mingguan'!J897+'Laporan Mingguan'!L897+'Laporan Mingguan'!N897</f>
        <v>0</v>
      </c>
      <c r="I892" s="44">
        <f>'Laporan Mingguan'!O897</f>
        <v>1</v>
      </c>
      <c r="J892" s="44">
        <f>'Laporan Mingguan'!P897</f>
        <v>1</v>
      </c>
      <c r="K892" s="44">
        <f>'Laporan Mingguan'!Q897</f>
        <v>0</v>
      </c>
      <c r="L892" s="44">
        <f>'Laporan Mingguan'!R897</f>
        <v>0</v>
      </c>
    </row>
    <row r="893" spans="1:12" s="41" customFormat="1" x14ac:dyDescent="0.2">
      <c r="A893" s="43">
        <v>415</v>
      </c>
      <c r="B893" s="43" t="str">
        <f>'Laporan Mingguan'!B898</f>
        <v>Screw Plugs</v>
      </c>
      <c r="C893" s="43" t="str">
        <f>'Laporan Mingguan'!C898</f>
        <v>QPWA 010</v>
      </c>
      <c r="D893" s="43">
        <f>'Laporan Mingguan'!D898</f>
        <v>0</v>
      </c>
      <c r="E893" s="43">
        <f>'Laporan Mingguan'!E898</f>
        <v>0</v>
      </c>
      <c r="F893" s="44">
        <f>'Laporan Mingguan'!F898</f>
        <v>13</v>
      </c>
      <c r="G893" s="43">
        <f>'Laporan Mingguan'!G898+'Laporan Mingguan'!I898+'Laporan Mingguan'!K898+'Laporan Mingguan'!M898</f>
        <v>8</v>
      </c>
      <c r="H893" s="43">
        <f>'Laporan Mingguan'!H898+'Laporan Mingguan'!J898+'Laporan Mingguan'!L898+'Laporan Mingguan'!N898</f>
        <v>8</v>
      </c>
      <c r="I893" s="44">
        <f>'Laporan Mingguan'!O898</f>
        <v>13</v>
      </c>
      <c r="J893" s="44">
        <f>'Laporan Mingguan'!P898</f>
        <v>13</v>
      </c>
      <c r="K893" s="44">
        <f>'Laporan Mingguan'!Q898</f>
        <v>5500</v>
      </c>
      <c r="L893" s="44">
        <f>'Laporan Mingguan'!R898</f>
        <v>71500</v>
      </c>
    </row>
    <row r="894" spans="1:12" s="41" customFormat="1" x14ac:dyDescent="0.2">
      <c r="A894" s="43">
        <v>416</v>
      </c>
      <c r="B894" s="43" t="str">
        <f>'Laporan Mingguan'!B899</f>
        <v>Screw Plugs</v>
      </c>
      <c r="C894" s="43" t="str">
        <f>'Laporan Mingguan'!C899</f>
        <v>QPWA 020</v>
      </c>
      <c r="D894" s="43" t="str">
        <f>'Laporan Mingguan'!D899</f>
        <v>Comindo</v>
      </c>
      <c r="E894" s="43">
        <f>'Laporan Mingguan'!E899</f>
        <v>0</v>
      </c>
      <c r="F894" s="44">
        <f>'Laporan Mingguan'!F899</f>
        <v>2</v>
      </c>
      <c r="G894" s="43">
        <f>'Laporan Mingguan'!G899+'Laporan Mingguan'!I899+'Laporan Mingguan'!K899+'Laporan Mingguan'!M899</f>
        <v>118</v>
      </c>
      <c r="H894" s="43">
        <f>'Laporan Mingguan'!H899+'Laporan Mingguan'!J899+'Laporan Mingguan'!L899+'Laporan Mingguan'!N899</f>
        <v>118</v>
      </c>
      <c r="I894" s="44">
        <f>'Laporan Mingguan'!O899</f>
        <v>2</v>
      </c>
      <c r="J894" s="44">
        <f>'Laporan Mingguan'!P899</f>
        <v>2</v>
      </c>
      <c r="K894" s="44">
        <f>'Laporan Mingguan'!Q899</f>
        <v>6000</v>
      </c>
      <c r="L894" s="44">
        <f>'Laporan Mingguan'!R899</f>
        <v>12000</v>
      </c>
    </row>
    <row r="895" spans="1:12" s="41" customFormat="1" x14ac:dyDescent="0.2">
      <c r="A895" s="43">
        <v>417</v>
      </c>
      <c r="B895" s="43" t="str">
        <f>'Laporan Mingguan'!B900</f>
        <v>Screw Plugs MISSUMI</v>
      </c>
      <c r="C895" s="43" t="str">
        <f>'Laporan Mingguan'!C900</f>
        <v>JST12/QPWA020</v>
      </c>
      <c r="D895" s="43" t="str">
        <f>'Laporan Mingguan'!D900</f>
        <v>PAT</v>
      </c>
      <c r="E895" s="43">
        <f>'Laporan Mingguan'!E900</f>
        <v>0</v>
      </c>
      <c r="F895" s="44">
        <f>'Laporan Mingguan'!F900</f>
        <v>0</v>
      </c>
      <c r="G895" s="43">
        <f>'Laporan Mingguan'!G900+'Laporan Mingguan'!I900+'Laporan Mingguan'!K900+'Laporan Mingguan'!M900</f>
        <v>0</v>
      </c>
      <c r="H895" s="43">
        <f>'Laporan Mingguan'!H900+'Laporan Mingguan'!J900+'Laporan Mingguan'!L900+'Laporan Mingguan'!N900</f>
        <v>0</v>
      </c>
      <c r="I895" s="44">
        <f>'Laporan Mingguan'!O900</f>
        <v>0</v>
      </c>
      <c r="J895" s="44">
        <f>'Laporan Mingguan'!P900</f>
        <v>0</v>
      </c>
      <c r="K895" s="44">
        <f>'Laporan Mingguan'!Q900</f>
        <v>8000</v>
      </c>
      <c r="L895" s="44">
        <f>'Laporan Mingguan'!R900</f>
        <v>0</v>
      </c>
    </row>
    <row r="896" spans="1:12" s="41" customFormat="1" x14ac:dyDescent="0.2">
      <c r="A896" s="43">
        <v>418</v>
      </c>
      <c r="B896" s="43" t="str">
        <f>'Laporan Mingguan'!B901</f>
        <v>Screw Plugs</v>
      </c>
      <c r="C896" s="43" t="str">
        <f>'Laporan Mingguan'!C901</f>
        <v>QPWA 020 (Kuning)</v>
      </c>
      <c r="D896" s="43">
        <f>'Laporan Mingguan'!D901</f>
        <v>0</v>
      </c>
      <c r="E896" s="43">
        <f>'Laporan Mingguan'!E901</f>
        <v>0</v>
      </c>
      <c r="F896" s="44">
        <f>'Laporan Mingguan'!F901</f>
        <v>2</v>
      </c>
      <c r="G896" s="43">
        <f>'Laporan Mingguan'!G901+'Laporan Mingguan'!I901+'Laporan Mingguan'!K901+'Laporan Mingguan'!M901</f>
        <v>0</v>
      </c>
      <c r="H896" s="43">
        <f>'Laporan Mingguan'!H901+'Laporan Mingguan'!J901+'Laporan Mingguan'!L901+'Laporan Mingguan'!N901</f>
        <v>0</v>
      </c>
      <c r="I896" s="44">
        <f>'Laporan Mingguan'!O901</f>
        <v>2</v>
      </c>
      <c r="J896" s="44">
        <f>'Laporan Mingguan'!P901</f>
        <v>2</v>
      </c>
      <c r="K896" s="44">
        <f>'Laporan Mingguan'!Q901</f>
        <v>9069</v>
      </c>
      <c r="L896" s="44">
        <f>'Laporan Mingguan'!R901</f>
        <v>18138</v>
      </c>
    </row>
    <row r="897" spans="1:12" s="41" customFormat="1" x14ac:dyDescent="0.2">
      <c r="A897" s="43">
        <v>419</v>
      </c>
      <c r="B897" s="43" t="str">
        <f>'Laporan Mingguan'!B902</f>
        <v>Screw Plugs</v>
      </c>
      <c r="C897" s="43" t="str">
        <f>'Laporan Mingguan'!C902</f>
        <v>QPWA 030</v>
      </c>
      <c r="D897" s="43">
        <f>'Laporan Mingguan'!D902</f>
        <v>0</v>
      </c>
      <c r="E897" s="43">
        <f>'Laporan Mingguan'!E902</f>
        <v>0</v>
      </c>
      <c r="F897" s="44">
        <f>'Laporan Mingguan'!F902</f>
        <v>0</v>
      </c>
      <c r="G897" s="43">
        <f>'Laporan Mingguan'!G902+'Laporan Mingguan'!I902+'Laporan Mingguan'!K902+'Laporan Mingguan'!M902</f>
        <v>14</v>
      </c>
      <c r="H897" s="43">
        <f>'Laporan Mingguan'!H902+'Laporan Mingguan'!J902+'Laporan Mingguan'!L902+'Laporan Mingguan'!N902</f>
        <v>14</v>
      </c>
      <c r="I897" s="44">
        <f>'Laporan Mingguan'!O902</f>
        <v>0</v>
      </c>
      <c r="J897" s="44">
        <f>'Laporan Mingguan'!P902</f>
        <v>0</v>
      </c>
      <c r="K897" s="44">
        <f>'Laporan Mingguan'!Q902</f>
        <v>9000</v>
      </c>
      <c r="L897" s="44">
        <f>'Laporan Mingguan'!R902</f>
        <v>0</v>
      </c>
    </row>
    <row r="898" spans="1:12" s="41" customFormat="1" x14ac:dyDescent="0.2">
      <c r="A898" s="43">
        <v>420</v>
      </c>
      <c r="B898" s="43" t="str">
        <f>'Laporan Mingguan'!B903</f>
        <v>Screw Plugs</v>
      </c>
      <c r="C898" s="43" t="str">
        <f>'Laporan Mingguan'!C903</f>
        <v>QPWA-060</v>
      </c>
      <c r="D898" s="43">
        <f>'Laporan Mingguan'!D903</f>
        <v>0</v>
      </c>
      <c r="E898" s="43">
        <f>'Laporan Mingguan'!E903</f>
        <v>0</v>
      </c>
      <c r="F898" s="44">
        <f>'Laporan Mingguan'!F903</f>
        <v>0</v>
      </c>
      <c r="G898" s="43">
        <f>'Laporan Mingguan'!G903+'Laporan Mingguan'!I903+'Laporan Mingguan'!K903+'Laporan Mingguan'!M903</f>
        <v>4</v>
      </c>
      <c r="H898" s="43">
        <f>'Laporan Mingguan'!H903+'Laporan Mingguan'!J903+'Laporan Mingguan'!L903+'Laporan Mingguan'!N903</f>
        <v>4</v>
      </c>
      <c r="I898" s="44">
        <f>'Laporan Mingguan'!O903</f>
        <v>0</v>
      </c>
      <c r="J898" s="44">
        <f>'Laporan Mingguan'!P903</f>
        <v>0</v>
      </c>
      <c r="K898" s="44">
        <f>'Laporan Mingguan'!Q903</f>
        <v>0</v>
      </c>
      <c r="L898" s="44">
        <f>'Laporan Mingguan'!R903</f>
        <v>0</v>
      </c>
    </row>
    <row r="899" spans="1:12" s="41" customFormat="1" x14ac:dyDescent="0.2">
      <c r="A899" s="43">
        <v>421</v>
      </c>
      <c r="B899" s="43" t="str">
        <f>'Laporan Mingguan'!B904</f>
        <v>Screw Plugs</v>
      </c>
      <c r="C899" s="43" t="str">
        <f>'Laporan Mingguan'!C904</f>
        <v>QPWB-008</v>
      </c>
      <c r="D899" s="43">
        <f>'Laporan Mingguan'!D904</f>
        <v>0</v>
      </c>
      <c r="E899" s="43">
        <f>'Laporan Mingguan'!E904</f>
        <v>0</v>
      </c>
      <c r="F899" s="44">
        <f>'Laporan Mingguan'!F904</f>
        <v>4</v>
      </c>
      <c r="G899" s="43">
        <f>'Laporan Mingguan'!G904+'Laporan Mingguan'!I904+'Laporan Mingguan'!K904+'Laporan Mingguan'!M904</f>
        <v>0</v>
      </c>
      <c r="H899" s="43">
        <f>'Laporan Mingguan'!H904+'Laporan Mingguan'!J904+'Laporan Mingguan'!L904+'Laporan Mingguan'!N904</f>
        <v>0</v>
      </c>
      <c r="I899" s="44">
        <f>'Laporan Mingguan'!O904</f>
        <v>4</v>
      </c>
      <c r="J899" s="44">
        <f>'Laporan Mingguan'!P904</f>
        <v>4</v>
      </c>
      <c r="K899" s="44">
        <f>'Laporan Mingguan'!Q904</f>
        <v>6331</v>
      </c>
      <c r="L899" s="44">
        <f>'Laporan Mingguan'!R904</f>
        <v>25324</v>
      </c>
    </row>
    <row r="900" spans="1:12" s="41" customFormat="1" x14ac:dyDescent="0.2">
      <c r="A900" s="43">
        <v>422</v>
      </c>
      <c r="B900" s="43" t="str">
        <f>'Laporan Mingguan'!B905</f>
        <v>Screw Plugs</v>
      </c>
      <c r="C900" s="43" t="str">
        <f>'Laporan Mingguan'!C905</f>
        <v>QPWB-010</v>
      </c>
      <c r="D900" s="43">
        <f>'Laporan Mingguan'!D905</f>
        <v>0</v>
      </c>
      <c r="E900" s="43">
        <f>'Laporan Mingguan'!E905</f>
        <v>0</v>
      </c>
      <c r="F900" s="44">
        <f>'Laporan Mingguan'!F905</f>
        <v>34</v>
      </c>
      <c r="G900" s="43">
        <f>'Laporan Mingguan'!G905+'Laporan Mingguan'!I905+'Laporan Mingguan'!K905+'Laporan Mingguan'!M905</f>
        <v>0</v>
      </c>
      <c r="H900" s="43">
        <f>'Laporan Mingguan'!H905+'Laporan Mingguan'!J905+'Laporan Mingguan'!L905+'Laporan Mingguan'!N905</f>
        <v>0</v>
      </c>
      <c r="I900" s="44">
        <f>'Laporan Mingguan'!O905</f>
        <v>34</v>
      </c>
      <c r="J900" s="44">
        <f>'Laporan Mingguan'!P905</f>
        <v>34</v>
      </c>
      <c r="K900" s="44">
        <f>'Laporan Mingguan'!Q905</f>
        <v>6331</v>
      </c>
      <c r="L900" s="44">
        <f>'Laporan Mingguan'!R905</f>
        <v>215254</v>
      </c>
    </row>
    <row r="901" spans="1:12" s="41" customFormat="1" x14ac:dyDescent="0.2">
      <c r="A901" s="43">
        <v>423</v>
      </c>
      <c r="B901" s="43" t="str">
        <f>'Laporan Mingguan'!B906</f>
        <v>Screw Plugs</v>
      </c>
      <c r="C901" s="43" t="str">
        <f>'Laporan Mingguan'!C906</f>
        <v>QPWB-014</v>
      </c>
      <c r="D901" s="43">
        <f>'Laporan Mingguan'!D906</f>
        <v>0</v>
      </c>
      <c r="E901" s="43">
        <f>'Laporan Mingguan'!E906</f>
        <v>0</v>
      </c>
      <c r="F901" s="44">
        <f>'Laporan Mingguan'!F906</f>
        <v>20</v>
      </c>
      <c r="G901" s="43">
        <f>'Laporan Mingguan'!G906+'Laporan Mingguan'!I906+'Laporan Mingguan'!K906+'Laporan Mingguan'!M906</f>
        <v>0</v>
      </c>
      <c r="H901" s="43">
        <f>'Laporan Mingguan'!H906+'Laporan Mingguan'!J906+'Laporan Mingguan'!L906+'Laporan Mingguan'!N906</f>
        <v>0</v>
      </c>
      <c r="I901" s="44">
        <f>'Laporan Mingguan'!O906</f>
        <v>20</v>
      </c>
      <c r="J901" s="44">
        <f>'Laporan Mingguan'!P906</f>
        <v>20</v>
      </c>
      <c r="K901" s="44">
        <f>'Laporan Mingguan'!Q906</f>
        <v>13969</v>
      </c>
      <c r="L901" s="44">
        <f>'Laporan Mingguan'!R906</f>
        <v>279380</v>
      </c>
    </row>
    <row r="902" spans="1:12" s="41" customFormat="1" x14ac:dyDescent="0.2">
      <c r="A902" s="43">
        <v>424</v>
      </c>
      <c r="B902" s="43" t="str">
        <f>'Laporan Mingguan'!B907</f>
        <v>SPDL 10-80</v>
      </c>
      <c r="C902" s="43">
        <f>'Laporan Mingguan'!C907</f>
        <v>0</v>
      </c>
      <c r="D902" s="43">
        <f>'Laporan Mingguan'!D907</f>
        <v>0</v>
      </c>
      <c r="E902" s="43">
        <f>'Laporan Mingguan'!E907</f>
        <v>0</v>
      </c>
      <c r="F902" s="44">
        <f>'Laporan Mingguan'!F907</f>
        <v>6</v>
      </c>
      <c r="G902" s="43">
        <f>'Laporan Mingguan'!G907+'Laporan Mingguan'!I907+'Laporan Mingguan'!K907+'Laporan Mingguan'!M907</f>
        <v>0</v>
      </c>
      <c r="H902" s="43">
        <f>'Laporan Mingguan'!H907+'Laporan Mingguan'!J907+'Laporan Mingguan'!L907+'Laporan Mingguan'!N907</f>
        <v>0</v>
      </c>
      <c r="I902" s="44">
        <f>'Laporan Mingguan'!O907</f>
        <v>6</v>
      </c>
      <c r="J902" s="44">
        <f>'Laporan Mingguan'!P907</f>
        <v>6</v>
      </c>
      <c r="K902" s="44">
        <f>'Laporan Mingguan'!Q907</f>
        <v>0</v>
      </c>
      <c r="L902" s="44">
        <f>'Laporan Mingguan'!R907</f>
        <v>0</v>
      </c>
    </row>
    <row r="903" spans="1:12" s="41" customFormat="1" x14ac:dyDescent="0.2">
      <c r="A903" s="43">
        <v>425</v>
      </c>
      <c r="B903" s="43" t="str">
        <f>'Laporan Mingguan'!B908</f>
        <v>Spring</v>
      </c>
      <c r="C903" s="43" t="str">
        <f>'Laporan Mingguan'!C908</f>
        <v>CSF/SWF 10-35</v>
      </c>
      <c r="D903" s="43">
        <f>'Laporan Mingguan'!D908</f>
        <v>0</v>
      </c>
      <c r="E903" s="43">
        <f>'Laporan Mingguan'!E908</f>
        <v>0</v>
      </c>
      <c r="F903" s="44">
        <f>'Laporan Mingguan'!F908</f>
        <v>0</v>
      </c>
      <c r="G903" s="43">
        <f>'Laporan Mingguan'!G908+'Laporan Mingguan'!I908+'Laporan Mingguan'!K908+'Laporan Mingguan'!M908</f>
        <v>0</v>
      </c>
      <c r="H903" s="43">
        <f>'Laporan Mingguan'!H908+'Laporan Mingguan'!J908+'Laporan Mingguan'!L908+'Laporan Mingguan'!N908</f>
        <v>0</v>
      </c>
      <c r="I903" s="44">
        <f>'Laporan Mingguan'!O908</f>
        <v>0</v>
      </c>
      <c r="J903" s="44">
        <f>'Laporan Mingguan'!P908</f>
        <v>0</v>
      </c>
      <c r="K903" s="44">
        <f>'Laporan Mingguan'!Q908</f>
        <v>17000</v>
      </c>
      <c r="L903" s="44">
        <f>'Laporan Mingguan'!R908</f>
        <v>0</v>
      </c>
    </row>
    <row r="904" spans="1:12" s="41" customFormat="1" x14ac:dyDescent="0.2">
      <c r="A904" s="43">
        <v>426</v>
      </c>
      <c r="B904" s="43" t="str">
        <f>'Laporan Mingguan'!B909</f>
        <v>Spring</v>
      </c>
      <c r="C904" s="43" t="str">
        <f>'Laporan Mingguan'!C909</f>
        <v>SSWF 50x150</v>
      </c>
      <c r="D904" s="43">
        <f>'Laporan Mingguan'!D909</f>
        <v>0</v>
      </c>
      <c r="E904" s="43">
        <f>'Laporan Mingguan'!E909</f>
        <v>0</v>
      </c>
      <c r="F904" s="44">
        <f>'Laporan Mingguan'!F909</f>
        <v>4</v>
      </c>
      <c r="G904" s="43">
        <f>'Laporan Mingguan'!G909+'Laporan Mingguan'!I909+'Laporan Mingguan'!K909+'Laporan Mingguan'!M909</f>
        <v>0</v>
      </c>
      <c r="H904" s="43">
        <f>'Laporan Mingguan'!H909+'Laporan Mingguan'!J909+'Laporan Mingguan'!L909+'Laporan Mingguan'!N909</f>
        <v>0</v>
      </c>
      <c r="I904" s="44">
        <f>'Laporan Mingguan'!O909</f>
        <v>4</v>
      </c>
      <c r="J904" s="44">
        <f>'Laporan Mingguan'!P909</f>
        <v>4</v>
      </c>
      <c r="K904" s="44">
        <f>'Laporan Mingguan'!Q909</f>
        <v>0</v>
      </c>
      <c r="L904" s="44">
        <f>'Laporan Mingguan'!R909</f>
        <v>0</v>
      </c>
    </row>
    <row r="905" spans="1:12" s="41" customFormat="1" x14ac:dyDescent="0.2">
      <c r="A905" s="43">
        <v>427</v>
      </c>
      <c r="B905" s="43" t="str">
        <f>'Laporan Mingguan'!B910</f>
        <v>Spring</v>
      </c>
      <c r="C905" s="43" t="str">
        <f>'Laporan Mingguan'!C910</f>
        <v>CSF/SWF 10-25</v>
      </c>
      <c r="D905" s="43">
        <f>'Laporan Mingguan'!D910</f>
        <v>0</v>
      </c>
      <c r="E905" s="43">
        <f>'Laporan Mingguan'!E910</f>
        <v>0</v>
      </c>
      <c r="F905" s="44">
        <f>'Laporan Mingguan'!F910</f>
        <v>1</v>
      </c>
      <c r="G905" s="43">
        <f>'Laporan Mingguan'!G910+'Laporan Mingguan'!I910+'Laporan Mingguan'!K910+'Laporan Mingguan'!M910</f>
        <v>0</v>
      </c>
      <c r="H905" s="43">
        <f>'Laporan Mingguan'!H910+'Laporan Mingguan'!J910+'Laporan Mingguan'!L910+'Laporan Mingguan'!N910</f>
        <v>0</v>
      </c>
      <c r="I905" s="44">
        <f>'Laporan Mingguan'!O910</f>
        <v>1</v>
      </c>
      <c r="J905" s="44">
        <f>'Laporan Mingguan'!P910</f>
        <v>1</v>
      </c>
      <c r="K905" s="44">
        <f>'Laporan Mingguan'!Q910</f>
        <v>16000</v>
      </c>
      <c r="L905" s="44">
        <f>'Laporan Mingguan'!R910</f>
        <v>16000</v>
      </c>
    </row>
    <row r="906" spans="1:12" s="41" customFormat="1" x14ac:dyDescent="0.2">
      <c r="A906" s="43">
        <v>428</v>
      </c>
      <c r="B906" s="43" t="str">
        <f>'Laporan Mingguan'!B911</f>
        <v>Spring</v>
      </c>
      <c r="C906" s="43" t="str">
        <f>'Laporan Mingguan'!C911</f>
        <v>CSF 12-20</v>
      </c>
      <c r="D906" s="43">
        <f>'Laporan Mingguan'!D911</f>
        <v>0</v>
      </c>
      <c r="E906" s="43">
        <f>'Laporan Mingguan'!E911</f>
        <v>0</v>
      </c>
      <c r="F906" s="44">
        <f>'Laporan Mingguan'!F911</f>
        <v>0</v>
      </c>
      <c r="G906" s="43">
        <f>'Laporan Mingguan'!G911+'Laporan Mingguan'!I911+'Laporan Mingguan'!K911+'Laporan Mingguan'!M911</f>
        <v>0</v>
      </c>
      <c r="H906" s="43">
        <f>'Laporan Mingguan'!H911+'Laporan Mingguan'!J911+'Laporan Mingguan'!L911+'Laporan Mingguan'!N911</f>
        <v>0</v>
      </c>
      <c r="I906" s="44">
        <f>'Laporan Mingguan'!O911</f>
        <v>0</v>
      </c>
      <c r="J906" s="44">
        <f>'Laporan Mingguan'!P911</f>
        <v>0</v>
      </c>
      <c r="K906" s="44">
        <f>'Laporan Mingguan'!Q911</f>
        <v>17000</v>
      </c>
      <c r="L906" s="44">
        <f>'Laporan Mingguan'!R911</f>
        <v>0</v>
      </c>
    </row>
    <row r="907" spans="1:12" s="41" customFormat="1" x14ac:dyDescent="0.2">
      <c r="A907" s="43">
        <v>429</v>
      </c>
      <c r="B907" s="43" t="str">
        <f>'Laporan Mingguan'!B912</f>
        <v>Spring</v>
      </c>
      <c r="C907" s="43" t="str">
        <f>'Laporan Mingguan'!C912</f>
        <v>CSF 12-25</v>
      </c>
      <c r="D907" s="43">
        <f>'Laporan Mingguan'!D912</f>
        <v>0</v>
      </c>
      <c r="E907" s="43">
        <f>'Laporan Mingguan'!E912</f>
        <v>0</v>
      </c>
      <c r="F907" s="44">
        <f>'Laporan Mingguan'!F912</f>
        <v>0</v>
      </c>
      <c r="G907" s="43">
        <f>'Laporan Mingguan'!G912+'Laporan Mingguan'!I912+'Laporan Mingguan'!K912+'Laporan Mingguan'!M912</f>
        <v>0</v>
      </c>
      <c r="H907" s="43">
        <f>'Laporan Mingguan'!H912+'Laporan Mingguan'!J912+'Laporan Mingguan'!L912+'Laporan Mingguan'!N912</f>
        <v>0</v>
      </c>
      <c r="I907" s="44">
        <f>'Laporan Mingguan'!O912</f>
        <v>0</v>
      </c>
      <c r="J907" s="44">
        <f>'Laporan Mingguan'!P912</f>
        <v>0</v>
      </c>
      <c r="K907" s="44">
        <f>'Laporan Mingguan'!Q912</f>
        <v>18000</v>
      </c>
      <c r="L907" s="44">
        <f>'Laporan Mingguan'!R912</f>
        <v>0</v>
      </c>
    </row>
    <row r="908" spans="1:12" s="41" customFormat="1" x14ac:dyDescent="0.2">
      <c r="A908" s="43">
        <v>430</v>
      </c>
      <c r="B908" s="43" t="str">
        <f>'Laporan Mingguan'!B913</f>
        <v>Spring</v>
      </c>
      <c r="C908" s="43" t="str">
        <f>'Laporan Mingguan'!C913</f>
        <v>CSF 14-30</v>
      </c>
      <c r="D908" s="43">
        <f>'Laporan Mingguan'!D913</f>
        <v>0</v>
      </c>
      <c r="E908" s="43">
        <f>'Laporan Mingguan'!E913</f>
        <v>0</v>
      </c>
      <c r="F908" s="44">
        <f>'Laporan Mingguan'!F913</f>
        <v>1</v>
      </c>
      <c r="G908" s="43">
        <f>'Laporan Mingguan'!G913+'Laporan Mingguan'!I913+'Laporan Mingguan'!K913+'Laporan Mingguan'!M913</f>
        <v>0</v>
      </c>
      <c r="H908" s="43">
        <f>'Laporan Mingguan'!H913+'Laporan Mingguan'!J913+'Laporan Mingguan'!L913+'Laporan Mingguan'!N913</f>
        <v>0</v>
      </c>
      <c r="I908" s="44">
        <f>'Laporan Mingguan'!O913</f>
        <v>1</v>
      </c>
      <c r="J908" s="44">
        <f>'Laporan Mingguan'!P913</f>
        <v>1</v>
      </c>
      <c r="K908" s="44">
        <f>'Laporan Mingguan'!Q913</f>
        <v>0</v>
      </c>
      <c r="L908" s="44">
        <f>'Laporan Mingguan'!R913</f>
        <v>0</v>
      </c>
    </row>
    <row r="909" spans="1:12" s="41" customFormat="1" x14ac:dyDescent="0.2">
      <c r="A909" s="43">
        <v>431</v>
      </c>
      <c r="B909" s="43" t="str">
        <f>'Laporan Mingguan'!B914</f>
        <v>Spring</v>
      </c>
      <c r="C909" s="43" t="str">
        <f>'Laporan Mingguan'!C914</f>
        <v>CSF 14-35</v>
      </c>
      <c r="D909" s="43">
        <f>'Laporan Mingguan'!D914</f>
        <v>0</v>
      </c>
      <c r="E909" s="43">
        <f>'Laporan Mingguan'!E914</f>
        <v>0</v>
      </c>
      <c r="F909" s="44">
        <f>'Laporan Mingguan'!F914</f>
        <v>0</v>
      </c>
      <c r="G909" s="43">
        <f>'Laporan Mingguan'!G914+'Laporan Mingguan'!I914+'Laporan Mingguan'!K914+'Laporan Mingguan'!M914</f>
        <v>0</v>
      </c>
      <c r="H909" s="43">
        <f>'Laporan Mingguan'!H914+'Laporan Mingguan'!J914+'Laporan Mingguan'!L914+'Laporan Mingguan'!N914</f>
        <v>0</v>
      </c>
      <c r="I909" s="44">
        <f>'Laporan Mingguan'!O914</f>
        <v>0</v>
      </c>
      <c r="J909" s="44">
        <f>'Laporan Mingguan'!P914</f>
        <v>0</v>
      </c>
      <c r="K909" s="44">
        <f>'Laporan Mingguan'!Q914</f>
        <v>27000</v>
      </c>
      <c r="L909" s="44">
        <f>'Laporan Mingguan'!R914</f>
        <v>0</v>
      </c>
    </row>
    <row r="910" spans="1:12" s="41" customFormat="1" x14ac:dyDescent="0.2">
      <c r="A910" s="43">
        <v>432</v>
      </c>
      <c r="B910" s="43" t="str">
        <f>'Laporan Mingguan'!B915</f>
        <v>Spring</v>
      </c>
      <c r="C910" s="43" t="str">
        <f>'Laporan Mingguan'!C915</f>
        <v>CSF 14-40</v>
      </c>
      <c r="D910" s="43">
        <f>'Laporan Mingguan'!D915</f>
        <v>0</v>
      </c>
      <c r="E910" s="43">
        <f>'Laporan Mingguan'!E915</f>
        <v>0</v>
      </c>
      <c r="F910" s="44">
        <f>'Laporan Mingguan'!F915</f>
        <v>0</v>
      </c>
      <c r="G910" s="43">
        <f>'Laporan Mingguan'!G915+'Laporan Mingguan'!I915+'Laporan Mingguan'!K915+'Laporan Mingguan'!M915</f>
        <v>0</v>
      </c>
      <c r="H910" s="43">
        <f>'Laporan Mingguan'!H915+'Laporan Mingguan'!J915+'Laporan Mingguan'!L915+'Laporan Mingguan'!N915</f>
        <v>0</v>
      </c>
      <c r="I910" s="44">
        <f>'Laporan Mingguan'!O915</f>
        <v>0</v>
      </c>
      <c r="J910" s="44">
        <f>'Laporan Mingguan'!P915</f>
        <v>0</v>
      </c>
      <c r="K910" s="44">
        <f>'Laporan Mingguan'!Q915</f>
        <v>29000</v>
      </c>
      <c r="L910" s="44">
        <f>'Laporan Mingguan'!R915</f>
        <v>0</v>
      </c>
    </row>
    <row r="911" spans="1:12" s="41" customFormat="1" x14ac:dyDescent="0.2">
      <c r="A911" s="43">
        <v>433</v>
      </c>
      <c r="B911" s="43" t="str">
        <f>'Laporan Mingguan'!B916</f>
        <v>SPRING</v>
      </c>
      <c r="C911" s="43" t="str">
        <f>'Laporan Mingguan'!C916</f>
        <v>CSF 14-55</v>
      </c>
      <c r="D911" s="43">
        <f>'Laporan Mingguan'!D916</f>
        <v>0</v>
      </c>
      <c r="E911" s="43">
        <f>'Laporan Mingguan'!E916</f>
        <v>0</v>
      </c>
      <c r="F911" s="44">
        <f>'Laporan Mingguan'!F916</f>
        <v>0</v>
      </c>
      <c r="G911" s="43">
        <f>'Laporan Mingguan'!G916+'Laporan Mingguan'!I916+'Laporan Mingguan'!K916+'Laporan Mingguan'!M916</f>
        <v>0</v>
      </c>
      <c r="H911" s="43">
        <f>'Laporan Mingguan'!H916+'Laporan Mingguan'!J916+'Laporan Mingguan'!L916+'Laporan Mingguan'!N916</f>
        <v>0</v>
      </c>
      <c r="I911" s="44">
        <f>'Laporan Mingguan'!O916</f>
        <v>0</v>
      </c>
      <c r="J911" s="44">
        <f>'Laporan Mingguan'!P916</f>
        <v>0</v>
      </c>
      <c r="K911" s="44">
        <f>'Laporan Mingguan'!Q916</f>
        <v>33000</v>
      </c>
      <c r="L911" s="44">
        <f>'Laporan Mingguan'!R916</f>
        <v>0</v>
      </c>
    </row>
    <row r="912" spans="1:12" s="41" customFormat="1" x14ac:dyDescent="0.2">
      <c r="A912" s="43">
        <v>434</v>
      </c>
      <c r="B912" s="43" t="str">
        <f>'Laporan Mingguan'!B917</f>
        <v>SPRING</v>
      </c>
      <c r="C912" s="43" t="str">
        <f>'Laporan Mingguan'!C917</f>
        <v>CSF 16-25</v>
      </c>
      <c r="D912" s="43">
        <f>'Laporan Mingguan'!D917</f>
        <v>0</v>
      </c>
      <c r="E912" s="43">
        <f>'Laporan Mingguan'!E917</f>
        <v>0</v>
      </c>
      <c r="F912" s="44">
        <f>'Laporan Mingguan'!F917</f>
        <v>0</v>
      </c>
      <c r="G912" s="43">
        <f>'Laporan Mingguan'!G917+'Laporan Mingguan'!I917+'Laporan Mingguan'!K917+'Laporan Mingguan'!M917</f>
        <v>0</v>
      </c>
      <c r="H912" s="43">
        <f>'Laporan Mingguan'!H917+'Laporan Mingguan'!J917+'Laporan Mingguan'!L917+'Laporan Mingguan'!N917</f>
        <v>0</v>
      </c>
      <c r="I912" s="44">
        <f>'Laporan Mingguan'!O917</f>
        <v>0</v>
      </c>
      <c r="J912" s="44">
        <f>'Laporan Mingguan'!P917</f>
        <v>0</v>
      </c>
      <c r="K912" s="44">
        <f>'Laporan Mingguan'!Q917</f>
        <v>26000</v>
      </c>
      <c r="L912" s="44">
        <f>'Laporan Mingguan'!R917</f>
        <v>0</v>
      </c>
    </row>
    <row r="913" spans="1:12" s="41" customFormat="1" x14ac:dyDescent="0.2">
      <c r="A913" s="43">
        <v>435</v>
      </c>
      <c r="B913" s="43" t="str">
        <f>'Laporan Mingguan'!B918</f>
        <v>Spring</v>
      </c>
      <c r="C913" s="43" t="str">
        <f>'Laporan Mingguan'!C918</f>
        <v>CSF 16-45</v>
      </c>
      <c r="D913" s="43">
        <f>'Laporan Mingguan'!D918</f>
        <v>0</v>
      </c>
      <c r="E913" s="43">
        <f>'Laporan Mingguan'!E918</f>
        <v>0</v>
      </c>
      <c r="F913" s="44">
        <f>'Laporan Mingguan'!F918</f>
        <v>0</v>
      </c>
      <c r="G913" s="43">
        <f>'Laporan Mingguan'!G918+'Laporan Mingguan'!I918+'Laporan Mingguan'!K918+'Laporan Mingguan'!M918</f>
        <v>0</v>
      </c>
      <c r="H913" s="43">
        <f>'Laporan Mingguan'!H918+'Laporan Mingguan'!J918+'Laporan Mingguan'!L918+'Laporan Mingguan'!N918</f>
        <v>0</v>
      </c>
      <c r="I913" s="44">
        <f>'Laporan Mingguan'!O918</f>
        <v>0</v>
      </c>
      <c r="J913" s="44">
        <f>'Laporan Mingguan'!P918</f>
        <v>0</v>
      </c>
      <c r="K913" s="44">
        <f>'Laporan Mingguan'!Q918</f>
        <v>31000</v>
      </c>
      <c r="L913" s="44">
        <f>'Laporan Mingguan'!R918</f>
        <v>0</v>
      </c>
    </row>
    <row r="914" spans="1:12" s="41" customFormat="1" x14ac:dyDescent="0.2">
      <c r="A914" s="43">
        <v>436</v>
      </c>
      <c r="B914" s="43" t="str">
        <f>'Laporan Mingguan'!B919</f>
        <v>Spring</v>
      </c>
      <c r="C914" s="43" t="str">
        <f>'Laporan Mingguan'!C919</f>
        <v>CSF 18-35</v>
      </c>
      <c r="D914" s="43">
        <f>'Laporan Mingguan'!D919</f>
        <v>0</v>
      </c>
      <c r="E914" s="43">
        <f>'Laporan Mingguan'!E919</f>
        <v>0</v>
      </c>
      <c r="F914" s="44">
        <f>'Laporan Mingguan'!F919</f>
        <v>8</v>
      </c>
      <c r="G914" s="43">
        <f>'Laporan Mingguan'!G919+'Laporan Mingguan'!I919+'Laporan Mingguan'!K919+'Laporan Mingguan'!M919</f>
        <v>0</v>
      </c>
      <c r="H914" s="43">
        <f>'Laporan Mingguan'!H919+'Laporan Mingguan'!J919+'Laporan Mingguan'!L919+'Laporan Mingguan'!N919</f>
        <v>0</v>
      </c>
      <c r="I914" s="44">
        <f>'Laporan Mingguan'!O919</f>
        <v>8</v>
      </c>
      <c r="J914" s="44">
        <f>'Laporan Mingguan'!P919</f>
        <v>8</v>
      </c>
      <c r="K914" s="44">
        <f>'Laporan Mingguan'!Q919</f>
        <v>31259</v>
      </c>
      <c r="L914" s="44">
        <f>'Laporan Mingguan'!R919</f>
        <v>250072</v>
      </c>
    </row>
    <row r="915" spans="1:12" s="41" customFormat="1" x14ac:dyDescent="0.2">
      <c r="A915" s="43">
        <v>437</v>
      </c>
      <c r="B915" s="43" t="str">
        <f>'Laporan Mingguan'!B920</f>
        <v>Spring</v>
      </c>
      <c r="C915" s="43" t="str">
        <f>'Laporan Mingguan'!C920</f>
        <v>CSF 20-35</v>
      </c>
      <c r="D915" s="43">
        <f>'Laporan Mingguan'!D920</f>
        <v>0</v>
      </c>
      <c r="E915" s="43">
        <f>'Laporan Mingguan'!E920</f>
        <v>0</v>
      </c>
      <c r="F915" s="44">
        <f>'Laporan Mingguan'!F920</f>
        <v>0</v>
      </c>
      <c r="G915" s="43">
        <f>'Laporan Mingguan'!G920+'Laporan Mingguan'!I920+'Laporan Mingguan'!K920+'Laporan Mingguan'!M920</f>
        <v>0</v>
      </c>
      <c r="H915" s="43">
        <f>'Laporan Mingguan'!H920+'Laporan Mingguan'!J920+'Laporan Mingguan'!L920+'Laporan Mingguan'!N920</f>
        <v>0</v>
      </c>
      <c r="I915" s="44">
        <f>'Laporan Mingguan'!O920</f>
        <v>0</v>
      </c>
      <c r="J915" s="44">
        <f>'Laporan Mingguan'!P920</f>
        <v>0</v>
      </c>
      <c r="K915" s="44">
        <f>'Laporan Mingguan'!Q920</f>
        <v>28000</v>
      </c>
      <c r="L915" s="44">
        <f>'Laporan Mingguan'!R920</f>
        <v>0</v>
      </c>
    </row>
    <row r="916" spans="1:12" s="41" customFormat="1" x14ac:dyDescent="0.2">
      <c r="A916" s="43">
        <v>438</v>
      </c>
      <c r="B916" s="43" t="str">
        <f>'Laporan Mingguan'!B921</f>
        <v>Spring</v>
      </c>
      <c r="C916" s="43" t="str">
        <f>'Laporan Mingguan'!C921</f>
        <v>CSF 20-125</v>
      </c>
      <c r="D916" s="43">
        <f>'Laporan Mingguan'!D921</f>
        <v>0</v>
      </c>
      <c r="E916" s="43">
        <f>'Laporan Mingguan'!E921</f>
        <v>0</v>
      </c>
      <c r="F916" s="44">
        <f>'Laporan Mingguan'!F921</f>
        <v>0</v>
      </c>
      <c r="G916" s="43">
        <f>'Laporan Mingguan'!G921+'Laporan Mingguan'!I921+'Laporan Mingguan'!K921+'Laporan Mingguan'!M921</f>
        <v>0</v>
      </c>
      <c r="H916" s="43">
        <f>'Laporan Mingguan'!H921+'Laporan Mingguan'!J921+'Laporan Mingguan'!L921+'Laporan Mingguan'!N921</f>
        <v>0</v>
      </c>
      <c r="I916" s="44">
        <f>'Laporan Mingguan'!O921</f>
        <v>0</v>
      </c>
      <c r="J916" s="44">
        <f>'Laporan Mingguan'!P921</f>
        <v>0</v>
      </c>
      <c r="K916" s="44">
        <f>'Laporan Mingguan'!Q921</f>
        <v>53000</v>
      </c>
      <c r="L916" s="44">
        <f>'Laporan Mingguan'!R921</f>
        <v>0</v>
      </c>
    </row>
    <row r="917" spans="1:12" s="41" customFormat="1" x14ac:dyDescent="0.2">
      <c r="A917" s="43">
        <v>439</v>
      </c>
      <c r="B917" s="43" t="str">
        <f>'Laporan Mingguan'!B922</f>
        <v>Spring</v>
      </c>
      <c r="C917" s="43" t="str">
        <f>'Laporan Mingguan'!C922</f>
        <v>CSF 22-70</v>
      </c>
      <c r="D917" s="43">
        <f>'Laporan Mingguan'!D922</f>
        <v>0</v>
      </c>
      <c r="E917" s="43">
        <f>'Laporan Mingguan'!E922</f>
        <v>0</v>
      </c>
      <c r="F917" s="44">
        <f>'Laporan Mingguan'!F922</f>
        <v>0</v>
      </c>
      <c r="G917" s="43">
        <f>'Laporan Mingguan'!G922+'Laporan Mingguan'!I922+'Laporan Mingguan'!K922+'Laporan Mingguan'!M922</f>
        <v>0</v>
      </c>
      <c r="H917" s="43">
        <f>'Laporan Mingguan'!H922+'Laporan Mingguan'!J922+'Laporan Mingguan'!L922+'Laporan Mingguan'!N922</f>
        <v>0</v>
      </c>
      <c r="I917" s="44">
        <f>'Laporan Mingguan'!O922</f>
        <v>0</v>
      </c>
      <c r="J917" s="44">
        <f>'Laporan Mingguan'!P922</f>
        <v>0</v>
      </c>
      <c r="K917" s="44">
        <f>'Laporan Mingguan'!Q922</f>
        <v>44000</v>
      </c>
      <c r="L917" s="44">
        <f>'Laporan Mingguan'!R922</f>
        <v>0</v>
      </c>
    </row>
    <row r="918" spans="1:12" s="41" customFormat="1" x14ac:dyDescent="0.2">
      <c r="A918" s="43">
        <v>440</v>
      </c>
      <c r="B918" s="43" t="str">
        <f>'Laporan Mingguan'!B923</f>
        <v>Spring</v>
      </c>
      <c r="C918" s="43" t="str">
        <f>'Laporan Mingguan'!C923</f>
        <v>CSF 25-60</v>
      </c>
      <c r="D918" s="43">
        <f>'Laporan Mingguan'!D923</f>
        <v>0</v>
      </c>
      <c r="E918" s="43">
        <f>'Laporan Mingguan'!E923</f>
        <v>0</v>
      </c>
      <c r="F918" s="44">
        <f>'Laporan Mingguan'!F923</f>
        <v>0</v>
      </c>
      <c r="G918" s="43">
        <f>'Laporan Mingguan'!G923+'Laporan Mingguan'!I923+'Laporan Mingguan'!K923+'Laporan Mingguan'!M923</f>
        <v>0</v>
      </c>
      <c r="H918" s="43">
        <f>'Laporan Mingguan'!H923+'Laporan Mingguan'!J923+'Laporan Mingguan'!L923+'Laporan Mingguan'!N923</f>
        <v>0</v>
      </c>
      <c r="I918" s="44">
        <f>'Laporan Mingguan'!O923</f>
        <v>0</v>
      </c>
      <c r="J918" s="44">
        <f>'Laporan Mingguan'!P923</f>
        <v>0</v>
      </c>
      <c r="K918" s="44">
        <f>'Laporan Mingguan'!Q923</f>
        <v>38000</v>
      </c>
      <c r="L918" s="44">
        <f>'Laporan Mingguan'!R923</f>
        <v>0</v>
      </c>
    </row>
    <row r="919" spans="1:12" s="41" customFormat="1" x14ac:dyDescent="0.2">
      <c r="A919" s="43">
        <v>441</v>
      </c>
      <c r="B919" s="43" t="str">
        <f>'Laporan Mingguan'!B924</f>
        <v>Spring</v>
      </c>
      <c r="C919" s="43" t="str">
        <f>'Laporan Mingguan'!C924</f>
        <v>CSF 30-35</v>
      </c>
      <c r="D919" s="43" t="str">
        <f>'Laporan Mingguan'!D924</f>
        <v>Comindo</v>
      </c>
      <c r="E919" s="43">
        <f>'Laporan Mingguan'!E924</f>
        <v>0</v>
      </c>
      <c r="F919" s="44">
        <f>'Laporan Mingguan'!F924</f>
        <v>3</v>
      </c>
      <c r="G919" s="43">
        <f>'Laporan Mingguan'!G924+'Laporan Mingguan'!I924+'Laporan Mingguan'!K924+'Laporan Mingguan'!M924</f>
        <v>0</v>
      </c>
      <c r="H919" s="43">
        <f>'Laporan Mingguan'!H924+'Laporan Mingguan'!J924+'Laporan Mingguan'!L924+'Laporan Mingguan'!N924</f>
        <v>0</v>
      </c>
      <c r="I919" s="44">
        <f>'Laporan Mingguan'!O924</f>
        <v>3</v>
      </c>
      <c r="J919" s="44">
        <f>'Laporan Mingguan'!P924</f>
        <v>3</v>
      </c>
      <c r="K919" s="44">
        <f>'Laporan Mingguan'!Q924</f>
        <v>32000</v>
      </c>
      <c r="L919" s="44">
        <f>'Laporan Mingguan'!R924</f>
        <v>96000</v>
      </c>
    </row>
    <row r="920" spans="1:12" s="41" customFormat="1" x14ac:dyDescent="0.2">
      <c r="A920" s="43">
        <v>442</v>
      </c>
      <c r="B920" s="43" t="str">
        <f>'Laporan Mingguan'!B925</f>
        <v>Spring</v>
      </c>
      <c r="C920" s="43" t="str">
        <f>'Laporan Mingguan'!C925</f>
        <v>CSF 30-40</v>
      </c>
      <c r="D920" s="43" t="str">
        <f>'Laporan Mingguan'!D925</f>
        <v>Comindo</v>
      </c>
      <c r="E920" s="43">
        <f>'Laporan Mingguan'!E925</f>
        <v>0</v>
      </c>
      <c r="F920" s="44">
        <f>'Laporan Mingguan'!F925</f>
        <v>0</v>
      </c>
      <c r="G920" s="43">
        <f>'Laporan Mingguan'!G925+'Laporan Mingguan'!I925+'Laporan Mingguan'!K925+'Laporan Mingguan'!M925</f>
        <v>4</v>
      </c>
      <c r="H920" s="43">
        <f>'Laporan Mingguan'!H925+'Laporan Mingguan'!J925+'Laporan Mingguan'!L925+'Laporan Mingguan'!N925</f>
        <v>4</v>
      </c>
      <c r="I920" s="44">
        <f>'Laporan Mingguan'!O925</f>
        <v>0</v>
      </c>
      <c r="J920" s="44">
        <f>'Laporan Mingguan'!P925</f>
        <v>0</v>
      </c>
      <c r="K920" s="44">
        <f>'Laporan Mingguan'!Q925</f>
        <v>0</v>
      </c>
      <c r="L920" s="44">
        <f>'Laporan Mingguan'!R925</f>
        <v>0</v>
      </c>
    </row>
    <row r="921" spans="1:12" s="41" customFormat="1" x14ac:dyDescent="0.2">
      <c r="A921" s="43">
        <v>443</v>
      </c>
      <c r="B921" s="43" t="str">
        <f>'Laporan Mingguan'!B926</f>
        <v>Spring</v>
      </c>
      <c r="C921" s="43" t="str">
        <f>'Laporan Mingguan'!C926</f>
        <v>CSF 30-70 / SWF 30-70</v>
      </c>
      <c r="D921" s="43">
        <f>'Laporan Mingguan'!D926</f>
        <v>0</v>
      </c>
      <c r="E921" s="43">
        <f>'Laporan Mingguan'!E926</f>
        <v>0</v>
      </c>
      <c r="F921" s="44">
        <f>'Laporan Mingguan'!F926</f>
        <v>0</v>
      </c>
      <c r="G921" s="43">
        <f>'Laporan Mingguan'!G926+'Laporan Mingguan'!I926+'Laporan Mingguan'!K926+'Laporan Mingguan'!M926</f>
        <v>0</v>
      </c>
      <c r="H921" s="43">
        <f>'Laporan Mingguan'!H926+'Laporan Mingguan'!J926+'Laporan Mingguan'!L926+'Laporan Mingguan'!N926</f>
        <v>0</v>
      </c>
      <c r="I921" s="44">
        <f>'Laporan Mingguan'!O926</f>
        <v>0</v>
      </c>
      <c r="J921" s="44">
        <f>'Laporan Mingguan'!P926</f>
        <v>0</v>
      </c>
      <c r="K921" s="44">
        <f>'Laporan Mingguan'!Q926</f>
        <v>42000</v>
      </c>
      <c r="L921" s="44">
        <f>'Laporan Mingguan'!R926</f>
        <v>0</v>
      </c>
    </row>
    <row r="922" spans="1:12" s="41" customFormat="1" x14ac:dyDescent="0.2">
      <c r="A922" s="43">
        <v>444</v>
      </c>
      <c r="B922" s="43" t="str">
        <f>'Laporan Mingguan'!B927</f>
        <v>Spring</v>
      </c>
      <c r="C922" s="43" t="str">
        <f>'Laporan Mingguan'!C927</f>
        <v>CSF 30-75</v>
      </c>
      <c r="D922" s="43">
        <f>'Laporan Mingguan'!D927</f>
        <v>0</v>
      </c>
      <c r="E922" s="43">
        <f>'Laporan Mingguan'!E927</f>
        <v>0</v>
      </c>
      <c r="F922" s="44">
        <f>'Laporan Mingguan'!F927</f>
        <v>0</v>
      </c>
      <c r="G922" s="43">
        <f>'Laporan Mingguan'!G927+'Laporan Mingguan'!I927+'Laporan Mingguan'!K927+'Laporan Mingguan'!M927</f>
        <v>0</v>
      </c>
      <c r="H922" s="43">
        <f>'Laporan Mingguan'!H927+'Laporan Mingguan'!J927+'Laporan Mingguan'!L927+'Laporan Mingguan'!N927</f>
        <v>0</v>
      </c>
      <c r="I922" s="44">
        <f>'Laporan Mingguan'!O927</f>
        <v>0</v>
      </c>
      <c r="J922" s="44">
        <f>'Laporan Mingguan'!P927</f>
        <v>0</v>
      </c>
      <c r="K922" s="44">
        <f>'Laporan Mingguan'!Q927</f>
        <v>44000</v>
      </c>
      <c r="L922" s="44">
        <f>'Laporan Mingguan'!R927</f>
        <v>0</v>
      </c>
    </row>
    <row r="923" spans="1:12" s="41" customFormat="1" x14ac:dyDescent="0.2">
      <c r="A923" s="43">
        <v>445</v>
      </c>
      <c r="B923" s="43" t="str">
        <f>'Laporan Mingguan'!B928</f>
        <v>Spring</v>
      </c>
      <c r="C923" s="43" t="str">
        <f>'Laporan Mingguan'!C928</f>
        <v>CSF 35-70</v>
      </c>
      <c r="D923" s="43">
        <f>'Laporan Mingguan'!D928</f>
        <v>0</v>
      </c>
      <c r="E923" s="43">
        <f>'Laporan Mingguan'!E928</f>
        <v>0</v>
      </c>
      <c r="F923" s="44">
        <f>'Laporan Mingguan'!F928</f>
        <v>4</v>
      </c>
      <c r="G923" s="43">
        <f>'Laporan Mingguan'!G928+'Laporan Mingguan'!I928+'Laporan Mingguan'!K928+'Laporan Mingguan'!M928</f>
        <v>0</v>
      </c>
      <c r="H923" s="43">
        <f>'Laporan Mingguan'!H928+'Laporan Mingguan'!J928+'Laporan Mingguan'!L928+'Laporan Mingguan'!N928</f>
        <v>0</v>
      </c>
      <c r="I923" s="44">
        <f>'Laporan Mingguan'!O928</f>
        <v>4</v>
      </c>
      <c r="J923" s="44">
        <f>'Laporan Mingguan'!P928</f>
        <v>4</v>
      </c>
      <c r="K923" s="44">
        <f>'Laporan Mingguan'!Q928</f>
        <v>0</v>
      </c>
      <c r="L923" s="44">
        <f>'Laporan Mingguan'!R928</f>
        <v>0</v>
      </c>
    </row>
    <row r="924" spans="1:12" s="41" customFormat="1" x14ac:dyDescent="0.2">
      <c r="A924" s="43">
        <v>446</v>
      </c>
      <c r="B924" s="43" t="str">
        <f>'Laporan Mingguan'!B929</f>
        <v>Spring</v>
      </c>
      <c r="C924" s="43" t="str">
        <f>'Laporan Mingguan'!C929</f>
        <v>CSF 35-80</v>
      </c>
      <c r="D924" s="43">
        <f>'Laporan Mingguan'!D929</f>
        <v>0</v>
      </c>
      <c r="E924" s="43">
        <f>'Laporan Mingguan'!E929</f>
        <v>0</v>
      </c>
      <c r="F924" s="44">
        <f>'Laporan Mingguan'!F929</f>
        <v>4</v>
      </c>
      <c r="G924" s="43">
        <f>'Laporan Mingguan'!G929+'Laporan Mingguan'!I929+'Laporan Mingguan'!K929+'Laporan Mingguan'!M929</f>
        <v>0</v>
      </c>
      <c r="H924" s="43">
        <f>'Laporan Mingguan'!H929+'Laporan Mingguan'!J929+'Laporan Mingguan'!L929+'Laporan Mingguan'!N929</f>
        <v>0</v>
      </c>
      <c r="I924" s="44">
        <f>'Laporan Mingguan'!O929</f>
        <v>4</v>
      </c>
      <c r="J924" s="44">
        <f>'Laporan Mingguan'!P929</f>
        <v>4</v>
      </c>
      <c r="K924" s="44">
        <f>'Laporan Mingguan'!Q929</f>
        <v>88000</v>
      </c>
      <c r="L924" s="44">
        <f>'Laporan Mingguan'!R929</f>
        <v>352000</v>
      </c>
    </row>
    <row r="925" spans="1:12" s="41" customFormat="1" x14ac:dyDescent="0.2">
      <c r="A925" s="43">
        <v>447</v>
      </c>
      <c r="B925" s="43" t="str">
        <f>'Laporan Mingguan'!B930</f>
        <v>Spring</v>
      </c>
      <c r="C925" s="43" t="str">
        <f>'Laporan Mingguan'!C930</f>
        <v>CSF 40-80</v>
      </c>
      <c r="D925" s="43">
        <f>'Laporan Mingguan'!D930</f>
        <v>0</v>
      </c>
      <c r="E925" s="43">
        <f>'Laporan Mingguan'!E930</f>
        <v>0</v>
      </c>
      <c r="F925" s="44">
        <f>'Laporan Mingguan'!F930</f>
        <v>0</v>
      </c>
      <c r="G925" s="43">
        <f>'Laporan Mingguan'!G930+'Laporan Mingguan'!I930+'Laporan Mingguan'!K930+'Laporan Mingguan'!M930</f>
        <v>0</v>
      </c>
      <c r="H925" s="43">
        <f>'Laporan Mingguan'!H930+'Laporan Mingguan'!J930+'Laporan Mingguan'!L930+'Laporan Mingguan'!N930</f>
        <v>0</v>
      </c>
      <c r="I925" s="44">
        <f>'Laporan Mingguan'!O930</f>
        <v>0</v>
      </c>
      <c r="J925" s="44">
        <f>'Laporan Mingguan'!P930</f>
        <v>0</v>
      </c>
      <c r="K925" s="44">
        <f>'Laporan Mingguan'!Q930</f>
        <v>65000</v>
      </c>
      <c r="L925" s="44">
        <f>'Laporan Mingguan'!R930</f>
        <v>0</v>
      </c>
    </row>
    <row r="926" spans="1:12" s="41" customFormat="1" x14ac:dyDescent="0.2">
      <c r="A926" s="43">
        <v>448</v>
      </c>
      <c r="B926" s="43" t="str">
        <f>'Laporan Mingguan'!B931</f>
        <v>Spring</v>
      </c>
      <c r="C926" s="43" t="str">
        <f>'Laporan Mingguan'!C931</f>
        <v>CSF 40-90</v>
      </c>
      <c r="D926" s="43">
        <f>'Laporan Mingguan'!D931</f>
        <v>0</v>
      </c>
      <c r="E926" s="43">
        <f>'Laporan Mingguan'!E931</f>
        <v>0</v>
      </c>
      <c r="F926" s="44">
        <f>'Laporan Mingguan'!F931</f>
        <v>0</v>
      </c>
      <c r="G926" s="43">
        <f>'Laporan Mingguan'!G931+'Laporan Mingguan'!I931+'Laporan Mingguan'!K931+'Laporan Mingguan'!M931</f>
        <v>0</v>
      </c>
      <c r="H926" s="43">
        <f>'Laporan Mingguan'!H931+'Laporan Mingguan'!J931+'Laporan Mingguan'!L931+'Laporan Mingguan'!N931</f>
        <v>0</v>
      </c>
      <c r="I926" s="44">
        <f>'Laporan Mingguan'!O931</f>
        <v>0</v>
      </c>
      <c r="J926" s="44">
        <f>'Laporan Mingguan'!P931</f>
        <v>0</v>
      </c>
      <c r="K926" s="44">
        <f>'Laporan Mingguan'!Q931</f>
        <v>72000</v>
      </c>
      <c r="L926" s="44">
        <f>'Laporan Mingguan'!R931</f>
        <v>0</v>
      </c>
    </row>
    <row r="927" spans="1:12" s="41" customFormat="1" x14ac:dyDescent="0.2">
      <c r="A927" s="43">
        <v>449</v>
      </c>
      <c r="B927" s="43" t="str">
        <f>'Laporan Mingguan'!B932</f>
        <v>Spring</v>
      </c>
      <c r="C927" s="43" t="str">
        <f>'Laporan Mingguan'!C932</f>
        <v>CSF 40-100</v>
      </c>
      <c r="D927" s="43">
        <f>'Laporan Mingguan'!D932</f>
        <v>0</v>
      </c>
      <c r="E927" s="43">
        <f>'Laporan Mingguan'!E932</f>
        <v>0</v>
      </c>
      <c r="F927" s="44">
        <f>'Laporan Mingguan'!F932</f>
        <v>0</v>
      </c>
      <c r="G927" s="43">
        <f>'Laporan Mingguan'!G932+'Laporan Mingguan'!I932+'Laporan Mingguan'!K932+'Laporan Mingguan'!M932</f>
        <v>0</v>
      </c>
      <c r="H927" s="43">
        <f>'Laporan Mingguan'!H932+'Laporan Mingguan'!J932+'Laporan Mingguan'!L932+'Laporan Mingguan'!N932</f>
        <v>0</v>
      </c>
      <c r="I927" s="44">
        <f>'Laporan Mingguan'!O932</f>
        <v>0</v>
      </c>
      <c r="J927" s="44">
        <f>'Laporan Mingguan'!P932</f>
        <v>0</v>
      </c>
      <c r="K927" s="44">
        <f>'Laporan Mingguan'!Q932</f>
        <v>125000</v>
      </c>
      <c r="L927" s="44">
        <f>'Laporan Mingguan'!R932</f>
        <v>0</v>
      </c>
    </row>
    <row r="928" spans="1:12" s="41" customFormat="1" x14ac:dyDescent="0.2">
      <c r="A928" s="43">
        <v>450</v>
      </c>
      <c r="B928" s="43" t="str">
        <f>'Laporan Mingguan'!B933</f>
        <v>Spring</v>
      </c>
      <c r="C928" s="43" t="str">
        <f>'Laporan Mingguan'!C933</f>
        <v>CSF 40-150</v>
      </c>
      <c r="D928" s="43">
        <f>'Laporan Mingguan'!D933</f>
        <v>0</v>
      </c>
      <c r="E928" s="43">
        <f>'Laporan Mingguan'!E933</f>
        <v>0</v>
      </c>
      <c r="F928" s="44">
        <f>'Laporan Mingguan'!F933</f>
        <v>0</v>
      </c>
      <c r="G928" s="43">
        <f>'Laporan Mingguan'!G933+'Laporan Mingguan'!I933+'Laporan Mingguan'!K933+'Laporan Mingguan'!M933</f>
        <v>0</v>
      </c>
      <c r="H928" s="43">
        <f>'Laporan Mingguan'!H933+'Laporan Mingguan'!J933+'Laporan Mingguan'!L933+'Laporan Mingguan'!N933</f>
        <v>0</v>
      </c>
      <c r="I928" s="44">
        <f>'Laporan Mingguan'!O933</f>
        <v>0</v>
      </c>
      <c r="J928" s="44">
        <f>'Laporan Mingguan'!P933</f>
        <v>0</v>
      </c>
      <c r="K928" s="44">
        <f>'Laporan Mingguan'!Q933</f>
        <v>115000</v>
      </c>
      <c r="L928" s="44">
        <f>'Laporan Mingguan'!R933</f>
        <v>0</v>
      </c>
    </row>
    <row r="929" spans="1:12" s="41" customFormat="1" x14ac:dyDescent="0.2">
      <c r="A929" s="43">
        <v>451</v>
      </c>
      <c r="B929" s="43" t="str">
        <f>'Laporan Mingguan'!B934</f>
        <v>Spring</v>
      </c>
      <c r="C929" s="43" t="str">
        <f>'Laporan Mingguan'!C934</f>
        <v>CSF 50-70</v>
      </c>
      <c r="D929" s="43">
        <f>'Laporan Mingguan'!D934</f>
        <v>0</v>
      </c>
      <c r="E929" s="43">
        <f>'Laporan Mingguan'!E934</f>
        <v>0</v>
      </c>
      <c r="F929" s="44">
        <f>'Laporan Mingguan'!F934</f>
        <v>0</v>
      </c>
      <c r="G929" s="43">
        <f>'Laporan Mingguan'!G934+'Laporan Mingguan'!I934+'Laporan Mingguan'!K934+'Laporan Mingguan'!M934</f>
        <v>0</v>
      </c>
      <c r="H929" s="43">
        <f>'Laporan Mingguan'!H934+'Laporan Mingguan'!J934+'Laporan Mingguan'!L934+'Laporan Mingguan'!N934</f>
        <v>0</v>
      </c>
      <c r="I929" s="44">
        <f>'Laporan Mingguan'!O934</f>
        <v>0</v>
      </c>
      <c r="J929" s="44">
        <f>'Laporan Mingguan'!P934</f>
        <v>0</v>
      </c>
      <c r="K929" s="44">
        <f>'Laporan Mingguan'!Q934</f>
        <v>88000</v>
      </c>
      <c r="L929" s="44">
        <f>'Laporan Mingguan'!R934</f>
        <v>0</v>
      </c>
    </row>
    <row r="930" spans="1:12" s="41" customFormat="1" x14ac:dyDescent="0.2">
      <c r="A930" s="43">
        <v>452</v>
      </c>
      <c r="B930" s="43" t="str">
        <f>'Laporan Mingguan'!B935</f>
        <v>Spring</v>
      </c>
      <c r="C930" s="43" t="str">
        <f>'Laporan Mingguan'!C935</f>
        <v>CSF 50-90</v>
      </c>
      <c r="D930" s="43">
        <f>'Laporan Mingguan'!D935</f>
        <v>0</v>
      </c>
      <c r="E930" s="43">
        <f>'Laporan Mingguan'!E935</f>
        <v>0</v>
      </c>
      <c r="F930" s="44">
        <f>'Laporan Mingguan'!F935</f>
        <v>0</v>
      </c>
      <c r="G930" s="43">
        <f>'Laporan Mingguan'!G935+'Laporan Mingguan'!I935+'Laporan Mingguan'!K935+'Laporan Mingguan'!M935</f>
        <v>0</v>
      </c>
      <c r="H930" s="43">
        <f>'Laporan Mingguan'!H935+'Laporan Mingguan'!J935+'Laporan Mingguan'!L935+'Laporan Mingguan'!N935</f>
        <v>0</v>
      </c>
      <c r="I930" s="44">
        <f>'Laporan Mingguan'!O935</f>
        <v>0</v>
      </c>
      <c r="J930" s="44">
        <f>'Laporan Mingguan'!P935</f>
        <v>0</v>
      </c>
      <c r="K930" s="44">
        <f>'Laporan Mingguan'!Q935</f>
        <v>106000</v>
      </c>
      <c r="L930" s="44">
        <f>'Laporan Mingguan'!R935</f>
        <v>0</v>
      </c>
    </row>
    <row r="931" spans="1:12" s="41" customFormat="1" x14ac:dyDescent="0.2">
      <c r="A931" s="43">
        <v>453</v>
      </c>
      <c r="B931" s="43" t="str">
        <f>'Laporan Mingguan'!B936</f>
        <v>Spring</v>
      </c>
      <c r="C931" s="43" t="str">
        <f>'Laporan Mingguan'!C936</f>
        <v>CSF 50-100</v>
      </c>
      <c r="D931" s="43">
        <f>'Laporan Mingguan'!D936</f>
        <v>0</v>
      </c>
      <c r="E931" s="43">
        <f>'Laporan Mingguan'!E936</f>
        <v>0</v>
      </c>
      <c r="F931" s="44">
        <f>'Laporan Mingguan'!F936</f>
        <v>0</v>
      </c>
      <c r="G931" s="43">
        <f>'Laporan Mingguan'!G936+'Laporan Mingguan'!I936+'Laporan Mingguan'!K936+'Laporan Mingguan'!M936</f>
        <v>4</v>
      </c>
      <c r="H931" s="43">
        <f>'Laporan Mingguan'!H936+'Laporan Mingguan'!J936+'Laporan Mingguan'!L936+'Laporan Mingguan'!N936</f>
        <v>4</v>
      </c>
      <c r="I931" s="44">
        <f>'Laporan Mingguan'!O936</f>
        <v>0</v>
      </c>
      <c r="J931" s="44">
        <f>'Laporan Mingguan'!P936</f>
        <v>0</v>
      </c>
      <c r="K931" s="44">
        <f>'Laporan Mingguan'!Q936</f>
        <v>117000</v>
      </c>
      <c r="L931" s="44">
        <f>'Laporan Mingguan'!R936</f>
        <v>0</v>
      </c>
    </row>
    <row r="932" spans="1:12" s="41" customFormat="1" x14ac:dyDescent="0.2">
      <c r="A932" s="43">
        <v>454</v>
      </c>
      <c r="B932" s="43" t="str">
        <f>'Laporan Mingguan'!B937</f>
        <v>Spring</v>
      </c>
      <c r="C932" s="43" t="str">
        <f>'Laporan Mingguan'!C937</f>
        <v>CSF 50-125</v>
      </c>
      <c r="D932" s="43">
        <f>'Laporan Mingguan'!D937</f>
        <v>0</v>
      </c>
      <c r="E932" s="43">
        <f>'Laporan Mingguan'!E937</f>
        <v>0</v>
      </c>
      <c r="F932" s="44">
        <f>'Laporan Mingguan'!F937</f>
        <v>0</v>
      </c>
      <c r="G932" s="43">
        <f>'Laporan Mingguan'!G937+'Laporan Mingguan'!I937+'Laporan Mingguan'!K937+'Laporan Mingguan'!M937</f>
        <v>0</v>
      </c>
      <c r="H932" s="43">
        <f>'Laporan Mingguan'!H937+'Laporan Mingguan'!J937+'Laporan Mingguan'!L937+'Laporan Mingguan'!N937</f>
        <v>0</v>
      </c>
      <c r="I932" s="44">
        <f>'Laporan Mingguan'!O937</f>
        <v>0</v>
      </c>
      <c r="J932" s="44">
        <f>'Laporan Mingguan'!P937</f>
        <v>0</v>
      </c>
      <c r="K932" s="44">
        <f>'Laporan Mingguan'!Q937</f>
        <v>142000</v>
      </c>
      <c r="L932" s="44">
        <f>'Laporan Mingguan'!R937</f>
        <v>0</v>
      </c>
    </row>
    <row r="933" spans="1:12" s="41" customFormat="1" x14ac:dyDescent="0.2">
      <c r="A933" s="43">
        <v>455</v>
      </c>
      <c r="B933" s="43" t="str">
        <f>'Laporan Mingguan'!B938</f>
        <v>Spring</v>
      </c>
      <c r="C933" s="43" t="str">
        <f>'Laporan Mingguan'!C938</f>
        <v>CSF 60-90</v>
      </c>
      <c r="D933" s="43">
        <f>'Laporan Mingguan'!D938</f>
        <v>0</v>
      </c>
      <c r="E933" s="43">
        <f>'Laporan Mingguan'!E938</f>
        <v>0</v>
      </c>
      <c r="F933" s="44">
        <f>'Laporan Mingguan'!F938</f>
        <v>1</v>
      </c>
      <c r="G933" s="43">
        <f>'Laporan Mingguan'!G938+'Laporan Mingguan'!I938+'Laporan Mingguan'!K938+'Laporan Mingguan'!M938</f>
        <v>0</v>
      </c>
      <c r="H933" s="43">
        <f>'Laporan Mingguan'!H938+'Laporan Mingguan'!J938+'Laporan Mingguan'!L938+'Laporan Mingguan'!N938</f>
        <v>0</v>
      </c>
      <c r="I933" s="44">
        <f>'Laporan Mingguan'!O938</f>
        <v>1</v>
      </c>
      <c r="J933" s="44">
        <f>'Laporan Mingguan'!P938</f>
        <v>1</v>
      </c>
      <c r="K933" s="44">
        <f>'Laporan Mingguan'!Q938</f>
        <v>0</v>
      </c>
      <c r="L933" s="44">
        <f>'Laporan Mingguan'!R938</f>
        <v>0</v>
      </c>
    </row>
    <row r="934" spans="1:12" s="41" customFormat="1" x14ac:dyDescent="0.2">
      <c r="A934" s="43">
        <v>456</v>
      </c>
      <c r="B934" s="43" t="str">
        <f>'Laporan Mingguan'!B939</f>
        <v>Spring</v>
      </c>
      <c r="C934" s="43" t="str">
        <f>'Laporan Mingguan'!C939</f>
        <v>CSF 60-100</v>
      </c>
      <c r="D934" s="43">
        <f>'Laporan Mingguan'!D939</f>
        <v>0</v>
      </c>
      <c r="E934" s="43">
        <f>'Laporan Mingguan'!E939</f>
        <v>0</v>
      </c>
      <c r="F934" s="44">
        <f>'Laporan Mingguan'!F939</f>
        <v>0</v>
      </c>
      <c r="G934" s="43">
        <f>'Laporan Mingguan'!G939+'Laporan Mingguan'!I939+'Laporan Mingguan'!K939+'Laporan Mingguan'!M939</f>
        <v>0</v>
      </c>
      <c r="H934" s="43">
        <f>'Laporan Mingguan'!H939+'Laporan Mingguan'!J939+'Laporan Mingguan'!L939+'Laporan Mingguan'!N939</f>
        <v>0</v>
      </c>
      <c r="I934" s="44">
        <f>'Laporan Mingguan'!O939</f>
        <v>0</v>
      </c>
      <c r="J934" s="44">
        <f>'Laporan Mingguan'!P939</f>
        <v>0</v>
      </c>
      <c r="K934" s="44">
        <f>'Laporan Mingguan'!Q939</f>
        <v>172000</v>
      </c>
      <c r="L934" s="44">
        <f>'Laporan Mingguan'!R939</f>
        <v>0</v>
      </c>
    </row>
    <row r="935" spans="1:12" s="41" customFormat="1" x14ac:dyDescent="0.2">
      <c r="A935" s="43">
        <v>457</v>
      </c>
      <c r="B935" s="43" t="str">
        <f>'Laporan Mingguan'!B940</f>
        <v>Spring</v>
      </c>
      <c r="C935" s="43" t="str">
        <f>'Laporan Mingguan'!C940</f>
        <v>CSF/SWF 60-125</v>
      </c>
      <c r="D935" s="43">
        <f>'Laporan Mingguan'!D940</f>
        <v>0</v>
      </c>
      <c r="E935" s="43">
        <f>'Laporan Mingguan'!E940</f>
        <v>0</v>
      </c>
      <c r="F935" s="44">
        <f>'Laporan Mingguan'!F940</f>
        <v>2</v>
      </c>
      <c r="G935" s="43">
        <f>'Laporan Mingguan'!G940+'Laporan Mingguan'!I940+'Laporan Mingguan'!K940+'Laporan Mingguan'!M940</f>
        <v>0</v>
      </c>
      <c r="H935" s="43">
        <f>'Laporan Mingguan'!H940+'Laporan Mingguan'!J940+'Laporan Mingguan'!L940+'Laporan Mingguan'!N940</f>
        <v>0</v>
      </c>
      <c r="I935" s="44">
        <f>'Laporan Mingguan'!O940</f>
        <v>2</v>
      </c>
      <c r="J935" s="44">
        <f>'Laporan Mingguan'!P940</f>
        <v>2</v>
      </c>
      <c r="K935" s="44">
        <f>'Laporan Mingguan'!Q940</f>
        <v>204600</v>
      </c>
      <c r="L935" s="44">
        <f>'Laporan Mingguan'!R940</f>
        <v>409200</v>
      </c>
    </row>
    <row r="936" spans="1:12" s="41" customFormat="1" x14ac:dyDescent="0.2">
      <c r="A936" s="43">
        <v>458</v>
      </c>
      <c r="B936" s="43" t="str">
        <f>'Laporan Mingguan'!B941</f>
        <v>Spring</v>
      </c>
      <c r="C936" s="43" t="str">
        <f>'Laporan Mingguan'!C941</f>
        <v>CSF 60-150</v>
      </c>
      <c r="D936" s="43">
        <f>'Laporan Mingguan'!D941</f>
        <v>0</v>
      </c>
      <c r="E936" s="43">
        <f>'Laporan Mingguan'!E941</f>
        <v>0</v>
      </c>
      <c r="F936" s="44">
        <f>'Laporan Mingguan'!F941</f>
        <v>0</v>
      </c>
      <c r="G936" s="43">
        <f>'Laporan Mingguan'!G941+'Laporan Mingguan'!I941+'Laporan Mingguan'!K941+'Laporan Mingguan'!M941</f>
        <v>0</v>
      </c>
      <c r="H936" s="43">
        <f>'Laporan Mingguan'!H941+'Laporan Mingguan'!J941+'Laporan Mingguan'!L941+'Laporan Mingguan'!N941</f>
        <v>0</v>
      </c>
      <c r="I936" s="44">
        <f>'Laporan Mingguan'!O941</f>
        <v>0</v>
      </c>
      <c r="J936" s="44">
        <f>'Laporan Mingguan'!P941</f>
        <v>0</v>
      </c>
      <c r="K936" s="44">
        <f>'Laporan Mingguan'!Q941</f>
        <v>276000</v>
      </c>
      <c r="L936" s="44">
        <f>'Laporan Mingguan'!R941</f>
        <v>0</v>
      </c>
    </row>
    <row r="937" spans="1:12" s="41" customFormat="1" x14ac:dyDescent="0.2">
      <c r="A937" s="43">
        <v>459</v>
      </c>
      <c r="B937" s="43" t="str">
        <f>'Laporan Mingguan'!B942</f>
        <v>Spring</v>
      </c>
      <c r="C937" s="43" t="str">
        <f>'Laporan Mingguan'!C942</f>
        <v>CSF/SWF 60-175</v>
      </c>
      <c r="D937" s="43">
        <f>'Laporan Mingguan'!D942</f>
        <v>0</v>
      </c>
      <c r="E937" s="43">
        <f>'Laporan Mingguan'!E942</f>
        <v>0</v>
      </c>
      <c r="F937" s="44">
        <f>'Laporan Mingguan'!F942</f>
        <v>0</v>
      </c>
      <c r="G937" s="43">
        <f>'Laporan Mingguan'!G942+'Laporan Mingguan'!I942+'Laporan Mingguan'!K942+'Laporan Mingguan'!M942</f>
        <v>0</v>
      </c>
      <c r="H937" s="43">
        <f>'Laporan Mingguan'!H942+'Laporan Mingguan'!J942+'Laporan Mingguan'!L942+'Laporan Mingguan'!N942</f>
        <v>0</v>
      </c>
      <c r="I937" s="44">
        <f>'Laporan Mingguan'!O942</f>
        <v>0</v>
      </c>
      <c r="J937" s="44">
        <f>'Laporan Mingguan'!P942</f>
        <v>0</v>
      </c>
      <c r="K937" s="44">
        <f>'Laporan Mingguan'!Q942</f>
        <v>277400</v>
      </c>
      <c r="L937" s="44">
        <f>'Laporan Mingguan'!R942</f>
        <v>0</v>
      </c>
    </row>
    <row r="938" spans="1:12" s="41" customFormat="1" x14ac:dyDescent="0.2">
      <c r="A938" s="43">
        <v>460</v>
      </c>
      <c r="B938" s="43" t="str">
        <f>'Laporan Mingguan'!B943</f>
        <v>Spring</v>
      </c>
      <c r="C938" s="43" t="str">
        <f>'Laporan Mingguan'!C943</f>
        <v>CSF/SWF 60-200</v>
      </c>
      <c r="D938" s="43">
        <f>'Laporan Mingguan'!D943</f>
        <v>0</v>
      </c>
      <c r="E938" s="43">
        <f>'Laporan Mingguan'!E943</f>
        <v>0</v>
      </c>
      <c r="F938" s="44">
        <f>'Laporan Mingguan'!F943</f>
        <v>0</v>
      </c>
      <c r="G938" s="43">
        <f>'Laporan Mingguan'!G943+'Laporan Mingguan'!I943+'Laporan Mingguan'!K943+'Laporan Mingguan'!M943</f>
        <v>0</v>
      </c>
      <c r="H938" s="43">
        <f>'Laporan Mingguan'!H943+'Laporan Mingguan'!J943+'Laporan Mingguan'!L943+'Laporan Mingguan'!N943</f>
        <v>0</v>
      </c>
      <c r="I938" s="44">
        <f>'Laporan Mingguan'!O943</f>
        <v>0</v>
      </c>
      <c r="J938" s="44">
        <f>'Laporan Mingguan'!P943</f>
        <v>0</v>
      </c>
      <c r="K938" s="44">
        <f>'Laporan Mingguan'!Q943</f>
        <v>315300</v>
      </c>
      <c r="L938" s="44">
        <f>'Laporan Mingguan'!R943</f>
        <v>0</v>
      </c>
    </row>
    <row r="939" spans="1:12" s="41" customFormat="1" x14ac:dyDescent="0.2">
      <c r="A939" s="43">
        <v>461</v>
      </c>
      <c r="B939" s="43" t="str">
        <f>'Laporan Mingguan'!B944</f>
        <v>Spring</v>
      </c>
      <c r="C939" s="43" t="str">
        <f>'Laporan Mingguan'!C944</f>
        <v>CSF/SWF 60-250</v>
      </c>
      <c r="D939" s="43">
        <f>'Laporan Mingguan'!D944</f>
        <v>0</v>
      </c>
      <c r="E939" s="43">
        <f>'Laporan Mingguan'!E944</f>
        <v>0</v>
      </c>
      <c r="F939" s="44">
        <f>'Laporan Mingguan'!F944</f>
        <v>0</v>
      </c>
      <c r="G939" s="43">
        <f>'Laporan Mingguan'!G944+'Laporan Mingguan'!I944+'Laporan Mingguan'!K944+'Laporan Mingguan'!M944</f>
        <v>0</v>
      </c>
      <c r="H939" s="43">
        <f>'Laporan Mingguan'!H944+'Laporan Mingguan'!J944+'Laporan Mingguan'!L944+'Laporan Mingguan'!N944</f>
        <v>0</v>
      </c>
      <c r="I939" s="44">
        <f>'Laporan Mingguan'!O944</f>
        <v>0</v>
      </c>
      <c r="J939" s="44">
        <f>'Laporan Mingguan'!P944</f>
        <v>0</v>
      </c>
      <c r="K939" s="44">
        <f>'Laporan Mingguan'!Q944</f>
        <v>379800</v>
      </c>
      <c r="L939" s="44">
        <f>'Laporan Mingguan'!R944</f>
        <v>0</v>
      </c>
    </row>
    <row r="940" spans="1:12" s="41" customFormat="1" x14ac:dyDescent="0.2">
      <c r="A940" s="43">
        <v>462</v>
      </c>
      <c r="B940" s="43" t="str">
        <f>'Laporan Mingguan'!B945</f>
        <v>Spring</v>
      </c>
      <c r="C940" s="43" t="str">
        <f>'Laporan Mingguan'!C945</f>
        <v>CSL 8-25</v>
      </c>
      <c r="D940" s="43">
        <f>'Laporan Mingguan'!D945</f>
        <v>0</v>
      </c>
      <c r="E940" s="43">
        <f>'Laporan Mingguan'!E945</f>
        <v>0</v>
      </c>
      <c r="F940" s="44">
        <f>'Laporan Mingguan'!F945</f>
        <v>0</v>
      </c>
      <c r="G940" s="43">
        <f>'Laporan Mingguan'!G945+'Laporan Mingguan'!I945+'Laporan Mingguan'!K945+'Laporan Mingguan'!M945</f>
        <v>0</v>
      </c>
      <c r="H940" s="43">
        <f>'Laporan Mingguan'!H945+'Laporan Mingguan'!J945+'Laporan Mingguan'!L945+'Laporan Mingguan'!N945</f>
        <v>0</v>
      </c>
      <c r="I940" s="44">
        <f>'Laporan Mingguan'!O945</f>
        <v>0</v>
      </c>
      <c r="J940" s="44">
        <f>'Laporan Mingguan'!P945</f>
        <v>0</v>
      </c>
      <c r="K940" s="44">
        <f>'Laporan Mingguan'!Q945</f>
        <v>19250</v>
      </c>
      <c r="L940" s="44">
        <f>'Laporan Mingguan'!R945</f>
        <v>0</v>
      </c>
    </row>
    <row r="941" spans="1:12" s="41" customFormat="1" x14ac:dyDescent="0.2">
      <c r="A941" s="43">
        <v>463</v>
      </c>
      <c r="B941" s="43" t="str">
        <f>'Laporan Mingguan'!B946</f>
        <v>Spring</v>
      </c>
      <c r="C941" s="43" t="str">
        <f>'Laporan Mingguan'!C946</f>
        <v>CSL 10-25</v>
      </c>
      <c r="D941" s="43" t="str">
        <f>'Laporan Mingguan'!D946</f>
        <v>Comindo</v>
      </c>
      <c r="E941" s="43">
        <f>'Laporan Mingguan'!E946</f>
        <v>0</v>
      </c>
      <c r="F941" s="44">
        <f>'Laporan Mingguan'!F946</f>
        <v>0</v>
      </c>
      <c r="G941" s="43">
        <f>'Laporan Mingguan'!G946+'Laporan Mingguan'!I946+'Laporan Mingguan'!K946+'Laporan Mingguan'!M946</f>
        <v>0</v>
      </c>
      <c r="H941" s="43">
        <f>'Laporan Mingguan'!H946+'Laporan Mingguan'!J946+'Laporan Mingguan'!L946+'Laporan Mingguan'!N946</f>
        <v>0</v>
      </c>
      <c r="I941" s="44">
        <f>'Laporan Mingguan'!O946</f>
        <v>0</v>
      </c>
      <c r="J941" s="44">
        <f>'Laporan Mingguan'!P946</f>
        <v>0</v>
      </c>
      <c r="K941" s="44">
        <f>'Laporan Mingguan'!Q946</f>
        <v>17000</v>
      </c>
      <c r="L941" s="44">
        <f>'Laporan Mingguan'!R946</f>
        <v>0</v>
      </c>
    </row>
    <row r="942" spans="1:12" s="41" customFormat="1" x14ac:dyDescent="0.2">
      <c r="A942" s="43">
        <v>464</v>
      </c>
      <c r="B942" s="43" t="str">
        <f>'Laporan Mingguan'!B947</f>
        <v>Spring</v>
      </c>
      <c r="C942" s="43" t="str">
        <f>'Laporan Mingguan'!C947</f>
        <v>CSL 14-30</v>
      </c>
      <c r="D942" s="43">
        <f>'Laporan Mingguan'!D947</f>
        <v>0</v>
      </c>
      <c r="E942" s="43">
        <f>'Laporan Mingguan'!E947</f>
        <v>0</v>
      </c>
      <c r="F942" s="44">
        <f>'Laporan Mingguan'!F947</f>
        <v>3</v>
      </c>
      <c r="G942" s="43">
        <f>'Laporan Mingguan'!G947+'Laporan Mingguan'!I947+'Laporan Mingguan'!K947+'Laporan Mingguan'!M947</f>
        <v>0</v>
      </c>
      <c r="H942" s="43">
        <f>'Laporan Mingguan'!H947+'Laporan Mingguan'!J947+'Laporan Mingguan'!L947+'Laporan Mingguan'!N947</f>
        <v>0</v>
      </c>
      <c r="I942" s="44">
        <f>'Laporan Mingguan'!O947</f>
        <v>3</v>
      </c>
      <c r="J942" s="44">
        <f>'Laporan Mingguan'!P947</f>
        <v>3</v>
      </c>
      <c r="K942" s="44">
        <f>'Laporan Mingguan'!Q947</f>
        <v>25146</v>
      </c>
      <c r="L942" s="44">
        <f>'Laporan Mingguan'!R947</f>
        <v>75438</v>
      </c>
    </row>
    <row r="943" spans="1:12" s="41" customFormat="1" x14ac:dyDescent="0.2">
      <c r="A943" s="43">
        <v>465</v>
      </c>
      <c r="B943" s="43" t="str">
        <f>'Laporan Mingguan'!B948</f>
        <v>Spring</v>
      </c>
      <c r="C943" s="43" t="str">
        <f>'Laporan Mingguan'!C948</f>
        <v>CWR 26-30</v>
      </c>
      <c r="D943" s="43">
        <f>'Laporan Mingguan'!D948</f>
        <v>0</v>
      </c>
      <c r="E943" s="43">
        <f>'Laporan Mingguan'!E948</f>
        <v>0</v>
      </c>
      <c r="F943" s="44">
        <f>'Laporan Mingguan'!F948</f>
        <v>0</v>
      </c>
      <c r="G943" s="43">
        <f>'Laporan Mingguan'!G948+'Laporan Mingguan'!I948+'Laporan Mingguan'!K948+'Laporan Mingguan'!M948</f>
        <v>0</v>
      </c>
      <c r="H943" s="43">
        <f>'Laporan Mingguan'!H948+'Laporan Mingguan'!J948+'Laporan Mingguan'!L948+'Laporan Mingguan'!N948</f>
        <v>0</v>
      </c>
      <c r="I943" s="44">
        <f>'Laporan Mingguan'!O948</f>
        <v>0</v>
      </c>
      <c r="J943" s="44">
        <f>'Laporan Mingguan'!P948</f>
        <v>0</v>
      </c>
      <c r="K943" s="44">
        <f>'Laporan Mingguan'!Q948</f>
        <v>38000</v>
      </c>
      <c r="L943" s="44">
        <f>'Laporan Mingguan'!R948</f>
        <v>0</v>
      </c>
    </row>
    <row r="944" spans="1:12" s="41" customFormat="1" x14ac:dyDescent="0.2">
      <c r="A944" s="43">
        <v>466</v>
      </c>
      <c r="B944" s="43" t="str">
        <f>'Laporan Mingguan'!B949</f>
        <v>Spring</v>
      </c>
      <c r="C944" s="43" t="str">
        <f>'Laporan Mingguan'!C949</f>
        <v>CWR 26-110</v>
      </c>
      <c r="D944" s="43">
        <f>'Laporan Mingguan'!D949</f>
        <v>0</v>
      </c>
      <c r="E944" s="43">
        <f>'Laporan Mingguan'!E949</f>
        <v>0</v>
      </c>
      <c r="F944" s="44">
        <f>'Laporan Mingguan'!F949</f>
        <v>2</v>
      </c>
      <c r="G944" s="43">
        <f>'Laporan Mingguan'!G949+'Laporan Mingguan'!I949+'Laporan Mingguan'!K949+'Laporan Mingguan'!M949</f>
        <v>0</v>
      </c>
      <c r="H944" s="43">
        <f>'Laporan Mingguan'!H949+'Laporan Mingguan'!J949+'Laporan Mingguan'!L949+'Laporan Mingguan'!N949</f>
        <v>0</v>
      </c>
      <c r="I944" s="44">
        <f>'Laporan Mingguan'!O949</f>
        <v>2</v>
      </c>
      <c r="J944" s="44">
        <f>'Laporan Mingguan'!P949</f>
        <v>2</v>
      </c>
      <c r="K944" s="44">
        <f>'Laporan Mingguan'!Q949</f>
        <v>51700</v>
      </c>
      <c r="L944" s="44">
        <f>'Laporan Mingguan'!R949</f>
        <v>103400</v>
      </c>
    </row>
    <row r="945" spans="1:12" s="41" customFormat="1" x14ac:dyDescent="0.2">
      <c r="A945" s="43">
        <v>467</v>
      </c>
      <c r="B945" s="43" t="str">
        <f>'Laporan Mingguan'!B950</f>
        <v>Spring</v>
      </c>
      <c r="C945" s="43" t="str">
        <f>'Laporan Mingguan'!C950</f>
        <v>CWR 31-40</v>
      </c>
      <c r="D945" s="43">
        <f>'Laporan Mingguan'!D950</f>
        <v>0</v>
      </c>
      <c r="E945" s="43">
        <f>'Laporan Mingguan'!E950</f>
        <v>0</v>
      </c>
      <c r="F945" s="44">
        <f>'Laporan Mingguan'!F950</f>
        <v>0</v>
      </c>
      <c r="G945" s="43">
        <f>'Laporan Mingguan'!G950+'Laporan Mingguan'!I950+'Laporan Mingguan'!K950+'Laporan Mingguan'!M950</f>
        <v>4</v>
      </c>
      <c r="H945" s="43">
        <f>'Laporan Mingguan'!H950+'Laporan Mingguan'!J950+'Laporan Mingguan'!L950+'Laporan Mingguan'!N950</f>
        <v>4</v>
      </c>
      <c r="I945" s="44">
        <f>'Laporan Mingguan'!O950</f>
        <v>0</v>
      </c>
      <c r="J945" s="44">
        <f>'Laporan Mingguan'!P950</f>
        <v>0</v>
      </c>
      <c r="K945" s="44">
        <f>'Laporan Mingguan'!Q950</f>
        <v>43000</v>
      </c>
      <c r="L945" s="44">
        <f>'Laporan Mingguan'!R950</f>
        <v>0</v>
      </c>
    </row>
    <row r="946" spans="1:12" s="41" customFormat="1" x14ac:dyDescent="0.2">
      <c r="A946" s="43">
        <v>468</v>
      </c>
      <c r="B946" s="43" t="str">
        <f>'Laporan Mingguan'!B951</f>
        <v>Spring</v>
      </c>
      <c r="C946" s="43" t="str">
        <f>'Laporan Mingguan'!C951</f>
        <v>Yel 60-100</v>
      </c>
      <c r="D946" s="43">
        <f>'Laporan Mingguan'!D951</f>
        <v>0</v>
      </c>
      <c r="E946" s="43">
        <f>'Laporan Mingguan'!E951</f>
        <v>0</v>
      </c>
      <c r="F946" s="44">
        <f>'Laporan Mingguan'!F951</f>
        <v>1</v>
      </c>
      <c r="G946" s="43">
        <f>'Laporan Mingguan'!G951+'Laporan Mingguan'!I951+'Laporan Mingguan'!K951+'Laporan Mingguan'!M951</f>
        <v>0</v>
      </c>
      <c r="H946" s="43">
        <f>'Laporan Mingguan'!H951+'Laporan Mingguan'!J951+'Laporan Mingguan'!L951+'Laporan Mingguan'!N951</f>
        <v>0</v>
      </c>
      <c r="I946" s="44">
        <f>'Laporan Mingguan'!O951</f>
        <v>1</v>
      </c>
      <c r="J946" s="44">
        <f>'Laporan Mingguan'!P951</f>
        <v>1</v>
      </c>
      <c r="K946" s="44">
        <f>'Laporan Mingguan'!Q951</f>
        <v>172000</v>
      </c>
      <c r="L946" s="44">
        <f>'Laporan Mingguan'!R951</f>
        <v>172000</v>
      </c>
    </row>
    <row r="947" spans="1:12" s="41" customFormat="1" x14ac:dyDescent="0.2">
      <c r="A947" s="43">
        <v>469</v>
      </c>
      <c r="B947" s="43" t="str">
        <f>'Laporan Mingguan'!B952</f>
        <v>Sprue Bush</v>
      </c>
      <c r="C947" s="43" t="str">
        <f>'Laporan Mingguan'!C952</f>
        <v>SBC-D12-H30-T15-L30</v>
      </c>
      <c r="D947" s="43">
        <f>'Laporan Mingguan'!D952</f>
        <v>0</v>
      </c>
      <c r="E947" s="43">
        <f>'Laporan Mingguan'!E952</f>
        <v>0</v>
      </c>
      <c r="F947" s="44">
        <f>'Laporan Mingguan'!F952</f>
        <v>1</v>
      </c>
      <c r="G947" s="43">
        <f>'Laporan Mingguan'!G952+'Laporan Mingguan'!I952+'Laporan Mingguan'!K952+'Laporan Mingguan'!M952</f>
        <v>0</v>
      </c>
      <c r="H947" s="43">
        <f>'Laporan Mingguan'!H952+'Laporan Mingguan'!J952+'Laporan Mingguan'!L952+'Laporan Mingguan'!N952</f>
        <v>0</v>
      </c>
      <c r="I947" s="44">
        <f>'Laporan Mingguan'!O952</f>
        <v>1</v>
      </c>
      <c r="J947" s="44">
        <f>'Laporan Mingguan'!P952</f>
        <v>1</v>
      </c>
      <c r="K947" s="44">
        <f>'Laporan Mingguan'!Q952</f>
        <v>65603</v>
      </c>
      <c r="L947" s="44">
        <f>'Laporan Mingguan'!R952</f>
        <v>65603</v>
      </c>
    </row>
    <row r="948" spans="1:12" s="41" customFormat="1" x14ac:dyDescent="0.2">
      <c r="A948" s="43">
        <v>470</v>
      </c>
      <c r="B948" s="43" t="str">
        <f>'Laporan Mingguan'!B953</f>
        <v>Sprue Bush</v>
      </c>
      <c r="C948" s="43" t="str">
        <f>'Laporan Mingguan'!C953</f>
        <v>SBC 16-40-30-3-90-21</v>
      </c>
      <c r="D948" s="43">
        <f>'Laporan Mingguan'!D953</f>
        <v>0</v>
      </c>
      <c r="E948" s="43">
        <f>'Laporan Mingguan'!E953</f>
        <v>0</v>
      </c>
      <c r="F948" s="44">
        <f>'Laporan Mingguan'!F953</f>
        <v>1</v>
      </c>
      <c r="G948" s="43">
        <f>'Laporan Mingguan'!G953+'Laporan Mingguan'!I953+'Laporan Mingguan'!K953+'Laporan Mingguan'!M953</f>
        <v>0</v>
      </c>
      <c r="H948" s="43">
        <f>'Laporan Mingguan'!H953+'Laporan Mingguan'!J953+'Laporan Mingguan'!L953+'Laporan Mingguan'!N953</f>
        <v>0</v>
      </c>
      <c r="I948" s="44">
        <f>'Laporan Mingguan'!O953</f>
        <v>1</v>
      </c>
      <c r="J948" s="44">
        <f>'Laporan Mingguan'!P953</f>
        <v>1</v>
      </c>
      <c r="K948" s="44">
        <f>'Laporan Mingguan'!Q953</f>
        <v>363103</v>
      </c>
      <c r="L948" s="44">
        <f>'Laporan Mingguan'!R953</f>
        <v>363103</v>
      </c>
    </row>
    <row r="949" spans="1:12" s="41" customFormat="1" x14ac:dyDescent="0.2">
      <c r="A949" s="43">
        <v>471</v>
      </c>
      <c r="B949" s="43" t="str">
        <f>'Laporan Mingguan'!B954</f>
        <v>Sprue Bush</v>
      </c>
      <c r="C949" s="43" t="str">
        <f>'Laporan Mingguan'!C954</f>
        <v>SBC 20-40-30-3-100-21</v>
      </c>
      <c r="D949" s="43">
        <f>'Laporan Mingguan'!D954</f>
        <v>0</v>
      </c>
      <c r="E949" s="43">
        <f>'Laporan Mingguan'!E954</f>
        <v>0</v>
      </c>
      <c r="F949" s="44">
        <f>'Laporan Mingguan'!F954</f>
        <v>1</v>
      </c>
      <c r="G949" s="43">
        <f>'Laporan Mingguan'!G954+'Laporan Mingguan'!I954+'Laporan Mingguan'!K954+'Laporan Mingguan'!M954</f>
        <v>0</v>
      </c>
      <c r="H949" s="43">
        <f>'Laporan Mingguan'!H954+'Laporan Mingguan'!J954+'Laporan Mingguan'!L954+'Laporan Mingguan'!N954</f>
        <v>0</v>
      </c>
      <c r="I949" s="44">
        <f>'Laporan Mingguan'!O954</f>
        <v>1</v>
      </c>
      <c r="J949" s="44">
        <f>'Laporan Mingguan'!P954</f>
        <v>1</v>
      </c>
      <c r="K949" s="44">
        <f>'Laporan Mingguan'!Q954</f>
        <v>203788</v>
      </c>
      <c r="L949" s="44">
        <f>'Laporan Mingguan'!R954</f>
        <v>203788</v>
      </c>
    </row>
    <row r="950" spans="1:12" s="41" customFormat="1" x14ac:dyDescent="0.2">
      <c r="A950" s="43">
        <v>472</v>
      </c>
      <c r="B950" s="43" t="str">
        <f>'Laporan Mingguan'!B955</f>
        <v>Sprue Bush</v>
      </c>
      <c r="C950" s="43" t="str">
        <f>'Laporan Mingguan'!C955</f>
        <v>SBC 20-40-30-3-100-16</v>
      </c>
      <c r="D950" s="43">
        <f>'Laporan Mingguan'!D955</f>
        <v>0</v>
      </c>
      <c r="E950" s="43">
        <f>'Laporan Mingguan'!E955</f>
        <v>0</v>
      </c>
      <c r="F950" s="44">
        <f>'Laporan Mingguan'!F955</f>
        <v>1</v>
      </c>
      <c r="G950" s="43">
        <f>'Laporan Mingguan'!G955+'Laporan Mingguan'!I955+'Laporan Mingguan'!K955+'Laporan Mingguan'!M955</f>
        <v>0</v>
      </c>
      <c r="H950" s="43">
        <f>'Laporan Mingguan'!H955+'Laporan Mingguan'!J955+'Laporan Mingguan'!L955+'Laporan Mingguan'!N955</f>
        <v>0</v>
      </c>
      <c r="I950" s="44">
        <f>'Laporan Mingguan'!O955</f>
        <v>1</v>
      </c>
      <c r="J950" s="44">
        <f>'Laporan Mingguan'!P955</f>
        <v>1</v>
      </c>
      <c r="K950" s="44">
        <f>'Laporan Mingguan'!Q955</f>
        <v>174489</v>
      </c>
      <c r="L950" s="44">
        <f>'Laporan Mingguan'!R955</f>
        <v>174489</v>
      </c>
    </row>
    <row r="951" spans="1:12" s="41" customFormat="1" x14ac:dyDescent="0.2">
      <c r="A951" s="43">
        <v>473</v>
      </c>
      <c r="B951" s="43" t="str">
        <f>'Laporan Mingguan'!B956</f>
        <v>Sprue Bush</v>
      </c>
      <c r="C951" s="43" t="str">
        <f>'Laporan Mingguan'!C956</f>
        <v>SBC 20-40-30-2-120-11</v>
      </c>
      <c r="D951" s="43">
        <f>'Laporan Mingguan'!D956</f>
        <v>0</v>
      </c>
      <c r="E951" s="43">
        <f>'Laporan Mingguan'!E956</f>
        <v>0</v>
      </c>
      <c r="F951" s="44">
        <f>'Laporan Mingguan'!F956</f>
        <v>1</v>
      </c>
      <c r="G951" s="43">
        <f>'Laporan Mingguan'!G956+'Laporan Mingguan'!I956+'Laporan Mingguan'!K956+'Laporan Mingguan'!M956</f>
        <v>0</v>
      </c>
      <c r="H951" s="43">
        <f>'Laporan Mingguan'!H956+'Laporan Mingguan'!J956+'Laporan Mingguan'!L956+'Laporan Mingguan'!N956</f>
        <v>0</v>
      </c>
      <c r="I951" s="44">
        <f>'Laporan Mingguan'!O956</f>
        <v>1</v>
      </c>
      <c r="J951" s="44">
        <f>'Laporan Mingguan'!P956</f>
        <v>1</v>
      </c>
      <c r="K951" s="44">
        <f>'Laporan Mingguan'!Q956</f>
        <v>233409</v>
      </c>
      <c r="L951" s="44">
        <f>'Laporan Mingguan'!R956</f>
        <v>233409</v>
      </c>
    </row>
    <row r="952" spans="1:12" s="41" customFormat="1" x14ac:dyDescent="0.2">
      <c r="A952" s="43">
        <v>474</v>
      </c>
      <c r="B952" s="43" t="str">
        <f>'Laporan Mingguan'!B957</f>
        <v>Sprue Bush</v>
      </c>
      <c r="C952" s="43" t="str">
        <f>'Laporan Mingguan'!C957</f>
        <v>SBC 20-40-30-3-150-19</v>
      </c>
      <c r="D952" s="43">
        <f>'Laporan Mingguan'!D957</f>
        <v>0</v>
      </c>
      <c r="E952" s="43">
        <f>'Laporan Mingguan'!E957</f>
        <v>0</v>
      </c>
      <c r="F952" s="44">
        <f>'Laporan Mingguan'!F957</f>
        <v>0</v>
      </c>
      <c r="G952" s="43">
        <f>'Laporan Mingguan'!G957+'Laporan Mingguan'!I957+'Laporan Mingguan'!K957+'Laporan Mingguan'!M957</f>
        <v>0</v>
      </c>
      <c r="H952" s="43">
        <f>'Laporan Mingguan'!H957+'Laporan Mingguan'!J957+'Laporan Mingguan'!L957+'Laporan Mingguan'!N957</f>
        <v>0</v>
      </c>
      <c r="I952" s="44">
        <f>'Laporan Mingguan'!O957</f>
        <v>0</v>
      </c>
      <c r="J952" s="44">
        <f>'Laporan Mingguan'!P957</f>
        <v>0</v>
      </c>
      <c r="K952" s="44">
        <f>'Laporan Mingguan'!Q957</f>
        <v>301920</v>
      </c>
      <c r="L952" s="44">
        <f>'Laporan Mingguan'!R957</f>
        <v>0</v>
      </c>
    </row>
    <row r="953" spans="1:12" s="41" customFormat="1" x14ac:dyDescent="0.2">
      <c r="A953" s="43">
        <v>475</v>
      </c>
      <c r="B953" s="43" t="str">
        <f>'Laporan Mingguan'!B958</f>
        <v>SPW</v>
      </c>
      <c r="C953" s="43" t="str">
        <f>'Laporan Mingguan'!C958</f>
        <v>SPW-10</v>
      </c>
      <c r="D953" s="43">
        <f>'Laporan Mingguan'!D958</f>
        <v>0</v>
      </c>
      <c r="E953" s="43">
        <f>'Laporan Mingguan'!E958</f>
        <v>0</v>
      </c>
      <c r="F953" s="44">
        <f>'Laporan Mingguan'!F958</f>
        <v>2</v>
      </c>
      <c r="G953" s="43">
        <f>'Laporan Mingguan'!G958+'Laporan Mingguan'!I958+'Laporan Mingguan'!K958+'Laporan Mingguan'!M958</f>
        <v>0</v>
      </c>
      <c r="H953" s="43">
        <f>'Laporan Mingguan'!H958+'Laporan Mingguan'!J958+'Laporan Mingguan'!L958+'Laporan Mingguan'!N958</f>
        <v>0</v>
      </c>
      <c r="I953" s="44">
        <f>'Laporan Mingguan'!O958</f>
        <v>2</v>
      </c>
      <c r="J953" s="44">
        <f>'Laporan Mingguan'!P958</f>
        <v>2</v>
      </c>
      <c r="K953" s="44">
        <f>'Laporan Mingguan'!Q958</f>
        <v>4902</v>
      </c>
      <c r="L953" s="44">
        <f>'Laporan Mingguan'!R958</f>
        <v>9804</v>
      </c>
    </row>
    <row r="954" spans="1:12" s="41" customFormat="1" x14ac:dyDescent="0.2">
      <c r="A954" s="43">
        <v>476</v>
      </c>
      <c r="B954" s="43" t="str">
        <f>'Laporan Mingguan'!B959</f>
        <v>Stepped Ejector Pin</v>
      </c>
      <c r="C954" s="43" t="str">
        <f>'Laporan Mingguan'!C959</f>
        <v>SEPD 2.5-1-150-50</v>
      </c>
      <c r="D954" s="43">
        <f>'Laporan Mingguan'!D959</f>
        <v>0</v>
      </c>
      <c r="E954" s="43">
        <f>'Laporan Mingguan'!E959</f>
        <v>0</v>
      </c>
      <c r="F954" s="44">
        <f>'Laporan Mingguan'!F959</f>
        <v>0</v>
      </c>
      <c r="G954" s="43">
        <f>'Laporan Mingguan'!G959+'Laporan Mingguan'!I959+'Laporan Mingguan'!K959+'Laporan Mingguan'!M959</f>
        <v>0</v>
      </c>
      <c r="H954" s="43">
        <f>'Laporan Mingguan'!H959+'Laporan Mingguan'!J959+'Laporan Mingguan'!L959+'Laporan Mingguan'!N959</f>
        <v>0</v>
      </c>
      <c r="I954" s="44">
        <f>'Laporan Mingguan'!O959</f>
        <v>0</v>
      </c>
      <c r="J954" s="44">
        <f>'Laporan Mingguan'!P959</f>
        <v>0</v>
      </c>
      <c r="K954" s="44">
        <f>'Laporan Mingguan'!Q959</f>
        <v>44000</v>
      </c>
      <c r="L954" s="44">
        <f>'Laporan Mingguan'!R959</f>
        <v>0</v>
      </c>
    </row>
    <row r="955" spans="1:12" s="41" customFormat="1" x14ac:dyDescent="0.2">
      <c r="A955" s="43">
        <v>477</v>
      </c>
      <c r="B955" s="43" t="str">
        <f>'Laporan Mingguan'!B960</f>
        <v>Stepped Ejector Pin</v>
      </c>
      <c r="C955" s="43" t="str">
        <f>'Laporan Mingguan'!C960</f>
        <v>SEPD 3-1-150-50</v>
      </c>
      <c r="D955" s="43">
        <f>'Laporan Mingguan'!D960</f>
        <v>0</v>
      </c>
      <c r="E955" s="43">
        <f>'Laporan Mingguan'!E960</f>
        <v>0</v>
      </c>
      <c r="F955" s="44">
        <f>'Laporan Mingguan'!F960</f>
        <v>3</v>
      </c>
      <c r="G955" s="43">
        <f>'Laporan Mingguan'!G960+'Laporan Mingguan'!I960+'Laporan Mingguan'!K960+'Laporan Mingguan'!M960</f>
        <v>0</v>
      </c>
      <c r="H955" s="43">
        <f>'Laporan Mingguan'!H960+'Laporan Mingguan'!J960+'Laporan Mingguan'!L960+'Laporan Mingguan'!N960</f>
        <v>0</v>
      </c>
      <c r="I955" s="44">
        <f>'Laporan Mingguan'!O960</f>
        <v>3</v>
      </c>
      <c r="J955" s="44">
        <f>'Laporan Mingguan'!P960</f>
        <v>3</v>
      </c>
      <c r="K955" s="44">
        <f>'Laporan Mingguan'!Q960</f>
        <v>35000</v>
      </c>
      <c r="L955" s="44">
        <f>'Laporan Mingguan'!R960</f>
        <v>105000</v>
      </c>
    </row>
    <row r="956" spans="1:12" s="41" customFormat="1" x14ac:dyDescent="0.2">
      <c r="A956" s="43">
        <v>478</v>
      </c>
      <c r="B956" s="43" t="str">
        <f>'Laporan Mingguan'!B961</f>
        <v>Stepped Ejector Pin</v>
      </c>
      <c r="C956" s="43" t="str">
        <f>'Laporan Mingguan'!C961</f>
        <v>SEPD-3-1-200-80</v>
      </c>
      <c r="D956" s="43">
        <f>'Laporan Mingguan'!D961</f>
        <v>0</v>
      </c>
      <c r="E956" s="43">
        <f>'Laporan Mingguan'!E961</f>
        <v>0</v>
      </c>
      <c r="F956" s="44">
        <f>'Laporan Mingguan'!F961</f>
        <v>0</v>
      </c>
      <c r="G956" s="43">
        <f>'Laporan Mingguan'!G961+'Laporan Mingguan'!I961+'Laporan Mingguan'!K961+'Laporan Mingguan'!M961</f>
        <v>0</v>
      </c>
      <c r="H956" s="43">
        <f>'Laporan Mingguan'!H961+'Laporan Mingguan'!J961+'Laporan Mingguan'!L961+'Laporan Mingguan'!N961</f>
        <v>0</v>
      </c>
      <c r="I956" s="44">
        <f>'Laporan Mingguan'!O961</f>
        <v>0</v>
      </c>
      <c r="J956" s="44">
        <f>'Laporan Mingguan'!P961</f>
        <v>0</v>
      </c>
      <c r="K956" s="44">
        <f>'Laporan Mingguan'!Q961</f>
        <v>42336</v>
      </c>
      <c r="L956" s="44">
        <f>'Laporan Mingguan'!R961</f>
        <v>0</v>
      </c>
    </row>
    <row r="957" spans="1:12" s="41" customFormat="1" x14ac:dyDescent="0.2">
      <c r="A957" s="43">
        <v>479</v>
      </c>
      <c r="B957" s="43" t="str">
        <f>'Laporan Mingguan'!B962</f>
        <v>Stepped Ejector Pin</v>
      </c>
      <c r="C957" s="43" t="str">
        <f>'Laporan Mingguan'!C962</f>
        <v>SEPD-3-1,2-150-70</v>
      </c>
      <c r="D957" s="43">
        <f>'Laporan Mingguan'!D962</f>
        <v>0</v>
      </c>
      <c r="E957" s="43">
        <f>'Laporan Mingguan'!E962</f>
        <v>0</v>
      </c>
      <c r="F957" s="44">
        <f>'Laporan Mingguan'!F962</f>
        <v>0</v>
      </c>
      <c r="G957" s="43">
        <f>'Laporan Mingguan'!G962+'Laporan Mingguan'!I962+'Laporan Mingguan'!K962+'Laporan Mingguan'!M962</f>
        <v>0</v>
      </c>
      <c r="H957" s="43">
        <f>'Laporan Mingguan'!H962+'Laporan Mingguan'!J962+'Laporan Mingguan'!L962+'Laporan Mingguan'!N962</f>
        <v>0</v>
      </c>
      <c r="I957" s="44">
        <f>'Laporan Mingguan'!O962</f>
        <v>0</v>
      </c>
      <c r="J957" s="44">
        <f>'Laporan Mingguan'!P962</f>
        <v>0</v>
      </c>
      <c r="K957" s="44">
        <f>'Laporan Mingguan'!Q962</f>
        <v>34329</v>
      </c>
      <c r="L957" s="44">
        <f>'Laporan Mingguan'!R962</f>
        <v>0</v>
      </c>
    </row>
    <row r="958" spans="1:12" s="41" customFormat="1" x14ac:dyDescent="0.2">
      <c r="A958" s="43">
        <v>480</v>
      </c>
      <c r="B958" s="43" t="str">
        <f>'Laporan Mingguan'!B963</f>
        <v>Stepped Ejector Pin</v>
      </c>
      <c r="C958" s="43" t="str">
        <f>'Laporan Mingguan'!C963</f>
        <v>SEPD-3-1.2-250-80</v>
      </c>
      <c r="D958" s="43">
        <f>'Laporan Mingguan'!D963</f>
        <v>0</v>
      </c>
      <c r="E958" s="43">
        <f>'Laporan Mingguan'!E963</f>
        <v>0</v>
      </c>
      <c r="F958" s="44">
        <f>'Laporan Mingguan'!F963</f>
        <v>4</v>
      </c>
      <c r="G958" s="43">
        <f>'Laporan Mingguan'!G963+'Laporan Mingguan'!I963+'Laporan Mingguan'!K963+'Laporan Mingguan'!M963</f>
        <v>0</v>
      </c>
      <c r="H958" s="43">
        <f>'Laporan Mingguan'!H963+'Laporan Mingguan'!J963+'Laporan Mingguan'!L963+'Laporan Mingguan'!N963</f>
        <v>0</v>
      </c>
      <c r="I958" s="44">
        <f>'Laporan Mingguan'!O963</f>
        <v>4</v>
      </c>
      <c r="J958" s="44">
        <f>'Laporan Mingguan'!P963</f>
        <v>4</v>
      </c>
      <c r="K958" s="44">
        <f>'Laporan Mingguan'!Q963</f>
        <v>113000</v>
      </c>
      <c r="L958" s="44">
        <f>'Laporan Mingguan'!R963</f>
        <v>452000</v>
      </c>
    </row>
    <row r="959" spans="1:12" s="41" customFormat="1" x14ac:dyDescent="0.2">
      <c r="A959" s="43">
        <v>481</v>
      </c>
      <c r="B959" s="43" t="str">
        <f>'Laporan Mingguan'!B964</f>
        <v>Stepped Ejector Pin</v>
      </c>
      <c r="C959" s="43" t="str">
        <f>'Laporan Mingguan'!C964</f>
        <v>SEPD-3-1,5-100-30</v>
      </c>
      <c r="D959" s="43">
        <f>'Laporan Mingguan'!D964</f>
        <v>0</v>
      </c>
      <c r="E959" s="43">
        <f>'Laporan Mingguan'!E964</f>
        <v>0</v>
      </c>
      <c r="F959" s="44">
        <f>'Laporan Mingguan'!F964</f>
        <v>5</v>
      </c>
      <c r="G959" s="43">
        <f>'Laporan Mingguan'!G964+'Laporan Mingguan'!I964+'Laporan Mingguan'!K964+'Laporan Mingguan'!M964</f>
        <v>0</v>
      </c>
      <c r="H959" s="43">
        <f>'Laporan Mingguan'!H964+'Laporan Mingguan'!J964+'Laporan Mingguan'!L964+'Laporan Mingguan'!N964</f>
        <v>0</v>
      </c>
      <c r="I959" s="44">
        <f>'Laporan Mingguan'!O964</f>
        <v>5</v>
      </c>
      <c r="J959" s="44">
        <f>'Laporan Mingguan'!P964</f>
        <v>5</v>
      </c>
      <c r="K959" s="44">
        <f>'Laporan Mingguan'!Q964</f>
        <v>31500</v>
      </c>
      <c r="L959" s="44">
        <f>'Laporan Mingguan'!R964</f>
        <v>157500</v>
      </c>
    </row>
    <row r="960" spans="1:12" s="41" customFormat="1" x14ac:dyDescent="0.2">
      <c r="A960" s="43">
        <v>482</v>
      </c>
      <c r="B960" s="43" t="str">
        <f>'Laporan Mingguan'!B965</f>
        <v>Stepped Ejector Pin</v>
      </c>
      <c r="C960" s="43" t="str">
        <f>'Laporan Mingguan'!C965</f>
        <v>SEPD-3-1,5-100-50</v>
      </c>
      <c r="D960" s="43">
        <f>'Laporan Mingguan'!D965</f>
        <v>0</v>
      </c>
      <c r="E960" s="43">
        <f>'Laporan Mingguan'!E965</f>
        <v>0</v>
      </c>
      <c r="F960" s="44">
        <f>'Laporan Mingguan'!F965</f>
        <v>0</v>
      </c>
      <c r="G960" s="43">
        <f>'Laporan Mingguan'!G965+'Laporan Mingguan'!I965+'Laporan Mingguan'!K965+'Laporan Mingguan'!M965</f>
        <v>0</v>
      </c>
      <c r="H960" s="43">
        <f>'Laporan Mingguan'!H965+'Laporan Mingguan'!J965+'Laporan Mingguan'!L965+'Laporan Mingguan'!N965</f>
        <v>0</v>
      </c>
      <c r="I960" s="44">
        <f>'Laporan Mingguan'!O965</f>
        <v>0</v>
      </c>
      <c r="J960" s="44">
        <f>'Laporan Mingguan'!P965</f>
        <v>0</v>
      </c>
      <c r="K960" s="44">
        <f>'Laporan Mingguan'!Q965</f>
        <v>37500</v>
      </c>
      <c r="L960" s="44">
        <f>'Laporan Mingguan'!R965</f>
        <v>0</v>
      </c>
    </row>
    <row r="961" spans="1:12" s="41" customFormat="1" x14ac:dyDescent="0.2">
      <c r="A961" s="43">
        <v>483</v>
      </c>
      <c r="B961" s="43" t="str">
        <f>'Laporan Mingguan'!B966</f>
        <v>Stepped Ejector Pin</v>
      </c>
      <c r="C961" s="43" t="str">
        <f>'Laporan Mingguan'!C966</f>
        <v>SEPD-3-1,5-150-40</v>
      </c>
      <c r="D961" s="43">
        <f>'Laporan Mingguan'!D966</f>
        <v>0</v>
      </c>
      <c r="E961" s="43">
        <f>'Laporan Mingguan'!E966</f>
        <v>0</v>
      </c>
      <c r="F961" s="44">
        <f>'Laporan Mingguan'!F966</f>
        <v>2</v>
      </c>
      <c r="G961" s="43">
        <f>'Laporan Mingguan'!G966+'Laporan Mingguan'!I966+'Laporan Mingguan'!K966+'Laporan Mingguan'!M966</f>
        <v>0</v>
      </c>
      <c r="H961" s="43">
        <f>'Laporan Mingguan'!H966+'Laporan Mingguan'!J966+'Laporan Mingguan'!L966+'Laporan Mingguan'!N966</f>
        <v>0</v>
      </c>
      <c r="I961" s="44">
        <f>'Laporan Mingguan'!O966</f>
        <v>2</v>
      </c>
      <c r="J961" s="44">
        <f>'Laporan Mingguan'!P966</f>
        <v>2</v>
      </c>
      <c r="K961" s="44">
        <f>'Laporan Mingguan'!Q966</f>
        <v>34329</v>
      </c>
      <c r="L961" s="44">
        <f>'Laporan Mingguan'!R966</f>
        <v>68658</v>
      </c>
    </row>
    <row r="962" spans="1:12" s="41" customFormat="1" x14ac:dyDescent="0.2">
      <c r="A962" s="43">
        <v>484</v>
      </c>
      <c r="B962" s="43" t="str">
        <f>'Laporan Mingguan'!B967</f>
        <v>Stepped Ejector Pin</v>
      </c>
      <c r="C962" s="43" t="str">
        <f>'Laporan Mingguan'!C967</f>
        <v>SEPD 3-1,5-150-50</v>
      </c>
      <c r="D962" s="43">
        <f>'Laporan Mingguan'!D967</f>
        <v>0</v>
      </c>
      <c r="E962" s="43">
        <f>'Laporan Mingguan'!E967</f>
        <v>0</v>
      </c>
      <c r="F962" s="44">
        <f>'Laporan Mingguan'!F967</f>
        <v>0</v>
      </c>
      <c r="G962" s="43">
        <f>'Laporan Mingguan'!G967+'Laporan Mingguan'!I967+'Laporan Mingguan'!K967+'Laporan Mingguan'!M967</f>
        <v>0</v>
      </c>
      <c r="H962" s="43">
        <f>'Laporan Mingguan'!H967+'Laporan Mingguan'!J967+'Laporan Mingguan'!L967+'Laporan Mingguan'!N967</f>
        <v>0</v>
      </c>
      <c r="I962" s="44">
        <f>'Laporan Mingguan'!O967</f>
        <v>0</v>
      </c>
      <c r="J962" s="44">
        <f>'Laporan Mingguan'!P967</f>
        <v>0</v>
      </c>
      <c r="K962" s="44">
        <f>'Laporan Mingguan'!Q967</f>
        <v>45000</v>
      </c>
      <c r="L962" s="44">
        <f>'Laporan Mingguan'!R967</f>
        <v>0</v>
      </c>
    </row>
    <row r="963" spans="1:12" s="41" customFormat="1" x14ac:dyDescent="0.2">
      <c r="A963" s="43">
        <v>485</v>
      </c>
      <c r="B963" s="43" t="str">
        <f>'Laporan Mingguan'!B968</f>
        <v>Stepped Ejector Pin</v>
      </c>
      <c r="C963" s="43" t="str">
        <f>'Laporan Mingguan'!C968</f>
        <v>SEPD-3-1,5-150-70</v>
      </c>
      <c r="D963" s="43">
        <f>'Laporan Mingguan'!D968</f>
        <v>0</v>
      </c>
      <c r="E963" s="43">
        <f>'Laporan Mingguan'!E968</f>
        <v>0</v>
      </c>
      <c r="F963" s="44">
        <f>'Laporan Mingguan'!F968</f>
        <v>0</v>
      </c>
      <c r="G963" s="43">
        <f>'Laporan Mingguan'!G968+'Laporan Mingguan'!I968+'Laporan Mingguan'!K968+'Laporan Mingguan'!M968</f>
        <v>0</v>
      </c>
      <c r="H963" s="43">
        <f>'Laporan Mingguan'!H968+'Laporan Mingguan'!J968+'Laporan Mingguan'!L968+'Laporan Mingguan'!N968</f>
        <v>0</v>
      </c>
      <c r="I963" s="44">
        <f>'Laporan Mingguan'!O968</f>
        <v>0</v>
      </c>
      <c r="J963" s="44">
        <f>'Laporan Mingguan'!P968</f>
        <v>0</v>
      </c>
      <c r="K963" s="44">
        <f>'Laporan Mingguan'!Q968</f>
        <v>34329</v>
      </c>
      <c r="L963" s="44">
        <f>'Laporan Mingguan'!R968</f>
        <v>0</v>
      </c>
    </row>
    <row r="964" spans="1:12" s="41" customFormat="1" x14ac:dyDescent="0.2">
      <c r="A964" s="43">
        <v>486</v>
      </c>
      <c r="B964" s="43" t="str">
        <f>'Laporan Mingguan'!B969</f>
        <v>Stepped Ejector Pin</v>
      </c>
      <c r="C964" s="43" t="str">
        <f>'Laporan Mingguan'!C969</f>
        <v>SEPD-3-1,6-100-30</v>
      </c>
      <c r="D964" s="43">
        <f>'Laporan Mingguan'!D969</f>
        <v>0</v>
      </c>
      <c r="E964" s="43">
        <f>'Laporan Mingguan'!E969</f>
        <v>0</v>
      </c>
      <c r="F964" s="44">
        <f>'Laporan Mingguan'!F969</f>
        <v>5</v>
      </c>
      <c r="G964" s="43">
        <f>'Laporan Mingguan'!G969+'Laporan Mingguan'!I969+'Laporan Mingguan'!K969+'Laporan Mingguan'!M969</f>
        <v>0</v>
      </c>
      <c r="H964" s="43">
        <f>'Laporan Mingguan'!H969+'Laporan Mingguan'!J969+'Laporan Mingguan'!L969+'Laporan Mingguan'!N969</f>
        <v>0</v>
      </c>
      <c r="I964" s="44">
        <f>'Laporan Mingguan'!O969</f>
        <v>5</v>
      </c>
      <c r="J964" s="44">
        <f>'Laporan Mingguan'!P969</f>
        <v>5</v>
      </c>
      <c r="K964" s="44">
        <f>'Laporan Mingguan'!Q969</f>
        <v>31500</v>
      </c>
      <c r="L964" s="44">
        <f>'Laporan Mingguan'!R969</f>
        <v>157500</v>
      </c>
    </row>
    <row r="965" spans="1:12" s="41" customFormat="1" x14ac:dyDescent="0.2">
      <c r="A965" s="43">
        <v>487</v>
      </c>
      <c r="B965" s="43" t="str">
        <f>'Laporan Mingguan'!B970</f>
        <v>Stepped Ejector Pin</v>
      </c>
      <c r="C965" s="43" t="str">
        <f>'Laporan Mingguan'!C970</f>
        <v>SEPD-3-2-150-40</v>
      </c>
      <c r="D965" s="43">
        <f>'Laporan Mingguan'!D970</f>
        <v>0</v>
      </c>
      <c r="E965" s="43">
        <f>'Laporan Mingguan'!E970</f>
        <v>0</v>
      </c>
      <c r="F965" s="44">
        <f>'Laporan Mingguan'!F970</f>
        <v>0</v>
      </c>
      <c r="G965" s="43">
        <f>'Laporan Mingguan'!G970+'Laporan Mingguan'!I970+'Laporan Mingguan'!K970+'Laporan Mingguan'!M970</f>
        <v>0</v>
      </c>
      <c r="H965" s="43">
        <f>'Laporan Mingguan'!H970+'Laporan Mingguan'!J970+'Laporan Mingguan'!L970+'Laporan Mingguan'!N970</f>
        <v>0</v>
      </c>
      <c r="I965" s="44">
        <f>'Laporan Mingguan'!O970</f>
        <v>0</v>
      </c>
      <c r="J965" s="44">
        <f>'Laporan Mingguan'!P970</f>
        <v>0</v>
      </c>
      <c r="K965" s="44">
        <f>'Laporan Mingguan'!Q970</f>
        <v>41000</v>
      </c>
      <c r="L965" s="44">
        <f>'Laporan Mingguan'!R970</f>
        <v>0</v>
      </c>
    </row>
    <row r="966" spans="1:12" s="41" customFormat="1" x14ac:dyDescent="0.2">
      <c r="A966" s="43">
        <v>488</v>
      </c>
      <c r="B966" s="43" t="str">
        <f>'Laporan Mingguan'!B971</f>
        <v>Stepped Ejector Pin</v>
      </c>
      <c r="C966" s="43" t="str">
        <f>'Laporan Mingguan'!C971</f>
        <v>SEPD-3-2-150-50</v>
      </c>
      <c r="D966" s="43">
        <f>'Laporan Mingguan'!D971</f>
        <v>0</v>
      </c>
      <c r="E966" s="43">
        <f>'Laporan Mingguan'!E971</f>
        <v>0</v>
      </c>
      <c r="F966" s="44">
        <f>'Laporan Mingguan'!F971</f>
        <v>2</v>
      </c>
      <c r="G966" s="43">
        <f>'Laporan Mingguan'!G971+'Laporan Mingguan'!I971+'Laporan Mingguan'!K971+'Laporan Mingguan'!M971</f>
        <v>0</v>
      </c>
      <c r="H966" s="43">
        <f>'Laporan Mingguan'!H971+'Laporan Mingguan'!J971+'Laporan Mingguan'!L971+'Laporan Mingguan'!N971</f>
        <v>0</v>
      </c>
      <c r="I966" s="44">
        <f>'Laporan Mingguan'!O971</f>
        <v>2</v>
      </c>
      <c r="J966" s="44">
        <f>'Laporan Mingguan'!P971</f>
        <v>2</v>
      </c>
      <c r="K966" s="44">
        <f>'Laporan Mingguan'!Q971</f>
        <v>40000</v>
      </c>
      <c r="L966" s="44">
        <f>'Laporan Mingguan'!R971</f>
        <v>80000</v>
      </c>
    </row>
    <row r="967" spans="1:12" s="41" customFormat="1" x14ac:dyDescent="0.2">
      <c r="A967" s="43">
        <v>489</v>
      </c>
      <c r="B967" s="43" t="str">
        <f>'Laporan Mingguan'!B972</f>
        <v>Stepped Ejector Pin</v>
      </c>
      <c r="C967" s="43" t="str">
        <f>'Laporan Mingguan'!C972</f>
        <v>SEPD-3-2-150-70</v>
      </c>
      <c r="D967" s="43">
        <f>'Laporan Mingguan'!D972</f>
        <v>0</v>
      </c>
      <c r="E967" s="43">
        <f>'Laporan Mingguan'!E972</f>
        <v>0</v>
      </c>
      <c r="F967" s="44">
        <f>'Laporan Mingguan'!F972</f>
        <v>2</v>
      </c>
      <c r="G967" s="43">
        <f>'Laporan Mingguan'!G972+'Laporan Mingguan'!I972+'Laporan Mingguan'!K972+'Laporan Mingguan'!M972</f>
        <v>0</v>
      </c>
      <c r="H967" s="43">
        <f>'Laporan Mingguan'!H972+'Laporan Mingguan'!J972+'Laporan Mingguan'!L972+'Laporan Mingguan'!N972</f>
        <v>0</v>
      </c>
      <c r="I967" s="44">
        <f>'Laporan Mingguan'!O972</f>
        <v>2</v>
      </c>
      <c r="J967" s="44">
        <f>'Laporan Mingguan'!P972</f>
        <v>2</v>
      </c>
      <c r="K967" s="44">
        <f>'Laporan Mingguan'!Q972</f>
        <v>37000</v>
      </c>
      <c r="L967" s="44">
        <f>'Laporan Mingguan'!R972</f>
        <v>74000</v>
      </c>
    </row>
    <row r="968" spans="1:12" s="41" customFormat="1" x14ac:dyDescent="0.2">
      <c r="A968" s="43">
        <v>490</v>
      </c>
      <c r="B968" s="43" t="str">
        <f>'Laporan Mingguan'!B973</f>
        <v>Stepped Ejector Pin</v>
      </c>
      <c r="C968" s="43" t="str">
        <f>'Laporan Mingguan'!C973</f>
        <v>SEPD-3-2-200-60</v>
      </c>
      <c r="D968" s="43">
        <f>'Laporan Mingguan'!D973</f>
        <v>0</v>
      </c>
      <c r="E968" s="43">
        <f>'Laporan Mingguan'!E973</f>
        <v>0</v>
      </c>
      <c r="F968" s="44">
        <f>'Laporan Mingguan'!F973</f>
        <v>2</v>
      </c>
      <c r="G968" s="43">
        <f>'Laporan Mingguan'!G973+'Laporan Mingguan'!I973+'Laporan Mingguan'!K973+'Laporan Mingguan'!M973</f>
        <v>0</v>
      </c>
      <c r="H968" s="43">
        <f>'Laporan Mingguan'!H973+'Laporan Mingguan'!J973+'Laporan Mingguan'!L973+'Laporan Mingguan'!N973</f>
        <v>0</v>
      </c>
      <c r="I968" s="44">
        <f>'Laporan Mingguan'!O973</f>
        <v>2</v>
      </c>
      <c r="J968" s="44">
        <f>'Laporan Mingguan'!P973</f>
        <v>2</v>
      </c>
      <c r="K968" s="44">
        <f>'Laporan Mingguan'!Q973</f>
        <v>40000</v>
      </c>
      <c r="L968" s="44">
        <f>'Laporan Mingguan'!R973</f>
        <v>80000</v>
      </c>
    </row>
    <row r="969" spans="1:12" s="41" customFormat="1" x14ac:dyDescent="0.2">
      <c r="A969" s="43">
        <v>491</v>
      </c>
      <c r="B969" s="43" t="str">
        <f>'Laporan Mingguan'!B974</f>
        <v>Stepped Ejector Pin</v>
      </c>
      <c r="C969" s="43" t="str">
        <f>'Laporan Mingguan'!C974</f>
        <v>ENS-3-200-1,5-100</v>
      </c>
      <c r="D969" s="43" t="str">
        <f>'Laporan Mingguan'!D974</f>
        <v>PAT</v>
      </c>
      <c r="E969" s="43">
        <f>'Laporan Mingguan'!E974</f>
        <v>0</v>
      </c>
      <c r="F969" s="44">
        <f>'Laporan Mingguan'!F974</f>
        <v>0</v>
      </c>
      <c r="G969" s="43">
        <f>'Laporan Mingguan'!G974+'Laporan Mingguan'!I974+'Laporan Mingguan'!K974+'Laporan Mingguan'!M974</f>
        <v>0</v>
      </c>
      <c r="H969" s="43">
        <f>'Laporan Mingguan'!H974+'Laporan Mingguan'!J974+'Laporan Mingguan'!L974+'Laporan Mingguan'!N974</f>
        <v>0</v>
      </c>
      <c r="I969" s="44">
        <f>'Laporan Mingguan'!O974</f>
        <v>0</v>
      </c>
      <c r="J969" s="44">
        <f>'Laporan Mingguan'!P974</f>
        <v>0</v>
      </c>
      <c r="K969" s="44">
        <f>'Laporan Mingguan'!Q974</f>
        <v>65500</v>
      </c>
      <c r="L969" s="44">
        <f>'Laporan Mingguan'!R974</f>
        <v>0</v>
      </c>
    </row>
    <row r="970" spans="1:12" s="41" customFormat="1" x14ac:dyDescent="0.2">
      <c r="A970" s="43">
        <v>492</v>
      </c>
      <c r="B970" s="43" t="str">
        <f>'Laporan Mingguan'!B975</f>
        <v>Stepped Ejector Pin</v>
      </c>
      <c r="C970" s="43" t="str">
        <f>'Laporan Mingguan'!C975</f>
        <v>ENS-3-200-2-80</v>
      </c>
      <c r="D970" s="43" t="str">
        <f>'Laporan Mingguan'!D975</f>
        <v>PAT</v>
      </c>
      <c r="E970" s="43">
        <f>'Laporan Mingguan'!E975</f>
        <v>0</v>
      </c>
      <c r="F970" s="44">
        <f>'Laporan Mingguan'!F975</f>
        <v>0</v>
      </c>
      <c r="G970" s="43">
        <f>'Laporan Mingguan'!G975+'Laporan Mingguan'!I975+'Laporan Mingguan'!K975+'Laporan Mingguan'!M975</f>
        <v>0</v>
      </c>
      <c r="H970" s="43">
        <f>'Laporan Mingguan'!H975+'Laporan Mingguan'!J975+'Laporan Mingguan'!L975+'Laporan Mingguan'!N975</f>
        <v>0</v>
      </c>
      <c r="I970" s="44">
        <f>'Laporan Mingguan'!O975</f>
        <v>0</v>
      </c>
      <c r="J970" s="44">
        <f>'Laporan Mingguan'!P975</f>
        <v>0</v>
      </c>
      <c r="K970" s="44">
        <f>'Laporan Mingguan'!Q975</f>
        <v>61200</v>
      </c>
      <c r="L970" s="44">
        <f>'Laporan Mingguan'!R975</f>
        <v>0</v>
      </c>
    </row>
    <row r="971" spans="1:12" s="41" customFormat="1" x14ac:dyDescent="0.2">
      <c r="A971" s="43">
        <v>493</v>
      </c>
      <c r="B971" s="43" t="str">
        <f>'Laporan Mingguan'!B976</f>
        <v>Stepped Ejector Pin</v>
      </c>
      <c r="C971" s="43" t="str">
        <f>'Laporan Mingguan'!C976</f>
        <v>SEPD-4-1,5-150-50</v>
      </c>
      <c r="D971" s="43">
        <f>'Laporan Mingguan'!D976</f>
        <v>0</v>
      </c>
      <c r="E971" s="43">
        <f>'Laporan Mingguan'!E976</f>
        <v>0</v>
      </c>
      <c r="F971" s="44">
        <f>'Laporan Mingguan'!F976</f>
        <v>4</v>
      </c>
      <c r="G971" s="43">
        <f>'Laporan Mingguan'!G976+'Laporan Mingguan'!I976+'Laporan Mingguan'!K976+'Laporan Mingguan'!M976</f>
        <v>0</v>
      </c>
      <c r="H971" s="43">
        <f>'Laporan Mingguan'!H976+'Laporan Mingguan'!J976+'Laporan Mingguan'!L976+'Laporan Mingguan'!N976</f>
        <v>0</v>
      </c>
      <c r="I971" s="44">
        <f>'Laporan Mingguan'!O976</f>
        <v>4</v>
      </c>
      <c r="J971" s="44">
        <f>'Laporan Mingguan'!P976</f>
        <v>4</v>
      </c>
      <c r="K971" s="44">
        <f>'Laporan Mingguan'!Q976</f>
        <v>38000</v>
      </c>
      <c r="L971" s="44">
        <f>'Laporan Mingguan'!R976</f>
        <v>152000</v>
      </c>
    </row>
    <row r="972" spans="1:12" s="41" customFormat="1" x14ac:dyDescent="0.2">
      <c r="A972" s="43">
        <v>494</v>
      </c>
      <c r="B972" s="43" t="str">
        <f>'Laporan Mingguan'!B977</f>
        <v>Stepped Ejector Pin</v>
      </c>
      <c r="C972" s="43" t="str">
        <f>'Laporan Mingguan'!C977</f>
        <v>SEPD-4-1,5-150-70</v>
      </c>
      <c r="D972" s="43">
        <f>'Laporan Mingguan'!D977</f>
        <v>0</v>
      </c>
      <c r="E972" s="43">
        <f>'Laporan Mingguan'!E977</f>
        <v>0</v>
      </c>
      <c r="F972" s="44">
        <f>'Laporan Mingguan'!F977</f>
        <v>0</v>
      </c>
      <c r="G972" s="43">
        <f>'Laporan Mingguan'!G977+'Laporan Mingguan'!I977+'Laporan Mingguan'!K977+'Laporan Mingguan'!M977</f>
        <v>0</v>
      </c>
      <c r="H972" s="43">
        <f>'Laporan Mingguan'!H977+'Laporan Mingguan'!J977+'Laporan Mingguan'!L977+'Laporan Mingguan'!N977</f>
        <v>0</v>
      </c>
      <c r="I972" s="44">
        <f>'Laporan Mingguan'!O977</f>
        <v>0</v>
      </c>
      <c r="J972" s="44">
        <f>'Laporan Mingguan'!P977</f>
        <v>0</v>
      </c>
      <c r="K972" s="44">
        <f>'Laporan Mingguan'!Q977</f>
        <v>38000</v>
      </c>
      <c r="L972" s="44">
        <f>'Laporan Mingguan'!R977</f>
        <v>0</v>
      </c>
    </row>
    <row r="973" spans="1:12" s="41" customFormat="1" x14ac:dyDescent="0.2">
      <c r="A973" s="43">
        <v>495</v>
      </c>
      <c r="B973" s="43" t="str">
        <f>'Laporan Mingguan'!B978</f>
        <v>Stepped Ejector Pin</v>
      </c>
      <c r="C973" s="43" t="str">
        <f>'Laporan Mingguan'!C978</f>
        <v>SEPD-4-1,5-250</v>
      </c>
      <c r="D973" s="43">
        <f>'Laporan Mingguan'!D978</f>
        <v>0</v>
      </c>
      <c r="E973" s="43">
        <f>'Laporan Mingguan'!E978</f>
        <v>0</v>
      </c>
      <c r="F973" s="44">
        <f>'Laporan Mingguan'!F978</f>
        <v>12</v>
      </c>
      <c r="G973" s="43">
        <f>'Laporan Mingguan'!G978+'Laporan Mingguan'!I978+'Laporan Mingguan'!K978+'Laporan Mingguan'!M978</f>
        <v>0</v>
      </c>
      <c r="H973" s="43">
        <f>'Laporan Mingguan'!H978+'Laporan Mingguan'!J978+'Laporan Mingguan'!L978+'Laporan Mingguan'!N978</f>
        <v>0</v>
      </c>
      <c r="I973" s="44">
        <f>'Laporan Mingguan'!O978</f>
        <v>12</v>
      </c>
      <c r="J973" s="44">
        <f>'Laporan Mingguan'!P978</f>
        <v>12</v>
      </c>
      <c r="K973" s="44">
        <f>'Laporan Mingguan'!Q978</f>
        <v>55200</v>
      </c>
      <c r="L973" s="44">
        <f>'Laporan Mingguan'!R978</f>
        <v>662400</v>
      </c>
    </row>
    <row r="974" spans="1:12" s="41" customFormat="1" x14ac:dyDescent="0.2">
      <c r="A974" s="43">
        <v>496</v>
      </c>
      <c r="B974" s="43" t="str">
        <f>'Laporan Mingguan'!B979</f>
        <v>Stepped Ejector Pin</v>
      </c>
      <c r="C974" s="43" t="str">
        <f>'Laporan Mingguan'!C979</f>
        <v>SEPD-4-2-150-50</v>
      </c>
      <c r="D974" s="43">
        <f>'Laporan Mingguan'!D979</f>
        <v>0</v>
      </c>
      <c r="E974" s="43">
        <f>'Laporan Mingguan'!E979</f>
        <v>0</v>
      </c>
      <c r="F974" s="44">
        <f>'Laporan Mingguan'!F979</f>
        <v>8</v>
      </c>
      <c r="G974" s="43">
        <f>'Laporan Mingguan'!G979+'Laporan Mingguan'!I979+'Laporan Mingguan'!K979+'Laporan Mingguan'!M979</f>
        <v>0</v>
      </c>
      <c r="H974" s="43">
        <f>'Laporan Mingguan'!H979+'Laporan Mingguan'!J979+'Laporan Mingguan'!L979+'Laporan Mingguan'!N979</f>
        <v>0</v>
      </c>
      <c r="I974" s="44">
        <f>'Laporan Mingguan'!O979</f>
        <v>8</v>
      </c>
      <c r="J974" s="44">
        <f>'Laporan Mingguan'!P979</f>
        <v>8</v>
      </c>
      <c r="K974" s="44">
        <f>'Laporan Mingguan'!Q979</f>
        <v>34660</v>
      </c>
      <c r="L974" s="44">
        <f>'Laporan Mingguan'!R979</f>
        <v>277280</v>
      </c>
    </row>
    <row r="975" spans="1:12" s="41" customFormat="1" x14ac:dyDescent="0.2">
      <c r="A975" s="43">
        <v>497</v>
      </c>
      <c r="B975" s="43" t="str">
        <f>'Laporan Mingguan'!B980</f>
        <v>Stepped Ejector Pin</v>
      </c>
      <c r="C975" s="43" t="str">
        <f>'Laporan Mingguan'!C980</f>
        <v>SEPD-4-2-150-70</v>
      </c>
      <c r="D975" s="43">
        <f>'Laporan Mingguan'!D980</f>
        <v>0</v>
      </c>
      <c r="E975" s="43">
        <f>'Laporan Mingguan'!E980</f>
        <v>0</v>
      </c>
      <c r="F975" s="44">
        <f>'Laporan Mingguan'!F980</f>
        <v>0</v>
      </c>
      <c r="G975" s="43">
        <f>'Laporan Mingguan'!G980+'Laporan Mingguan'!I980+'Laporan Mingguan'!K980+'Laporan Mingguan'!M980</f>
        <v>0</v>
      </c>
      <c r="H975" s="43">
        <f>'Laporan Mingguan'!H980+'Laporan Mingguan'!J980+'Laporan Mingguan'!L980+'Laporan Mingguan'!N980</f>
        <v>0</v>
      </c>
      <c r="I975" s="44">
        <f>'Laporan Mingguan'!O980</f>
        <v>0</v>
      </c>
      <c r="J975" s="44">
        <f>'Laporan Mingguan'!P980</f>
        <v>0</v>
      </c>
      <c r="K975" s="44">
        <f>'Laporan Mingguan'!Q980</f>
        <v>28589</v>
      </c>
      <c r="L975" s="44">
        <f>'Laporan Mingguan'!R980</f>
        <v>0</v>
      </c>
    </row>
    <row r="976" spans="1:12" s="41" customFormat="1" ht="14.25" customHeight="1" x14ac:dyDescent="0.2">
      <c r="A976" s="43">
        <v>498</v>
      </c>
      <c r="B976" s="43" t="str">
        <f>'Laporan Mingguan'!B981</f>
        <v>Stepped Ejector Pin</v>
      </c>
      <c r="C976" s="43" t="str">
        <f>'Laporan Mingguan'!C981</f>
        <v>SEPD-4-2-200-80</v>
      </c>
      <c r="D976" s="43">
        <f>'Laporan Mingguan'!D981</f>
        <v>0</v>
      </c>
      <c r="E976" s="43">
        <f>'Laporan Mingguan'!E981</f>
        <v>0</v>
      </c>
      <c r="F976" s="44">
        <f>'Laporan Mingguan'!F981</f>
        <v>3</v>
      </c>
      <c r="G976" s="43">
        <f>'Laporan Mingguan'!G981+'Laporan Mingguan'!I981+'Laporan Mingguan'!K981+'Laporan Mingguan'!M981</f>
        <v>0</v>
      </c>
      <c r="H976" s="43">
        <f>'Laporan Mingguan'!H981+'Laporan Mingguan'!J981+'Laporan Mingguan'!L981+'Laporan Mingguan'!N981</f>
        <v>0</v>
      </c>
      <c r="I976" s="44">
        <f>'Laporan Mingguan'!O981</f>
        <v>3</v>
      </c>
      <c r="J976" s="44">
        <f>'Laporan Mingguan'!P981</f>
        <v>3</v>
      </c>
      <c r="K976" s="44">
        <f>'Laporan Mingguan'!Q981</f>
        <v>45004</v>
      </c>
      <c r="L976" s="44">
        <f>'Laporan Mingguan'!R981</f>
        <v>135012</v>
      </c>
    </row>
    <row r="977" spans="1:12" s="41" customFormat="1" ht="14.25" customHeight="1" x14ac:dyDescent="0.2">
      <c r="A977" s="43">
        <v>499</v>
      </c>
      <c r="B977" s="43" t="str">
        <f>'Laporan Mingguan'!B982</f>
        <v>Stepped Ejector Pin</v>
      </c>
      <c r="C977" s="43" t="str">
        <f>'Laporan Mingguan'!C982</f>
        <v>SEPD 4-2-250-80</v>
      </c>
      <c r="D977" s="43">
        <f>'Laporan Mingguan'!D982</f>
        <v>0</v>
      </c>
      <c r="E977" s="43">
        <f>'Laporan Mingguan'!E982</f>
        <v>0</v>
      </c>
      <c r="F977" s="44">
        <f>'Laporan Mingguan'!F982</f>
        <v>0</v>
      </c>
      <c r="G977" s="43">
        <f>'Laporan Mingguan'!G982+'Laporan Mingguan'!I982+'Laporan Mingguan'!K982+'Laporan Mingguan'!M982</f>
        <v>0</v>
      </c>
      <c r="H977" s="43">
        <f>'Laporan Mingguan'!H982+'Laporan Mingguan'!J982+'Laporan Mingguan'!L982+'Laporan Mingguan'!N982</f>
        <v>0</v>
      </c>
      <c r="I977" s="44">
        <f>'Laporan Mingguan'!O982</f>
        <v>0</v>
      </c>
      <c r="J977" s="44">
        <f>'Laporan Mingguan'!P982</f>
        <v>0</v>
      </c>
      <c r="K977" s="44">
        <f>'Laporan Mingguan'!Q982</f>
        <v>45561</v>
      </c>
      <c r="L977" s="44">
        <f>'Laporan Mingguan'!R982</f>
        <v>0</v>
      </c>
    </row>
    <row r="978" spans="1:12" s="41" customFormat="1" ht="14.25" customHeight="1" x14ac:dyDescent="0.2">
      <c r="A978" s="43">
        <v>500</v>
      </c>
      <c r="B978" s="43" t="str">
        <f>'Laporan Mingguan'!B983</f>
        <v>Stepped Ejector Pin</v>
      </c>
      <c r="C978" s="43" t="str">
        <f>'Laporan Mingguan'!C983</f>
        <v>SEPD 4-2,5-150-50</v>
      </c>
      <c r="D978" s="43">
        <f>'Laporan Mingguan'!D983</f>
        <v>0</v>
      </c>
      <c r="E978" s="43">
        <f>'Laporan Mingguan'!E983</f>
        <v>0</v>
      </c>
      <c r="F978" s="44">
        <f>'Laporan Mingguan'!F983</f>
        <v>12</v>
      </c>
      <c r="G978" s="43">
        <f>'Laporan Mingguan'!G983+'Laporan Mingguan'!I983+'Laporan Mingguan'!K983+'Laporan Mingguan'!M983</f>
        <v>0</v>
      </c>
      <c r="H978" s="43">
        <f>'Laporan Mingguan'!H983+'Laporan Mingguan'!J983+'Laporan Mingguan'!L983+'Laporan Mingguan'!N983</f>
        <v>0</v>
      </c>
      <c r="I978" s="44">
        <f>'Laporan Mingguan'!O983</f>
        <v>12</v>
      </c>
      <c r="J978" s="44">
        <f>'Laporan Mingguan'!P983</f>
        <v>12</v>
      </c>
      <c r="K978" s="44">
        <f>'Laporan Mingguan'!Q983</f>
        <v>44500</v>
      </c>
      <c r="L978" s="44">
        <f>'Laporan Mingguan'!R983</f>
        <v>534000</v>
      </c>
    </row>
    <row r="979" spans="1:12" s="41" customFormat="1" ht="14.25" customHeight="1" x14ac:dyDescent="0.2">
      <c r="A979" s="43">
        <v>501</v>
      </c>
      <c r="B979" s="43" t="str">
        <f>'Laporan Mingguan'!B984</f>
        <v>Stepped Ejector Pin</v>
      </c>
      <c r="C979" s="43" t="str">
        <f>'Laporan Mingguan'!C984</f>
        <v>SEPD-4-2.5-200-60</v>
      </c>
      <c r="D979" s="43">
        <f>'Laporan Mingguan'!D984</f>
        <v>0</v>
      </c>
      <c r="E979" s="43">
        <f>'Laporan Mingguan'!E984</f>
        <v>0</v>
      </c>
      <c r="F979" s="44">
        <f>'Laporan Mingguan'!F984</f>
        <v>2</v>
      </c>
      <c r="G979" s="43">
        <f>'Laporan Mingguan'!G984+'Laporan Mingguan'!I984+'Laporan Mingguan'!K984+'Laporan Mingguan'!M984</f>
        <v>0</v>
      </c>
      <c r="H979" s="43">
        <f>'Laporan Mingguan'!H984+'Laporan Mingguan'!J984+'Laporan Mingguan'!L984+'Laporan Mingguan'!N984</f>
        <v>0</v>
      </c>
      <c r="I979" s="44">
        <f>'Laporan Mingguan'!O984</f>
        <v>2</v>
      </c>
      <c r="J979" s="44">
        <f>'Laporan Mingguan'!P984</f>
        <v>2</v>
      </c>
      <c r="K979" s="44">
        <f>'Laporan Mingguan'!Q984</f>
        <v>44500</v>
      </c>
      <c r="L979" s="44">
        <f>'Laporan Mingguan'!R984</f>
        <v>89000</v>
      </c>
    </row>
    <row r="980" spans="1:12" s="41" customFormat="1" ht="14.25" customHeight="1" x14ac:dyDescent="0.2">
      <c r="A980" s="43">
        <v>502</v>
      </c>
      <c r="B980" s="43" t="str">
        <f>'Laporan Mingguan'!B985</f>
        <v>Stepped Ejector Pin</v>
      </c>
      <c r="C980" s="43" t="str">
        <f>'Laporan Mingguan'!C985</f>
        <v>SEPD-4-3-150-50</v>
      </c>
      <c r="D980" s="43">
        <f>'Laporan Mingguan'!D985</f>
        <v>0</v>
      </c>
      <c r="E980" s="43">
        <f>'Laporan Mingguan'!E985</f>
        <v>0</v>
      </c>
      <c r="F980" s="44">
        <f>'Laporan Mingguan'!F985</f>
        <v>8</v>
      </c>
      <c r="G980" s="43">
        <f>'Laporan Mingguan'!G985+'Laporan Mingguan'!I985+'Laporan Mingguan'!K985+'Laporan Mingguan'!M985</f>
        <v>0</v>
      </c>
      <c r="H980" s="43">
        <f>'Laporan Mingguan'!H985+'Laporan Mingguan'!J985+'Laporan Mingguan'!L985+'Laporan Mingguan'!N985</f>
        <v>0</v>
      </c>
      <c r="I980" s="44">
        <f>'Laporan Mingguan'!O985</f>
        <v>8</v>
      </c>
      <c r="J980" s="44">
        <f>'Laporan Mingguan'!P985</f>
        <v>8</v>
      </c>
      <c r="K980" s="44">
        <f>'Laporan Mingguan'!Q985</f>
        <v>23634</v>
      </c>
      <c r="L980" s="44">
        <f>'Laporan Mingguan'!R985</f>
        <v>189072</v>
      </c>
    </row>
    <row r="981" spans="1:12" s="41" customFormat="1" ht="14.25" customHeight="1" x14ac:dyDescent="0.2">
      <c r="A981" s="43">
        <v>503</v>
      </c>
      <c r="B981" s="43" t="str">
        <f>'Laporan Mingguan'!B986</f>
        <v>Stepped Ejector Pin</v>
      </c>
      <c r="C981" s="43" t="str">
        <f>'Laporan Mingguan'!C986</f>
        <v>SEPD-5-3,5-290-195</v>
      </c>
      <c r="D981" s="43">
        <f>'Laporan Mingguan'!D986</f>
        <v>0</v>
      </c>
      <c r="E981" s="43">
        <f>'Laporan Mingguan'!E986</f>
        <v>0</v>
      </c>
      <c r="F981" s="44">
        <f>'Laporan Mingguan'!F986</f>
        <v>10</v>
      </c>
      <c r="G981" s="43">
        <f>'Laporan Mingguan'!G986+'Laporan Mingguan'!I986+'Laporan Mingguan'!K986+'Laporan Mingguan'!M986</f>
        <v>0</v>
      </c>
      <c r="H981" s="43">
        <f>'Laporan Mingguan'!H986+'Laporan Mingguan'!J986+'Laporan Mingguan'!L986+'Laporan Mingguan'!N986</f>
        <v>0</v>
      </c>
      <c r="I981" s="44">
        <f>'Laporan Mingguan'!O986</f>
        <v>10</v>
      </c>
      <c r="J981" s="44">
        <f>'Laporan Mingguan'!P986</f>
        <v>10</v>
      </c>
      <c r="K981" s="44">
        <f>'Laporan Mingguan'!Q986</f>
        <v>23634</v>
      </c>
      <c r="L981" s="44">
        <f>'Laporan Mingguan'!R986</f>
        <v>236340</v>
      </c>
    </row>
    <row r="982" spans="1:12" s="41" customFormat="1" ht="14.25" customHeight="1" x14ac:dyDescent="0.2">
      <c r="A982" s="43">
        <v>504</v>
      </c>
      <c r="B982" s="43" t="str">
        <f>'Laporan Mingguan'!B987</f>
        <v>Stepped Ejector Pin</v>
      </c>
      <c r="C982" s="43" t="str">
        <f>'Laporan Mingguan'!C987</f>
        <v>SEPD-6-4-250-70</v>
      </c>
      <c r="D982" s="43">
        <f>'Laporan Mingguan'!D987</f>
        <v>0</v>
      </c>
      <c r="E982" s="43">
        <f>'Laporan Mingguan'!E987</f>
        <v>0</v>
      </c>
      <c r="F982" s="44">
        <f>'Laporan Mingguan'!F987</f>
        <v>40</v>
      </c>
      <c r="G982" s="43">
        <f>'Laporan Mingguan'!G987+'Laporan Mingguan'!I987+'Laporan Mingguan'!K987+'Laporan Mingguan'!M987</f>
        <v>0</v>
      </c>
      <c r="H982" s="43">
        <f>'Laporan Mingguan'!H987+'Laporan Mingguan'!J987+'Laporan Mingguan'!L987+'Laporan Mingguan'!N987</f>
        <v>0</v>
      </c>
      <c r="I982" s="44">
        <f>'Laporan Mingguan'!O987</f>
        <v>40</v>
      </c>
      <c r="J982" s="44">
        <f>'Laporan Mingguan'!P987</f>
        <v>40</v>
      </c>
      <c r="K982" s="44">
        <f>'Laporan Mingguan'!Q987</f>
        <v>23634</v>
      </c>
      <c r="L982" s="44">
        <f>'Laporan Mingguan'!R987</f>
        <v>945360</v>
      </c>
    </row>
    <row r="983" spans="1:12" s="41" customFormat="1" ht="14.25" customHeight="1" x14ac:dyDescent="0.2">
      <c r="A983" s="43">
        <v>505</v>
      </c>
      <c r="B983" s="43" t="str">
        <f>'Laporan Mingguan'!B988</f>
        <v>Stepped Ejector Pin</v>
      </c>
      <c r="C983" s="43" t="str">
        <f>'Laporan Mingguan'!C988</f>
        <v>SEPD-8-6-150-70</v>
      </c>
      <c r="D983" s="43">
        <f>'Laporan Mingguan'!D988</f>
        <v>0</v>
      </c>
      <c r="E983" s="43">
        <f>'Laporan Mingguan'!E988</f>
        <v>0</v>
      </c>
      <c r="F983" s="44">
        <f>'Laporan Mingguan'!F988</f>
        <v>0</v>
      </c>
      <c r="G983" s="43">
        <f>'Laporan Mingguan'!G988+'Laporan Mingguan'!I988+'Laporan Mingguan'!K988+'Laporan Mingguan'!M988</f>
        <v>0</v>
      </c>
      <c r="H983" s="43">
        <f>'Laporan Mingguan'!H988+'Laporan Mingguan'!J988+'Laporan Mingguan'!L988+'Laporan Mingguan'!N988</f>
        <v>0</v>
      </c>
      <c r="I983" s="44">
        <f>'Laporan Mingguan'!O988</f>
        <v>0</v>
      </c>
      <c r="J983" s="44">
        <f>'Laporan Mingguan'!P988</f>
        <v>0</v>
      </c>
      <c r="K983" s="44">
        <f>'Laporan Mingguan'!Q988</f>
        <v>115000</v>
      </c>
      <c r="L983" s="44">
        <f>'Laporan Mingguan'!R988</f>
        <v>0</v>
      </c>
    </row>
    <row r="984" spans="1:12" s="41" customFormat="1" ht="14.25" customHeight="1" x14ac:dyDescent="0.2">
      <c r="A984" s="43">
        <v>506</v>
      </c>
      <c r="B984" s="43" t="str">
        <f>'Laporan Mingguan'!B989</f>
        <v>Stepped Ejector Pin</v>
      </c>
      <c r="C984" s="43" t="str">
        <f>'Laporan Mingguan'!C989</f>
        <v>SEPD-8-6-250-80</v>
      </c>
      <c r="D984" s="43">
        <f>'Laporan Mingguan'!D989</f>
        <v>0</v>
      </c>
      <c r="E984" s="43">
        <f>'Laporan Mingguan'!E989</f>
        <v>0</v>
      </c>
      <c r="F984" s="44">
        <f>'Laporan Mingguan'!F989</f>
        <v>0</v>
      </c>
      <c r="G984" s="43">
        <f>'Laporan Mingguan'!G989+'Laporan Mingguan'!I989+'Laporan Mingguan'!K989+'Laporan Mingguan'!M989</f>
        <v>0</v>
      </c>
      <c r="H984" s="43">
        <f>'Laporan Mingguan'!H989+'Laporan Mingguan'!J989+'Laporan Mingguan'!L989+'Laporan Mingguan'!N989</f>
        <v>0</v>
      </c>
      <c r="I984" s="44">
        <f>'Laporan Mingguan'!O989</f>
        <v>0</v>
      </c>
      <c r="J984" s="44">
        <f>'Laporan Mingguan'!P989</f>
        <v>0</v>
      </c>
      <c r="K984" s="44">
        <f>'Laporan Mingguan'!Q989</f>
        <v>23634</v>
      </c>
      <c r="L984" s="44">
        <f>'Laporan Mingguan'!R989</f>
        <v>0</v>
      </c>
    </row>
    <row r="985" spans="1:12" s="41" customFormat="1" ht="14.25" customHeight="1" x14ac:dyDescent="0.2">
      <c r="A985" s="43">
        <v>507</v>
      </c>
      <c r="B985" s="43" t="str">
        <f>'Laporan Mingguan'!B990</f>
        <v>Stepped Stroke Assist Pin</v>
      </c>
      <c r="C985" s="43" t="str">
        <f>'Laporan Mingguan'!C990</f>
        <v>EPSHT-20-100</v>
      </c>
      <c r="D985" s="43">
        <f>'Laporan Mingguan'!D990</f>
        <v>0</v>
      </c>
      <c r="E985" s="43">
        <f>'Laporan Mingguan'!E990</f>
        <v>0</v>
      </c>
      <c r="F985" s="44">
        <f>'Laporan Mingguan'!F990</f>
        <v>4</v>
      </c>
      <c r="G985" s="43">
        <f>'Laporan Mingguan'!G990+'Laporan Mingguan'!I990+'Laporan Mingguan'!K990+'Laporan Mingguan'!M990</f>
        <v>0</v>
      </c>
      <c r="H985" s="43">
        <f>'Laporan Mingguan'!H990+'Laporan Mingguan'!J990+'Laporan Mingguan'!L990+'Laporan Mingguan'!N990</f>
        <v>0</v>
      </c>
      <c r="I985" s="44">
        <f>'Laporan Mingguan'!O990</f>
        <v>4</v>
      </c>
      <c r="J985" s="44">
        <f>'Laporan Mingguan'!P990</f>
        <v>4</v>
      </c>
      <c r="K985" s="44">
        <f>'Laporan Mingguan'!Q990</f>
        <v>0</v>
      </c>
      <c r="L985" s="44">
        <f>'Laporan Mingguan'!R990</f>
        <v>0</v>
      </c>
    </row>
    <row r="986" spans="1:12" s="41" customFormat="1" ht="14.25" customHeight="1" x14ac:dyDescent="0.2">
      <c r="A986" s="43">
        <v>508</v>
      </c>
      <c r="B986" s="43" t="str">
        <f>'Laporan Mingguan'!B991</f>
        <v>Stepped Ejector Pin</v>
      </c>
      <c r="C986" s="43" t="str">
        <f>'Laporan Mingguan'!C991</f>
        <v>EHSE 3-150-P1-N70</v>
      </c>
      <c r="D986" s="43" t="str">
        <f>'Laporan Mingguan'!D991</f>
        <v>Misumi</v>
      </c>
      <c r="E986" s="43">
        <f>'Laporan Mingguan'!E991</f>
        <v>0</v>
      </c>
      <c r="F986" s="44">
        <f>'Laporan Mingguan'!F991</f>
        <v>0</v>
      </c>
      <c r="G986" s="43">
        <f>'Laporan Mingguan'!G991+'Laporan Mingguan'!I991+'Laporan Mingguan'!K991+'Laporan Mingguan'!M991</f>
        <v>0</v>
      </c>
      <c r="H986" s="43">
        <f>'Laporan Mingguan'!H991+'Laporan Mingguan'!J991+'Laporan Mingguan'!L991+'Laporan Mingguan'!N991</f>
        <v>0</v>
      </c>
      <c r="I986" s="44">
        <f>'Laporan Mingguan'!O991</f>
        <v>0</v>
      </c>
      <c r="J986" s="44">
        <f>'Laporan Mingguan'!P991</f>
        <v>0</v>
      </c>
      <c r="K986" s="44">
        <f>'Laporan Mingguan'!Q991</f>
        <v>45063</v>
      </c>
      <c r="L986" s="44">
        <f>'Laporan Mingguan'!R991</f>
        <v>0</v>
      </c>
    </row>
    <row r="987" spans="1:12" s="41" customFormat="1" ht="14.25" customHeight="1" x14ac:dyDescent="0.2">
      <c r="A987" s="43">
        <v>509</v>
      </c>
      <c r="B987" s="43" t="str">
        <f>'Laporan Mingguan'!B992</f>
        <v>Stepped Ejector Pin</v>
      </c>
      <c r="C987" s="43" t="str">
        <f>'Laporan Mingguan'!C992</f>
        <v>EHSE 3-200-1-N80</v>
      </c>
      <c r="D987" s="43" t="str">
        <f>'Laporan Mingguan'!D992</f>
        <v>Misumi</v>
      </c>
      <c r="E987" s="43">
        <f>'Laporan Mingguan'!E992</f>
        <v>0</v>
      </c>
      <c r="F987" s="44">
        <f>'Laporan Mingguan'!F992</f>
        <v>0</v>
      </c>
      <c r="G987" s="43">
        <f>'Laporan Mingguan'!G992+'Laporan Mingguan'!I992+'Laporan Mingguan'!K992+'Laporan Mingguan'!M992</f>
        <v>0</v>
      </c>
      <c r="H987" s="43">
        <f>'Laporan Mingguan'!H992+'Laporan Mingguan'!J992+'Laporan Mingguan'!L992+'Laporan Mingguan'!N992</f>
        <v>0</v>
      </c>
      <c r="I987" s="44">
        <f>'Laporan Mingguan'!O992</f>
        <v>0</v>
      </c>
      <c r="J987" s="44">
        <f>'Laporan Mingguan'!P992</f>
        <v>0</v>
      </c>
      <c r="K987" s="44">
        <f>'Laporan Mingguan'!Q992</f>
        <v>48959</v>
      </c>
      <c r="L987" s="44">
        <f>'Laporan Mingguan'!R992</f>
        <v>0</v>
      </c>
    </row>
    <row r="988" spans="1:12" s="41" customFormat="1" ht="14.25" customHeight="1" x14ac:dyDescent="0.2">
      <c r="A988" s="43">
        <v>510</v>
      </c>
      <c r="B988" s="43" t="str">
        <f>'Laporan Mingguan'!B993</f>
        <v>Stripper Bolt</v>
      </c>
      <c r="C988" s="43" t="str">
        <f>'Laporan Mingguan'!C993</f>
        <v>MSBB 12-35</v>
      </c>
      <c r="D988" s="43" t="str">
        <f>'Laporan Mingguan'!D993</f>
        <v>Comindo</v>
      </c>
      <c r="E988" s="43">
        <f>'Laporan Mingguan'!E993</f>
        <v>0</v>
      </c>
      <c r="F988" s="44">
        <f>'Laporan Mingguan'!F993</f>
        <v>0</v>
      </c>
      <c r="G988" s="43">
        <f>'Laporan Mingguan'!G993+'Laporan Mingguan'!I993+'Laporan Mingguan'!K993+'Laporan Mingguan'!M993</f>
        <v>0</v>
      </c>
      <c r="H988" s="43">
        <f>'Laporan Mingguan'!H993+'Laporan Mingguan'!J993+'Laporan Mingguan'!L993+'Laporan Mingguan'!N993</f>
        <v>0</v>
      </c>
      <c r="I988" s="44">
        <f>'Laporan Mingguan'!O993</f>
        <v>0</v>
      </c>
      <c r="J988" s="44">
        <f>'Laporan Mingguan'!P993</f>
        <v>0</v>
      </c>
      <c r="K988" s="44">
        <f>'Laporan Mingguan'!Q993</f>
        <v>37500</v>
      </c>
      <c r="L988" s="44">
        <f>'Laporan Mingguan'!R993</f>
        <v>0</v>
      </c>
    </row>
    <row r="989" spans="1:12" s="41" customFormat="1" ht="14.25" customHeight="1" x14ac:dyDescent="0.2">
      <c r="A989" s="43">
        <v>511</v>
      </c>
      <c r="B989" s="43" t="str">
        <f>'Laporan Mingguan'!B994</f>
        <v>Stripper Bolt</v>
      </c>
      <c r="C989" s="43" t="str">
        <f>'Laporan Mingguan'!C994</f>
        <v>MSBB 12-55</v>
      </c>
      <c r="D989" s="43">
        <f>'Laporan Mingguan'!D994</f>
        <v>0</v>
      </c>
      <c r="E989" s="43">
        <f>'Laporan Mingguan'!E994</f>
        <v>0</v>
      </c>
      <c r="F989" s="44">
        <f>'Laporan Mingguan'!F994</f>
        <v>0</v>
      </c>
      <c r="G989" s="43">
        <f>'Laporan Mingguan'!G994+'Laporan Mingguan'!I994+'Laporan Mingguan'!K994+'Laporan Mingguan'!M994</f>
        <v>0</v>
      </c>
      <c r="H989" s="43">
        <f>'Laporan Mingguan'!H994+'Laporan Mingguan'!J994+'Laporan Mingguan'!L994+'Laporan Mingguan'!N994</f>
        <v>0</v>
      </c>
      <c r="I989" s="44">
        <f>'Laporan Mingguan'!O994</f>
        <v>0</v>
      </c>
      <c r="J989" s="44">
        <f>'Laporan Mingguan'!P994</f>
        <v>0</v>
      </c>
      <c r="K989" s="44">
        <f>'Laporan Mingguan'!Q994</f>
        <v>42000</v>
      </c>
      <c r="L989" s="44">
        <f>'Laporan Mingguan'!R994</f>
        <v>0</v>
      </c>
    </row>
    <row r="990" spans="1:12" s="41" customFormat="1" ht="14.25" customHeight="1" x14ac:dyDescent="0.2">
      <c r="A990" s="43">
        <v>512</v>
      </c>
      <c r="B990" s="43" t="str">
        <f>'Laporan Mingguan'!B995</f>
        <v>Stripper Bolt</v>
      </c>
      <c r="C990" s="43" t="str">
        <f>'Laporan Mingguan'!C995</f>
        <v>MSBB 13-20</v>
      </c>
      <c r="D990" s="43">
        <f>'Laporan Mingguan'!D995</f>
        <v>0</v>
      </c>
      <c r="E990" s="43">
        <f>'Laporan Mingguan'!E995</f>
        <v>0</v>
      </c>
      <c r="F990" s="44">
        <f>'Laporan Mingguan'!F995</f>
        <v>0</v>
      </c>
      <c r="G990" s="43">
        <f>'Laporan Mingguan'!G995+'Laporan Mingguan'!I995+'Laporan Mingguan'!K995+'Laporan Mingguan'!M995</f>
        <v>0</v>
      </c>
      <c r="H990" s="43">
        <f>'Laporan Mingguan'!H995+'Laporan Mingguan'!J995+'Laporan Mingguan'!L995+'Laporan Mingguan'!N995</f>
        <v>0</v>
      </c>
      <c r="I990" s="44">
        <f>'Laporan Mingguan'!O995</f>
        <v>0</v>
      </c>
      <c r="J990" s="44">
        <f>'Laporan Mingguan'!P995</f>
        <v>0</v>
      </c>
      <c r="K990" s="44">
        <f>'Laporan Mingguan'!Q995</f>
        <v>33000</v>
      </c>
      <c r="L990" s="44">
        <f>'Laporan Mingguan'!R995</f>
        <v>0</v>
      </c>
    </row>
    <row r="991" spans="1:12" s="41" customFormat="1" ht="14.25" customHeight="1" x14ac:dyDescent="0.2">
      <c r="A991" s="43">
        <v>513</v>
      </c>
      <c r="B991" s="43" t="str">
        <f>'Laporan Mingguan'!B996</f>
        <v>Stripper Bolt</v>
      </c>
      <c r="C991" s="43" t="str">
        <f>'Laporan Mingguan'!C996</f>
        <v>MSBB 13-30</v>
      </c>
      <c r="D991" s="43">
        <f>'Laporan Mingguan'!D996</f>
        <v>0</v>
      </c>
      <c r="E991" s="43">
        <f>'Laporan Mingguan'!E996</f>
        <v>0</v>
      </c>
      <c r="F991" s="44">
        <f>'Laporan Mingguan'!F996</f>
        <v>0</v>
      </c>
      <c r="G991" s="43">
        <f>'Laporan Mingguan'!G996+'Laporan Mingguan'!I996+'Laporan Mingguan'!K996+'Laporan Mingguan'!M996</f>
        <v>0</v>
      </c>
      <c r="H991" s="43">
        <f>'Laporan Mingguan'!H996+'Laporan Mingguan'!J996+'Laporan Mingguan'!L996+'Laporan Mingguan'!N996</f>
        <v>0</v>
      </c>
      <c r="I991" s="44">
        <f>'Laporan Mingguan'!O996</f>
        <v>0</v>
      </c>
      <c r="J991" s="44">
        <f>'Laporan Mingguan'!P996</f>
        <v>0</v>
      </c>
      <c r="K991" s="44">
        <f>'Laporan Mingguan'!Q996</f>
        <v>34000</v>
      </c>
      <c r="L991" s="44">
        <f>'Laporan Mingguan'!R996</f>
        <v>0</v>
      </c>
    </row>
    <row r="992" spans="1:12" s="41" customFormat="1" ht="14.25" customHeight="1" x14ac:dyDescent="0.2">
      <c r="A992" s="43">
        <v>514</v>
      </c>
      <c r="B992" s="43" t="str">
        <f>'Laporan Mingguan'!B997</f>
        <v>Stripper Bolt</v>
      </c>
      <c r="C992" s="43" t="str">
        <f>'Laporan Mingguan'!C997</f>
        <v>MSBB 16-20</v>
      </c>
      <c r="D992" s="43">
        <f>'Laporan Mingguan'!D997</f>
        <v>0</v>
      </c>
      <c r="E992" s="43">
        <f>'Laporan Mingguan'!E997</f>
        <v>0</v>
      </c>
      <c r="F992" s="44">
        <f>'Laporan Mingguan'!F997</f>
        <v>4</v>
      </c>
      <c r="G992" s="43">
        <f>'Laporan Mingguan'!G997+'Laporan Mingguan'!I997+'Laporan Mingguan'!K997+'Laporan Mingguan'!M997</f>
        <v>0</v>
      </c>
      <c r="H992" s="43">
        <f>'Laporan Mingguan'!H997+'Laporan Mingguan'!J997+'Laporan Mingguan'!L997+'Laporan Mingguan'!N997</f>
        <v>0</v>
      </c>
      <c r="I992" s="44">
        <f>'Laporan Mingguan'!O997</f>
        <v>4</v>
      </c>
      <c r="J992" s="44">
        <f>'Laporan Mingguan'!P997</f>
        <v>4</v>
      </c>
      <c r="K992" s="44">
        <f>'Laporan Mingguan'!Q997</f>
        <v>64500</v>
      </c>
      <c r="L992" s="44">
        <f>'Laporan Mingguan'!R997</f>
        <v>258000</v>
      </c>
    </row>
    <row r="993" spans="1:12" s="41" customFormat="1" ht="14.25" customHeight="1" x14ac:dyDescent="0.2">
      <c r="A993" s="43">
        <v>515</v>
      </c>
      <c r="B993" s="43" t="str">
        <f>'Laporan Mingguan'!B998</f>
        <v>Stripper Bolt</v>
      </c>
      <c r="C993" s="43" t="str">
        <f>'Laporan Mingguan'!C998</f>
        <v>MSBB 16-25</v>
      </c>
      <c r="D993" s="43" t="str">
        <f>'Laporan Mingguan'!D998</f>
        <v>Comindo</v>
      </c>
      <c r="E993" s="43">
        <f>'Laporan Mingguan'!E998</f>
        <v>0</v>
      </c>
      <c r="F993" s="44">
        <f>'Laporan Mingguan'!F998</f>
        <v>0</v>
      </c>
      <c r="G993" s="43">
        <f>'Laporan Mingguan'!G998+'Laporan Mingguan'!I998+'Laporan Mingguan'!K998+'Laporan Mingguan'!M998</f>
        <v>0</v>
      </c>
      <c r="H993" s="43">
        <f>'Laporan Mingguan'!H998+'Laporan Mingguan'!J998+'Laporan Mingguan'!L998+'Laporan Mingguan'!N998</f>
        <v>0</v>
      </c>
      <c r="I993" s="44">
        <f>'Laporan Mingguan'!O998</f>
        <v>0</v>
      </c>
      <c r="J993" s="44">
        <f>'Laporan Mingguan'!P998</f>
        <v>0</v>
      </c>
      <c r="K993" s="44">
        <f>'Laporan Mingguan'!Q998</f>
        <v>66000</v>
      </c>
      <c r="L993" s="44">
        <f>'Laporan Mingguan'!R998</f>
        <v>0</v>
      </c>
    </row>
    <row r="994" spans="1:12" s="41" customFormat="1" ht="14.25" customHeight="1" x14ac:dyDescent="0.2">
      <c r="A994" s="43">
        <v>516</v>
      </c>
      <c r="B994" s="43" t="str">
        <f>'Laporan Mingguan'!B999</f>
        <v>Stripper Bolt</v>
      </c>
      <c r="C994" s="43" t="str">
        <f>'Laporan Mingguan'!C999</f>
        <v>MSBB 16-30</v>
      </c>
      <c r="D994" s="43">
        <f>'Laporan Mingguan'!D999</f>
        <v>0</v>
      </c>
      <c r="E994" s="43">
        <f>'Laporan Mingguan'!E999</f>
        <v>0</v>
      </c>
      <c r="F994" s="44">
        <f>'Laporan Mingguan'!F999</f>
        <v>0</v>
      </c>
      <c r="G994" s="43">
        <f>'Laporan Mingguan'!G999+'Laporan Mingguan'!I999+'Laporan Mingguan'!K999+'Laporan Mingguan'!M999</f>
        <v>0</v>
      </c>
      <c r="H994" s="43">
        <f>'Laporan Mingguan'!H999+'Laporan Mingguan'!J999+'Laporan Mingguan'!L999+'Laporan Mingguan'!N999</f>
        <v>0</v>
      </c>
      <c r="I994" s="44">
        <f>'Laporan Mingguan'!O999</f>
        <v>0</v>
      </c>
      <c r="J994" s="44">
        <f>'Laporan Mingguan'!P999</f>
        <v>0</v>
      </c>
      <c r="K994" s="44">
        <f>'Laporan Mingguan'!Q999</f>
        <v>38156</v>
      </c>
      <c r="L994" s="44">
        <f>'Laporan Mingguan'!R999</f>
        <v>0</v>
      </c>
    </row>
    <row r="995" spans="1:12" s="41" customFormat="1" ht="14.25" customHeight="1" x14ac:dyDescent="0.2">
      <c r="A995" s="43">
        <v>517</v>
      </c>
      <c r="B995" s="43" t="str">
        <f>'Laporan Mingguan'!B1000</f>
        <v>Stripper Bolt</v>
      </c>
      <c r="C995" s="43" t="str">
        <f>'Laporan Mingguan'!C1000</f>
        <v>MSBB 16-35</v>
      </c>
      <c r="D995" s="43">
        <f>'Laporan Mingguan'!D1000</f>
        <v>0</v>
      </c>
      <c r="E995" s="43">
        <f>'Laporan Mingguan'!E1000</f>
        <v>0</v>
      </c>
      <c r="F995" s="44">
        <f>'Laporan Mingguan'!F1000</f>
        <v>0</v>
      </c>
      <c r="G995" s="43">
        <f>'Laporan Mingguan'!G1000+'Laporan Mingguan'!I1000+'Laporan Mingguan'!K1000+'Laporan Mingguan'!M1000</f>
        <v>0</v>
      </c>
      <c r="H995" s="43">
        <f>'Laporan Mingguan'!H1000+'Laporan Mingguan'!J1000+'Laporan Mingguan'!L1000+'Laporan Mingguan'!N1000</f>
        <v>0</v>
      </c>
      <c r="I995" s="44">
        <f>'Laporan Mingguan'!O1000</f>
        <v>0</v>
      </c>
      <c r="J995" s="44">
        <f>'Laporan Mingguan'!P1000</f>
        <v>0</v>
      </c>
      <c r="K995" s="44">
        <f>'Laporan Mingguan'!Q1000</f>
        <v>51594</v>
      </c>
      <c r="L995" s="44">
        <f>'Laporan Mingguan'!R1000</f>
        <v>0</v>
      </c>
    </row>
    <row r="996" spans="1:12" s="41" customFormat="1" ht="14.25" customHeight="1" x14ac:dyDescent="0.2">
      <c r="A996" s="43">
        <v>518</v>
      </c>
      <c r="B996" s="43" t="str">
        <f>'Laporan Mingguan'!B1001</f>
        <v>Stripper Bolt</v>
      </c>
      <c r="C996" s="43" t="str">
        <f>'Laporan Mingguan'!C1001</f>
        <v>MSBB 16-45</v>
      </c>
      <c r="D996" s="43">
        <f>'Laporan Mingguan'!D1001</f>
        <v>0</v>
      </c>
      <c r="E996" s="43">
        <f>'Laporan Mingguan'!E1001</f>
        <v>0</v>
      </c>
      <c r="F996" s="44">
        <f>'Laporan Mingguan'!F1001</f>
        <v>0</v>
      </c>
      <c r="G996" s="43">
        <f>'Laporan Mingguan'!G1001+'Laporan Mingguan'!I1001+'Laporan Mingguan'!K1001+'Laporan Mingguan'!M1001</f>
        <v>0</v>
      </c>
      <c r="H996" s="43">
        <f>'Laporan Mingguan'!H1001+'Laporan Mingguan'!J1001+'Laporan Mingguan'!L1001+'Laporan Mingguan'!N1001</f>
        <v>0</v>
      </c>
      <c r="I996" s="44">
        <f>'Laporan Mingguan'!O1001</f>
        <v>0</v>
      </c>
      <c r="J996" s="44">
        <f>'Laporan Mingguan'!P1001</f>
        <v>0</v>
      </c>
      <c r="K996" s="44">
        <f>'Laporan Mingguan'!Q1001</f>
        <v>67500</v>
      </c>
      <c r="L996" s="44">
        <f>'Laporan Mingguan'!R1001</f>
        <v>0</v>
      </c>
    </row>
    <row r="997" spans="1:12" s="41" customFormat="1" ht="14.25" customHeight="1" x14ac:dyDescent="0.2">
      <c r="A997" s="43">
        <v>519</v>
      </c>
      <c r="B997" s="43" t="str">
        <f>'Laporan Mingguan'!B1002</f>
        <v>Stopper Bolt</v>
      </c>
      <c r="C997" s="43" t="str">
        <f>'Laporan Mingguan'!C1002</f>
        <v>SBO-16-20-45</v>
      </c>
      <c r="D997" s="43">
        <f>'Laporan Mingguan'!D1002</f>
        <v>0</v>
      </c>
      <c r="E997" s="43">
        <f>'Laporan Mingguan'!E1002</f>
        <v>0</v>
      </c>
      <c r="F997" s="44">
        <f>'Laporan Mingguan'!F1002</f>
        <v>0</v>
      </c>
      <c r="G997" s="43">
        <f>'Laporan Mingguan'!G1002+'Laporan Mingguan'!I1002+'Laporan Mingguan'!K1002+'Laporan Mingguan'!M1002</f>
        <v>0</v>
      </c>
      <c r="H997" s="43">
        <f>'Laporan Mingguan'!H1002+'Laporan Mingguan'!J1002+'Laporan Mingguan'!L1002+'Laporan Mingguan'!N1002</f>
        <v>0</v>
      </c>
      <c r="I997" s="44">
        <f>'Laporan Mingguan'!O1002</f>
        <v>0</v>
      </c>
      <c r="J997" s="44">
        <f>'Laporan Mingguan'!P1002</f>
        <v>0</v>
      </c>
      <c r="K997" s="44">
        <f>'Laporan Mingguan'!Q1002</f>
        <v>110000</v>
      </c>
      <c r="L997" s="44">
        <f>'Laporan Mingguan'!R1002</f>
        <v>0</v>
      </c>
    </row>
    <row r="998" spans="1:12" s="41" customFormat="1" ht="14.25" customHeight="1" x14ac:dyDescent="0.2">
      <c r="A998" s="43">
        <v>520</v>
      </c>
      <c r="B998" s="43" t="str">
        <f>'Laporan Mingguan'!B1003</f>
        <v>Stopper Bolt</v>
      </c>
      <c r="C998" s="43" t="str">
        <f>'Laporan Mingguan'!C1003</f>
        <v>SBO-20-30-48</v>
      </c>
      <c r="D998" s="43">
        <f>'Laporan Mingguan'!D1003</f>
        <v>0</v>
      </c>
      <c r="E998" s="43">
        <f>'Laporan Mingguan'!E1003</f>
        <v>0</v>
      </c>
      <c r="F998" s="44">
        <f>'Laporan Mingguan'!F1003</f>
        <v>0</v>
      </c>
      <c r="G998" s="43">
        <f>'Laporan Mingguan'!G1003+'Laporan Mingguan'!I1003+'Laporan Mingguan'!K1003+'Laporan Mingguan'!M1003</f>
        <v>0</v>
      </c>
      <c r="H998" s="43">
        <f>'Laporan Mingguan'!H1003+'Laporan Mingguan'!J1003+'Laporan Mingguan'!L1003+'Laporan Mingguan'!N1003</f>
        <v>0</v>
      </c>
      <c r="I998" s="44">
        <f>'Laporan Mingguan'!O1003</f>
        <v>0</v>
      </c>
      <c r="J998" s="44">
        <f>'Laporan Mingguan'!P1003</f>
        <v>0</v>
      </c>
      <c r="K998" s="44">
        <f>'Laporan Mingguan'!Q1003</f>
        <v>252000</v>
      </c>
      <c r="L998" s="44">
        <f>'Laporan Mingguan'!R1003</f>
        <v>0</v>
      </c>
    </row>
    <row r="999" spans="1:12" s="41" customFormat="1" ht="14.25" customHeight="1" x14ac:dyDescent="0.2">
      <c r="A999" s="43">
        <v>521</v>
      </c>
      <c r="B999" s="43" t="str">
        <f>'Laporan Mingguan'!B1004</f>
        <v>Stopper Bolt</v>
      </c>
      <c r="C999" s="43" t="str">
        <f>'Laporan Mingguan'!C1004</f>
        <v>SBO-20-30-53</v>
      </c>
      <c r="D999" s="43">
        <f>'Laporan Mingguan'!D1004</f>
        <v>0</v>
      </c>
      <c r="E999" s="43">
        <f>'Laporan Mingguan'!E1004</f>
        <v>0</v>
      </c>
      <c r="F999" s="44">
        <f>'Laporan Mingguan'!F1004</f>
        <v>0</v>
      </c>
      <c r="G999" s="43">
        <f>'Laporan Mingguan'!G1004+'Laporan Mingguan'!I1004+'Laporan Mingguan'!K1004+'Laporan Mingguan'!M1004</f>
        <v>4</v>
      </c>
      <c r="H999" s="43">
        <f>'Laporan Mingguan'!H1004+'Laporan Mingguan'!J1004+'Laporan Mingguan'!L1004+'Laporan Mingguan'!N1004</f>
        <v>4</v>
      </c>
      <c r="I999" s="44">
        <f>'Laporan Mingguan'!O1004</f>
        <v>0</v>
      </c>
      <c r="J999" s="44">
        <f>'Laporan Mingguan'!P1004</f>
        <v>0</v>
      </c>
      <c r="K999" s="44">
        <f>'Laporan Mingguan'!Q1004</f>
        <v>0</v>
      </c>
      <c r="L999" s="44">
        <f>'Laporan Mingguan'!R1004</f>
        <v>0</v>
      </c>
    </row>
    <row r="1000" spans="1:12" s="41" customFormat="1" ht="14.25" customHeight="1" x14ac:dyDescent="0.2">
      <c r="A1000" s="43">
        <v>522</v>
      </c>
      <c r="B1000" s="43" t="str">
        <f>'Laporan Mingguan'!B1005</f>
        <v>Stopper Bolt</v>
      </c>
      <c r="C1000" s="43" t="str">
        <f>'Laporan Mingguan'!C1005</f>
        <v>SBO-20-45-58</v>
      </c>
      <c r="D1000" s="43">
        <f>'Laporan Mingguan'!D1005</f>
        <v>0</v>
      </c>
      <c r="E1000" s="43">
        <f>'Laporan Mingguan'!E1005</f>
        <v>0</v>
      </c>
      <c r="F1000" s="44">
        <f>'Laporan Mingguan'!F1005</f>
        <v>0</v>
      </c>
      <c r="G1000" s="43">
        <f>'Laporan Mingguan'!G1005+'Laporan Mingguan'!I1005+'Laporan Mingguan'!K1005+'Laporan Mingguan'!M1005</f>
        <v>0</v>
      </c>
      <c r="H1000" s="43">
        <f>'Laporan Mingguan'!H1005+'Laporan Mingguan'!J1005+'Laporan Mingguan'!L1005+'Laporan Mingguan'!N1005</f>
        <v>0</v>
      </c>
      <c r="I1000" s="44">
        <f>'Laporan Mingguan'!O1005</f>
        <v>0</v>
      </c>
      <c r="J1000" s="44">
        <f>'Laporan Mingguan'!P1005</f>
        <v>0</v>
      </c>
      <c r="K1000" s="44">
        <f>'Laporan Mingguan'!Q1005</f>
        <v>176000</v>
      </c>
      <c r="L1000" s="44">
        <f>'Laporan Mingguan'!R1005</f>
        <v>0</v>
      </c>
    </row>
    <row r="1001" spans="1:12" s="41" customFormat="1" ht="14.25" customHeight="1" x14ac:dyDescent="0.2">
      <c r="A1001" s="43">
        <v>523</v>
      </c>
      <c r="B1001" s="43" t="str">
        <f>'Laporan Mingguan'!B1006</f>
        <v>Taper Lock Pin</v>
      </c>
      <c r="C1001" s="43" t="str">
        <f>'Laporan Mingguan'!C1006</f>
        <v>TLP-13</v>
      </c>
      <c r="D1001" s="43">
        <f>'Laporan Mingguan'!D1006</f>
        <v>0</v>
      </c>
      <c r="E1001" s="43">
        <f>'Laporan Mingguan'!E1006</f>
        <v>0</v>
      </c>
      <c r="F1001" s="44">
        <f>'Laporan Mingguan'!F1006</f>
        <v>0</v>
      </c>
      <c r="G1001" s="43">
        <f>'Laporan Mingguan'!G1006+'Laporan Mingguan'!I1006+'Laporan Mingguan'!K1006+'Laporan Mingguan'!M1006</f>
        <v>0</v>
      </c>
      <c r="H1001" s="43">
        <f>'Laporan Mingguan'!H1006+'Laporan Mingguan'!J1006+'Laporan Mingguan'!L1006+'Laporan Mingguan'!N1006</f>
        <v>0</v>
      </c>
      <c r="I1001" s="44">
        <f>'Laporan Mingguan'!O1006</f>
        <v>0</v>
      </c>
      <c r="J1001" s="44">
        <f>'Laporan Mingguan'!P1006</f>
        <v>0</v>
      </c>
      <c r="K1001" s="44">
        <f>'Laporan Mingguan'!Q1006</f>
        <v>225000</v>
      </c>
      <c r="L1001" s="44">
        <f>'Laporan Mingguan'!R1006</f>
        <v>0</v>
      </c>
    </row>
    <row r="1002" spans="1:12" s="41" customFormat="1" ht="14.25" customHeight="1" x14ac:dyDescent="0.2">
      <c r="A1002" s="43">
        <v>524</v>
      </c>
      <c r="B1002" s="43" t="str">
        <f>'Laporan Mingguan'!B1007</f>
        <v>Taper Lock Pin</v>
      </c>
      <c r="C1002" s="43" t="str">
        <f>'Laporan Mingguan'!C1007</f>
        <v>TLP-16</v>
      </c>
      <c r="D1002" s="43">
        <f>'Laporan Mingguan'!D1007</f>
        <v>0</v>
      </c>
      <c r="E1002" s="43">
        <f>'Laporan Mingguan'!E1007</f>
        <v>0</v>
      </c>
      <c r="F1002" s="44">
        <f>'Laporan Mingguan'!F1007</f>
        <v>0</v>
      </c>
      <c r="G1002" s="43">
        <f>'Laporan Mingguan'!G1007+'Laporan Mingguan'!I1007+'Laporan Mingguan'!K1007+'Laporan Mingguan'!M1007</f>
        <v>0</v>
      </c>
      <c r="H1002" s="43">
        <f>'Laporan Mingguan'!H1007+'Laporan Mingguan'!J1007+'Laporan Mingguan'!L1007+'Laporan Mingguan'!N1007</f>
        <v>0</v>
      </c>
      <c r="I1002" s="44">
        <f>'Laporan Mingguan'!O1007</f>
        <v>0</v>
      </c>
      <c r="J1002" s="44">
        <f>'Laporan Mingguan'!P1007</f>
        <v>0</v>
      </c>
      <c r="K1002" s="44">
        <f>'Laporan Mingguan'!Q1007</f>
        <v>235000</v>
      </c>
      <c r="L1002" s="44">
        <f>'Laporan Mingguan'!R1007</f>
        <v>0</v>
      </c>
    </row>
    <row r="1003" spans="1:12" s="41" customFormat="1" ht="14.25" customHeight="1" x14ac:dyDescent="0.2">
      <c r="A1003" s="43">
        <v>525</v>
      </c>
      <c r="B1003" s="43" t="str">
        <f>'Laporan Mingguan'!B1008</f>
        <v>Taper Lock Pin</v>
      </c>
      <c r="C1003" s="43" t="str">
        <f>'Laporan Mingguan'!C1008</f>
        <v>TLP-25</v>
      </c>
      <c r="D1003" s="43">
        <f>'Laporan Mingguan'!D1008</f>
        <v>0</v>
      </c>
      <c r="E1003" s="43">
        <f>'Laporan Mingguan'!E1008</f>
        <v>0</v>
      </c>
      <c r="F1003" s="44">
        <f>'Laporan Mingguan'!F1008</f>
        <v>0</v>
      </c>
      <c r="G1003" s="43">
        <f>'Laporan Mingguan'!G1008+'Laporan Mingguan'!I1008+'Laporan Mingguan'!K1008+'Laporan Mingguan'!M1008</f>
        <v>0</v>
      </c>
      <c r="H1003" s="43">
        <f>'Laporan Mingguan'!H1008+'Laporan Mingguan'!J1008+'Laporan Mingguan'!L1008+'Laporan Mingguan'!N1008</f>
        <v>0</v>
      </c>
      <c r="I1003" s="44">
        <f>'Laporan Mingguan'!O1008</f>
        <v>0</v>
      </c>
      <c r="J1003" s="44">
        <f>'Laporan Mingguan'!P1008</f>
        <v>0</v>
      </c>
      <c r="K1003" s="44">
        <f>'Laporan Mingguan'!Q1008</f>
        <v>239736</v>
      </c>
      <c r="L1003" s="44">
        <f>'Laporan Mingguan'!R1008</f>
        <v>0</v>
      </c>
    </row>
    <row r="1004" spans="1:12" s="41" customFormat="1" ht="14.25" customHeight="1" x14ac:dyDescent="0.2">
      <c r="A1004" s="43">
        <v>526</v>
      </c>
      <c r="B1004" s="43" t="str">
        <f>'Laporan Mingguan'!B1009</f>
        <v>Taper Lock Pin</v>
      </c>
      <c r="C1004" s="43" t="str">
        <f>'Laporan Mingguan'!C1009</f>
        <v>TLP-30</v>
      </c>
      <c r="D1004" s="43">
        <f>'Laporan Mingguan'!D1009</f>
        <v>0</v>
      </c>
      <c r="E1004" s="43">
        <f>'Laporan Mingguan'!E1009</f>
        <v>0</v>
      </c>
      <c r="F1004" s="44">
        <f>'Laporan Mingguan'!F1009</f>
        <v>1</v>
      </c>
      <c r="G1004" s="43">
        <f>'Laporan Mingguan'!G1009+'Laporan Mingguan'!I1009+'Laporan Mingguan'!K1009+'Laporan Mingguan'!M1009</f>
        <v>0</v>
      </c>
      <c r="H1004" s="43">
        <f>'Laporan Mingguan'!H1009+'Laporan Mingguan'!J1009+'Laporan Mingguan'!L1009+'Laporan Mingguan'!N1009</f>
        <v>0</v>
      </c>
      <c r="I1004" s="44">
        <f>'Laporan Mingguan'!O1009</f>
        <v>1</v>
      </c>
      <c r="J1004" s="44">
        <f>'Laporan Mingguan'!P1009</f>
        <v>1</v>
      </c>
      <c r="K1004" s="44">
        <f>'Laporan Mingguan'!Q1009</f>
        <v>383019</v>
      </c>
      <c r="L1004" s="44">
        <f>'Laporan Mingguan'!R1009</f>
        <v>383019</v>
      </c>
    </row>
    <row r="1005" spans="1:12" s="41" customFormat="1" ht="14.25" customHeight="1" x14ac:dyDescent="0.2">
      <c r="A1005" s="43">
        <v>527</v>
      </c>
      <c r="B1005" s="43" t="str">
        <f>'Laporan Mingguan'!B1010</f>
        <v>Taper Lock Pin</v>
      </c>
      <c r="C1005" s="43" t="str">
        <f>'Laporan Mingguan'!C1010</f>
        <v>TLP-35</v>
      </c>
      <c r="D1005" s="43">
        <f>'Laporan Mingguan'!D1010</f>
        <v>0</v>
      </c>
      <c r="E1005" s="43">
        <f>'Laporan Mingguan'!E1010</f>
        <v>0</v>
      </c>
      <c r="F1005" s="44">
        <f>'Laporan Mingguan'!F1010</f>
        <v>0</v>
      </c>
      <c r="G1005" s="43">
        <f>'Laporan Mingguan'!G1010+'Laporan Mingguan'!I1010+'Laporan Mingguan'!K1010+'Laporan Mingguan'!M1010</f>
        <v>0</v>
      </c>
      <c r="H1005" s="43">
        <f>'Laporan Mingguan'!H1010+'Laporan Mingguan'!J1010+'Laporan Mingguan'!L1010+'Laporan Mingguan'!N1010</f>
        <v>0</v>
      </c>
      <c r="I1005" s="44">
        <f>'Laporan Mingguan'!O1010</f>
        <v>0</v>
      </c>
      <c r="J1005" s="44">
        <f>'Laporan Mingguan'!P1010</f>
        <v>0</v>
      </c>
      <c r="K1005" s="44">
        <f>'Laporan Mingguan'!Q1010</f>
        <v>366924</v>
      </c>
      <c r="L1005" s="44">
        <f>'Laporan Mingguan'!R1010</f>
        <v>0</v>
      </c>
    </row>
    <row r="1006" spans="1:12" s="41" customFormat="1" ht="14.25" customHeight="1" x14ac:dyDescent="0.2">
      <c r="A1006" s="43">
        <v>528</v>
      </c>
      <c r="B1006" s="43" t="str">
        <f>'Laporan Mingguan'!B1011</f>
        <v>Taper Lock Pin</v>
      </c>
      <c r="C1006" s="43" t="str">
        <f>'Laporan Mingguan'!C1011</f>
        <v>GTPNV-30</v>
      </c>
      <c r="D1006" s="43">
        <f>'Laporan Mingguan'!D1011</f>
        <v>0</v>
      </c>
      <c r="E1006" s="43">
        <f>'Laporan Mingguan'!E1011</f>
        <v>0</v>
      </c>
      <c r="F1006" s="44">
        <f>'Laporan Mingguan'!F1011</f>
        <v>2</v>
      </c>
      <c r="G1006" s="43">
        <f>'Laporan Mingguan'!G1011+'Laporan Mingguan'!I1011+'Laporan Mingguan'!K1011+'Laporan Mingguan'!M1011</f>
        <v>0</v>
      </c>
      <c r="H1006" s="43">
        <f>'Laporan Mingguan'!H1011+'Laporan Mingguan'!J1011+'Laporan Mingguan'!L1011+'Laporan Mingguan'!N1011</f>
        <v>0</v>
      </c>
      <c r="I1006" s="44">
        <f>'Laporan Mingguan'!O1011</f>
        <v>2</v>
      </c>
      <c r="J1006" s="44">
        <f>'Laporan Mingguan'!P1011</f>
        <v>2</v>
      </c>
      <c r="K1006" s="44">
        <f>'Laporan Mingguan'!Q1011</f>
        <v>0</v>
      </c>
      <c r="L1006" s="44">
        <f>'Laporan Mingguan'!R1011</f>
        <v>0</v>
      </c>
    </row>
    <row r="1007" spans="1:12" s="41" customFormat="1" ht="14.25" customHeight="1" x14ac:dyDescent="0.2">
      <c r="A1007" s="43">
        <v>529</v>
      </c>
      <c r="B1007" s="43" t="str">
        <f>'Laporan Mingguan'!B1012</f>
        <v>Taper Screw Plug</v>
      </c>
      <c r="C1007" s="43" t="str">
        <f>'Laporan Mingguan'!C1012</f>
        <v>BFPT 12-100</v>
      </c>
      <c r="D1007" s="43">
        <f>'Laporan Mingguan'!D1012</f>
        <v>0</v>
      </c>
      <c r="E1007" s="43">
        <f>'Laporan Mingguan'!E1012</f>
        <v>0</v>
      </c>
      <c r="F1007" s="44">
        <f>'Laporan Mingguan'!F1012</f>
        <v>0</v>
      </c>
      <c r="G1007" s="43">
        <f>'Laporan Mingguan'!G1012+'Laporan Mingguan'!I1012+'Laporan Mingguan'!K1012+'Laporan Mingguan'!M1012</f>
        <v>0</v>
      </c>
      <c r="H1007" s="43">
        <f>'Laporan Mingguan'!H1012+'Laporan Mingguan'!J1012+'Laporan Mingguan'!L1012+'Laporan Mingguan'!N1012</f>
        <v>0</v>
      </c>
      <c r="I1007" s="44">
        <f>'Laporan Mingguan'!O1012</f>
        <v>0</v>
      </c>
      <c r="J1007" s="44">
        <f>'Laporan Mingguan'!P1012</f>
        <v>0</v>
      </c>
      <c r="K1007" s="44">
        <f>'Laporan Mingguan'!Q1012</f>
        <v>96486</v>
      </c>
      <c r="L1007" s="44">
        <f>'Laporan Mingguan'!R1012</f>
        <v>0</v>
      </c>
    </row>
    <row r="1008" spans="1:12" s="41" customFormat="1" ht="14.25" customHeight="1" x14ac:dyDescent="0.2">
      <c r="A1008" s="43">
        <v>530</v>
      </c>
      <c r="B1008" s="43" t="str">
        <f>'Laporan Mingguan'!B1013</f>
        <v>Two Step Stroke</v>
      </c>
      <c r="C1008" s="43" t="str">
        <f>'Laporan Mingguan'!C1013</f>
        <v>EPSHT-20-110</v>
      </c>
      <c r="D1008" s="43">
        <f>'Laporan Mingguan'!D1013</f>
        <v>0</v>
      </c>
      <c r="E1008" s="43">
        <f>'Laporan Mingguan'!E1013</f>
        <v>0</v>
      </c>
      <c r="F1008" s="44">
        <f>'Laporan Mingguan'!F1013</f>
        <v>0</v>
      </c>
      <c r="G1008" s="43">
        <f>'Laporan Mingguan'!G1013+'Laporan Mingguan'!I1013+'Laporan Mingguan'!K1013+'Laporan Mingguan'!M1013</f>
        <v>0</v>
      </c>
      <c r="H1008" s="43">
        <f>'Laporan Mingguan'!H1013+'Laporan Mingguan'!J1013+'Laporan Mingguan'!L1013+'Laporan Mingguan'!N1013</f>
        <v>0</v>
      </c>
      <c r="I1008" s="44">
        <f>'Laporan Mingguan'!O1013</f>
        <v>0</v>
      </c>
      <c r="J1008" s="44">
        <f>'Laporan Mingguan'!P1013</f>
        <v>0</v>
      </c>
      <c r="K1008" s="44">
        <f>'Laporan Mingguan'!Q1013</f>
        <v>537108</v>
      </c>
      <c r="L1008" s="44">
        <f>'Laporan Mingguan'!R1013</f>
        <v>0</v>
      </c>
    </row>
    <row r="1009" spans="1:12" s="41" customFormat="1" ht="14.25" customHeight="1" x14ac:dyDescent="0.2">
      <c r="A1009" s="43">
        <v>531</v>
      </c>
      <c r="B1009" s="43" t="str">
        <f>'Laporan Mingguan'!B1014</f>
        <v>Vent Hole</v>
      </c>
      <c r="C1009" s="43" t="str">
        <f>'Laporan Mingguan'!C1014</f>
        <v>GVFA-06</v>
      </c>
      <c r="D1009" s="43">
        <f>'Laporan Mingguan'!D1014</f>
        <v>0</v>
      </c>
      <c r="E1009" s="43">
        <f>'Laporan Mingguan'!E1014</f>
        <v>0</v>
      </c>
      <c r="F1009" s="44">
        <f>'Laporan Mingguan'!F1014</f>
        <v>44</v>
      </c>
      <c r="G1009" s="43">
        <f>'Laporan Mingguan'!G1014+'Laporan Mingguan'!I1014+'Laporan Mingguan'!K1014+'Laporan Mingguan'!M1014</f>
        <v>0</v>
      </c>
      <c r="H1009" s="43">
        <f>'Laporan Mingguan'!H1014+'Laporan Mingguan'!J1014+'Laporan Mingguan'!L1014+'Laporan Mingguan'!N1014</f>
        <v>0</v>
      </c>
      <c r="I1009" s="44">
        <f>'Laporan Mingguan'!O1014</f>
        <v>44</v>
      </c>
      <c r="J1009" s="44">
        <f>'Laporan Mingguan'!P1014</f>
        <v>44</v>
      </c>
      <c r="K1009" s="44">
        <f>'Laporan Mingguan'!Q1014</f>
        <v>10296</v>
      </c>
      <c r="L1009" s="44">
        <f>'Laporan Mingguan'!R1014</f>
        <v>453024</v>
      </c>
    </row>
    <row r="1010" spans="1:12" s="41" customFormat="1" ht="14.25" customHeight="1" x14ac:dyDescent="0.2">
      <c r="A1010" s="43">
        <v>532</v>
      </c>
      <c r="B1010" s="43" t="str">
        <f>'Laporan Mingguan'!B1015</f>
        <v>Vent Hole</v>
      </c>
      <c r="C1010" s="43" t="str">
        <f>'Laporan Mingguan'!C1015</f>
        <v>GVFA-08</v>
      </c>
      <c r="D1010" s="43">
        <f>'Laporan Mingguan'!D1015</f>
        <v>0</v>
      </c>
      <c r="E1010" s="43">
        <f>'Laporan Mingguan'!E1015</f>
        <v>0</v>
      </c>
      <c r="F1010" s="44">
        <f>'Laporan Mingguan'!F1015</f>
        <v>66</v>
      </c>
      <c r="G1010" s="43">
        <f>'Laporan Mingguan'!G1015+'Laporan Mingguan'!I1015+'Laporan Mingguan'!K1015+'Laporan Mingguan'!M1015</f>
        <v>0</v>
      </c>
      <c r="H1010" s="43">
        <f>'Laporan Mingguan'!H1015+'Laporan Mingguan'!J1015+'Laporan Mingguan'!L1015+'Laporan Mingguan'!N1015</f>
        <v>0</v>
      </c>
      <c r="I1010" s="44">
        <f>'Laporan Mingguan'!O1015</f>
        <v>66</v>
      </c>
      <c r="J1010" s="44">
        <f>'Laporan Mingguan'!P1015</f>
        <v>66</v>
      </c>
      <c r="K1010" s="44">
        <f>'Laporan Mingguan'!Q1015</f>
        <v>10296</v>
      </c>
      <c r="L1010" s="44">
        <f>'Laporan Mingguan'!R1015</f>
        <v>679536</v>
      </c>
    </row>
    <row r="1011" spans="1:12" s="41" customFormat="1" ht="14.25" customHeight="1" x14ac:dyDescent="0.2">
      <c r="A1011" s="43">
        <v>533</v>
      </c>
      <c r="B1011" s="43" t="str">
        <f>'Laporan Mingguan'!B1016</f>
        <v>Vent Hole</v>
      </c>
      <c r="C1011" s="43" t="str">
        <f>'Laporan Mingguan'!C1016</f>
        <v>GVFA-10</v>
      </c>
      <c r="D1011" s="43">
        <f>'Laporan Mingguan'!D1016</f>
        <v>0</v>
      </c>
      <c r="E1011" s="43">
        <f>'Laporan Mingguan'!E1016</f>
        <v>0</v>
      </c>
      <c r="F1011" s="44">
        <f>'Laporan Mingguan'!F1016</f>
        <v>81</v>
      </c>
      <c r="G1011" s="43">
        <f>'Laporan Mingguan'!G1016+'Laporan Mingguan'!I1016+'Laporan Mingguan'!K1016+'Laporan Mingguan'!M1016</f>
        <v>0</v>
      </c>
      <c r="H1011" s="43">
        <f>'Laporan Mingguan'!H1016+'Laporan Mingguan'!J1016+'Laporan Mingguan'!L1016+'Laporan Mingguan'!N1016</f>
        <v>0</v>
      </c>
      <c r="I1011" s="44">
        <f>'Laporan Mingguan'!O1016</f>
        <v>81</v>
      </c>
      <c r="J1011" s="44">
        <f>'Laporan Mingguan'!P1016</f>
        <v>81</v>
      </c>
      <c r="K1011" s="44">
        <f>'Laporan Mingguan'!Q1016</f>
        <v>13826</v>
      </c>
      <c r="L1011" s="44">
        <f>'Laporan Mingguan'!R1016</f>
        <v>1119906</v>
      </c>
    </row>
    <row r="1012" spans="1:12" s="41" customFormat="1" ht="14.25" customHeight="1" x14ac:dyDescent="0.2">
      <c r="A1012" s="43">
        <v>534</v>
      </c>
      <c r="B1012" s="43" t="str">
        <f>'Laporan Mingguan'!B1017</f>
        <v>Vent Hole</v>
      </c>
      <c r="C1012" s="43" t="str">
        <f>'Laporan Mingguan'!C1017</f>
        <v>GVFA 12</v>
      </c>
      <c r="D1012" s="43">
        <f>'Laporan Mingguan'!D1017</f>
        <v>0</v>
      </c>
      <c r="E1012" s="43">
        <f>'Laporan Mingguan'!E1017</f>
        <v>0</v>
      </c>
      <c r="F1012" s="44">
        <f>'Laporan Mingguan'!F1017</f>
        <v>34</v>
      </c>
      <c r="G1012" s="43">
        <f>'Laporan Mingguan'!G1017+'Laporan Mingguan'!I1017+'Laporan Mingguan'!K1017+'Laporan Mingguan'!M1017</f>
        <v>0</v>
      </c>
      <c r="H1012" s="43">
        <f>'Laporan Mingguan'!H1017+'Laporan Mingguan'!J1017+'Laporan Mingguan'!L1017+'Laporan Mingguan'!N1017</f>
        <v>0</v>
      </c>
      <c r="I1012" s="44">
        <f>'Laporan Mingguan'!O1017</f>
        <v>34</v>
      </c>
      <c r="J1012" s="44">
        <f>'Laporan Mingguan'!P1017</f>
        <v>34</v>
      </c>
      <c r="K1012" s="44">
        <f>'Laporan Mingguan'!Q1017</f>
        <v>13002.000000000002</v>
      </c>
      <c r="L1012" s="44">
        <f>'Laporan Mingguan'!R1017</f>
        <v>442068.00000000006</v>
      </c>
    </row>
    <row r="1013" spans="1:12" s="41" customFormat="1" ht="14.25" customHeight="1" x14ac:dyDescent="0.2">
      <c r="A1013" s="43">
        <v>535</v>
      </c>
      <c r="B1013" s="43" t="str">
        <f>'Laporan Mingguan'!B1018</f>
        <v>Vent Hole</v>
      </c>
      <c r="C1013" s="43" t="str">
        <f>'Laporan Mingguan'!C1018</f>
        <v>GVFB-12</v>
      </c>
      <c r="D1013" s="43">
        <f>'Laporan Mingguan'!D1018</f>
        <v>0</v>
      </c>
      <c r="E1013" s="43">
        <f>'Laporan Mingguan'!E1018</f>
        <v>0</v>
      </c>
      <c r="F1013" s="44">
        <f>'Laporan Mingguan'!F1018</f>
        <v>1</v>
      </c>
      <c r="G1013" s="43">
        <f>'Laporan Mingguan'!G1018+'Laporan Mingguan'!I1018+'Laporan Mingguan'!K1018+'Laporan Mingguan'!M1018</f>
        <v>0</v>
      </c>
      <c r="H1013" s="43">
        <f>'Laporan Mingguan'!H1018+'Laporan Mingguan'!J1018+'Laporan Mingguan'!L1018+'Laporan Mingguan'!N1018</f>
        <v>0</v>
      </c>
      <c r="I1013" s="44">
        <f>'Laporan Mingguan'!O1018</f>
        <v>1</v>
      </c>
      <c r="J1013" s="44">
        <f>'Laporan Mingguan'!P1018</f>
        <v>1</v>
      </c>
      <c r="K1013" s="44">
        <f>'Laporan Mingguan'!Q1018</f>
        <v>26000</v>
      </c>
      <c r="L1013" s="44">
        <f>'Laporan Mingguan'!R1018</f>
        <v>26000</v>
      </c>
    </row>
    <row r="1014" spans="1:12" s="41" customFormat="1" ht="14.25" customHeight="1" x14ac:dyDescent="0.2">
      <c r="A1014" s="43">
        <v>536</v>
      </c>
      <c r="B1014" s="43" t="str">
        <f>'Laporan Mingguan'!B1019</f>
        <v>Vent Hole</v>
      </c>
      <c r="C1014" s="43" t="str">
        <f>'Laporan Mingguan'!C1019</f>
        <v>GVFA 14</v>
      </c>
      <c r="D1014" s="43">
        <f>'Laporan Mingguan'!D1019</f>
        <v>0</v>
      </c>
      <c r="E1014" s="43">
        <f>'Laporan Mingguan'!E1019</f>
        <v>0</v>
      </c>
      <c r="F1014" s="44">
        <f>'Laporan Mingguan'!F1019</f>
        <v>14</v>
      </c>
      <c r="G1014" s="43">
        <f>'Laporan Mingguan'!G1019+'Laporan Mingguan'!I1019+'Laporan Mingguan'!K1019+'Laporan Mingguan'!M1019</f>
        <v>0</v>
      </c>
      <c r="H1014" s="43">
        <f>'Laporan Mingguan'!H1019+'Laporan Mingguan'!J1019+'Laporan Mingguan'!L1019+'Laporan Mingguan'!N1019</f>
        <v>0</v>
      </c>
      <c r="I1014" s="44">
        <f>'Laporan Mingguan'!O1019</f>
        <v>14</v>
      </c>
      <c r="J1014" s="44">
        <f>'Laporan Mingguan'!P1019</f>
        <v>14</v>
      </c>
      <c r="K1014" s="44">
        <f>'Laporan Mingguan'!Q1019</f>
        <v>0</v>
      </c>
      <c r="L1014" s="44">
        <f>'Laporan Mingguan'!R1019</f>
        <v>0</v>
      </c>
    </row>
    <row r="1015" spans="1:12" s="41" customFormat="1" ht="14.25" customHeight="1" x14ac:dyDescent="0.2">
      <c r="A1015" s="43">
        <v>537</v>
      </c>
      <c r="B1015" s="43" t="str">
        <f>'Laporan Mingguan'!B1020</f>
        <v>Vent Hole</v>
      </c>
      <c r="C1015" s="43" t="str">
        <f>'Laporan Mingguan'!C1020</f>
        <v>Dia 14 Putih</v>
      </c>
      <c r="D1015" s="43">
        <f>'Laporan Mingguan'!D1020</f>
        <v>0</v>
      </c>
      <c r="E1015" s="43">
        <f>'Laporan Mingguan'!E1020</f>
        <v>0</v>
      </c>
      <c r="F1015" s="44">
        <f>'Laporan Mingguan'!F1020</f>
        <v>1</v>
      </c>
      <c r="G1015" s="43">
        <f>'Laporan Mingguan'!G1020+'Laporan Mingguan'!I1020+'Laporan Mingguan'!K1020+'Laporan Mingguan'!M1020</f>
        <v>0</v>
      </c>
      <c r="H1015" s="43">
        <f>'Laporan Mingguan'!H1020+'Laporan Mingguan'!J1020+'Laporan Mingguan'!L1020+'Laporan Mingguan'!N1020</f>
        <v>0</v>
      </c>
      <c r="I1015" s="44">
        <f>'Laporan Mingguan'!O1020</f>
        <v>1</v>
      </c>
      <c r="J1015" s="44">
        <f>'Laporan Mingguan'!P1020</f>
        <v>1</v>
      </c>
      <c r="K1015" s="44">
        <f>'Laporan Mingguan'!Q1020</f>
        <v>13000</v>
      </c>
      <c r="L1015" s="44">
        <f>'Laporan Mingguan'!R1020</f>
        <v>13000</v>
      </c>
    </row>
    <row r="1016" spans="1:12" s="41" customFormat="1" ht="14.25" customHeight="1" x14ac:dyDescent="0.2">
      <c r="A1016" s="43">
        <v>538</v>
      </c>
      <c r="B1016" s="43" t="str">
        <f>'Laporan Mingguan'!B1021</f>
        <v>Vent Hole</v>
      </c>
      <c r="C1016" s="43" t="str">
        <f>'Laporan Mingguan'!C1021</f>
        <v>Dia 16 Putih</v>
      </c>
      <c r="D1016" s="43">
        <f>'Laporan Mingguan'!D1021</f>
        <v>0</v>
      </c>
      <c r="E1016" s="43">
        <f>'Laporan Mingguan'!E1021</f>
        <v>0</v>
      </c>
      <c r="F1016" s="44">
        <f>'Laporan Mingguan'!F1021</f>
        <v>1</v>
      </c>
      <c r="G1016" s="43">
        <f>'Laporan Mingguan'!G1021+'Laporan Mingguan'!I1021+'Laporan Mingguan'!K1021+'Laporan Mingguan'!M1021</f>
        <v>0</v>
      </c>
      <c r="H1016" s="43">
        <f>'Laporan Mingguan'!H1021+'Laporan Mingguan'!J1021+'Laporan Mingguan'!L1021+'Laporan Mingguan'!N1021</f>
        <v>0</v>
      </c>
      <c r="I1016" s="44">
        <f>'Laporan Mingguan'!O1021</f>
        <v>1</v>
      </c>
      <c r="J1016" s="44">
        <f>'Laporan Mingguan'!P1021</f>
        <v>1</v>
      </c>
      <c r="K1016" s="44">
        <f>'Laporan Mingguan'!Q1021</f>
        <v>13000</v>
      </c>
      <c r="L1016" s="44">
        <f>'Laporan Mingguan'!R1021</f>
        <v>13000</v>
      </c>
    </row>
    <row r="1017" spans="1:12" s="41" customFormat="1" ht="14.25" customHeight="1" x14ac:dyDescent="0.2">
      <c r="A1017" s="43">
        <v>539</v>
      </c>
      <c r="B1017" s="43" t="str">
        <f>'Laporan Mingguan'!B1022</f>
        <v>Vent Hole</v>
      </c>
      <c r="C1017" s="43" t="str">
        <f>'Laporan Mingguan'!C1022</f>
        <v>Dia 20 Putih</v>
      </c>
      <c r="D1017" s="43">
        <f>'Laporan Mingguan'!D1022</f>
        <v>0</v>
      </c>
      <c r="E1017" s="43">
        <f>'Laporan Mingguan'!E1022</f>
        <v>0</v>
      </c>
      <c r="F1017" s="44">
        <f>'Laporan Mingguan'!F1022</f>
        <v>1</v>
      </c>
      <c r="G1017" s="43">
        <f>'Laporan Mingguan'!G1022+'Laporan Mingguan'!I1022+'Laporan Mingguan'!K1022+'Laporan Mingguan'!M1022</f>
        <v>0</v>
      </c>
      <c r="H1017" s="43">
        <f>'Laporan Mingguan'!H1022+'Laporan Mingguan'!J1022+'Laporan Mingguan'!L1022+'Laporan Mingguan'!N1022</f>
        <v>0</v>
      </c>
      <c r="I1017" s="44">
        <f>'Laporan Mingguan'!O1022</f>
        <v>1</v>
      </c>
      <c r="J1017" s="44">
        <f>'Laporan Mingguan'!P1022</f>
        <v>1</v>
      </c>
      <c r="K1017" s="44">
        <f>'Laporan Mingguan'!Q1022</f>
        <v>13000</v>
      </c>
      <c r="L1017" s="44">
        <f>'Laporan Mingguan'!R1022</f>
        <v>13000</v>
      </c>
    </row>
    <row r="1018" spans="1:12" s="41" customFormat="1" ht="14.25" customHeight="1" x14ac:dyDescent="0.2">
      <c r="A1018" s="43">
        <v>540</v>
      </c>
      <c r="B1018" s="43" t="str">
        <f>'Laporan Mingguan'!B1023</f>
        <v>WLL</v>
      </c>
      <c r="C1018" s="43" t="str">
        <f>'Laporan Mingguan'!C1023</f>
        <v>WLL-6-10</v>
      </c>
      <c r="D1018" s="43">
        <f>'Laporan Mingguan'!D1023</f>
        <v>0</v>
      </c>
      <c r="E1018" s="43">
        <f>'Laporan Mingguan'!E1023</f>
        <v>0</v>
      </c>
      <c r="F1018" s="44">
        <f>'Laporan Mingguan'!F1023</f>
        <v>0</v>
      </c>
      <c r="G1018" s="43">
        <f>'Laporan Mingguan'!G1023+'Laporan Mingguan'!I1023+'Laporan Mingguan'!K1023+'Laporan Mingguan'!M1023</f>
        <v>0</v>
      </c>
      <c r="H1018" s="43">
        <f>'Laporan Mingguan'!H1023+'Laporan Mingguan'!J1023+'Laporan Mingguan'!L1023+'Laporan Mingguan'!N1023</f>
        <v>0</v>
      </c>
      <c r="I1018" s="44">
        <f>'Laporan Mingguan'!O1023</f>
        <v>0</v>
      </c>
      <c r="J1018" s="44">
        <f>'Laporan Mingguan'!P1023</f>
        <v>0</v>
      </c>
      <c r="K1018" s="44">
        <f>'Laporan Mingguan'!Q1023</f>
        <v>9930</v>
      </c>
      <c r="L1018" s="44">
        <f>'Laporan Mingguan'!R1023</f>
        <v>0</v>
      </c>
    </row>
    <row r="1019" spans="1:12" s="41" customFormat="1" ht="14.25" customHeight="1" x14ac:dyDescent="0.2">
      <c r="A1019" s="43">
        <v>541</v>
      </c>
      <c r="B1019" s="43" t="str">
        <f>'Laporan Mingguan'!B1024</f>
        <v>Kabel NYYHY</v>
      </c>
      <c r="C1019" s="43" t="str">
        <f>'Laporan Mingguan'!C1024</f>
        <v>2x0.75</v>
      </c>
      <c r="D1019" s="43">
        <f>'Laporan Mingguan'!D1024</f>
        <v>0</v>
      </c>
      <c r="E1019" s="43">
        <f>'Laporan Mingguan'!E1024</f>
        <v>0</v>
      </c>
      <c r="F1019" s="44">
        <f>'Laporan Mingguan'!F1024</f>
        <v>1.6000000000000014</v>
      </c>
      <c r="G1019" s="43">
        <f>'Laporan Mingguan'!G1024+'Laporan Mingguan'!I1024+'Laporan Mingguan'!K1024+'Laporan Mingguan'!M1024</f>
        <v>0</v>
      </c>
      <c r="H1019" s="43">
        <f>'Laporan Mingguan'!H1024+'Laporan Mingguan'!J1024+'Laporan Mingguan'!L1024+'Laporan Mingguan'!N1024</f>
        <v>0</v>
      </c>
      <c r="I1019" s="44">
        <f>'Laporan Mingguan'!O1024</f>
        <v>1.6000000000000014</v>
      </c>
      <c r="J1019" s="44">
        <f>'Laporan Mingguan'!P1024</f>
        <v>2</v>
      </c>
      <c r="K1019" s="44">
        <f>'Laporan Mingguan'!Q1024</f>
        <v>7000</v>
      </c>
      <c r="L1019" s="44">
        <f>'Laporan Mingguan'!R1024</f>
        <v>14000</v>
      </c>
    </row>
    <row r="1020" spans="1:12" s="41" customFormat="1" x14ac:dyDescent="0.2">
      <c r="A1020" s="43"/>
      <c r="B1020" s="43"/>
      <c r="C1020" s="43"/>
      <c r="D1020" s="43"/>
      <c r="E1020" s="43"/>
      <c r="F1020" s="43"/>
      <c r="G1020" s="43"/>
      <c r="H1020" s="43"/>
      <c r="I1020" s="44"/>
      <c r="J1020" s="44"/>
      <c r="K1020" s="50" t="str">
        <f>'Laporan Mingguan'!$Q1026</f>
        <v>total</v>
      </c>
      <c r="L1020" s="50">
        <f>SUM(L479:L1019)</f>
        <v>56869127</v>
      </c>
    </row>
    <row r="1021" spans="1:12" s="41" customFormat="1" x14ac:dyDescent="0.2">
      <c r="K1021" s="42"/>
      <c r="L1021" s="42"/>
    </row>
    <row r="1022" spans="1:12" s="41" customFormat="1" ht="13.5" thickBot="1" x14ac:dyDescent="0.25">
      <c r="A1022" s="40" t="s">
        <v>17</v>
      </c>
      <c r="K1022" s="42"/>
      <c r="L1022" s="42"/>
    </row>
    <row r="1023" spans="1:12" s="41" customFormat="1" ht="15" customHeight="1" x14ac:dyDescent="0.2">
      <c r="A1023" s="113" t="s">
        <v>2</v>
      </c>
      <c r="B1023" s="115" t="s">
        <v>3</v>
      </c>
      <c r="C1023" s="115" t="s">
        <v>4</v>
      </c>
      <c r="D1023" s="117" t="s">
        <v>5</v>
      </c>
      <c r="E1023" s="119" t="s">
        <v>6</v>
      </c>
      <c r="F1023" s="111" t="str">
        <f>'Laporan Mingguan'!F1029</f>
        <v>Sisa Januari</v>
      </c>
      <c r="G1023" s="122" t="s">
        <v>14</v>
      </c>
      <c r="H1023" s="124" t="s">
        <v>15</v>
      </c>
      <c r="I1023" s="111" t="str">
        <f>'Laporan Mingguan'!O1029</f>
        <v>Sisa Februari</v>
      </c>
      <c r="J1023" s="126" t="s">
        <v>11</v>
      </c>
      <c r="K1023" s="127" t="s">
        <v>12</v>
      </c>
      <c r="L1023" s="111" t="s">
        <v>13</v>
      </c>
    </row>
    <row r="1024" spans="1:12" s="41" customFormat="1" ht="13.5" thickBot="1" x14ac:dyDescent="0.25">
      <c r="A1024" s="114"/>
      <c r="B1024" s="116"/>
      <c r="C1024" s="116"/>
      <c r="D1024" s="118"/>
      <c r="E1024" s="120"/>
      <c r="F1024" s="121"/>
      <c r="G1024" s="123"/>
      <c r="H1024" s="125"/>
      <c r="I1024" s="121"/>
      <c r="J1024" s="121"/>
      <c r="K1024" s="128"/>
      <c r="L1024" s="112"/>
    </row>
    <row r="1025" spans="1:12" s="52" customFormat="1" x14ac:dyDescent="0.2">
      <c r="A1025" s="38">
        <f>'Laporan Mingguan'!A1031</f>
        <v>1</v>
      </c>
      <c r="B1025" s="48" t="str">
        <f>'Laporan Mingguan'!B1031</f>
        <v xml:space="preserve">BAUT Insert </v>
      </c>
      <c r="C1025" s="48" t="str">
        <f>'Laporan Mingguan'!C1031</f>
        <v>7801175/M2X3,3/TO6</v>
      </c>
      <c r="D1025" s="48">
        <f>'Laporan Mingguan'!D1031</f>
        <v>0</v>
      </c>
      <c r="E1025" s="48">
        <f>'Laporan Mingguan'!E1031</f>
        <v>0</v>
      </c>
      <c r="F1025" s="51">
        <f>'Laporan Mingguan'!F1031</f>
        <v>2</v>
      </c>
      <c r="G1025" s="48">
        <f>'Laporan Mingguan'!G1031+'Laporan Mingguan'!I1031+'Laporan Mingguan'!K1031+'Laporan Mingguan'!M1031</f>
        <v>0</v>
      </c>
      <c r="H1025" s="48">
        <f>'Laporan Mingguan'!H1031+'Laporan Mingguan'!J1031+'Laporan Mingguan'!L1031+'Laporan Mingguan'!N1031</f>
        <v>0</v>
      </c>
      <c r="I1025" s="51">
        <f>'Laporan Mingguan'!O1031</f>
        <v>2</v>
      </c>
      <c r="J1025" s="39">
        <f>'Laporan Mingguan'!P1031</f>
        <v>2</v>
      </c>
      <c r="K1025" s="51">
        <f>'Laporan Mingguan'!Q1031</f>
        <v>0</v>
      </c>
      <c r="L1025" s="51">
        <f>'Laporan Mingguan'!R1031</f>
        <v>0</v>
      </c>
    </row>
    <row r="1026" spans="1:12" s="52" customFormat="1" x14ac:dyDescent="0.2">
      <c r="A1026" s="38">
        <f>'Laporan Mingguan'!A1032</f>
        <v>2</v>
      </c>
      <c r="B1026" s="48" t="str">
        <f>'Laporan Mingguan'!B1032</f>
        <v>BAUT Insert Mitsubishi</v>
      </c>
      <c r="C1026" s="48" t="str">
        <f>'Laporan Mingguan'!C1032</f>
        <v>CS5015060T</v>
      </c>
      <c r="D1026" s="48" t="str">
        <f>'Laporan Mingguan'!D1032</f>
        <v>TECHNO CARBIDE</v>
      </c>
      <c r="E1026" s="48">
        <f>'Laporan Mingguan'!E1032</f>
        <v>0</v>
      </c>
      <c r="F1026" s="51">
        <f>'Laporan Mingguan'!F1032</f>
        <v>10</v>
      </c>
      <c r="G1026" s="48">
        <f>'Laporan Mingguan'!G1032+'Laporan Mingguan'!I1032+'Laporan Mingguan'!K1032+'Laporan Mingguan'!M1032</f>
        <v>0</v>
      </c>
      <c r="H1026" s="48">
        <f>'Laporan Mingguan'!H1032+'Laporan Mingguan'!J1032+'Laporan Mingguan'!L1032+'Laporan Mingguan'!N1032</f>
        <v>0</v>
      </c>
      <c r="I1026" s="51">
        <f>'Laporan Mingguan'!O1032</f>
        <v>10</v>
      </c>
      <c r="J1026" s="39">
        <f>'Laporan Mingguan'!P1032</f>
        <v>10</v>
      </c>
      <c r="K1026" s="51">
        <f>'Laporan Mingguan'!Q1032</f>
        <v>73300</v>
      </c>
      <c r="L1026" s="51">
        <f>'Laporan Mingguan'!R1032</f>
        <v>733000</v>
      </c>
    </row>
    <row r="1027" spans="1:12" s="52" customFormat="1" x14ac:dyDescent="0.2">
      <c r="A1027" s="38">
        <f>'Laporan Mingguan'!A1033</f>
        <v>3</v>
      </c>
      <c r="B1027" s="48" t="str">
        <f>'Laporan Mingguan'!B1033</f>
        <v xml:space="preserve">BAUT Insert Ceratizit </v>
      </c>
      <c r="C1027" s="48" t="str">
        <f>'Laporan Mingguan'!C1033</f>
        <v>782114/M4.5X10.5/T20</v>
      </c>
      <c r="D1027" s="48">
        <f>'Laporan Mingguan'!D1033</f>
        <v>0</v>
      </c>
      <c r="E1027" s="48">
        <f>'Laporan Mingguan'!E1033</f>
        <v>0</v>
      </c>
      <c r="F1027" s="51">
        <f>'Laporan Mingguan'!F1033</f>
        <v>11</v>
      </c>
      <c r="G1027" s="48">
        <f>'Laporan Mingguan'!G1033+'Laporan Mingguan'!I1033+'Laporan Mingguan'!K1033+'Laporan Mingguan'!M1033</f>
        <v>0</v>
      </c>
      <c r="H1027" s="48">
        <f>'Laporan Mingguan'!H1033+'Laporan Mingguan'!J1033+'Laporan Mingguan'!L1033+'Laporan Mingguan'!N1033</f>
        <v>0</v>
      </c>
      <c r="I1027" s="51">
        <f>'Laporan Mingguan'!O1033</f>
        <v>11</v>
      </c>
      <c r="J1027" s="39">
        <f>'Laporan Mingguan'!P1033</f>
        <v>11</v>
      </c>
      <c r="K1027" s="51">
        <f>'Laporan Mingguan'!Q1033</f>
        <v>72000</v>
      </c>
      <c r="L1027" s="51">
        <f>'Laporan Mingguan'!R1033</f>
        <v>792000</v>
      </c>
    </row>
    <row r="1028" spans="1:12" s="52" customFormat="1" x14ac:dyDescent="0.2">
      <c r="A1028" s="38">
        <f>'Laporan Mingguan'!A1034</f>
        <v>4</v>
      </c>
      <c r="B1028" s="48" t="str">
        <f>'Laporan Mingguan'!B1034</f>
        <v xml:space="preserve">BAUT Insert Ceratizit </v>
      </c>
      <c r="C1028" s="48" t="str">
        <f>'Laporan Mingguan'!C1034</f>
        <v>7883203/M3.0X7.3/T08</v>
      </c>
      <c r="D1028" s="48">
        <f>'Laporan Mingguan'!D1034</f>
        <v>0</v>
      </c>
      <c r="E1028" s="48">
        <f>'Laporan Mingguan'!E1034</f>
        <v>0</v>
      </c>
      <c r="F1028" s="51">
        <f>'Laporan Mingguan'!F1034</f>
        <v>6</v>
      </c>
      <c r="G1028" s="48">
        <f>'Laporan Mingguan'!G1034+'Laporan Mingguan'!I1034+'Laporan Mingguan'!K1034+'Laporan Mingguan'!M1034</f>
        <v>0</v>
      </c>
      <c r="H1028" s="48">
        <f>'Laporan Mingguan'!H1034+'Laporan Mingguan'!J1034+'Laporan Mingguan'!L1034+'Laporan Mingguan'!N1034</f>
        <v>0</v>
      </c>
      <c r="I1028" s="51">
        <f>'Laporan Mingguan'!O1034</f>
        <v>6</v>
      </c>
      <c r="J1028" s="39">
        <f>'Laporan Mingguan'!P1034</f>
        <v>6</v>
      </c>
      <c r="K1028" s="51">
        <f>'Laporan Mingguan'!Q1034</f>
        <v>33019.199999999997</v>
      </c>
      <c r="L1028" s="51">
        <f>'Laporan Mingguan'!R1034</f>
        <v>198115.19999999998</v>
      </c>
    </row>
    <row r="1029" spans="1:12" s="52" customFormat="1" x14ac:dyDescent="0.2">
      <c r="A1029" s="38">
        <f>'Laporan Mingguan'!A1035</f>
        <v>5</v>
      </c>
      <c r="B1029" s="48" t="str">
        <f>'Laporan Mingguan'!B1035</f>
        <v xml:space="preserve">BAUT Insert Ceratizit </v>
      </c>
      <c r="C1029" s="48" t="str">
        <f>'Laporan Mingguan'!C1035</f>
        <v>7883204/M2.5X5/T08</v>
      </c>
      <c r="D1029" s="48" t="str">
        <f>'Laporan Mingguan'!D1035</f>
        <v>PRO MECHANIC</v>
      </c>
      <c r="E1029" s="48">
        <f>'Laporan Mingguan'!E1035</f>
        <v>0</v>
      </c>
      <c r="F1029" s="51">
        <f>'Laporan Mingguan'!F1035</f>
        <v>10</v>
      </c>
      <c r="G1029" s="48">
        <f>'Laporan Mingguan'!G1035+'Laporan Mingguan'!I1035+'Laporan Mingguan'!K1035+'Laporan Mingguan'!M1035</f>
        <v>0</v>
      </c>
      <c r="H1029" s="48">
        <f>'Laporan Mingguan'!H1035+'Laporan Mingguan'!J1035+'Laporan Mingguan'!L1035+'Laporan Mingguan'!N1035</f>
        <v>0</v>
      </c>
      <c r="I1029" s="51">
        <f>'Laporan Mingguan'!O1035</f>
        <v>10</v>
      </c>
      <c r="J1029" s="39">
        <f>'Laporan Mingguan'!P1035</f>
        <v>10</v>
      </c>
      <c r="K1029" s="51">
        <f>'Laporan Mingguan'!Q1035</f>
        <v>332000</v>
      </c>
      <c r="L1029" s="51">
        <f>'Laporan Mingguan'!R1035</f>
        <v>3320000</v>
      </c>
    </row>
    <row r="1030" spans="1:12" s="52" customFormat="1" x14ac:dyDescent="0.2">
      <c r="A1030" s="38">
        <f>'Laporan Mingguan'!A1036</f>
        <v>6</v>
      </c>
      <c r="B1030" s="48" t="str">
        <f>'Laporan Mingguan'!B1036</f>
        <v>BAUT Insert DIJET (Screw)</v>
      </c>
      <c r="C1030" s="48" t="str">
        <f>'Laporan Mingguan'!C1036</f>
        <v>TSW2567H F15</v>
      </c>
      <c r="D1030" s="48" t="str">
        <f>'Laporan Mingguan'!D1036</f>
        <v>SINERGI MK</v>
      </c>
      <c r="E1030" s="48">
        <f>'Laporan Mingguan'!E1036</f>
        <v>0</v>
      </c>
      <c r="F1030" s="51">
        <f>'Laporan Mingguan'!F1036</f>
        <v>10</v>
      </c>
      <c r="G1030" s="48">
        <f>'Laporan Mingguan'!G1036+'Laporan Mingguan'!I1036+'Laporan Mingguan'!K1036+'Laporan Mingguan'!M1036</f>
        <v>0</v>
      </c>
      <c r="H1030" s="48">
        <f>'Laporan Mingguan'!H1036+'Laporan Mingguan'!J1036+'Laporan Mingguan'!L1036+'Laporan Mingguan'!N1036</f>
        <v>0</v>
      </c>
      <c r="I1030" s="51">
        <f>'Laporan Mingguan'!O1036</f>
        <v>10</v>
      </c>
      <c r="J1030" s="39">
        <f>'Laporan Mingguan'!P1036</f>
        <v>10</v>
      </c>
      <c r="K1030" s="51">
        <f>'Laporan Mingguan'!Q1036</f>
        <v>92000</v>
      </c>
      <c r="L1030" s="51">
        <f>'Laporan Mingguan'!R1036</f>
        <v>920000</v>
      </c>
    </row>
    <row r="1031" spans="1:12" s="52" customFormat="1" x14ac:dyDescent="0.2">
      <c r="A1031" s="38">
        <f>'Laporan Mingguan'!A1037</f>
        <v>7</v>
      </c>
      <c r="B1031" s="48" t="str">
        <f>'Laporan Mingguan'!B1037</f>
        <v>BAUT Insert DIJET (Screw)</v>
      </c>
      <c r="C1031" s="48" t="str">
        <f>'Laporan Mingguan'!C1037</f>
        <v>FSW3509H</v>
      </c>
      <c r="D1031" s="48" t="str">
        <f>'Laporan Mingguan'!D1037</f>
        <v>SINERGI MK</v>
      </c>
      <c r="E1031" s="48">
        <f>'Laporan Mingguan'!E1037</f>
        <v>0</v>
      </c>
      <c r="F1031" s="51">
        <f>'Laporan Mingguan'!F1037</f>
        <v>5</v>
      </c>
      <c r="G1031" s="48">
        <f>'Laporan Mingguan'!G1037+'Laporan Mingguan'!I1037+'Laporan Mingguan'!K1037+'Laporan Mingguan'!M1037</f>
        <v>0</v>
      </c>
      <c r="H1031" s="48">
        <f>'Laporan Mingguan'!H1037+'Laporan Mingguan'!J1037+'Laporan Mingguan'!L1037+'Laporan Mingguan'!N1037</f>
        <v>0</v>
      </c>
      <c r="I1031" s="51">
        <f>'Laporan Mingguan'!O1037</f>
        <v>5</v>
      </c>
      <c r="J1031" s="39">
        <f>'Laporan Mingguan'!P1037</f>
        <v>5</v>
      </c>
      <c r="K1031" s="51">
        <f>'Laporan Mingguan'!Q1037</f>
        <v>232000</v>
      </c>
      <c r="L1031" s="51">
        <f>'Laporan Mingguan'!R1037</f>
        <v>1160000</v>
      </c>
    </row>
    <row r="1032" spans="1:12" s="52" customFormat="1" x14ac:dyDescent="0.2">
      <c r="A1032" s="38">
        <f>'Laporan Mingguan'!A1038</f>
        <v>8</v>
      </c>
      <c r="B1032" s="48" t="str">
        <f>'Laporan Mingguan'!B1038</f>
        <v>BAUT Insert DIJET (Screw)</v>
      </c>
      <c r="C1032" s="48" t="str">
        <f>'Laporan Mingguan'!C1038</f>
        <v>FSW4013H</v>
      </c>
      <c r="D1032" s="48" t="str">
        <f>'Laporan Mingguan'!D1038</f>
        <v>SINERGI MK</v>
      </c>
      <c r="E1032" s="48">
        <f>'Laporan Mingguan'!E1038</f>
        <v>0</v>
      </c>
      <c r="F1032" s="51">
        <f>'Laporan Mingguan'!F1038</f>
        <v>5</v>
      </c>
      <c r="G1032" s="48">
        <f>'Laporan Mingguan'!G1038+'Laporan Mingguan'!I1038+'Laporan Mingguan'!K1038+'Laporan Mingguan'!M1038</f>
        <v>0</v>
      </c>
      <c r="H1032" s="48">
        <f>'Laporan Mingguan'!H1038+'Laporan Mingguan'!J1038+'Laporan Mingguan'!L1038+'Laporan Mingguan'!N1038</f>
        <v>0</v>
      </c>
      <c r="I1032" s="51">
        <f>'Laporan Mingguan'!O1038</f>
        <v>5</v>
      </c>
      <c r="J1032" s="39">
        <f>'Laporan Mingguan'!P1038</f>
        <v>5</v>
      </c>
      <c r="K1032" s="51">
        <f>'Laporan Mingguan'!Q1038</f>
        <v>232000</v>
      </c>
      <c r="L1032" s="51">
        <f>'Laporan Mingguan'!R1038</f>
        <v>1160000</v>
      </c>
    </row>
    <row r="1033" spans="1:12" s="52" customFormat="1" x14ac:dyDescent="0.2">
      <c r="A1033" s="38">
        <f>'Laporan Mingguan'!A1039</f>
        <v>9</v>
      </c>
      <c r="B1033" s="48" t="str">
        <f>'Laporan Mingguan'!B1039</f>
        <v>BAUT Insert Korloy</v>
      </c>
      <c r="C1033" s="48">
        <f>'Laporan Mingguan'!C1039</f>
        <v>0</v>
      </c>
      <c r="D1033" s="48">
        <f>'Laporan Mingguan'!D1039</f>
        <v>0</v>
      </c>
      <c r="E1033" s="48">
        <f>'Laporan Mingguan'!E1039</f>
        <v>0</v>
      </c>
      <c r="F1033" s="51">
        <f>'Laporan Mingguan'!F1039</f>
        <v>8</v>
      </c>
      <c r="G1033" s="48">
        <f>'Laporan Mingguan'!G1039+'Laporan Mingguan'!I1039+'Laporan Mingguan'!K1039+'Laporan Mingguan'!M1039</f>
        <v>0</v>
      </c>
      <c r="H1033" s="48">
        <f>'Laporan Mingguan'!H1039+'Laporan Mingguan'!J1039+'Laporan Mingguan'!L1039+'Laporan Mingguan'!N1039</f>
        <v>0</v>
      </c>
      <c r="I1033" s="51">
        <f>'Laporan Mingguan'!O1039</f>
        <v>8</v>
      </c>
      <c r="J1033" s="39">
        <f>'Laporan Mingguan'!P1039</f>
        <v>8</v>
      </c>
      <c r="K1033" s="51">
        <f>'Laporan Mingguan'!Q1039</f>
        <v>70400</v>
      </c>
      <c r="L1033" s="51">
        <f>'Laporan Mingguan'!R1039</f>
        <v>563200</v>
      </c>
    </row>
    <row r="1034" spans="1:12" s="52" customFormat="1" x14ac:dyDescent="0.2">
      <c r="A1034" s="38">
        <f>'Laporan Mingguan'!A1040</f>
        <v>10</v>
      </c>
      <c r="B1034" s="48" t="str">
        <f>'Laporan Mingguan'!B1040</f>
        <v>BAUT Insert Korloy</v>
      </c>
      <c r="C1034" s="48" t="str">
        <f>'Laporan Mingguan'!C1040</f>
        <v>FTGA 03508</v>
      </c>
      <c r="D1034" s="48" t="str">
        <f>'Laporan Mingguan'!D1040</f>
        <v>BREINDO</v>
      </c>
      <c r="E1034" s="48">
        <f>'Laporan Mingguan'!E1040</f>
        <v>0</v>
      </c>
      <c r="F1034" s="51">
        <f>'Laporan Mingguan'!F1040</f>
        <v>8</v>
      </c>
      <c r="G1034" s="48">
        <f>'Laporan Mingguan'!G1040+'Laporan Mingguan'!I1040+'Laporan Mingguan'!K1040+'Laporan Mingguan'!M1040</f>
        <v>0</v>
      </c>
      <c r="H1034" s="48">
        <f>'Laporan Mingguan'!H1040+'Laporan Mingguan'!J1040+'Laporan Mingguan'!L1040+'Laporan Mingguan'!N1040</f>
        <v>0</v>
      </c>
      <c r="I1034" s="51">
        <f>'Laporan Mingguan'!O1040</f>
        <v>8</v>
      </c>
      <c r="J1034" s="39">
        <f>'Laporan Mingguan'!P1040</f>
        <v>8</v>
      </c>
      <c r="K1034" s="51">
        <f>'Laporan Mingguan'!Q1040</f>
        <v>99000</v>
      </c>
      <c r="L1034" s="51">
        <f>'Laporan Mingguan'!R1040</f>
        <v>792000</v>
      </c>
    </row>
    <row r="1035" spans="1:12" s="52" customFormat="1" x14ac:dyDescent="0.2">
      <c r="A1035" s="38">
        <f>'Laporan Mingguan'!A1041</f>
        <v>11</v>
      </c>
      <c r="B1035" s="48" t="str">
        <f>'Laporan Mingguan'!B1041</f>
        <v>BAUT Insert Tungaloy</v>
      </c>
      <c r="C1035" s="48" t="str">
        <f>'Laporan Mingguan'!C1041</f>
        <v>CSPD-3</v>
      </c>
      <c r="D1035" s="48" t="str">
        <f>'Laporan Mingguan'!D1041</f>
        <v>Kawan Lama</v>
      </c>
      <c r="E1035" s="48">
        <f>'Laporan Mingguan'!E1041</f>
        <v>0</v>
      </c>
      <c r="F1035" s="51">
        <f>'Laporan Mingguan'!F1041</f>
        <v>16</v>
      </c>
      <c r="G1035" s="48">
        <f>'Laporan Mingguan'!G1041+'Laporan Mingguan'!I1041+'Laporan Mingguan'!K1041+'Laporan Mingguan'!M1041</f>
        <v>0</v>
      </c>
      <c r="H1035" s="48">
        <f>'Laporan Mingguan'!H1041+'Laporan Mingguan'!J1041+'Laporan Mingguan'!L1041+'Laporan Mingguan'!N1041</f>
        <v>0</v>
      </c>
      <c r="I1035" s="51">
        <f>'Laporan Mingguan'!O1041</f>
        <v>16</v>
      </c>
      <c r="J1035" s="39">
        <f>'Laporan Mingguan'!P1041</f>
        <v>16</v>
      </c>
      <c r="K1035" s="51">
        <f>'Laporan Mingguan'!Q1041</f>
        <v>78000</v>
      </c>
      <c r="L1035" s="51">
        <f>'Laporan Mingguan'!R1041</f>
        <v>1248000</v>
      </c>
    </row>
    <row r="1036" spans="1:12" s="52" customFormat="1" x14ac:dyDescent="0.2">
      <c r="A1036" s="38">
        <f>'Laporan Mingguan'!A1042</f>
        <v>12</v>
      </c>
      <c r="B1036" s="48" t="str">
        <f>'Laporan Mingguan'!B1042</f>
        <v>BAUT Insert Tungaloy</v>
      </c>
      <c r="C1036" s="48" t="str">
        <f>'Laporan Mingguan'!C1042</f>
        <v>CSPB-4</v>
      </c>
      <c r="D1036" s="48" t="str">
        <f>'Laporan Mingguan'!D1042</f>
        <v>Kawan Lama</v>
      </c>
      <c r="E1036" s="48">
        <f>'Laporan Mingguan'!E1042</f>
        <v>0</v>
      </c>
      <c r="F1036" s="51">
        <f>'Laporan Mingguan'!F1042</f>
        <v>20</v>
      </c>
      <c r="G1036" s="48">
        <f>'Laporan Mingguan'!G1042+'Laporan Mingguan'!I1042+'Laporan Mingguan'!K1042+'Laporan Mingguan'!M1042</f>
        <v>0</v>
      </c>
      <c r="H1036" s="48">
        <f>'Laporan Mingguan'!H1042+'Laporan Mingguan'!J1042+'Laporan Mingguan'!L1042+'Laporan Mingguan'!N1042</f>
        <v>0</v>
      </c>
      <c r="I1036" s="51">
        <f>'Laporan Mingguan'!O1042</f>
        <v>20</v>
      </c>
      <c r="J1036" s="39">
        <f>'Laporan Mingguan'!P1042</f>
        <v>20</v>
      </c>
      <c r="K1036" s="51">
        <f>'Laporan Mingguan'!Q1042</f>
        <v>70550</v>
      </c>
      <c r="L1036" s="51">
        <f>'Laporan Mingguan'!R1042</f>
        <v>1411000</v>
      </c>
    </row>
    <row r="1037" spans="1:12" s="52" customFormat="1" x14ac:dyDescent="0.2">
      <c r="A1037" s="38">
        <f>'Laporan Mingguan'!A1043</f>
        <v>13</v>
      </c>
      <c r="B1037" s="48" t="str">
        <f>'Laporan Mingguan'!B1043</f>
        <v>BAUT Insert Mitsubishi</v>
      </c>
      <c r="C1037" s="48" t="str">
        <f>'Laporan Mingguan'!C1043</f>
        <v>TPS 25</v>
      </c>
      <c r="D1037" s="48" t="str">
        <f>'Laporan Mingguan'!D1043</f>
        <v>TECHNO CARBIDE</v>
      </c>
      <c r="E1037" s="48">
        <f>'Laporan Mingguan'!E1043</f>
        <v>0</v>
      </c>
      <c r="F1037" s="51">
        <f>'Laporan Mingguan'!F1043</f>
        <v>0</v>
      </c>
      <c r="G1037" s="48">
        <f>'Laporan Mingguan'!G1043+'Laporan Mingguan'!I1043+'Laporan Mingguan'!K1043+'Laporan Mingguan'!M1043</f>
        <v>0</v>
      </c>
      <c r="H1037" s="48">
        <f>'Laporan Mingguan'!H1043+'Laporan Mingguan'!J1043+'Laporan Mingguan'!L1043+'Laporan Mingguan'!N1043</f>
        <v>0</v>
      </c>
      <c r="I1037" s="51">
        <f>'Laporan Mingguan'!O1043</f>
        <v>0</v>
      </c>
      <c r="J1037" s="39">
        <f>'Laporan Mingguan'!P1043</f>
        <v>0</v>
      </c>
      <c r="K1037" s="51">
        <f>'Laporan Mingguan'!Q1043</f>
        <v>63300</v>
      </c>
      <c r="L1037" s="51">
        <f>'Laporan Mingguan'!R1043</f>
        <v>0</v>
      </c>
    </row>
    <row r="1038" spans="1:12" s="52" customFormat="1" x14ac:dyDescent="0.2">
      <c r="A1038" s="38">
        <f>'Laporan Mingguan'!A1044</f>
        <v>14</v>
      </c>
      <c r="B1038" s="48" t="str">
        <f>'Laporan Mingguan'!B1044</f>
        <v>BAUT Insert Mitsubishi</v>
      </c>
      <c r="C1038" s="48" t="str">
        <f>'Laporan Mingguan'!C1044</f>
        <v>TPS 25-1</v>
      </c>
      <c r="D1038" s="48" t="str">
        <f>'Laporan Mingguan'!D1044</f>
        <v>TECHNO CARBIDE</v>
      </c>
      <c r="E1038" s="48">
        <f>'Laporan Mingguan'!E1044</f>
        <v>0</v>
      </c>
      <c r="F1038" s="51">
        <f>'Laporan Mingguan'!F1044</f>
        <v>11</v>
      </c>
      <c r="G1038" s="48">
        <f>'Laporan Mingguan'!G1044+'Laporan Mingguan'!I1044+'Laporan Mingguan'!K1044+'Laporan Mingguan'!M1044</f>
        <v>0</v>
      </c>
      <c r="H1038" s="48">
        <f>'Laporan Mingguan'!H1044+'Laporan Mingguan'!J1044+'Laporan Mingguan'!L1044+'Laporan Mingguan'!N1044</f>
        <v>0</v>
      </c>
      <c r="I1038" s="51">
        <f>'Laporan Mingguan'!O1044</f>
        <v>11</v>
      </c>
      <c r="J1038" s="39">
        <f>'Laporan Mingguan'!P1044</f>
        <v>11</v>
      </c>
      <c r="K1038" s="51">
        <f>'Laporan Mingguan'!Q1044</f>
        <v>63300</v>
      </c>
      <c r="L1038" s="51">
        <f>'Laporan Mingguan'!R1044</f>
        <v>696300</v>
      </c>
    </row>
    <row r="1039" spans="1:12" s="52" customFormat="1" x14ac:dyDescent="0.2">
      <c r="A1039" s="38">
        <f>'Laporan Mingguan'!A1045</f>
        <v>15</v>
      </c>
      <c r="B1039" s="48" t="str">
        <f>'Laporan Mingguan'!B1045</f>
        <v>BAUT Insert Moldino</v>
      </c>
      <c r="C1039" s="48" t="str">
        <f>'Laporan Mingguan'!C1045</f>
        <v>240-140</v>
      </c>
      <c r="D1039" s="48" t="str">
        <f>'Laporan Mingguan'!D1045</f>
        <v>PRIMATIGON</v>
      </c>
      <c r="E1039" s="48">
        <f>'Laporan Mingguan'!E1045</f>
        <v>0</v>
      </c>
      <c r="F1039" s="51">
        <f>'Laporan Mingguan'!F1045</f>
        <v>15</v>
      </c>
      <c r="G1039" s="48">
        <f>'Laporan Mingguan'!G1045+'Laporan Mingguan'!I1045+'Laporan Mingguan'!K1045+'Laporan Mingguan'!M1045</f>
        <v>0</v>
      </c>
      <c r="H1039" s="48">
        <f>'Laporan Mingguan'!H1045+'Laporan Mingguan'!J1045+'Laporan Mingguan'!L1045+'Laporan Mingguan'!N1045</f>
        <v>0</v>
      </c>
      <c r="I1039" s="51">
        <f>'Laporan Mingguan'!O1045</f>
        <v>15</v>
      </c>
      <c r="J1039" s="39">
        <f>'Laporan Mingguan'!P1045</f>
        <v>15</v>
      </c>
      <c r="K1039" s="51">
        <f>'Laporan Mingguan'!Q1045</f>
        <v>70000</v>
      </c>
      <c r="L1039" s="51">
        <f>'Laporan Mingguan'!R1045</f>
        <v>1050000</v>
      </c>
    </row>
    <row r="1040" spans="1:12" s="52" customFormat="1" x14ac:dyDescent="0.2">
      <c r="A1040" s="38">
        <f>'Laporan Mingguan'!A1046</f>
        <v>16</v>
      </c>
      <c r="B1040" s="48" t="str">
        <f>'Laporan Mingguan'!B1046</f>
        <v>BAUT Insert Moldino</v>
      </c>
      <c r="C1040" s="48" t="str">
        <f>'Laporan Mingguan'!C1046</f>
        <v>250-141</v>
      </c>
      <c r="D1040" s="48" t="str">
        <f>'Laporan Mingguan'!D1046</f>
        <v>PRIMATIGON</v>
      </c>
      <c r="E1040" s="48">
        <f>'Laporan Mingguan'!E1046</f>
        <v>0</v>
      </c>
      <c r="F1040" s="51">
        <f>'Laporan Mingguan'!F1046</f>
        <v>8</v>
      </c>
      <c r="G1040" s="48">
        <f>'Laporan Mingguan'!G1046+'Laporan Mingguan'!I1046+'Laporan Mingguan'!K1046+'Laporan Mingguan'!M1046</f>
        <v>0</v>
      </c>
      <c r="H1040" s="48">
        <f>'Laporan Mingguan'!H1046+'Laporan Mingguan'!J1046+'Laporan Mingguan'!L1046+'Laporan Mingguan'!N1046</f>
        <v>0</v>
      </c>
      <c r="I1040" s="51">
        <f>'Laporan Mingguan'!O1046</f>
        <v>8</v>
      </c>
      <c r="J1040" s="39">
        <f>'Laporan Mingguan'!P1046</f>
        <v>8</v>
      </c>
      <c r="K1040" s="51">
        <f>'Laporan Mingguan'!Q1046</f>
        <v>76000</v>
      </c>
      <c r="L1040" s="51">
        <f>'Laporan Mingguan'!R1046</f>
        <v>608000</v>
      </c>
    </row>
    <row r="1041" spans="1:12" s="52" customFormat="1" x14ac:dyDescent="0.2">
      <c r="A1041" s="38">
        <f>'Laporan Mingguan'!A1047</f>
        <v>17</v>
      </c>
      <c r="B1041" s="48" t="str">
        <f>'Laporan Mingguan'!B1047</f>
        <v>BAUT Insert OSG</v>
      </c>
      <c r="C1041" s="48" t="str">
        <f>'Laporan Mingguan'!C1047</f>
        <v>FS25656P-EDP7808107</v>
      </c>
      <c r="D1041" s="48" t="str">
        <f>'Laporan Mingguan'!D1047</f>
        <v>KAWAN LAMA</v>
      </c>
      <c r="E1041" s="48">
        <f>'Laporan Mingguan'!E1047</f>
        <v>0</v>
      </c>
      <c r="F1041" s="51">
        <f>'Laporan Mingguan'!F1047</f>
        <v>14</v>
      </c>
      <c r="G1041" s="48">
        <f>'Laporan Mingguan'!G1047+'Laporan Mingguan'!I1047+'Laporan Mingguan'!K1047+'Laporan Mingguan'!M1047</f>
        <v>0</v>
      </c>
      <c r="H1041" s="48">
        <f>'Laporan Mingguan'!H1047+'Laporan Mingguan'!J1047+'Laporan Mingguan'!L1047+'Laporan Mingguan'!N1047</f>
        <v>0</v>
      </c>
      <c r="I1041" s="51">
        <f>'Laporan Mingguan'!O1047</f>
        <v>14</v>
      </c>
      <c r="J1041" s="39">
        <f>'Laporan Mingguan'!P1047</f>
        <v>14</v>
      </c>
      <c r="K1041" s="51">
        <f>'Laporan Mingguan'!Q1047</f>
        <v>123250</v>
      </c>
      <c r="L1041" s="51">
        <f>'Laporan Mingguan'!R1047</f>
        <v>1725500</v>
      </c>
    </row>
    <row r="1042" spans="1:12" s="52" customFormat="1" x14ac:dyDescent="0.2">
      <c r="A1042" s="38">
        <f>'Laporan Mingguan'!A1048</f>
        <v>18</v>
      </c>
      <c r="B1042" s="48" t="str">
        <f>'Laporan Mingguan'!B1048</f>
        <v>BAUT Insert Sandvick</v>
      </c>
      <c r="C1042" s="48" t="str">
        <f>'Laporan Mingguan'!C1048</f>
        <v>5512.086.01</v>
      </c>
      <c r="D1042" s="48" t="str">
        <f>'Laporan Mingguan'!D1048</f>
        <v>KARYA AGUNG</v>
      </c>
      <c r="E1042" s="48">
        <f>'Laporan Mingguan'!E1048</f>
        <v>0</v>
      </c>
      <c r="F1042" s="51">
        <f>'Laporan Mingguan'!F1048</f>
        <v>0</v>
      </c>
      <c r="G1042" s="48">
        <f>'Laporan Mingguan'!G1048+'Laporan Mingguan'!I1048+'Laporan Mingguan'!K1048+'Laporan Mingguan'!M1048</f>
        <v>3</v>
      </c>
      <c r="H1042" s="48">
        <f>'Laporan Mingguan'!H1048+'Laporan Mingguan'!J1048+'Laporan Mingguan'!L1048+'Laporan Mingguan'!N1048</f>
        <v>0</v>
      </c>
      <c r="I1042" s="51">
        <f>'Laporan Mingguan'!O1048</f>
        <v>3</v>
      </c>
      <c r="J1042" s="39">
        <f>'Laporan Mingguan'!P1048</f>
        <v>3</v>
      </c>
      <c r="K1042" s="51">
        <f>'Laporan Mingguan'!Q1048</f>
        <v>0</v>
      </c>
      <c r="L1042" s="51">
        <f>'Laporan Mingguan'!R1048</f>
        <v>0</v>
      </c>
    </row>
    <row r="1043" spans="1:12" s="52" customFormat="1" x14ac:dyDescent="0.2">
      <c r="A1043" s="38">
        <f>'Laporan Mingguan'!A1049</f>
        <v>19</v>
      </c>
      <c r="B1043" s="48" t="str">
        <f>'Laporan Mingguan'!B1049</f>
        <v>BAUT Insert Sandvick</v>
      </c>
      <c r="C1043" s="48" t="str">
        <f>'Laporan Mingguan'!C1049</f>
        <v>5513 020-10</v>
      </c>
      <c r="D1043" s="48">
        <f>'Laporan Mingguan'!D1049</f>
        <v>0</v>
      </c>
      <c r="E1043" s="48">
        <f>'Laporan Mingguan'!E1049</f>
        <v>0</v>
      </c>
      <c r="F1043" s="51">
        <f>'Laporan Mingguan'!F1049</f>
        <v>0</v>
      </c>
      <c r="G1043" s="48">
        <f>'Laporan Mingguan'!G1049+'Laporan Mingguan'!I1049+'Laporan Mingguan'!K1049+'Laporan Mingguan'!M1049</f>
        <v>0</v>
      </c>
      <c r="H1043" s="48">
        <f>'Laporan Mingguan'!H1049+'Laporan Mingguan'!J1049+'Laporan Mingguan'!L1049+'Laporan Mingguan'!N1049</f>
        <v>0</v>
      </c>
      <c r="I1043" s="51">
        <f>'Laporan Mingguan'!O1049</f>
        <v>0</v>
      </c>
      <c r="J1043" s="39">
        <f>'Laporan Mingguan'!P1049</f>
        <v>0</v>
      </c>
      <c r="K1043" s="51">
        <f>'Laporan Mingguan'!Q1049</f>
        <v>60000</v>
      </c>
      <c r="L1043" s="51">
        <f>'Laporan Mingguan'!R1049</f>
        <v>0</v>
      </c>
    </row>
    <row r="1044" spans="1:12" s="52" customFormat="1" x14ac:dyDescent="0.2">
      <c r="A1044" s="38">
        <f>'Laporan Mingguan'!A1050</f>
        <v>20</v>
      </c>
      <c r="B1044" s="48" t="str">
        <f>'Laporan Mingguan'!B1050</f>
        <v>BAUT Insert Sandvick</v>
      </c>
      <c r="C1044" s="48" t="str">
        <f>'Laporan Mingguan'!C1050</f>
        <v>5513 020-57</v>
      </c>
      <c r="D1044" s="48" t="str">
        <f>'Laporan Mingguan'!D1050</f>
        <v>KARYA AGUNG</v>
      </c>
      <c r="E1044" s="48">
        <f>'Laporan Mingguan'!E1050</f>
        <v>0</v>
      </c>
      <c r="F1044" s="51">
        <f>'Laporan Mingguan'!F1050</f>
        <v>12</v>
      </c>
      <c r="G1044" s="48">
        <f>'Laporan Mingguan'!G1050+'Laporan Mingguan'!I1050+'Laporan Mingguan'!K1050+'Laporan Mingguan'!M1050</f>
        <v>0</v>
      </c>
      <c r="H1044" s="48">
        <f>'Laporan Mingguan'!H1050+'Laporan Mingguan'!J1050+'Laporan Mingguan'!L1050+'Laporan Mingguan'!N1050</f>
        <v>0</v>
      </c>
      <c r="I1044" s="51">
        <f>'Laporan Mingguan'!O1050</f>
        <v>12</v>
      </c>
      <c r="J1044" s="39">
        <f>'Laporan Mingguan'!P1050</f>
        <v>12</v>
      </c>
      <c r="K1044" s="51">
        <f>'Laporan Mingguan'!Q1050</f>
        <v>23500</v>
      </c>
      <c r="L1044" s="51">
        <f>'Laporan Mingguan'!R1050</f>
        <v>282000</v>
      </c>
    </row>
    <row r="1045" spans="1:12" s="52" customFormat="1" x14ac:dyDescent="0.2">
      <c r="A1045" s="38">
        <f>'Laporan Mingguan'!A1051</f>
        <v>21</v>
      </c>
      <c r="B1045" s="48" t="str">
        <f>'Laporan Mingguan'!B1051</f>
        <v>BAUT Insert Walter</v>
      </c>
      <c r="C1045" s="48" t="str">
        <f>'Laporan Mingguan'!C1051</f>
        <v>FS 390</v>
      </c>
      <c r="D1045" s="48">
        <f>'Laporan Mingguan'!D1051</f>
        <v>0</v>
      </c>
      <c r="E1045" s="48">
        <f>'Laporan Mingguan'!E1051</f>
        <v>0</v>
      </c>
      <c r="F1045" s="51">
        <f>'Laporan Mingguan'!F1051</f>
        <v>3</v>
      </c>
      <c r="G1045" s="48">
        <f>'Laporan Mingguan'!G1051+'Laporan Mingguan'!I1051+'Laporan Mingguan'!K1051+'Laporan Mingguan'!M1051</f>
        <v>0</v>
      </c>
      <c r="H1045" s="48">
        <f>'Laporan Mingguan'!H1051+'Laporan Mingguan'!J1051+'Laporan Mingguan'!L1051+'Laporan Mingguan'!N1051</f>
        <v>0</v>
      </c>
      <c r="I1045" s="51">
        <f>'Laporan Mingguan'!O1051</f>
        <v>3</v>
      </c>
      <c r="J1045" s="39">
        <f>'Laporan Mingguan'!P1051</f>
        <v>3</v>
      </c>
      <c r="K1045" s="51">
        <f>'Laporan Mingguan'!Q1051</f>
        <v>130000</v>
      </c>
      <c r="L1045" s="51">
        <f>'Laporan Mingguan'!R1051</f>
        <v>390000</v>
      </c>
    </row>
    <row r="1046" spans="1:12" s="52" customFormat="1" x14ac:dyDescent="0.2">
      <c r="A1046" s="38">
        <f>'Laporan Mingguan'!A1052</f>
        <v>22</v>
      </c>
      <c r="B1046" s="48" t="str">
        <f>'Laporan Mingguan'!B1052</f>
        <v>BAUT Insert Walter</v>
      </c>
      <c r="C1046" s="48" t="str">
        <f>'Laporan Mingguan'!C1052</f>
        <v>FS 1457</v>
      </c>
      <c r="D1046" s="48">
        <f>'Laporan Mingguan'!D1052</f>
        <v>0</v>
      </c>
      <c r="E1046" s="48">
        <f>'Laporan Mingguan'!E1052</f>
        <v>0</v>
      </c>
      <c r="F1046" s="51">
        <f>'Laporan Mingguan'!F1052</f>
        <v>1</v>
      </c>
      <c r="G1046" s="48">
        <f>'Laporan Mingguan'!G1052+'Laporan Mingguan'!I1052+'Laporan Mingguan'!K1052+'Laporan Mingguan'!M1052</f>
        <v>0</v>
      </c>
      <c r="H1046" s="48">
        <f>'Laporan Mingguan'!H1052+'Laporan Mingguan'!J1052+'Laporan Mingguan'!L1052+'Laporan Mingguan'!N1052</f>
        <v>0</v>
      </c>
      <c r="I1046" s="51">
        <f>'Laporan Mingguan'!O1052</f>
        <v>1</v>
      </c>
      <c r="J1046" s="39">
        <f>'Laporan Mingguan'!P1052</f>
        <v>1</v>
      </c>
      <c r="K1046" s="51">
        <f>'Laporan Mingguan'!Q1052</f>
        <v>33500</v>
      </c>
      <c r="L1046" s="51">
        <f>'Laporan Mingguan'!R1052</f>
        <v>33500</v>
      </c>
    </row>
    <row r="1047" spans="1:12" s="52" customFormat="1" x14ac:dyDescent="0.2">
      <c r="A1047" s="38">
        <f>'Laporan Mingguan'!A1053</f>
        <v>23</v>
      </c>
      <c r="B1047" s="48" t="str">
        <f>'Laporan Mingguan'!B1053</f>
        <v>BAUT Insert Walter</v>
      </c>
      <c r="C1047" s="48" t="str">
        <f>'Laporan Mingguan'!C1053</f>
        <v>FS 391</v>
      </c>
      <c r="D1047" s="48">
        <f>'Laporan Mingguan'!D1053</f>
        <v>0</v>
      </c>
      <c r="E1047" s="48">
        <f>'Laporan Mingguan'!E1053</f>
        <v>0</v>
      </c>
      <c r="F1047" s="51">
        <f>'Laporan Mingguan'!F1053</f>
        <v>1</v>
      </c>
      <c r="G1047" s="48">
        <f>'Laporan Mingguan'!G1053+'Laporan Mingguan'!I1053+'Laporan Mingguan'!K1053+'Laporan Mingguan'!M1053</f>
        <v>0</v>
      </c>
      <c r="H1047" s="48">
        <f>'Laporan Mingguan'!H1053+'Laporan Mingguan'!J1053+'Laporan Mingguan'!L1053+'Laporan Mingguan'!N1053</f>
        <v>0</v>
      </c>
      <c r="I1047" s="51">
        <f>'Laporan Mingguan'!O1053</f>
        <v>1</v>
      </c>
      <c r="J1047" s="39">
        <f>'Laporan Mingguan'!P1053</f>
        <v>1</v>
      </c>
      <c r="K1047" s="51">
        <f>'Laporan Mingguan'!Q1053</f>
        <v>130000</v>
      </c>
      <c r="L1047" s="51">
        <f>'Laporan Mingguan'!R1053</f>
        <v>130000</v>
      </c>
    </row>
    <row r="1048" spans="1:12" s="52" customFormat="1" x14ac:dyDescent="0.2">
      <c r="A1048" s="38">
        <f>'Laporan Mingguan'!A1054</f>
        <v>24</v>
      </c>
      <c r="B1048" s="48" t="str">
        <f>'Laporan Mingguan'!B1054</f>
        <v>BAUT Insert Walter</v>
      </c>
      <c r="C1048" s="48" t="str">
        <f>'Laporan Mingguan'!C1054</f>
        <v>FS 920</v>
      </c>
      <c r="D1048" s="48">
        <f>'Laporan Mingguan'!D1054</f>
        <v>0</v>
      </c>
      <c r="E1048" s="48">
        <f>'Laporan Mingguan'!E1054</f>
        <v>0</v>
      </c>
      <c r="F1048" s="51">
        <f>'Laporan Mingguan'!F1054</f>
        <v>4</v>
      </c>
      <c r="G1048" s="48">
        <f>'Laporan Mingguan'!G1054+'Laporan Mingguan'!I1054+'Laporan Mingguan'!K1054+'Laporan Mingguan'!M1054</f>
        <v>0</v>
      </c>
      <c r="H1048" s="48">
        <f>'Laporan Mingguan'!H1054+'Laporan Mingguan'!J1054+'Laporan Mingguan'!L1054+'Laporan Mingguan'!N1054</f>
        <v>0</v>
      </c>
      <c r="I1048" s="51">
        <f>'Laporan Mingguan'!O1054</f>
        <v>4</v>
      </c>
      <c r="J1048" s="39">
        <f>'Laporan Mingguan'!P1054</f>
        <v>4</v>
      </c>
      <c r="K1048" s="51">
        <f>'Laporan Mingguan'!Q1054</f>
        <v>60000</v>
      </c>
      <c r="L1048" s="51">
        <f>'Laporan Mingguan'!R1054</f>
        <v>240000</v>
      </c>
    </row>
    <row r="1049" spans="1:12" s="52" customFormat="1" x14ac:dyDescent="0.2">
      <c r="A1049" s="38">
        <f>'Laporan Mingguan'!A1055</f>
        <v>25</v>
      </c>
      <c r="B1049" s="48" t="str">
        <f>'Laporan Mingguan'!B1055</f>
        <v>BIT KUNCI TORSY SLOCKY</v>
      </c>
      <c r="C1049" s="48" t="str">
        <f>'Laporan Mingguan'!C1055</f>
        <v>TX-6</v>
      </c>
      <c r="D1049" s="48" t="str">
        <f>'Laporan Mingguan'!D1055</f>
        <v>TAIWAN MACHINERY TOOLS</v>
      </c>
      <c r="E1049" s="48">
        <f>'Laporan Mingguan'!E1055</f>
        <v>0</v>
      </c>
      <c r="F1049" s="51">
        <f>'Laporan Mingguan'!F1055</f>
        <v>0</v>
      </c>
      <c r="G1049" s="48">
        <f>'Laporan Mingguan'!G1055+'Laporan Mingguan'!I1055+'Laporan Mingguan'!K1055+'Laporan Mingguan'!M1055</f>
        <v>0</v>
      </c>
      <c r="H1049" s="48">
        <f>'Laporan Mingguan'!H1055+'Laporan Mingguan'!J1055+'Laporan Mingguan'!L1055+'Laporan Mingguan'!N1055</f>
        <v>0</v>
      </c>
      <c r="I1049" s="51">
        <f>'Laporan Mingguan'!O1055</f>
        <v>0</v>
      </c>
      <c r="J1049" s="39">
        <f>'Laporan Mingguan'!P1055</f>
        <v>0</v>
      </c>
      <c r="K1049" s="51">
        <f>'Laporan Mingguan'!Q1055</f>
        <v>90200</v>
      </c>
      <c r="L1049" s="51">
        <f>'Laporan Mingguan'!R1055</f>
        <v>0</v>
      </c>
    </row>
    <row r="1050" spans="1:12" s="52" customFormat="1" x14ac:dyDescent="0.2">
      <c r="A1050" s="38">
        <f>'Laporan Mingguan'!A1056</f>
        <v>26</v>
      </c>
      <c r="B1050" s="48" t="str">
        <f>'Laporan Mingguan'!B1056</f>
        <v>BIT KUNCI TORSY SLOCKY</v>
      </c>
      <c r="C1050" s="48" t="str">
        <f>'Laporan Mingguan'!C1056</f>
        <v>TX-8</v>
      </c>
      <c r="D1050" s="48" t="str">
        <f>'Laporan Mingguan'!D1056</f>
        <v>TAIWAN MACHINERY TOOLS</v>
      </c>
      <c r="E1050" s="48">
        <f>'Laporan Mingguan'!E1056</f>
        <v>0</v>
      </c>
      <c r="F1050" s="51">
        <f>'Laporan Mingguan'!F1056</f>
        <v>0</v>
      </c>
      <c r="G1050" s="48">
        <f>'Laporan Mingguan'!G1056+'Laporan Mingguan'!I1056+'Laporan Mingguan'!K1056+'Laporan Mingguan'!M1056</f>
        <v>0</v>
      </c>
      <c r="H1050" s="48">
        <f>'Laporan Mingguan'!H1056+'Laporan Mingguan'!J1056+'Laporan Mingguan'!L1056+'Laporan Mingguan'!N1056</f>
        <v>0</v>
      </c>
      <c r="I1050" s="51">
        <f>'Laporan Mingguan'!O1056</f>
        <v>0</v>
      </c>
      <c r="J1050" s="39">
        <f>'Laporan Mingguan'!P1056</f>
        <v>0</v>
      </c>
      <c r="K1050" s="51">
        <f>'Laporan Mingguan'!Q1056</f>
        <v>25000</v>
      </c>
      <c r="L1050" s="51">
        <f>'Laporan Mingguan'!R1056</f>
        <v>0</v>
      </c>
    </row>
    <row r="1051" spans="1:12" s="52" customFormat="1" x14ac:dyDescent="0.2">
      <c r="A1051" s="38">
        <f>'Laporan Mingguan'!A1057</f>
        <v>27</v>
      </c>
      <c r="B1051" s="48" t="str">
        <f>'Laporan Mingguan'!B1057</f>
        <v>BIT KUNCI TORSY SLOCKY</v>
      </c>
      <c r="C1051" s="48" t="str">
        <f>'Laporan Mingguan'!C1057</f>
        <v>TX-10</v>
      </c>
      <c r="D1051" s="48" t="str">
        <f>'Laporan Mingguan'!D1057</f>
        <v>TAIWAN MACHINERY TOOLS</v>
      </c>
      <c r="E1051" s="48">
        <f>'Laporan Mingguan'!E1057</f>
        <v>0</v>
      </c>
      <c r="F1051" s="51">
        <f>'Laporan Mingguan'!F1057</f>
        <v>0</v>
      </c>
      <c r="G1051" s="48">
        <f>'Laporan Mingguan'!G1057+'Laporan Mingguan'!I1057+'Laporan Mingguan'!K1057+'Laporan Mingguan'!M1057</f>
        <v>0</v>
      </c>
      <c r="H1051" s="48">
        <f>'Laporan Mingguan'!H1057+'Laporan Mingguan'!J1057+'Laporan Mingguan'!L1057+'Laporan Mingguan'!N1057</f>
        <v>0</v>
      </c>
      <c r="I1051" s="51">
        <f>'Laporan Mingguan'!O1057</f>
        <v>0</v>
      </c>
      <c r="J1051" s="39">
        <f>'Laporan Mingguan'!P1057</f>
        <v>0</v>
      </c>
      <c r="K1051" s="51">
        <f>'Laporan Mingguan'!Q1057</f>
        <v>90200</v>
      </c>
      <c r="L1051" s="51">
        <f>'Laporan Mingguan'!R1057</f>
        <v>0</v>
      </c>
    </row>
    <row r="1052" spans="1:12" s="52" customFormat="1" x14ac:dyDescent="0.2">
      <c r="A1052" s="38">
        <f>'Laporan Mingguan'!A1058</f>
        <v>28</v>
      </c>
      <c r="B1052" s="48" t="str">
        <f>'Laporan Mingguan'!B1058</f>
        <v>BNC BFL</v>
      </c>
      <c r="C1052" s="48" t="str">
        <f>'Laporan Mingguan'!C1058</f>
        <v>Ø20x150</v>
      </c>
      <c r="D1052" s="48" t="str">
        <f>'Laporan Mingguan'!D1058</f>
        <v>MANDIRI TEKNIK</v>
      </c>
      <c r="E1052" s="48">
        <f>'Laporan Mingguan'!E1058</f>
        <v>0</v>
      </c>
      <c r="F1052" s="51">
        <f>'Laporan Mingguan'!F1058</f>
        <v>0</v>
      </c>
      <c r="G1052" s="48">
        <f>'Laporan Mingguan'!G1058+'Laporan Mingguan'!I1058+'Laporan Mingguan'!K1058+'Laporan Mingguan'!M1058</f>
        <v>0</v>
      </c>
      <c r="H1052" s="48">
        <f>'Laporan Mingguan'!H1058+'Laporan Mingguan'!J1058+'Laporan Mingguan'!L1058+'Laporan Mingguan'!N1058</f>
        <v>0</v>
      </c>
      <c r="I1052" s="51">
        <f>'Laporan Mingguan'!O1058</f>
        <v>0</v>
      </c>
      <c r="J1052" s="39">
        <f>'Laporan Mingguan'!P1058</f>
        <v>0</v>
      </c>
      <c r="K1052" s="51">
        <f>'Laporan Mingguan'!Q1058</f>
        <v>1700000</v>
      </c>
      <c r="L1052" s="51">
        <f>'Laporan Mingguan'!R1058</f>
        <v>0</v>
      </c>
    </row>
    <row r="1053" spans="1:12" s="52" customFormat="1" x14ac:dyDescent="0.2">
      <c r="A1053" s="38">
        <f>'Laporan Mingguan'!A1059</f>
        <v>29</v>
      </c>
      <c r="B1053" s="48" t="str">
        <f>'Laporan Mingguan'!B1059</f>
        <v>BNC CTX,BFL</v>
      </c>
      <c r="C1053" s="48" t="str">
        <f>'Laporan Mingguan'!C1059</f>
        <v>Ø3 (2F-R1.5-Ø3-100-45°)</v>
      </c>
      <c r="D1053" s="48" t="str">
        <f>'Laporan Mingguan'!D1059</f>
        <v>Agave</v>
      </c>
      <c r="E1053" s="48">
        <f>'Laporan Mingguan'!E1059</f>
        <v>0</v>
      </c>
      <c r="F1053" s="51">
        <f>'Laporan Mingguan'!F1059</f>
        <v>2</v>
      </c>
      <c r="G1053" s="48">
        <f>'Laporan Mingguan'!G1059+'Laporan Mingguan'!I1059+'Laporan Mingguan'!K1059+'Laporan Mingguan'!M1059</f>
        <v>0</v>
      </c>
      <c r="H1053" s="48">
        <f>'Laporan Mingguan'!H1059+'Laporan Mingguan'!J1059+'Laporan Mingguan'!L1059+'Laporan Mingguan'!N1059</f>
        <v>0</v>
      </c>
      <c r="I1053" s="51">
        <f>'Laporan Mingguan'!O1059</f>
        <v>2</v>
      </c>
      <c r="J1053" s="39">
        <f>'Laporan Mingguan'!P1059</f>
        <v>2</v>
      </c>
      <c r="K1053" s="51">
        <f>'Laporan Mingguan'!Q1059</f>
        <v>145000</v>
      </c>
      <c r="L1053" s="51">
        <f>'Laporan Mingguan'!R1059</f>
        <v>290000</v>
      </c>
    </row>
    <row r="1054" spans="1:12" s="52" customFormat="1" x14ac:dyDescent="0.2">
      <c r="A1054" s="38">
        <f>'Laporan Mingguan'!A1060</f>
        <v>30</v>
      </c>
      <c r="B1054" s="48" t="str">
        <f>'Laporan Mingguan'!B1060</f>
        <v>BNC CTX</v>
      </c>
      <c r="C1054" s="48" t="str">
        <f>'Laporan Mingguan'!C1060</f>
        <v>Ø4x100</v>
      </c>
      <c r="D1054" s="48">
        <f>'Laporan Mingguan'!D1060</f>
        <v>0</v>
      </c>
      <c r="E1054" s="48">
        <f>'Laporan Mingguan'!E1060</f>
        <v>0</v>
      </c>
      <c r="F1054" s="51">
        <f>'Laporan Mingguan'!F1060</f>
        <v>1</v>
      </c>
      <c r="G1054" s="48">
        <f>'Laporan Mingguan'!G1060+'Laporan Mingguan'!I1060+'Laporan Mingguan'!K1060+'Laporan Mingguan'!M1060</f>
        <v>0</v>
      </c>
      <c r="H1054" s="48">
        <f>'Laporan Mingguan'!H1060+'Laporan Mingguan'!J1060+'Laporan Mingguan'!L1060+'Laporan Mingguan'!N1060</f>
        <v>0</v>
      </c>
      <c r="I1054" s="51">
        <f>'Laporan Mingguan'!O1060</f>
        <v>1</v>
      </c>
      <c r="J1054" s="39">
        <f>'Laporan Mingguan'!P1060</f>
        <v>1</v>
      </c>
      <c r="K1054" s="51">
        <f>'Laporan Mingguan'!Q1060</f>
        <v>200000</v>
      </c>
      <c r="L1054" s="51">
        <f>'Laporan Mingguan'!R1060</f>
        <v>200000</v>
      </c>
    </row>
    <row r="1055" spans="1:12" s="52" customFormat="1" x14ac:dyDescent="0.2">
      <c r="A1055" s="38">
        <f>'Laporan Mingguan'!A1061</f>
        <v>31</v>
      </c>
      <c r="B1055" s="48" t="str">
        <f>'Laporan Mingguan'!B1061</f>
        <v>BNC  OSG (3106641)</v>
      </c>
      <c r="C1055" s="48" t="str">
        <f>'Laporan Mingguan'!C1061</f>
        <v xml:space="preserve">Ø10-100WXL-EBD R5x18 </v>
      </c>
      <c r="D1055" s="48">
        <f>'Laporan Mingguan'!D1061</f>
        <v>0</v>
      </c>
      <c r="E1055" s="48">
        <f>'Laporan Mingguan'!E1061</f>
        <v>0</v>
      </c>
      <c r="F1055" s="51">
        <f>'Laporan Mingguan'!F1061</f>
        <v>1</v>
      </c>
      <c r="G1055" s="48">
        <f>'Laporan Mingguan'!G1061+'Laporan Mingguan'!I1061+'Laporan Mingguan'!K1061+'Laporan Mingguan'!M1061</f>
        <v>0</v>
      </c>
      <c r="H1055" s="48">
        <f>'Laporan Mingguan'!H1061+'Laporan Mingguan'!J1061+'Laporan Mingguan'!L1061+'Laporan Mingguan'!N1061</f>
        <v>0</v>
      </c>
      <c r="I1055" s="51">
        <f>'Laporan Mingguan'!O1061</f>
        <v>1</v>
      </c>
      <c r="J1055" s="39">
        <f>'Laporan Mingguan'!P1061</f>
        <v>1</v>
      </c>
      <c r="K1055" s="51">
        <f>'Laporan Mingguan'!Q1061</f>
        <v>925500</v>
      </c>
      <c r="L1055" s="51">
        <f>'Laporan Mingguan'!R1061</f>
        <v>925500</v>
      </c>
    </row>
    <row r="1056" spans="1:12" s="52" customFormat="1" x14ac:dyDescent="0.2">
      <c r="A1056" s="38">
        <f>'Laporan Mingguan'!A1062</f>
        <v>32</v>
      </c>
      <c r="B1056" s="48" t="str">
        <f>'Laporan Mingguan'!B1062</f>
        <v>BNC HITACHI (R1x16)</v>
      </c>
      <c r="C1056" s="48" t="str">
        <f>'Laporan Mingguan'!C1062</f>
        <v>Ø2-55 EPDBE2020-16-ATH</v>
      </c>
      <c r="D1056" s="48">
        <f>'Laporan Mingguan'!D1062</f>
        <v>0</v>
      </c>
      <c r="E1056" s="48">
        <f>'Laporan Mingguan'!E1062</f>
        <v>0</v>
      </c>
      <c r="F1056" s="51">
        <f>'Laporan Mingguan'!F1062</f>
        <v>0</v>
      </c>
      <c r="G1056" s="48">
        <f>'Laporan Mingguan'!G1062+'Laporan Mingguan'!I1062+'Laporan Mingguan'!K1062+'Laporan Mingguan'!M1062</f>
        <v>0</v>
      </c>
      <c r="H1056" s="48">
        <f>'Laporan Mingguan'!H1062+'Laporan Mingguan'!J1062+'Laporan Mingguan'!L1062+'Laporan Mingguan'!N1062</f>
        <v>0</v>
      </c>
      <c r="I1056" s="51">
        <f>'Laporan Mingguan'!O1062</f>
        <v>0</v>
      </c>
      <c r="J1056" s="39">
        <f>'Laporan Mingguan'!P1062</f>
        <v>0</v>
      </c>
      <c r="K1056" s="51">
        <f>'Laporan Mingguan'!Q1062</f>
        <v>302000</v>
      </c>
      <c r="L1056" s="51">
        <f>'Laporan Mingguan'!R1062</f>
        <v>0</v>
      </c>
    </row>
    <row r="1057" spans="1:12" s="52" customFormat="1" x14ac:dyDescent="0.2">
      <c r="A1057" s="38">
        <f>'Laporan Mingguan'!A1063</f>
        <v>33</v>
      </c>
      <c r="B1057" s="48" t="str">
        <f>'Laporan Mingguan'!B1063</f>
        <v>BNC MOLDINO</v>
      </c>
      <c r="C1057" s="48" t="str">
        <f>'Laporan Mingguan'!C1063</f>
        <v>EPDBE2004-1-ATH</v>
      </c>
      <c r="D1057" s="48" t="str">
        <f>'Laporan Mingguan'!D1063</f>
        <v>PRIMATIGON</v>
      </c>
      <c r="E1057" s="48">
        <f>'Laporan Mingguan'!E1063</f>
        <v>0</v>
      </c>
      <c r="F1057" s="51">
        <f>'Laporan Mingguan'!F1063</f>
        <v>0</v>
      </c>
      <c r="G1057" s="48">
        <f>'Laporan Mingguan'!G1063+'Laporan Mingguan'!I1063+'Laporan Mingguan'!K1063+'Laporan Mingguan'!M1063</f>
        <v>0</v>
      </c>
      <c r="H1057" s="48">
        <f>'Laporan Mingguan'!H1063+'Laporan Mingguan'!J1063+'Laporan Mingguan'!L1063+'Laporan Mingguan'!N1063</f>
        <v>0</v>
      </c>
      <c r="I1057" s="51">
        <f>'Laporan Mingguan'!O1063</f>
        <v>0</v>
      </c>
      <c r="J1057" s="39">
        <f>'Laporan Mingguan'!P1063</f>
        <v>0</v>
      </c>
      <c r="K1057" s="51">
        <f>'Laporan Mingguan'!Q1063</f>
        <v>494000</v>
      </c>
      <c r="L1057" s="51">
        <f>'Laporan Mingguan'!R1063</f>
        <v>0</v>
      </c>
    </row>
    <row r="1058" spans="1:12" s="52" customFormat="1" x14ac:dyDescent="0.2">
      <c r="A1058" s="38">
        <f>'Laporan Mingguan'!A1064</f>
        <v>34</v>
      </c>
      <c r="B1058" s="48" t="str">
        <f>'Laporan Mingguan'!B1064</f>
        <v>BNC MOLDINO</v>
      </c>
      <c r="C1058" s="48" t="str">
        <f>'Laporan Mingguan'!C1064</f>
        <v>EPDBE2006-1-ATH</v>
      </c>
      <c r="D1058" s="48" t="str">
        <f>'Laporan Mingguan'!D1064</f>
        <v>PRIMATIGON</v>
      </c>
      <c r="E1058" s="48">
        <f>'Laporan Mingguan'!E1064</f>
        <v>0</v>
      </c>
      <c r="F1058" s="51">
        <f>'Laporan Mingguan'!F1064</f>
        <v>0</v>
      </c>
      <c r="G1058" s="48">
        <f>'Laporan Mingguan'!G1064+'Laporan Mingguan'!I1064+'Laporan Mingguan'!K1064+'Laporan Mingguan'!M1064</f>
        <v>0</v>
      </c>
      <c r="H1058" s="48">
        <f>'Laporan Mingguan'!H1064+'Laporan Mingguan'!J1064+'Laporan Mingguan'!L1064+'Laporan Mingguan'!N1064</f>
        <v>0</v>
      </c>
      <c r="I1058" s="51">
        <f>'Laporan Mingguan'!O1064</f>
        <v>0</v>
      </c>
      <c r="J1058" s="39">
        <f>'Laporan Mingguan'!P1064</f>
        <v>0</v>
      </c>
      <c r="K1058" s="51">
        <f>'Laporan Mingguan'!Q1064</f>
        <v>429000</v>
      </c>
      <c r="L1058" s="51">
        <f>'Laporan Mingguan'!R1064</f>
        <v>0</v>
      </c>
    </row>
    <row r="1059" spans="1:12" s="52" customFormat="1" x14ac:dyDescent="0.2">
      <c r="A1059" s="38">
        <f>'Laporan Mingguan'!A1065</f>
        <v>35</v>
      </c>
      <c r="B1059" s="48" t="str">
        <f>'Laporan Mingguan'!B1065</f>
        <v>BNC MOLDINO</v>
      </c>
      <c r="C1059" s="48" t="str">
        <f>'Laporan Mingguan'!C1065</f>
        <v>EPDBE2010-2-ATH</v>
      </c>
      <c r="D1059" s="48" t="str">
        <f>'Laporan Mingguan'!D1065</f>
        <v>PRIMATIGON</v>
      </c>
      <c r="E1059" s="48">
        <f>'Laporan Mingguan'!E1065</f>
        <v>0</v>
      </c>
      <c r="F1059" s="51">
        <f>'Laporan Mingguan'!F1065</f>
        <v>0</v>
      </c>
      <c r="G1059" s="48">
        <f>'Laporan Mingguan'!G1065+'Laporan Mingguan'!I1065+'Laporan Mingguan'!K1065+'Laporan Mingguan'!M1065</f>
        <v>0</v>
      </c>
      <c r="H1059" s="48">
        <f>'Laporan Mingguan'!H1065+'Laporan Mingguan'!J1065+'Laporan Mingguan'!L1065+'Laporan Mingguan'!N1065</f>
        <v>0</v>
      </c>
      <c r="I1059" s="51">
        <f>'Laporan Mingguan'!O1065</f>
        <v>0</v>
      </c>
      <c r="J1059" s="39">
        <f>'Laporan Mingguan'!P1065</f>
        <v>0</v>
      </c>
      <c r="K1059" s="51">
        <f>'Laporan Mingguan'!Q1065</f>
        <v>320000</v>
      </c>
      <c r="L1059" s="51">
        <f>'Laporan Mingguan'!R1065</f>
        <v>0</v>
      </c>
    </row>
    <row r="1060" spans="1:12" s="52" customFormat="1" x14ac:dyDescent="0.2">
      <c r="A1060" s="38">
        <f>'Laporan Mingguan'!A1066</f>
        <v>36</v>
      </c>
      <c r="B1060" s="48" t="str">
        <f>'Laporan Mingguan'!B1066</f>
        <v>BNC MOLDINO (R0.5x5)</v>
      </c>
      <c r="C1060" s="48" t="str">
        <f>'Laporan Mingguan'!C1066</f>
        <v>EPDBE2010-5-ATH</v>
      </c>
      <c r="D1060" s="48" t="str">
        <f>'Laporan Mingguan'!D1066</f>
        <v>PRIMATIGON</v>
      </c>
      <c r="E1060" s="48">
        <f>'Laporan Mingguan'!E1066</f>
        <v>0</v>
      </c>
      <c r="F1060" s="51">
        <f>'Laporan Mingguan'!F1066</f>
        <v>2</v>
      </c>
      <c r="G1060" s="48">
        <f>'Laporan Mingguan'!G1066+'Laporan Mingguan'!I1066+'Laporan Mingguan'!K1066+'Laporan Mingguan'!M1066</f>
        <v>0</v>
      </c>
      <c r="H1060" s="48">
        <f>'Laporan Mingguan'!H1066+'Laporan Mingguan'!J1066+'Laporan Mingguan'!L1066+'Laporan Mingguan'!N1066</f>
        <v>0</v>
      </c>
      <c r="I1060" s="51">
        <f>'Laporan Mingguan'!O1066</f>
        <v>2</v>
      </c>
      <c r="J1060" s="39">
        <f>'Laporan Mingguan'!P1066</f>
        <v>2</v>
      </c>
      <c r="K1060" s="51">
        <f>'Laporan Mingguan'!Q1066</f>
        <v>396000</v>
      </c>
      <c r="L1060" s="51">
        <f>'Laporan Mingguan'!R1066</f>
        <v>792000</v>
      </c>
    </row>
    <row r="1061" spans="1:12" s="52" customFormat="1" x14ac:dyDescent="0.2">
      <c r="A1061" s="38">
        <f>'Laporan Mingguan'!A1067</f>
        <v>37</v>
      </c>
      <c r="B1061" s="48" t="str">
        <f>'Laporan Mingguan'!B1067</f>
        <v>BNC MOLDINO (R0.5x10)</v>
      </c>
      <c r="C1061" s="48" t="str">
        <f>'Laporan Mingguan'!C1067</f>
        <v>EPDBE2010-10-ATH</v>
      </c>
      <c r="D1061" s="48" t="str">
        <f>'Laporan Mingguan'!D1067</f>
        <v>PRIMATIGON</v>
      </c>
      <c r="E1061" s="48">
        <f>'Laporan Mingguan'!E1067</f>
        <v>0</v>
      </c>
      <c r="F1061" s="51">
        <f>'Laporan Mingguan'!F1067</f>
        <v>2</v>
      </c>
      <c r="G1061" s="48">
        <f>'Laporan Mingguan'!G1067+'Laporan Mingguan'!I1067+'Laporan Mingguan'!K1067+'Laporan Mingguan'!M1067</f>
        <v>0</v>
      </c>
      <c r="H1061" s="48">
        <f>'Laporan Mingguan'!H1067+'Laporan Mingguan'!J1067+'Laporan Mingguan'!L1067+'Laporan Mingguan'!N1067</f>
        <v>0</v>
      </c>
      <c r="I1061" s="51">
        <f>'Laporan Mingguan'!O1067</f>
        <v>2</v>
      </c>
      <c r="J1061" s="39">
        <f>'Laporan Mingguan'!P1067</f>
        <v>2</v>
      </c>
      <c r="K1061" s="51">
        <f>'Laporan Mingguan'!Q1067</f>
        <v>423000</v>
      </c>
      <c r="L1061" s="51">
        <f>'Laporan Mingguan'!R1067</f>
        <v>846000</v>
      </c>
    </row>
    <row r="1062" spans="1:12" s="52" customFormat="1" x14ac:dyDescent="0.2">
      <c r="A1062" s="38">
        <f>'Laporan Mingguan'!A1068</f>
        <v>38</v>
      </c>
      <c r="B1062" s="48" t="str">
        <f>'Laporan Mingguan'!B1068</f>
        <v>BNC MOLDINO</v>
      </c>
      <c r="C1062" s="48" t="str">
        <f>'Laporan Mingguan'!C1068</f>
        <v>EPDBPE2015-10-04-ATH</v>
      </c>
      <c r="D1062" s="48" t="str">
        <f>'Laporan Mingguan'!D1068</f>
        <v>PRIMATIGON</v>
      </c>
      <c r="E1062" s="48">
        <f>'Laporan Mingguan'!E1068</f>
        <v>0</v>
      </c>
      <c r="F1062" s="51">
        <f>'Laporan Mingguan'!F1068</f>
        <v>0</v>
      </c>
      <c r="G1062" s="48">
        <f>'Laporan Mingguan'!G1068+'Laporan Mingguan'!I1068+'Laporan Mingguan'!K1068+'Laporan Mingguan'!M1068</f>
        <v>0</v>
      </c>
      <c r="H1062" s="48">
        <f>'Laporan Mingguan'!H1068+'Laporan Mingguan'!J1068+'Laporan Mingguan'!L1068+'Laporan Mingguan'!N1068</f>
        <v>0</v>
      </c>
      <c r="I1062" s="51">
        <f>'Laporan Mingguan'!O1068</f>
        <v>0</v>
      </c>
      <c r="J1062" s="39">
        <f>'Laporan Mingguan'!P1068</f>
        <v>0</v>
      </c>
      <c r="K1062" s="51">
        <f>'Laporan Mingguan'!Q1068</f>
        <v>710000</v>
      </c>
      <c r="L1062" s="51">
        <f>'Laporan Mingguan'!R1068</f>
        <v>0</v>
      </c>
    </row>
    <row r="1063" spans="1:12" s="52" customFormat="1" x14ac:dyDescent="0.2">
      <c r="A1063" s="38">
        <f>'Laporan Mingguan'!A1069</f>
        <v>39</v>
      </c>
      <c r="B1063" s="48" t="str">
        <f>'Laporan Mingguan'!B1069</f>
        <v>BNC MOLDINO</v>
      </c>
      <c r="C1063" s="48" t="str">
        <f>'Laporan Mingguan'!C1069</f>
        <v>EPDBPE2015-20-14-ATH</v>
      </c>
      <c r="D1063" s="48" t="str">
        <f>'Laporan Mingguan'!D1069</f>
        <v>PRIMATIGON</v>
      </c>
      <c r="E1063" s="48">
        <f>'Laporan Mingguan'!E1069</f>
        <v>0</v>
      </c>
      <c r="F1063" s="51">
        <f>'Laporan Mingguan'!F1069</f>
        <v>0</v>
      </c>
      <c r="G1063" s="48">
        <f>'Laporan Mingguan'!G1069+'Laporan Mingguan'!I1069+'Laporan Mingguan'!K1069+'Laporan Mingguan'!M1069</f>
        <v>0</v>
      </c>
      <c r="H1063" s="48">
        <f>'Laporan Mingguan'!H1069+'Laporan Mingguan'!J1069+'Laporan Mingguan'!L1069+'Laporan Mingguan'!N1069</f>
        <v>0</v>
      </c>
      <c r="I1063" s="51">
        <f>'Laporan Mingguan'!O1069</f>
        <v>0</v>
      </c>
      <c r="J1063" s="39">
        <f>'Laporan Mingguan'!P1069</f>
        <v>0</v>
      </c>
      <c r="K1063" s="51">
        <f>'Laporan Mingguan'!Q1069</f>
        <v>861000</v>
      </c>
      <c r="L1063" s="51">
        <f>'Laporan Mingguan'!R1069</f>
        <v>0</v>
      </c>
    </row>
    <row r="1064" spans="1:12" s="52" customFormat="1" x14ac:dyDescent="0.2">
      <c r="A1064" s="38">
        <f>'Laporan Mingguan'!A1070</f>
        <v>40</v>
      </c>
      <c r="B1064" s="48" t="str">
        <f>'Laporan Mingguan'!B1070</f>
        <v>BNC MOLDINO (R1x12)</v>
      </c>
      <c r="C1064" s="48" t="str">
        <f>'Laporan Mingguan'!C1070</f>
        <v>EPDBPE2020-12-ATH</v>
      </c>
      <c r="D1064" s="48" t="str">
        <f>'Laporan Mingguan'!D1070</f>
        <v>PRIMATIGON</v>
      </c>
      <c r="E1064" s="48">
        <f>'Laporan Mingguan'!E1070</f>
        <v>0</v>
      </c>
      <c r="F1064" s="51">
        <f>'Laporan Mingguan'!F1070</f>
        <v>2</v>
      </c>
      <c r="G1064" s="48">
        <f>'Laporan Mingguan'!G1070+'Laporan Mingguan'!I1070+'Laporan Mingguan'!K1070+'Laporan Mingguan'!M1070</f>
        <v>0</v>
      </c>
      <c r="H1064" s="48">
        <f>'Laporan Mingguan'!H1070+'Laporan Mingguan'!J1070+'Laporan Mingguan'!L1070+'Laporan Mingguan'!N1070</f>
        <v>0</v>
      </c>
      <c r="I1064" s="51">
        <f>'Laporan Mingguan'!O1070</f>
        <v>2</v>
      </c>
      <c r="J1064" s="39">
        <f>'Laporan Mingguan'!P1070</f>
        <v>2</v>
      </c>
      <c r="K1064" s="51">
        <f>'Laporan Mingguan'!Q1070</f>
        <v>423000</v>
      </c>
      <c r="L1064" s="51">
        <f>'Laporan Mingguan'!R1070</f>
        <v>846000</v>
      </c>
    </row>
    <row r="1065" spans="1:12" s="52" customFormat="1" x14ac:dyDescent="0.2">
      <c r="A1065" s="38">
        <f>'Laporan Mingguan'!A1071</f>
        <v>41</v>
      </c>
      <c r="B1065" s="48" t="str">
        <f>'Laporan Mingguan'!B1071</f>
        <v>BNC MOLDINO (R1x16)</v>
      </c>
      <c r="C1065" s="48" t="str">
        <f>'Laporan Mingguan'!C1071</f>
        <v>EPDBE2020-16-ATH</v>
      </c>
      <c r="D1065" s="48" t="str">
        <f>'Laporan Mingguan'!D1071</f>
        <v>PRIMATIGON</v>
      </c>
      <c r="E1065" s="48">
        <f>'Laporan Mingguan'!E1071</f>
        <v>0</v>
      </c>
      <c r="F1065" s="51">
        <f>'Laporan Mingguan'!F1071</f>
        <v>1</v>
      </c>
      <c r="G1065" s="48">
        <f>'Laporan Mingguan'!G1071+'Laporan Mingguan'!I1071+'Laporan Mingguan'!K1071+'Laporan Mingguan'!M1071</f>
        <v>0</v>
      </c>
      <c r="H1065" s="48">
        <f>'Laporan Mingguan'!H1071+'Laporan Mingguan'!J1071+'Laporan Mingguan'!L1071+'Laporan Mingguan'!N1071</f>
        <v>0</v>
      </c>
      <c r="I1065" s="51">
        <f>'Laporan Mingguan'!O1071</f>
        <v>1</v>
      </c>
      <c r="J1065" s="39">
        <f>'Laporan Mingguan'!P1071</f>
        <v>1</v>
      </c>
      <c r="K1065" s="51">
        <f>'Laporan Mingguan'!Q1071</f>
        <v>423000</v>
      </c>
      <c r="L1065" s="51">
        <f>'Laporan Mingguan'!R1071</f>
        <v>423000</v>
      </c>
    </row>
    <row r="1066" spans="1:12" s="52" customFormat="1" x14ac:dyDescent="0.2">
      <c r="A1066" s="38">
        <f>'Laporan Mingguan'!A1072</f>
        <v>42</v>
      </c>
      <c r="B1066" s="48" t="str">
        <f>'Laporan Mingguan'!B1072</f>
        <v>BNC MOLDINO (R1x20)</v>
      </c>
      <c r="C1066" s="48" t="str">
        <f>'Laporan Mingguan'!C1072</f>
        <v>EPDBE2020-20-ATH</v>
      </c>
      <c r="D1066" s="48" t="str">
        <f>'Laporan Mingguan'!D1072</f>
        <v>PRIMATIGON</v>
      </c>
      <c r="E1066" s="48">
        <f>'Laporan Mingguan'!E1072</f>
        <v>0</v>
      </c>
      <c r="F1066" s="51">
        <f>'Laporan Mingguan'!F1072</f>
        <v>1</v>
      </c>
      <c r="G1066" s="48">
        <f>'Laporan Mingguan'!G1072+'Laporan Mingguan'!I1072+'Laporan Mingguan'!K1072+'Laporan Mingguan'!M1072</f>
        <v>0</v>
      </c>
      <c r="H1066" s="48">
        <f>'Laporan Mingguan'!H1072+'Laporan Mingguan'!J1072+'Laporan Mingguan'!L1072+'Laporan Mingguan'!N1072</f>
        <v>0</v>
      </c>
      <c r="I1066" s="51">
        <f>'Laporan Mingguan'!O1072</f>
        <v>1</v>
      </c>
      <c r="J1066" s="39">
        <f>'Laporan Mingguan'!P1072</f>
        <v>1</v>
      </c>
      <c r="K1066" s="51">
        <f>'Laporan Mingguan'!Q1072</f>
        <v>423000</v>
      </c>
      <c r="L1066" s="51">
        <f>'Laporan Mingguan'!R1072</f>
        <v>423000</v>
      </c>
    </row>
    <row r="1067" spans="1:12" s="52" customFormat="1" x14ac:dyDescent="0.2">
      <c r="A1067" s="38">
        <f>'Laporan Mingguan'!A1073</f>
        <v>43</v>
      </c>
      <c r="B1067" s="48" t="str">
        <f>'Laporan Mingguan'!B1073</f>
        <v>BNC MOLDINO (R1x30x0.9°)</v>
      </c>
      <c r="C1067" s="48" t="str">
        <f>'Laporan Mingguan'!C1073</f>
        <v>Ø2 EPDBPE2020-30-09-ATH</v>
      </c>
      <c r="D1067" s="48" t="str">
        <f>'Laporan Mingguan'!D1073</f>
        <v>PRIMATIGON</v>
      </c>
      <c r="E1067" s="48">
        <f>'Laporan Mingguan'!E1073</f>
        <v>0</v>
      </c>
      <c r="F1067" s="51">
        <f>'Laporan Mingguan'!F1073</f>
        <v>40</v>
      </c>
      <c r="G1067" s="48">
        <f>'Laporan Mingguan'!G1073+'Laporan Mingguan'!I1073+'Laporan Mingguan'!K1073+'Laporan Mingguan'!M1073</f>
        <v>0</v>
      </c>
      <c r="H1067" s="48">
        <f>'Laporan Mingguan'!H1073+'Laporan Mingguan'!J1073+'Laporan Mingguan'!L1073+'Laporan Mingguan'!N1073</f>
        <v>0</v>
      </c>
      <c r="I1067" s="51">
        <f>'Laporan Mingguan'!O1073</f>
        <v>40</v>
      </c>
      <c r="J1067" s="39">
        <f>'Laporan Mingguan'!P1073</f>
        <v>40</v>
      </c>
      <c r="K1067" s="51">
        <f>'Laporan Mingguan'!Q1073</f>
        <v>756000</v>
      </c>
      <c r="L1067" s="51">
        <f>'Laporan Mingguan'!R1073</f>
        <v>30240000</v>
      </c>
    </row>
    <row r="1068" spans="1:12" s="52" customFormat="1" x14ac:dyDescent="0.2">
      <c r="A1068" s="38">
        <f>'Laporan Mingguan'!A1074</f>
        <v>44</v>
      </c>
      <c r="B1068" s="48" t="str">
        <f>'Laporan Mingguan'!B1074</f>
        <v>BNC MOLDINO (R1x50x0.9°)</v>
      </c>
      <c r="C1068" s="48" t="str">
        <f>'Laporan Mingguan'!C1074</f>
        <v>Ø2 EPDBPE2020-50-09-ATH</v>
      </c>
      <c r="D1068" s="48" t="str">
        <f>'Laporan Mingguan'!D1074</f>
        <v>PRIMATIGON</v>
      </c>
      <c r="E1068" s="48">
        <f>'Laporan Mingguan'!E1074</f>
        <v>0</v>
      </c>
      <c r="F1068" s="51">
        <f>'Laporan Mingguan'!F1074</f>
        <v>2</v>
      </c>
      <c r="G1068" s="48">
        <f>'Laporan Mingguan'!G1074+'Laporan Mingguan'!I1074+'Laporan Mingguan'!K1074+'Laporan Mingguan'!M1074</f>
        <v>0</v>
      </c>
      <c r="H1068" s="48">
        <f>'Laporan Mingguan'!H1074+'Laporan Mingguan'!J1074+'Laporan Mingguan'!L1074+'Laporan Mingguan'!N1074</f>
        <v>0</v>
      </c>
      <c r="I1068" s="51">
        <f>'Laporan Mingguan'!O1074</f>
        <v>2</v>
      </c>
      <c r="J1068" s="39">
        <f>'Laporan Mingguan'!P1074</f>
        <v>2</v>
      </c>
      <c r="K1068" s="51">
        <f>'Laporan Mingguan'!Q1074</f>
        <v>1331000</v>
      </c>
      <c r="L1068" s="51">
        <f>'Laporan Mingguan'!R1074</f>
        <v>2662000</v>
      </c>
    </row>
    <row r="1069" spans="1:12" s="52" customFormat="1" x14ac:dyDescent="0.2">
      <c r="A1069" s="38">
        <f>'Laporan Mingguan'!A1075</f>
        <v>45</v>
      </c>
      <c r="B1069" s="48" t="str">
        <f>'Laporan Mingguan'!B1075</f>
        <v>BNC MOLDINO (R1x70x0.9°)</v>
      </c>
      <c r="C1069" s="48" t="str">
        <f>'Laporan Mingguan'!C1075</f>
        <v>Ø2 EPDBPE2020-70-09-ATH</v>
      </c>
      <c r="D1069" s="48" t="str">
        <f>'Laporan Mingguan'!D1075</f>
        <v>PRIMATIGON</v>
      </c>
      <c r="E1069" s="48">
        <f>'Laporan Mingguan'!E1075</f>
        <v>0</v>
      </c>
      <c r="F1069" s="51">
        <f>'Laporan Mingguan'!F1075</f>
        <v>2</v>
      </c>
      <c r="G1069" s="48">
        <f>'Laporan Mingguan'!G1075+'Laporan Mingguan'!I1075+'Laporan Mingguan'!K1075+'Laporan Mingguan'!M1075</f>
        <v>0</v>
      </c>
      <c r="H1069" s="48">
        <f>'Laporan Mingguan'!H1075+'Laporan Mingguan'!J1075+'Laporan Mingguan'!L1075+'Laporan Mingguan'!N1075</f>
        <v>0</v>
      </c>
      <c r="I1069" s="51">
        <f>'Laporan Mingguan'!O1075</f>
        <v>2</v>
      </c>
      <c r="J1069" s="39">
        <f>'Laporan Mingguan'!P1075</f>
        <v>2</v>
      </c>
      <c r="K1069" s="51">
        <f>'Laporan Mingguan'!Q1075</f>
        <v>1523000</v>
      </c>
      <c r="L1069" s="51">
        <f>'Laporan Mingguan'!R1075</f>
        <v>3046000</v>
      </c>
    </row>
    <row r="1070" spans="1:12" s="52" customFormat="1" x14ac:dyDescent="0.2">
      <c r="A1070" s="38">
        <f>'Laporan Mingguan'!A1076</f>
        <v>46</v>
      </c>
      <c r="B1070" s="48" t="str">
        <f>'Laporan Mingguan'!B1076</f>
        <v>BNC MOLDINO (R1.5x20)</v>
      </c>
      <c r="C1070" s="48" t="str">
        <f>'Laporan Mingguan'!C1076</f>
        <v>Ø3 EPDBE2030-20-ATH</v>
      </c>
      <c r="D1070" s="48" t="str">
        <f>'Laporan Mingguan'!D1076</f>
        <v>PRIMA TIGON</v>
      </c>
      <c r="E1070" s="48">
        <f>'Laporan Mingguan'!E1076</f>
        <v>0</v>
      </c>
      <c r="F1070" s="51">
        <f>'Laporan Mingguan'!F1076</f>
        <v>0</v>
      </c>
      <c r="G1070" s="48">
        <f>'Laporan Mingguan'!G1076+'Laporan Mingguan'!I1076+'Laporan Mingguan'!K1076+'Laporan Mingguan'!M1076</f>
        <v>0</v>
      </c>
      <c r="H1070" s="48">
        <f>'Laporan Mingguan'!H1076+'Laporan Mingguan'!J1076+'Laporan Mingguan'!L1076+'Laporan Mingguan'!N1076</f>
        <v>0</v>
      </c>
      <c r="I1070" s="51">
        <f>'Laporan Mingguan'!O1076</f>
        <v>0</v>
      </c>
      <c r="J1070" s="39">
        <f>'Laporan Mingguan'!P1076</f>
        <v>0</v>
      </c>
      <c r="K1070" s="51">
        <f>'Laporan Mingguan'!Q1076</f>
        <v>525000</v>
      </c>
      <c r="L1070" s="51">
        <f>'Laporan Mingguan'!R1076</f>
        <v>0</v>
      </c>
    </row>
    <row r="1071" spans="1:12" s="52" customFormat="1" x14ac:dyDescent="0.2">
      <c r="A1071" s="38">
        <f>'Laporan Mingguan'!A1077</f>
        <v>47</v>
      </c>
      <c r="B1071" s="48" t="str">
        <f>'Laporan Mingguan'!B1077</f>
        <v>BNC MOLDINO (R1.5x25)</v>
      </c>
      <c r="C1071" s="48" t="str">
        <f>'Laporan Mingguan'!C1077</f>
        <v xml:space="preserve">Ø3 EPDBE2030-25-ATH </v>
      </c>
      <c r="D1071" s="48" t="str">
        <f>'Laporan Mingguan'!D1077</f>
        <v>PRIMA TIGON</v>
      </c>
      <c r="E1071" s="48">
        <f>'Laporan Mingguan'!E1077</f>
        <v>0</v>
      </c>
      <c r="F1071" s="51">
        <f>'Laporan Mingguan'!F1077</f>
        <v>5</v>
      </c>
      <c r="G1071" s="48">
        <f>'Laporan Mingguan'!G1077+'Laporan Mingguan'!I1077+'Laporan Mingguan'!K1077+'Laporan Mingguan'!M1077</f>
        <v>0</v>
      </c>
      <c r="H1071" s="48">
        <f>'Laporan Mingguan'!H1077+'Laporan Mingguan'!J1077+'Laporan Mingguan'!L1077+'Laporan Mingguan'!N1077</f>
        <v>1</v>
      </c>
      <c r="I1071" s="51">
        <f>'Laporan Mingguan'!O1077</f>
        <v>4</v>
      </c>
      <c r="J1071" s="39">
        <f>'Laporan Mingguan'!P1077</f>
        <v>4</v>
      </c>
      <c r="K1071" s="51">
        <f>'Laporan Mingguan'!Q1077</f>
        <v>513000</v>
      </c>
      <c r="L1071" s="51">
        <f>'Laporan Mingguan'!R1077</f>
        <v>2052000</v>
      </c>
    </row>
    <row r="1072" spans="1:12" s="52" customFormat="1" x14ac:dyDescent="0.2">
      <c r="A1072" s="38">
        <f>'Laporan Mingguan'!A1078</f>
        <v>48</v>
      </c>
      <c r="B1072" s="48" t="str">
        <f>'Laporan Mingguan'!B1078</f>
        <v>BNC MOLDINO (R1.5x30)</v>
      </c>
      <c r="C1072" s="48" t="str">
        <f>'Laporan Mingguan'!C1078</f>
        <v xml:space="preserve">Ø3 EPDBE2030-30-ATH </v>
      </c>
      <c r="D1072" s="48" t="str">
        <f>'Laporan Mingguan'!D1078</f>
        <v>PRIMA TIGON</v>
      </c>
      <c r="E1072" s="48">
        <f>'Laporan Mingguan'!E1078</f>
        <v>0</v>
      </c>
      <c r="F1072" s="51">
        <f>'Laporan Mingguan'!F1078</f>
        <v>0</v>
      </c>
      <c r="G1072" s="48">
        <f>'Laporan Mingguan'!G1078+'Laporan Mingguan'!I1078+'Laporan Mingguan'!K1078+'Laporan Mingguan'!M1078</f>
        <v>0</v>
      </c>
      <c r="H1072" s="48">
        <f>'Laporan Mingguan'!H1078+'Laporan Mingguan'!J1078+'Laporan Mingguan'!L1078+'Laporan Mingguan'!N1078</f>
        <v>0</v>
      </c>
      <c r="I1072" s="51">
        <f>'Laporan Mingguan'!O1078</f>
        <v>0</v>
      </c>
      <c r="J1072" s="39">
        <f>'Laporan Mingguan'!P1078</f>
        <v>0</v>
      </c>
      <c r="K1072" s="51">
        <f>'Laporan Mingguan'!Q1078</f>
        <v>597000</v>
      </c>
      <c r="L1072" s="51">
        <f>'Laporan Mingguan'!R1078</f>
        <v>0</v>
      </c>
    </row>
    <row r="1073" spans="1:12" s="52" customFormat="1" x14ac:dyDescent="0.2">
      <c r="A1073" s="38">
        <f>'Laporan Mingguan'!A1079</f>
        <v>49</v>
      </c>
      <c r="B1073" s="48" t="str">
        <f>'Laporan Mingguan'!B1079</f>
        <v>BNC MOLDINO (R1.5X30X09</v>
      </c>
      <c r="C1073" s="48" t="str">
        <f>'Laporan Mingguan'!C1079</f>
        <v xml:space="preserve">Ø3 EPDBPE2030-30-09-ATH </v>
      </c>
      <c r="D1073" s="48" t="str">
        <f>'Laporan Mingguan'!D1079</f>
        <v>PRIMA TIGON</v>
      </c>
      <c r="E1073" s="48">
        <f>'Laporan Mingguan'!E1079</f>
        <v>0</v>
      </c>
      <c r="F1073" s="51">
        <f>'Laporan Mingguan'!F1079</f>
        <v>0</v>
      </c>
      <c r="G1073" s="48">
        <f>'Laporan Mingguan'!G1079+'Laporan Mingguan'!I1079+'Laporan Mingguan'!K1079+'Laporan Mingguan'!M1079</f>
        <v>0</v>
      </c>
      <c r="H1073" s="48">
        <f>'Laporan Mingguan'!H1079+'Laporan Mingguan'!J1079+'Laporan Mingguan'!L1079+'Laporan Mingguan'!N1079</f>
        <v>0</v>
      </c>
      <c r="I1073" s="51">
        <f>'Laporan Mingguan'!O1079</f>
        <v>0</v>
      </c>
      <c r="J1073" s="39">
        <f>'Laporan Mingguan'!P1079</f>
        <v>0</v>
      </c>
      <c r="K1073" s="51">
        <f>'Laporan Mingguan'!Q1079</f>
        <v>1031000</v>
      </c>
      <c r="L1073" s="51">
        <f>'Laporan Mingguan'!R1079</f>
        <v>0</v>
      </c>
    </row>
    <row r="1074" spans="1:12" s="52" customFormat="1" x14ac:dyDescent="0.2">
      <c r="A1074" s="38">
        <f>'Laporan Mingguan'!A1080</f>
        <v>50</v>
      </c>
      <c r="B1074" s="48" t="str">
        <f>'Laporan Mingguan'!B1080</f>
        <v>BNC MOLDINO (R1.5X35X0.9)</v>
      </c>
      <c r="C1074" s="48" t="str">
        <f>'Laporan Mingguan'!C1080</f>
        <v xml:space="preserve">Ø3 EPDBPE2030-35-09-ATH </v>
      </c>
      <c r="D1074" s="48" t="str">
        <f>'Laporan Mingguan'!D1080</f>
        <v>PRIMA TIGON</v>
      </c>
      <c r="E1074" s="48">
        <f>'Laporan Mingguan'!E1080</f>
        <v>0</v>
      </c>
      <c r="F1074" s="51">
        <f>'Laporan Mingguan'!F1080</f>
        <v>34</v>
      </c>
      <c r="G1074" s="48">
        <f>'Laporan Mingguan'!G1080+'Laporan Mingguan'!I1080+'Laporan Mingguan'!K1080+'Laporan Mingguan'!M1080</f>
        <v>0</v>
      </c>
      <c r="H1074" s="48">
        <f>'Laporan Mingguan'!H1080+'Laporan Mingguan'!J1080+'Laporan Mingguan'!L1080+'Laporan Mingguan'!N1080</f>
        <v>0</v>
      </c>
      <c r="I1074" s="51">
        <f>'Laporan Mingguan'!O1080</f>
        <v>34</v>
      </c>
      <c r="J1074" s="39">
        <f>'Laporan Mingguan'!P1080</f>
        <v>34</v>
      </c>
      <c r="K1074" s="51">
        <f>'Laporan Mingguan'!Q1080</f>
        <v>898000</v>
      </c>
      <c r="L1074" s="51">
        <f>'Laporan Mingguan'!R1080</f>
        <v>30532000</v>
      </c>
    </row>
    <row r="1075" spans="1:12" s="52" customFormat="1" x14ac:dyDescent="0.2">
      <c r="A1075" s="38">
        <f>'Laporan Mingguan'!A1081</f>
        <v>51</v>
      </c>
      <c r="B1075" s="48" t="str">
        <f>'Laporan Mingguan'!B1081</f>
        <v>BNC MOLDINO (R1.5X50X0.9)</v>
      </c>
      <c r="C1075" s="48" t="str">
        <f>'Laporan Mingguan'!C1081</f>
        <v xml:space="preserve">Ø3 EPDBPE2030-50-09-ATH </v>
      </c>
      <c r="D1075" s="48" t="str">
        <f>'Laporan Mingguan'!D1081</f>
        <v>PRIMA TIGON</v>
      </c>
      <c r="E1075" s="48">
        <f>'Laporan Mingguan'!E1081</f>
        <v>0</v>
      </c>
      <c r="F1075" s="51">
        <f>'Laporan Mingguan'!F1081</f>
        <v>2</v>
      </c>
      <c r="G1075" s="48">
        <f>'Laporan Mingguan'!G1081+'Laporan Mingguan'!I1081+'Laporan Mingguan'!K1081+'Laporan Mingguan'!M1081</f>
        <v>0</v>
      </c>
      <c r="H1075" s="48">
        <f>'Laporan Mingguan'!H1081+'Laporan Mingguan'!J1081+'Laporan Mingguan'!L1081+'Laporan Mingguan'!N1081</f>
        <v>0</v>
      </c>
      <c r="I1075" s="51">
        <f>'Laporan Mingguan'!O1081</f>
        <v>2</v>
      </c>
      <c r="J1075" s="39">
        <f>'Laporan Mingguan'!P1081</f>
        <v>2</v>
      </c>
      <c r="K1075" s="51">
        <f>'Laporan Mingguan'!Q1081</f>
        <v>1285000</v>
      </c>
      <c r="L1075" s="51">
        <f>'Laporan Mingguan'!R1081</f>
        <v>2570000</v>
      </c>
    </row>
    <row r="1076" spans="1:12" s="52" customFormat="1" x14ac:dyDescent="0.2">
      <c r="A1076" s="38">
        <f>'Laporan Mingguan'!A1082</f>
        <v>52</v>
      </c>
      <c r="B1076" s="48" t="str">
        <f>'Laporan Mingguan'!B1082</f>
        <v>BNC MOLDINO (R1.5X70X0.9)</v>
      </c>
      <c r="C1076" s="48" t="str">
        <f>'Laporan Mingguan'!C1082</f>
        <v xml:space="preserve">Ø3 EPDBPE2030-70-09-ATH </v>
      </c>
      <c r="D1076" s="48" t="str">
        <f>'Laporan Mingguan'!D1082</f>
        <v>PRIMA TIGON</v>
      </c>
      <c r="E1076" s="48">
        <f>'Laporan Mingguan'!E1082</f>
        <v>0</v>
      </c>
      <c r="F1076" s="51">
        <f>'Laporan Mingguan'!F1082</f>
        <v>3</v>
      </c>
      <c r="G1076" s="48">
        <f>'Laporan Mingguan'!G1082+'Laporan Mingguan'!I1082+'Laporan Mingguan'!K1082+'Laporan Mingguan'!M1082</f>
        <v>0</v>
      </c>
      <c r="H1076" s="48">
        <f>'Laporan Mingguan'!H1082+'Laporan Mingguan'!J1082+'Laporan Mingguan'!L1082+'Laporan Mingguan'!N1082</f>
        <v>0</v>
      </c>
      <c r="I1076" s="51">
        <f>'Laporan Mingguan'!O1082</f>
        <v>3</v>
      </c>
      <c r="J1076" s="39">
        <f>'Laporan Mingguan'!P1082</f>
        <v>3</v>
      </c>
      <c r="K1076" s="51">
        <f>'Laporan Mingguan'!Q1082</f>
        <v>1587000</v>
      </c>
      <c r="L1076" s="51">
        <f>'Laporan Mingguan'!R1082</f>
        <v>4761000</v>
      </c>
    </row>
    <row r="1077" spans="1:12" s="52" customFormat="1" x14ac:dyDescent="0.2">
      <c r="A1077" s="38">
        <f>'Laporan Mingguan'!A1083</f>
        <v>53</v>
      </c>
      <c r="B1077" s="48" t="str">
        <f>'Laporan Mingguan'!B1083</f>
        <v>BNC MOLDINO (R2x25)</v>
      </c>
      <c r="C1077" s="48" t="str">
        <f>'Laporan Mingguan'!C1083</f>
        <v xml:space="preserve">Ø4 EPDBE2040-25-ATH </v>
      </c>
      <c r="D1077" s="48" t="str">
        <f>'Laporan Mingguan'!D1083</f>
        <v>PRIMA TIGON</v>
      </c>
      <c r="E1077" s="48">
        <f>'Laporan Mingguan'!E1083</f>
        <v>0</v>
      </c>
      <c r="F1077" s="51">
        <f>'Laporan Mingguan'!F1083</f>
        <v>0</v>
      </c>
      <c r="G1077" s="48">
        <f>'Laporan Mingguan'!G1083+'Laporan Mingguan'!I1083+'Laporan Mingguan'!K1083+'Laporan Mingguan'!M1083</f>
        <v>0</v>
      </c>
      <c r="H1077" s="48">
        <f>'Laporan Mingguan'!H1083+'Laporan Mingguan'!J1083+'Laporan Mingguan'!L1083+'Laporan Mingguan'!N1083</f>
        <v>0</v>
      </c>
      <c r="I1077" s="51">
        <f>'Laporan Mingguan'!O1083</f>
        <v>0</v>
      </c>
      <c r="J1077" s="39">
        <f>'Laporan Mingguan'!P1083</f>
        <v>0</v>
      </c>
      <c r="K1077" s="51">
        <f>'Laporan Mingguan'!Q1083</f>
        <v>543000</v>
      </c>
      <c r="L1077" s="51">
        <f>'Laporan Mingguan'!R1083</f>
        <v>0</v>
      </c>
    </row>
    <row r="1078" spans="1:12" s="52" customFormat="1" x14ac:dyDescent="0.2">
      <c r="A1078" s="38">
        <f>'Laporan Mingguan'!A1084</f>
        <v>54</v>
      </c>
      <c r="B1078" s="48" t="str">
        <f>'Laporan Mingguan'!B1084</f>
        <v>BNC MOLDINO (R2x30x0.9)</v>
      </c>
      <c r="C1078" s="48" t="str">
        <f>'Laporan Mingguan'!C1084</f>
        <v xml:space="preserve">Ø4 EPDBPE2040-30-09-ATH </v>
      </c>
      <c r="D1078" s="48" t="str">
        <f>'Laporan Mingguan'!D1084</f>
        <v>PRIMA TIGON</v>
      </c>
      <c r="E1078" s="48">
        <f>'Laporan Mingguan'!E1084</f>
        <v>0</v>
      </c>
      <c r="F1078" s="51">
        <f>'Laporan Mingguan'!F1084</f>
        <v>0</v>
      </c>
      <c r="G1078" s="48">
        <f>'Laporan Mingguan'!G1084+'Laporan Mingguan'!I1084+'Laporan Mingguan'!K1084+'Laporan Mingguan'!M1084</f>
        <v>0</v>
      </c>
      <c r="H1078" s="48">
        <f>'Laporan Mingguan'!H1084+'Laporan Mingguan'!J1084+'Laporan Mingguan'!L1084+'Laporan Mingguan'!N1084</f>
        <v>0</v>
      </c>
      <c r="I1078" s="51">
        <f>'Laporan Mingguan'!O1084</f>
        <v>0</v>
      </c>
      <c r="J1078" s="39">
        <f>'Laporan Mingguan'!P1084</f>
        <v>0</v>
      </c>
      <c r="K1078" s="51">
        <f>'Laporan Mingguan'!Q1084</f>
        <v>1003000</v>
      </c>
      <c r="L1078" s="51">
        <f>'Laporan Mingguan'!R1084</f>
        <v>0</v>
      </c>
    </row>
    <row r="1079" spans="1:12" s="52" customFormat="1" x14ac:dyDescent="0.2">
      <c r="A1079" s="38">
        <f>'Laporan Mingguan'!A1085</f>
        <v>55</v>
      </c>
      <c r="B1079" s="48" t="str">
        <f>'Laporan Mingguan'!B1085</f>
        <v>BNC MOLDINO (R2x35)</v>
      </c>
      <c r="C1079" s="48" t="str">
        <f>'Laporan Mingguan'!C1085</f>
        <v xml:space="preserve">Ø4 EPDBE2040-35-ATH </v>
      </c>
      <c r="D1079" s="48" t="str">
        <f>'Laporan Mingguan'!D1085</f>
        <v>PRIMA TIGON</v>
      </c>
      <c r="E1079" s="48">
        <f>'Laporan Mingguan'!E1085</f>
        <v>0</v>
      </c>
      <c r="F1079" s="51">
        <f>'Laporan Mingguan'!F1085</f>
        <v>44</v>
      </c>
      <c r="G1079" s="48">
        <f>'Laporan Mingguan'!G1085+'Laporan Mingguan'!I1085+'Laporan Mingguan'!K1085+'Laporan Mingguan'!M1085</f>
        <v>0</v>
      </c>
      <c r="H1079" s="48">
        <f>'Laporan Mingguan'!H1085+'Laporan Mingguan'!J1085+'Laporan Mingguan'!L1085+'Laporan Mingguan'!N1085</f>
        <v>0</v>
      </c>
      <c r="I1079" s="51">
        <f>'Laporan Mingguan'!O1085</f>
        <v>44</v>
      </c>
      <c r="J1079" s="39">
        <f>'Laporan Mingguan'!P1085</f>
        <v>44</v>
      </c>
      <c r="K1079" s="51">
        <f>'Laporan Mingguan'!Q1085</f>
        <v>515000</v>
      </c>
      <c r="L1079" s="51">
        <f>'Laporan Mingguan'!R1085</f>
        <v>22660000</v>
      </c>
    </row>
    <row r="1080" spans="1:12" s="52" customFormat="1" x14ac:dyDescent="0.2">
      <c r="A1080" s="38">
        <f>'Laporan Mingguan'!A1086</f>
        <v>56</v>
      </c>
      <c r="B1080" s="48" t="str">
        <f>'Laporan Mingguan'!B1086</f>
        <v>BNC MOLDINO (R2x45)</v>
      </c>
      <c r="C1080" s="48" t="str">
        <f>'Laporan Mingguan'!C1086</f>
        <v xml:space="preserve">Ø4 EPDBE2040-45-ATH </v>
      </c>
      <c r="D1080" s="48" t="str">
        <f>'Laporan Mingguan'!D1086</f>
        <v>PRIMA TIGON</v>
      </c>
      <c r="E1080" s="48">
        <f>'Laporan Mingguan'!E1086</f>
        <v>0</v>
      </c>
      <c r="F1080" s="51">
        <f>'Laporan Mingguan'!F1086</f>
        <v>2</v>
      </c>
      <c r="G1080" s="48">
        <f>'Laporan Mingguan'!G1086+'Laporan Mingguan'!I1086+'Laporan Mingguan'!K1086+'Laporan Mingguan'!M1086</f>
        <v>0</v>
      </c>
      <c r="H1080" s="48">
        <f>'Laporan Mingguan'!H1086+'Laporan Mingguan'!J1086+'Laporan Mingguan'!L1086+'Laporan Mingguan'!N1086</f>
        <v>0</v>
      </c>
      <c r="I1080" s="51">
        <f>'Laporan Mingguan'!O1086</f>
        <v>2</v>
      </c>
      <c r="J1080" s="39">
        <f>'Laporan Mingguan'!P1086</f>
        <v>2</v>
      </c>
      <c r="K1080" s="51">
        <f>'Laporan Mingguan'!Q1086</f>
        <v>878000</v>
      </c>
      <c r="L1080" s="51">
        <f>'Laporan Mingguan'!R1086</f>
        <v>1756000</v>
      </c>
    </row>
    <row r="1081" spans="1:12" s="52" customFormat="1" x14ac:dyDescent="0.2">
      <c r="A1081" s="38">
        <f>'Laporan Mingguan'!A1087</f>
        <v>57</v>
      </c>
      <c r="B1081" s="48" t="str">
        <f>'Laporan Mingguan'!B1087</f>
        <v>BNC MOLDINO (R2x50x0.9°)</v>
      </c>
      <c r="C1081" s="48" t="str">
        <f>'Laporan Mingguan'!C1087</f>
        <v xml:space="preserve">Ø4 EPDBPE2040-50-09 ATH </v>
      </c>
      <c r="D1081" s="48" t="str">
        <f>'Laporan Mingguan'!D1087</f>
        <v>PRIMA TIGON</v>
      </c>
      <c r="E1081" s="48">
        <f>'Laporan Mingguan'!E1087</f>
        <v>0</v>
      </c>
      <c r="F1081" s="51">
        <f>'Laporan Mingguan'!F1087</f>
        <v>2</v>
      </c>
      <c r="G1081" s="48">
        <f>'Laporan Mingguan'!G1087+'Laporan Mingguan'!I1087+'Laporan Mingguan'!K1087+'Laporan Mingguan'!M1087</f>
        <v>0</v>
      </c>
      <c r="H1081" s="48">
        <f>'Laporan Mingguan'!H1087+'Laporan Mingguan'!J1087+'Laporan Mingguan'!L1087+'Laporan Mingguan'!N1087</f>
        <v>0</v>
      </c>
      <c r="I1081" s="51">
        <f>'Laporan Mingguan'!O1087</f>
        <v>2</v>
      </c>
      <c r="J1081" s="39">
        <f>'Laporan Mingguan'!P1087</f>
        <v>2</v>
      </c>
      <c r="K1081" s="51">
        <f>'Laporan Mingguan'!Q1087</f>
        <v>1504000</v>
      </c>
      <c r="L1081" s="51">
        <f>'Laporan Mingguan'!R1087</f>
        <v>3008000</v>
      </c>
    </row>
    <row r="1082" spans="1:12" s="52" customFormat="1" x14ac:dyDescent="0.2">
      <c r="A1082" s="38">
        <f>'Laporan Mingguan'!A1088</f>
        <v>58</v>
      </c>
      <c r="B1082" s="48" t="str">
        <f>'Laporan Mingguan'!B1088</f>
        <v>BNC MOLDINO (R3x30)</v>
      </c>
      <c r="C1082" s="48" t="str">
        <f>'Laporan Mingguan'!C1088</f>
        <v xml:space="preserve">Ø6 EPDBE2060-30-ATH </v>
      </c>
      <c r="D1082" s="48" t="str">
        <f>'Laporan Mingguan'!D1088</f>
        <v>PRIMA TIGON</v>
      </c>
      <c r="E1082" s="48">
        <f>'Laporan Mingguan'!E1088</f>
        <v>0</v>
      </c>
      <c r="F1082" s="51">
        <f>'Laporan Mingguan'!F1088</f>
        <v>19</v>
      </c>
      <c r="G1082" s="48">
        <f>'Laporan Mingguan'!G1088+'Laporan Mingguan'!I1088+'Laporan Mingguan'!K1088+'Laporan Mingguan'!M1088</f>
        <v>0</v>
      </c>
      <c r="H1082" s="48">
        <f>'Laporan Mingguan'!H1088+'Laporan Mingguan'!J1088+'Laporan Mingguan'!L1088+'Laporan Mingguan'!N1088</f>
        <v>1</v>
      </c>
      <c r="I1082" s="51">
        <f>'Laporan Mingguan'!O1088</f>
        <v>18</v>
      </c>
      <c r="J1082" s="39">
        <f>'Laporan Mingguan'!P1088</f>
        <v>18</v>
      </c>
      <c r="K1082" s="51">
        <f>'Laporan Mingguan'!Q1088</f>
        <v>574000</v>
      </c>
      <c r="L1082" s="51">
        <f>'Laporan Mingguan'!R1088</f>
        <v>10332000</v>
      </c>
    </row>
    <row r="1083" spans="1:12" s="52" customFormat="1" x14ac:dyDescent="0.2">
      <c r="A1083" s="38">
        <f>'Laporan Mingguan'!A1089</f>
        <v>59</v>
      </c>
      <c r="B1083" s="48" t="str">
        <f>'Laporan Mingguan'!B1089</f>
        <v>BNC MOLDINO (R3x50)</v>
      </c>
      <c r="C1083" s="48" t="str">
        <f>'Laporan Mingguan'!C1089</f>
        <v xml:space="preserve">Ø6 EPDBE2060-50-ATH </v>
      </c>
      <c r="D1083" s="48" t="str">
        <f>'Laporan Mingguan'!D1089</f>
        <v>PRIMA TIGON</v>
      </c>
      <c r="E1083" s="48">
        <f>'Laporan Mingguan'!E1089</f>
        <v>0</v>
      </c>
      <c r="F1083" s="51">
        <f>'Laporan Mingguan'!F1089</f>
        <v>28</v>
      </c>
      <c r="G1083" s="48">
        <f>'Laporan Mingguan'!G1089+'Laporan Mingguan'!I1089+'Laporan Mingguan'!K1089+'Laporan Mingguan'!M1089</f>
        <v>0</v>
      </c>
      <c r="H1083" s="48">
        <f>'Laporan Mingguan'!H1089+'Laporan Mingguan'!J1089+'Laporan Mingguan'!L1089+'Laporan Mingguan'!N1089</f>
        <v>0</v>
      </c>
      <c r="I1083" s="51">
        <f>'Laporan Mingguan'!O1089</f>
        <v>28</v>
      </c>
      <c r="J1083" s="39">
        <f>'Laporan Mingguan'!P1089</f>
        <v>28</v>
      </c>
      <c r="K1083" s="51">
        <f>'Laporan Mingguan'!Q1089</f>
        <v>689000</v>
      </c>
      <c r="L1083" s="51">
        <f>'Laporan Mingguan'!R1089</f>
        <v>19292000</v>
      </c>
    </row>
    <row r="1084" spans="1:12" s="52" customFormat="1" x14ac:dyDescent="0.2">
      <c r="A1084" s="38">
        <f>'Laporan Mingguan'!A1090</f>
        <v>60</v>
      </c>
      <c r="B1084" s="48" t="str">
        <f>'Laporan Mingguan'!B1090</f>
        <v>BNC MOLDINO (R3x50X0.9°)</v>
      </c>
      <c r="C1084" s="48" t="str">
        <f>'Laporan Mingguan'!C1090</f>
        <v xml:space="preserve">Ø6 EPDBPE2060-50-09-ATH </v>
      </c>
      <c r="D1084" s="48" t="str">
        <f>'Laporan Mingguan'!D1090</f>
        <v>PRIMA TIGON</v>
      </c>
      <c r="E1084" s="48">
        <f>'Laporan Mingguan'!E1090</f>
        <v>0</v>
      </c>
      <c r="F1084" s="51">
        <f>'Laporan Mingguan'!F1090</f>
        <v>2</v>
      </c>
      <c r="G1084" s="48">
        <f>'Laporan Mingguan'!G1090+'Laporan Mingguan'!I1090+'Laporan Mingguan'!K1090+'Laporan Mingguan'!M1090</f>
        <v>0</v>
      </c>
      <c r="H1084" s="48">
        <f>'Laporan Mingguan'!H1090+'Laporan Mingguan'!J1090+'Laporan Mingguan'!L1090+'Laporan Mingguan'!N1090</f>
        <v>0</v>
      </c>
      <c r="I1084" s="51">
        <f>'Laporan Mingguan'!O1090</f>
        <v>2</v>
      </c>
      <c r="J1084" s="39">
        <f>'Laporan Mingguan'!P1090</f>
        <v>2</v>
      </c>
      <c r="K1084" s="51">
        <f>'Laporan Mingguan'!Q1090</f>
        <v>1760000</v>
      </c>
      <c r="L1084" s="51">
        <f>'Laporan Mingguan'!R1090</f>
        <v>3520000</v>
      </c>
    </row>
    <row r="1085" spans="1:12" s="52" customFormat="1" x14ac:dyDescent="0.2">
      <c r="A1085" s="38">
        <f>'Laporan Mingguan'!A1091</f>
        <v>61</v>
      </c>
      <c r="B1085" s="48" t="str">
        <f>'Laporan Mingguan'!B1091</f>
        <v>BNC MOLDINO (R3x50)</v>
      </c>
      <c r="C1085" s="48" t="str">
        <f>'Laporan Mingguan'!C1091</f>
        <v xml:space="preserve">Ø6 EPDBPE2060-70-09-ATH </v>
      </c>
      <c r="D1085" s="48" t="str">
        <f>'Laporan Mingguan'!D1091</f>
        <v>PRIMA TIGON</v>
      </c>
      <c r="E1085" s="48">
        <f>'Laporan Mingguan'!E1091</f>
        <v>0</v>
      </c>
      <c r="F1085" s="51">
        <f>'Laporan Mingguan'!F1091</f>
        <v>0</v>
      </c>
      <c r="G1085" s="48">
        <f>'Laporan Mingguan'!G1091+'Laporan Mingguan'!I1091+'Laporan Mingguan'!K1091+'Laporan Mingguan'!M1091</f>
        <v>0</v>
      </c>
      <c r="H1085" s="48">
        <f>'Laporan Mingguan'!H1091+'Laporan Mingguan'!J1091+'Laporan Mingguan'!L1091+'Laporan Mingguan'!N1091</f>
        <v>0</v>
      </c>
      <c r="I1085" s="51">
        <f>'Laporan Mingguan'!O1091</f>
        <v>0</v>
      </c>
      <c r="J1085" s="39">
        <f>'Laporan Mingguan'!P1091</f>
        <v>0</v>
      </c>
      <c r="K1085" s="51">
        <f>'Laporan Mingguan'!Q1091</f>
        <v>2649000</v>
      </c>
      <c r="L1085" s="51">
        <f>'Laporan Mingguan'!R1091</f>
        <v>0</v>
      </c>
    </row>
    <row r="1086" spans="1:12" s="52" customFormat="1" x14ac:dyDescent="0.2">
      <c r="A1086" s="38">
        <f>'Laporan Mingguan'!A1092</f>
        <v>62</v>
      </c>
      <c r="B1086" s="48" t="str">
        <f>'Laporan Mingguan'!B1092</f>
        <v>BNC MOLDINO (R3x70x0.9)</v>
      </c>
      <c r="C1086" s="48" t="str">
        <f>'Laporan Mingguan'!C1092</f>
        <v xml:space="preserve">Ø6 EPDBPE2060-70-09-ATH </v>
      </c>
      <c r="D1086" s="48" t="str">
        <f>'Laporan Mingguan'!D1092</f>
        <v>PRIMA TIGON</v>
      </c>
      <c r="E1086" s="48">
        <f>'Laporan Mingguan'!E1092</f>
        <v>0</v>
      </c>
      <c r="F1086" s="51">
        <f>'Laporan Mingguan'!F1092</f>
        <v>3</v>
      </c>
      <c r="G1086" s="48">
        <f>'Laporan Mingguan'!G1092+'Laporan Mingguan'!I1092+'Laporan Mingguan'!K1092+'Laporan Mingguan'!M1092</f>
        <v>0</v>
      </c>
      <c r="H1086" s="48">
        <f>'Laporan Mingguan'!H1092+'Laporan Mingguan'!J1092+'Laporan Mingguan'!L1092+'Laporan Mingguan'!N1092</f>
        <v>0</v>
      </c>
      <c r="I1086" s="51">
        <f>'Laporan Mingguan'!O1092</f>
        <v>3</v>
      </c>
      <c r="J1086" s="39">
        <f>'Laporan Mingguan'!P1092</f>
        <v>3</v>
      </c>
      <c r="K1086" s="51">
        <f>'Laporan Mingguan'!Q1092</f>
        <v>2569000</v>
      </c>
      <c r="L1086" s="51">
        <f>'Laporan Mingguan'!R1092</f>
        <v>7707000</v>
      </c>
    </row>
    <row r="1087" spans="1:12" s="52" customFormat="1" x14ac:dyDescent="0.2">
      <c r="A1087" s="38">
        <f>'Laporan Mingguan'!A1093</f>
        <v>63</v>
      </c>
      <c r="B1087" s="48" t="str">
        <f>'Laporan Mingguan'!B1093</f>
        <v>BNC MOLDINO</v>
      </c>
      <c r="C1087" s="48" t="str">
        <f>'Laporan Mingguan'!C1093</f>
        <v>EPDSE2007-4-ATH</v>
      </c>
      <c r="D1087" s="48" t="str">
        <f>'Laporan Mingguan'!D1093</f>
        <v>PRIMA TIGON</v>
      </c>
      <c r="E1087" s="48">
        <f>'Laporan Mingguan'!E1093</f>
        <v>0</v>
      </c>
      <c r="F1087" s="51">
        <f>'Laporan Mingguan'!F1093</f>
        <v>0</v>
      </c>
      <c r="G1087" s="48">
        <f>'Laporan Mingguan'!G1093+'Laporan Mingguan'!I1093+'Laporan Mingguan'!K1093+'Laporan Mingguan'!M1093</f>
        <v>0</v>
      </c>
      <c r="H1087" s="48">
        <f>'Laporan Mingguan'!H1093+'Laporan Mingguan'!J1093+'Laporan Mingguan'!L1093+'Laporan Mingguan'!N1093</f>
        <v>0</v>
      </c>
      <c r="I1087" s="51">
        <f>'Laporan Mingguan'!O1093</f>
        <v>0</v>
      </c>
      <c r="J1087" s="39">
        <f>'Laporan Mingguan'!P1093</f>
        <v>0</v>
      </c>
      <c r="K1087" s="51">
        <f>'Laporan Mingguan'!Q1093</f>
        <v>409000</v>
      </c>
      <c r="L1087" s="51">
        <f>'Laporan Mingguan'!R1093</f>
        <v>0</v>
      </c>
    </row>
    <row r="1088" spans="1:12" s="52" customFormat="1" x14ac:dyDescent="0.2">
      <c r="A1088" s="38">
        <f>'Laporan Mingguan'!A1094</f>
        <v>64</v>
      </c>
      <c r="B1088" s="48" t="str">
        <f>'Laporan Mingguan'!B1094</f>
        <v xml:space="preserve">BNC MOLDINO </v>
      </c>
      <c r="C1088" s="48" t="str">
        <f>'Laporan Mingguan'!C1094</f>
        <v>EPDSE2007-8-ATH</v>
      </c>
      <c r="D1088" s="48" t="str">
        <f>'Laporan Mingguan'!D1094</f>
        <v>PRIMA TIGON</v>
      </c>
      <c r="E1088" s="48">
        <f>'Laporan Mingguan'!E1094</f>
        <v>0</v>
      </c>
      <c r="F1088" s="51">
        <f>'Laporan Mingguan'!F1094</f>
        <v>0</v>
      </c>
      <c r="G1088" s="48">
        <f>'Laporan Mingguan'!G1094+'Laporan Mingguan'!I1094+'Laporan Mingguan'!K1094+'Laporan Mingguan'!M1094</f>
        <v>0</v>
      </c>
      <c r="H1088" s="48">
        <f>'Laporan Mingguan'!H1094+'Laporan Mingguan'!J1094+'Laporan Mingguan'!L1094+'Laporan Mingguan'!N1094</f>
        <v>0</v>
      </c>
      <c r="I1088" s="51">
        <f>'Laporan Mingguan'!O1094</f>
        <v>0</v>
      </c>
      <c r="J1088" s="39">
        <f>'Laporan Mingguan'!P1094</f>
        <v>0</v>
      </c>
      <c r="K1088" s="51">
        <f>'Laporan Mingguan'!Q1094</f>
        <v>663000</v>
      </c>
      <c r="L1088" s="51">
        <f>'Laporan Mingguan'!R1094</f>
        <v>0</v>
      </c>
    </row>
    <row r="1089" spans="1:12" s="52" customFormat="1" x14ac:dyDescent="0.2">
      <c r="A1089" s="38">
        <f>'Laporan Mingguan'!A1095</f>
        <v>65</v>
      </c>
      <c r="B1089" s="48" t="str">
        <f>'Laporan Mingguan'!B1095</f>
        <v xml:space="preserve">BNC MOLDINO </v>
      </c>
      <c r="C1089" s="48" t="str">
        <f>'Laporan Mingguan'!C1095</f>
        <v>EPDSE2010-7-ATH</v>
      </c>
      <c r="D1089" s="48" t="str">
        <f>'Laporan Mingguan'!D1095</f>
        <v>PRIMA TIGON</v>
      </c>
      <c r="E1089" s="48">
        <f>'Laporan Mingguan'!E1095</f>
        <v>0</v>
      </c>
      <c r="F1089" s="51">
        <f>'Laporan Mingguan'!F1095</f>
        <v>0</v>
      </c>
      <c r="G1089" s="48">
        <f>'Laporan Mingguan'!G1095+'Laporan Mingguan'!I1095+'Laporan Mingguan'!K1095+'Laporan Mingguan'!M1095</f>
        <v>0</v>
      </c>
      <c r="H1089" s="48">
        <f>'Laporan Mingguan'!H1095+'Laporan Mingguan'!J1095+'Laporan Mingguan'!L1095+'Laporan Mingguan'!N1095</f>
        <v>0</v>
      </c>
      <c r="I1089" s="51">
        <f>'Laporan Mingguan'!O1095</f>
        <v>0</v>
      </c>
      <c r="J1089" s="39">
        <f>'Laporan Mingguan'!P1095</f>
        <v>0</v>
      </c>
      <c r="K1089" s="51">
        <f>'Laporan Mingguan'!Q1095</f>
        <v>358000</v>
      </c>
      <c r="L1089" s="51">
        <f>'Laporan Mingguan'!R1095</f>
        <v>0</v>
      </c>
    </row>
    <row r="1090" spans="1:12" s="52" customFormat="1" x14ac:dyDescent="0.2">
      <c r="A1090" s="38">
        <f>'Laporan Mingguan'!A1096</f>
        <v>66</v>
      </c>
      <c r="B1090" s="48" t="str">
        <f>'Laporan Mingguan'!B1096</f>
        <v>BNC OECM</v>
      </c>
      <c r="C1090" s="48" t="str">
        <f>'Laporan Mingguan'!C1096</f>
        <v>Ø16-80</v>
      </c>
      <c r="D1090" s="48">
        <f>'Laporan Mingguan'!D1096</f>
        <v>0</v>
      </c>
      <c r="E1090" s="48">
        <f>'Laporan Mingguan'!E1096</f>
        <v>0</v>
      </c>
      <c r="F1090" s="51">
        <f>'Laporan Mingguan'!F1096</f>
        <v>1</v>
      </c>
      <c r="G1090" s="48">
        <f>'Laporan Mingguan'!G1096+'Laporan Mingguan'!I1096+'Laporan Mingguan'!K1096+'Laporan Mingguan'!M1096</f>
        <v>0</v>
      </c>
      <c r="H1090" s="48">
        <f>'Laporan Mingguan'!H1096+'Laporan Mingguan'!J1096+'Laporan Mingguan'!L1096+'Laporan Mingguan'!N1096</f>
        <v>0</v>
      </c>
      <c r="I1090" s="51">
        <f>'Laporan Mingguan'!O1096</f>
        <v>1</v>
      </c>
      <c r="J1090" s="39">
        <f>'Laporan Mingguan'!P1096</f>
        <v>1</v>
      </c>
      <c r="K1090" s="51">
        <f>'Laporan Mingguan'!Q1096</f>
        <v>400000</v>
      </c>
      <c r="L1090" s="51">
        <f>'Laporan Mingguan'!R1096</f>
        <v>400000</v>
      </c>
    </row>
    <row r="1091" spans="1:12" s="52" customFormat="1" x14ac:dyDescent="0.2">
      <c r="A1091" s="38">
        <f>'Laporan Mingguan'!A1097</f>
        <v>67</v>
      </c>
      <c r="B1091" s="48" t="str">
        <f>'Laporan Mingguan'!B1097</f>
        <v>BNC OSG (3122116) (R1x16x6)</v>
      </c>
      <c r="C1091" s="48" t="str">
        <f>'Laporan Mingguan'!C1097</f>
        <v xml:space="preserve">Ø2-60 WXL-LN-EBD </v>
      </c>
      <c r="D1091" s="48">
        <f>'Laporan Mingguan'!D1097</f>
        <v>0</v>
      </c>
      <c r="E1091" s="48">
        <f>'Laporan Mingguan'!E1097</f>
        <v>0</v>
      </c>
      <c r="F1091" s="51">
        <f>'Laporan Mingguan'!F1097</f>
        <v>0</v>
      </c>
      <c r="G1091" s="48">
        <f>'Laporan Mingguan'!G1097+'Laporan Mingguan'!I1097+'Laporan Mingguan'!K1097+'Laporan Mingguan'!M1097</f>
        <v>0</v>
      </c>
      <c r="H1091" s="48">
        <f>'Laporan Mingguan'!H1097+'Laporan Mingguan'!J1097+'Laporan Mingguan'!L1097+'Laporan Mingguan'!N1097</f>
        <v>0</v>
      </c>
      <c r="I1091" s="51">
        <f>'Laporan Mingguan'!O1097</f>
        <v>0</v>
      </c>
      <c r="J1091" s="39">
        <f>'Laporan Mingguan'!P1097</f>
        <v>0</v>
      </c>
      <c r="K1091" s="51">
        <f>'Laporan Mingguan'!Q1097</f>
        <v>378000</v>
      </c>
      <c r="L1091" s="51">
        <f>'Laporan Mingguan'!R1097</f>
        <v>0</v>
      </c>
    </row>
    <row r="1092" spans="1:12" s="52" customFormat="1" x14ac:dyDescent="0.2">
      <c r="A1092" s="38">
        <f>'Laporan Mingguan'!A1098</f>
        <v>68</v>
      </c>
      <c r="B1092" s="48" t="str">
        <f>'Laporan Mingguan'!B1098</f>
        <v>BNC OSG (3124130) (R2x30x6)</v>
      </c>
      <c r="C1092" s="48" t="str">
        <f>'Laporan Mingguan'!C1098</f>
        <v xml:space="preserve">Ø4-80 WXL-LN-EBD </v>
      </c>
      <c r="D1092" s="48">
        <f>'Laporan Mingguan'!D1098</f>
        <v>0</v>
      </c>
      <c r="E1092" s="48">
        <f>'Laporan Mingguan'!E1098</f>
        <v>0</v>
      </c>
      <c r="F1092" s="51">
        <f>'Laporan Mingguan'!F1098</f>
        <v>0</v>
      </c>
      <c r="G1092" s="48">
        <f>'Laporan Mingguan'!G1098+'Laporan Mingguan'!I1098+'Laporan Mingguan'!K1098+'Laporan Mingguan'!M1098</f>
        <v>0</v>
      </c>
      <c r="H1092" s="48">
        <f>'Laporan Mingguan'!H1098+'Laporan Mingguan'!J1098+'Laporan Mingguan'!L1098+'Laporan Mingguan'!N1098</f>
        <v>0</v>
      </c>
      <c r="I1092" s="51">
        <f>'Laporan Mingguan'!O1098</f>
        <v>0</v>
      </c>
      <c r="J1092" s="39">
        <f>'Laporan Mingguan'!P1098</f>
        <v>0</v>
      </c>
      <c r="K1092" s="51">
        <f>'Laporan Mingguan'!Q1098</f>
        <v>337000</v>
      </c>
      <c r="L1092" s="51">
        <f>'Laporan Mingguan'!R1098</f>
        <v>0</v>
      </c>
    </row>
    <row r="1093" spans="1:12" s="52" customFormat="1" x14ac:dyDescent="0.2">
      <c r="A1093" s="38">
        <f>'Laporan Mingguan'!A1099</f>
        <v>69</v>
      </c>
      <c r="B1093" s="48" t="str">
        <f>'Laporan Mingguan'!B1099</f>
        <v>BNC OSG (3124135) (R2x35x6)</v>
      </c>
      <c r="C1093" s="48" t="str">
        <f>'Laporan Mingguan'!C1099</f>
        <v xml:space="preserve">Ø4-80 WXL-LN-EBD </v>
      </c>
      <c r="D1093" s="48">
        <f>'Laporan Mingguan'!D1099</f>
        <v>0</v>
      </c>
      <c r="E1093" s="48">
        <f>'Laporan Mingguan'!E1099</f>
        <v>0</v>
      </c>
      <c r="F1093" s="51">
        <f>'Laporan Mingguan'!F1099</f>
        <v>0</v>
      </c>
      <c r="G1093" s="48">
        <f>'Laporan Mingguan'!G1099+'Laporan Mingguan'!I1099+'Laporan Mingguan'!K1099+'Laporan Mingguan'!M1099</f>
        <v>0</v>
      </c>
      <c r="H1093" s="48">
        <f>'Laporan Mingguan'!H1099+'Laporan Mingguan'!J1099+'Laporan Mingguan'!L1099+'Laporan Mingguan'!N1099</f>
        <v>0</v>
      </c>
      <c r="I1093" s="51">
        <f>'Laporan Mingguan'!O1099</f>
        <v>0</v>
      </c>
      <c r="J1093" s="39">
        <f>'Laporan Mingguan'!P1099</f>
        <v>0</v>
      </c>
      <c r="K1093" s="51">
        <f>'Laporan Mingguan'!Q1099</f>
        <v>389800</v>
      </c>
      <c r="L1093" s="51">
        <f>'Laporan Mingguan'!R1099</f>
        <v>0</v>
      </c>
    </row>
    <row r="1094" spans="1:12" s="52" customFormat="1" x14ac:dyDescent="0.2">
      <c r="A1094" s="38">
        <f>'Laporan Mingguan'!A1100</f>
        <v>70</v>
      </c>
      <c r="B1094" s="48" t="str">
        <f>'Laporan Mingguan'!B1100</f>
        <v>BNC STS</v>
      </c>
      <c r="C1094" s="48" t="str">
        <f>'Laporan Mingguan'!C1100</f>
        <v>Ø0.4 AC-BLN-R0.2 X 1.5</v>
      </c>
      <c r="D1094" s="48" t="str">
        <f>'Laporan Mingguan'!D1100</f>
        <v>SINERGI MK</v>
      </c>
      <c r="E1094" s="48">
        <f>'Laporan Mingguan'!E1100</f>
        <v>0</v>
      </c>
      <c r="F1094" s="51">
        <f>'Laporan Mingguan'!F1100</f>
        <v>2</v>
      </c>
      <c r="G1094" s="48">
        <f>'Laporan Mingguan'!G1100+'Laporan Mingguan'!I1100+'Laporan Mingguan'!K1100+'Laporan Mingguan'!M1100</f>
        <v>0</v>
      </c>
      <c r="H1094" s="48">
        <f>'Laporan Mingguan'!H1100+'Laporan Mingguan'!J1100+'Laporan Mingguan'!L1100+'Laporan Mingguan'!N1100</f>
        <v>0</v>
      </c>
      <c r="I1094" s="51">
        <f>'Laporan Mingguan'!O1100</f>
        <v>2</v>
      </c>
      <c r="J1094" s="39">
        <f>'Laporan Mingguan'!P1100</f>
        <v>2</v>
      </c>
      <c r="K1094" s="51">
        <f>'Laporan Mingguan'!Q1100</f>
        <v>226200</v>
      </c>
      <c r="L1094" s="51">
        <f>'Laporan Mingguan'!R1100</f>
        <v>452400</v>
      </c>
    </row>
    <row r="1095" spans="1:12" s="52" customFormat="1" x14ac:dyDescent="0.2">
      <c r="A1095" s="38">
        <f>'Laporan Mingguan'!A1101</f>
        <v>71</v>
      </c>
      <c r="B1095" s="48" t="str">
        <f>'Laporan Mingguan'!B1101</f>
        <v>BNC STS</v>
      </c>
      <c r="C1095" s="48" t="str">
        <f>'Laporan Mingguan'!C1101</f>
        <v>Ø0.4 OT-BLN-R0.2 X 1.5</v>
      </c>
      <c r="D1095" s="48" t="str">
        <f>'Laporan Mingguan'!D1101</f>
        <v>SINERGI MK</v>
      </c>
      <c r="E1095" s="48">
        <f>'Laporan Mingguan'!E1101</f>
        <v>0</v>
      </c>
      <c r="F1095" s="51">
        <f>'Laporan Mingguan'!F1101</f>
        <v>1</v>
      </c>
      <c r="G1095" s="48">
        <f>'Laporan Mingguan'!G1101+'Laporan Mingguan'!I1101+'Laporan Mingguan'!K1101+'Laporan Mingguan'!M1101</f>
        <v>0</v>
      </c>
      <c r="H1095" s="48">
        <f>'Laporan Mingguan'!H1101+'Laporan Mingguan'!J1101+'Laporan Mingguan'!L1101+'Laporan Mingguan'!N1101</f>
        <v>0</v>
      </c>
      <c r="I1095" s="51">
        <f>'Laporan Mingguan'!O1101</f>
        <v>1</v>
      </c>
      <c r="J1095" s="39">
        <f>'Laporan Mingguan'!P1101</f>
        <v>1</v>
      </c>
      <c r="K1095" s="51">
        <f>'Laporan Mingguan'!Q1101</f>
        <v>232200</v>
      </c>
      <c r="L1095" s="51">
        <f>'Laporan Mingguan'!R1101</f>
        <v>232200</v>
      </c>
    </row>
    <row r="1096" spans="1:12" s="52" customFormat="1" x14ac:dyDescent="0.2">
      <c r="A1096" s="38">
        <f>'Laporan Mingguan'!A1102</f>
        <v>72</v>
      </c>
      <c r="B1096" s="48" t="str">
        <f>'Laporan Mingguan'!B1102</f>
        <v>BNC STS</v>
      </c>
      <c r="C1096" s="48" t="str">
        <f>'Laporan Mingguan'!C1102</f>
        <v>Ø0.5 AC-BLN-R0.25 X 2</v>
      </c>
      <c r="D1096" s="48" t="str">
        <f>'Laporan Mingguan'!D1102</f>
        <v>SINERGI MK</v>
      </c>
      <c r="E1096" s="48">
        <f>'Laporan Mingguan'!E1102</f>
        <v>0</v>
      </c>
      <c r="F1096" s="51">
        <f>'Laporan Mingguan'!F1102</f>
        <v>0</v>
      </c>
      <c r="G1096" s="48">
        <f>'Laporan Mingguan'!G1102+'Laporan Mingguan'!I1102+'Laporan Mingguan'!K1102+'Laporan Mingguan'!M1102</f>
        <v>0</v>
      </c>
      <c r="H1096" s="48">
        <f>'Laporan Mingguan'!H1102+'Laporan Mingguan'!J1102+'Laporan Mingguan'!L1102+'Laporan Mingguan'!N1102</f>
        <v>0</v>
      </c>
      <c r="I1096" s="51">
        <f>'Laporan Mingguan'!O1102</f>
        <v>0</v>
      </c>
      <c r="J1096" s="39">
        <f>'Laporan Mingguan'!P1102</f>
        <v>0</v>
      </c>
      <c r="K1096" s="51">
        <f>'Laporan Mingguan'!Q1102</f>
        <v>251500</v>
      </c>
      <c r="L1096" s="51">
        <f>'Laporan Mingguan'!R1102</f>
        <v>0</v>
      </c>
    </row>
    <row r="1097" spans="1:12" s="52" customFormat="1" x14ac:dyDescent="0.2">
      <c r="A1097" s="38">
        <f>'Laporan Mingguan'!A1103</f>
        <v>73</v>
      </c>
      <c r="B1097" s="48" t="str">
        <f>'Laporan Mingguan'!B1103</f>
        <v>BNC STS</v>
      </c>
      <c r="C1097" s="48" t="str">
        <f>'Laporan Mingguan'!C1103</f>
        <v>Ø0.5 OT-BLN-R0.25 X 2</v>
      </c>
      <c r="D1097" s="48" t="str">
        <f>'Laporan Mingguan'!D1103</f>
        <v>SINERGI MK</v>
      </c>
      <c r="E1097" s="48">
        <f>'Laporan Mingguan'!E1103</f>
        <v>0</v>
      </c>
      <c r="F1097" s="51">
        <f>'Laporan Mingguan'!F1103</f>
        <v>4</v>
      </c>
      <c r="G1097" s="48">
        <f>'Laporan Mingguan'!G1103+'Laporan Mingguan'!I1103+'Laporan Mingguan'!K1103+'Laporan Mingguan'!M1103</f>
        <v>0</v>
      </c>
      <c r="H1097" s="48">
        <f>'Laporan Mingguan'!H1103+'Laporan Mingguan'!J1103+'Laporan Mingguan'!L1103+'Laporan Mingguan'!N1103</f>
        <v>2</v>
      </c>
      <c r="I1097" s="51">
        <f>'Laporan Mingguan'!O1103</f>
        <v>2</v>
      </c>
      <c r="J1097" s="39">
        <f>'Laporan Mingguan'!P1103</f>
        <v>2</v>
      </c>
      <c r="K1097" s="51">
        <f>'Laporan Mingguan'!Q1103</f>
        <v>232200</v>
      </c>
      <c r="L1097" s="51">
        <f>'Laporan Mingguan'!R1103</f>
        <v>754500</v>
      </c>
    </row>
    <row r="1098" spans="1:12" s="52" customFormat="1" x14ac:dyDescent="0.2">
      <c r="A1098" s="38">
        <f>'Laporan Mingguan'!A1104</f>
        <v>74</v>
      </c>
      <c r="B1098" s="48" t="str">
        <f>'Laporan Mingguan'!B1104</f>
        <v>BNC STS</v>
      </c>
      <c r="C1098" s="48" t="str">
        <f>'Laporan Mingguan'!C1104</f>
        <v>Ø1 AC-BLN-R0.5 X 3</v>
      </c>
      <c r="D1098" s="48" t="str">
        <f>'Laporan Mingguan'!D1104</f>
        <v>SINERGI MK</v>
      </c>
      <c r="E1098" s="48">
        <f>'Laporan Mingguan'!E1104</f>
        <v>0</v>
      </c>
      <c r="F1098" s="51">
        <f>'Laporan Mingguan'!F1104</f>
        <v>1</v>
      </c>
      <c r="G1098" s="48">
        <f>'Laporan Mingguan'!G1104+'Laporan Mingguan'!I1104+'Laporan Mingguan'!K1104+'Laporan Mingguan'!M1104</f>
        <v>0</v>
      </c>
      <c r="H1098" s="48">
        <f>'Laporan Mingguan'!H1104+'Laporan Mingguan'!J1104+'Laporan Mingguan'!L1104+'Laporan Mingguan'!N1104</f>
        <v>0</v>
      </c>
      <c r="I1098" s="51">
        <f>'Laporan Mingguan'!O1104</f>
        <v>1</v>
      </c>
      <c r="J1098" s="39">
        <f>'Laporan Mingguan'!P1104</f>
        <v>1</v>
      </c>
      <c r="K1098" s="51">
        <f>'Laporan Mingguan'!Q1104</f>
        <v>168000</v>
      </c>
      <c r="L1098" s="51">
        <f>'Laporan Mingguan'!R1104</f>
        <v>168000</v>
      </c>
    </row>
    <row r="1099" spans="1:12" s="52" customFormat="1" x14ac:dyDescent="0.2">
      <c r="A1099" s="38">
        <f>'Laporan Mingguan'!A1105</f>
        <v>75</v>
      </c>
      <c r="B1099" s="48" t="str">
        <f>'Laporan Mingguan'!B1105</f>
        <v>BNC STS</v>
      </c>
      <c r="C1099" s="48" t="str">
        <f>'Laporan Mingguan'!C1105</f>
        <v>Ø1 AC-BLN-R0.5 X 6</v>
      </c>
      <c r="D1099" s="48" t="str">
        <f>'Laporan Mingguan'!D1105</f>
        <v>SINERGI MK</v>
      </c>
      <c r="E1099" s="48">
        <f>'Laporan Mingguan'!E1105</f>
        <v>0</v>
      </c>
      <c r="F1099" s="51">
        <f>'Laporan Mingguan'!F1105</f>
        <v>0</v>
      </c>
      <c r="G1099" s="48">
        <f>'Laporan Mingguan'!G1105+'Laporan Mingguan'!I1105+'Laporan Mingguan'!K1105+'Laporan Mingguan'!M1105</f>
        <v>0</v>
      </c>
      <c r="H1099" s="48">
        <f>'Laporan Mingguan'!H1105+'Laporan Mingguan'!J1105+'Laporan Mingguan'!L1105+'Laporan Mingguan'!N1105</f>
        <v>0</v>
      </c>
      <c r="I1099" s="51">
        <f>'Laporan Mingguan'!O1105</f>
        <v>0</v>
      </c>
      <c r="J1099" s="39">
        <f>'Laporan Mingguan'!P1105</f>
        <v>0</v>
      </c>
      <c r="K1099" s="51">
        <f>'Laporan Mingguan'!Q1105</f>
        <v>162600</v>
      </c>
      <c r="L1099" s="51">
        <f>'Laporan Mingguan'!R1105</f>
        <v>0</v>
      </c>
    </row>
    <row r="1100" spans="1:12" s="52" customFormat="1" x14ac:dyDescent="0.2">
      <c r="A1100" s="38">
        <f>'Laporan Mingguan'!A1106</f>
        <v>76</v>
      </c>
      <c r="B1100" s="48" t="str">
        <f>'Laporan Mingguan'!B1106</f>
        <v>BNC STS</v>
      </c>
      <c r="C1100" s="48" t="str">
        <f>'Laporan Mingguan'!C1106</f>
        <v>Ø1 OT-BLN-R0.5 X 6</v>
      </c>
      <c r="D1100" s="48" t="str">
        <f>'Laporan Mingguan'!D1106</f>
        <v>SINERGI MK</v>
      </c>
      <c r="E1100" s="48">
        <f>'Laporan Mingguan'!E1106</f>
        <v>0</v>
      </c>
      <c r="F1100" s="51">
        <f>'Laporan Mingguan'!F1106</f>
        <v>4</v>
      </c>
      <c r="G1100" s="48">
        <f>'Laporan Mingguan'!G1106+'Laporan Mingguan'!I1106+'Laporan Mingguan'!K1106+'Laporan Mingguan'!M1106</f>
        <v>0</v>
      </c>
      <c r="H1100" s="48">
        <f>'Laporan Mingguan'!H1106+'Laporan Mingguan'!J1106+'Laporan Mingguan'!L1106+'Laporan Mingguan'!N1106</f>
        <v>2</v>
      </c>
      <c r="I1100" s="51">
        <f>'Laporan Mingguan'!O1106</f>
        <v>2</v>
      </c>
      <c r="J1100" s="39">
        <f>'Laporan Mingguan'!P1106</f>
        <v>4</v>
      </c>
      <c r="K1100" s="51">
        <f>'Laporan Mingguan'!Q1106</f>
        <v>171600</v>
      </c>
      <c r="L1100" s="51">
        <f>'Laporan Mingguan'!R1106</f>
        <v>343200</v>
      </c>
    </row>
    <row r="1101" spans="1:12" s="52" customFormat="1" x14ac:dyDescent="0.2">
      <c r="A1101" s="38">
        <f>'Laporan Mingguan'!A1107</f>
        <v>77</v>
      </c>
      <c r="B1101" s="48" t="str">
        <f>'Laporan Mingguan'!B1107</f>
        <v>BNC STS</v>
      </c>
      <c r="C1101" s="48" t="str">
        <f>'Laporan Mingguan'!C1107</f>
        <v>Ø1 AC-BLN-R0.5 X 10</v>
      </c>
      <c r="D1101" s="48" t="str">
        <f>'Laporan Mingguan'!D1107</f>
        <v>SINERGI MK</v>
      </c>
      <c r="E1101" s="48">
        <f>'Laporan Mingguan'!E1107</f>
        <v>0</v>
      </c>
      <c r="F1101" s="51">
        <f>'Laporan Mingguan'!F1107</f>
        <v>0</v>
      </c>
      <c r="G1101" s="48">
        <f>'Laporan Mingguan'!G1107+'Laporan Mingguan'!I1107+'Laporan Mingguan'!K1107+'Laporan Mingguan'!M1107</f>
        <v>0</v>
      </c>
      <c r="H1101" s="48">
        <f>'Laporan Mingguan'!H1107+'Laporan Mingguan'!J1107+'Laporan Mingguan'!L1107+'Laporan Mingguan'!N1107</f>
        <v>0</v>
      </c>
      <c r="I1101" s="51">
        <f>'Laporan Mingguan'!O1107</f>
        <v>0</v>
      </c>
      <c r="J1101" s="39">
        <f>'Laporan Mingguan'!P1107</f>
        <v>0</v>
      </c>
      <c r="K1101" s="51">
        <f>'Laporan Mingguan'!Q1107</f>
        <v>183600</v>
      </c>
      <c r="L1101" s="51">
        <f>'Laporan Mingguan'!R1107</f>
        <v>0</v>
      </c>
    </row>
    <row r="1102" spans="1:12" s="52" customFormat="1" x14ac:dyDescent="0.2">
      <c r="A1102" s="38">
        <f>'Laporan Mingguan'!A1108</f>
        <v>78</v>
      </c>
      <c r="B1102" s="48" t="str">
        <f>'Laporan Mingguan'!B1108</f>
        <v>BNC STS</v>
      </c>
      <c r="C1102" s="48" t="str">
        <f>'Laporan Mingguan'!C1108</f>
        <v>Ø2 AC-BLN-R1 X 12</v>
      </c>
      <c r="D1102" s="48" t="str">
        <f>'Laporan Mingguan'!D1108</f>
        <v>SINERGI MK</v>
      </c>
      <c r="E1102" s="48">
        <f>'Laporan Mingguan'!E1108</f>
        <v>0</v>
      </c>
      <c r="F1102" s="51">
        <f>'Laporan Mingguan'!F1108</f>
        <v>0</v>
      </c>
      <c r="G1102" s="48">
        <f>'Laporan Mingguan'!G1108+'Laporan Mingguan'!I1108+'Laporan Mingguan'!K1108+'Laporan Mingguan'!M1108</f>
        <v>0</v>
      </c>
      <c r="H1102" s="48">
        <f>'Laporan Mingguan'!H1108+'Laporan Mingguan'!J1108+'Laporan Mingguan'!L1108+'Laporan Mingguan'!N1108</f>
        <v>0</v>
      </c>
      <c r="I1102" s="51">
        <f>'Laporan Mingguan'!O1108</f>
        <v>0</v>
      </c>
      <c r="J1102" s="39">
        <f>'Laporan Mingguan'!P1108</f>
        <v>0</v>
      </c>
      <c r="K1102" s="51">
        <f>'Laporan Mingguan'!Q1108</f>
        <v>180200</v>
      </c>
      <c r="L1102" s="51">
        <f>'Laporan Mingguan'!R1108</f>
        <v>0</v>
      </c>
    </row>
    <row r="1103" spans="1:12" s="52" customFormat="1" x14ac:dyDescent="0.2">
      <c r="A1103" s="38">
        <f>'Laporan Mingguan'!A1109</f>
        <v>79</v>
      </c>
      <c r="B1103" s="48" t="str">
        <f>'Laporan Mingguan'!B1109</f>
        <v>BNC STS</v>
      </c>
      <c r="C1103" s="48" t="str">
        <f>'Laporan Mingguan'!C1109</f>
        <v>Ø2 OT-BLN-R1 X 12</v>
      </c>
      <c r="D1103" s="48" t="str">
        <f>'Laporan Mingguan'!D1109</f>
        <v>SINERGI MK</v>
      </c>
      <c r="E1103" s="48">
        <f>'Laporan Mingguan'!E1109</f>
        <v>0</v>
      </c>
      <c r="F1103" s="51">
        <f>'Laporan Mingguan'!F1109</f>
        <v>0</v>
      </c>
      <c r="G1103" s="48">
        <f>'Laporan Mingguan'!G1109+'Laporan Mingguan'!I1109+'Laporan Mingguan'!K1109+'Laporan Mingguan'!M1109</f>
        <v>0</v>
      </c>
      <c r="H1103" s="48">
        <f>'Laporan Mingguan'!H1109+'Laporan Mingguan'!J1109+'Laporan Mingguan'!L1109+'Laporan Mingguan'!N1109</f>
        <v>0</v>
      </c>
      <c r="I1103" s="51">
        <f>'Laporan Mingguan'!O1109</f>
        <v>0</v>
      </c>
      <c r="J1103" s="39">
        <f>'Laporan Mingguan'!P1109</f>
        <v>0</v>
      </c>
      <c r="K1103" s="51">
        <f>'Laporan Mingguan'!Q1109</f>
        <v>188400</v>
      </c>
      <c r="L1103" s="51">
        <f>'Laporan Mingguan'!R1109</f>
        <v>0</v>
      </c>
    </row>
    <row r="1104" spans="1:12" s="52" customFormat="1" x14ac:dyDescent="0.2">
      <c r="A1104" s="38">
        <f>'Laporan Mingguan'!A1110</f>
        <v>80</v>
      </c>
      <c r="B1104" s="48" t="str">
        <f>'Laporan Mingguan'!B1110</f>
        <v>BNC STS</v>
      </c>
      <c r="C1104" s="48" t="str">
        <f>'Laporan Mingguan'!C1110</f>
        <v>Ø2 AC-BLN-R1 X 16</v>
      </c>
      <c r="D1104" s="48" t="str">
        <f>'Laporan Mingguan'!D1110</f>
        <v>SINERGI MK</v>
      </c>
      <c r="E1104" s="48">
        <f>'Laporan Mingguan'!E1110</f>
        <v>0</v>
      </c>
      <c r="F1104" s="51">
        <f>'Laporan Mingguan'!F1110</f>
        <v>0</v>
      </c>
      <c r="G1104" s="48">
        <f>'Laporan Mingguan'!G1110+'Laporan Mingguan'!I1110+'Laporan Mingguan'!K1110+'Laporan Mingguan'!M1110</f>
        <v>0</v>
      </c>
      <c r="H1104" s="48">
        <f>'Laporan Mingguan'!H1110+'Laporan Mingguan'!J1110+'Laporan Mingguan'!L1110+'Laporan Mingguan'!N1110</f>
        <v>0</v>
      </c>
      <c r="I1104" s="51">
        <f>'Laporan Mingguan'!O1110</f>
        <v>0</v>
      </c>
      <c r="J1104" s="39">
        <f>'Laporan Mingguan'!P1110</f>
        <v>0</v>
      </c>
      <c r="K1104" s="51">
        <f>'Laporan Mingguan'!Q1110</f>
        <v>186550</v>
      </c>
      <c r="L1104" s="51">
        <f>'Laporan Mingguan'!R1110</f>
        <v>0</v>
      </c>
    </row>
    <row r="1105" spans="1:12" s="52" customFormat="1" x14ac:dyDescent="0.2">
      <c r="A1105" s="38">
        <f>'Laporan Mingguan'!A1111</f>
        <v>81</v>
      </c>
      <c r="B1105" s="48" t="str">
        <f>'Laporan Mingguan'!B1111</f>
        <v>BNC STS</v>
      </c>
      <c r="C1105" s="48" t="str">
        <f>'Laporan Mingguan'!C1111</f>
        <v>Ø2 OT-BLN-R1 X 16</v>
      </c>
      <c r="D1105" s="48" t="str">
        <f>'Laporan Mingguan'!D1111</f>
        <v>SINERGI MK</v>
      </c>
      <c r="E1105" s="48">
        <f>'Laporan Mingguan'!E1111</f>
        <v>0</v>
      </c>
      <c r="F1105" s="51">
        <f>'Laporan Mingguan'!F1111</f>
        <v>3</v>
      </c>
      <c r="G1105" s="48">
        <f>'Laporan Mingguan'!G1111+'Laporan Mingguan'!I1111+'Laporan Mingguan'!K1111+'Laporan Mingguan'!M1111</f>
        <v>0</v>
      </c>
      <c r="H1105" s="48">
        <f>'Laporan Mingguan'!H1111+'Laporan Mingguan'!J1111+'Laporan Mingguan'!L1111+'Laporan Mingguan'!N1111</f>
        <v>0</v>
      </c>
      <c r="I1105" s="51">
        <f>'Laporan Mingguan'!O1111</f>
        <v>3</v>
      </c>
      <c r="J1105" s="39">
        <f>'Laporan Mingguan'!P1111</f>
        <v>3</v>
      </c>
      <c r="K1105" s="51">
        <f>'Laporan Mingguan'!Q1111</f>
        <v>220800</v>
      </c>
      <c r="L1105" s="51">
        <f>'Laporan Mingguan'!R1111</f>
        <v>662400</v>
      </c>
    </row>
    <row r="1106" spans="1:12" s="52" customFormat="1" x14ac:dyDescent="0.2">
      <c r="A1106" s="38">
        <f>'Laporan Mingguan'!A1112</f>
        <v>82</v>
      </c>
      <c r="B1106" s="48" t="str">
        <f>'Laporan Mingguan'!B1112</f>
        <v>BNC STS</v>
      </c>
      <c r="C1106" s="48" t="str">
        <f>'Laporan Mingguan'!C1112</f>
        <v>Ø2 AC-BLN-R1 X 20</v>
      </c>
      <c r="D1106" s="48" t="str">
        <f>'Laporan Mingguan'!D1112</f>
        <v>SINERGI MK</v>
      </c>
      <c r="E1106" s="48">
        <f>'Laporan Mingguan'!E1112</f>
        <v>0</v>
      </c>
      <c r="F1106" s="51">
        <f>'Laporan Mingguan'!F1112</f>
        <v>0</v>
      </c>
      <c r="G1106" s="48">
        <f>'Laporan Mingguan'!G1112+'Laporan Mingguan'!I1112+'Laporan Mingguan'!K1112+'Laporan Mingguan'!M1112</f>
        <v>0</v>
      </c>
      <c r="H1106" s="48">
        <f>'Laporan Mingguan'!H1112+'Laporan Mingguan'!J1112+'Laporan Mingguan'!L1112+'Laporan Mingguan'!N1112</f>
        <v>0</v>
      </c>
      <c r="I1106" s="51">
        <f>'Laporan Mingguan'!O1112</f>
        <v>0</v>
      </c>
      <c r="J1106" s="39">
        <f>'Laporan Mingguan'!P1112</f>
        <v>0</v>
      </c>
      <c r="K1106" s="51">
        <f>'Laporan Mingguan'!Q1112</f>
        <v>188400</v>
      </c>
      <c r="L1106" s="51">
        <f>'Laporan Mingguan'!R1112</f>
        <v>0</v>
      </c>
    </row>
    <row r="1107" spans="1:12" s="52" customFormat="1" x14ac:dyDescent="0.2">
      <c r="A1107" s="38">
        <f>'Laporan Mingguan'!A1113</f>
        <v>83</v>
      </c>
      <c r="B1107" s="48" t="str">
        <f>'Laporan Mingguan'!B1113</f>
        <v>BNC STS</v>
      </c>
      <c r="C1107" s="48" t="str">
        <f>'Laporan Mingguan'!C1113</f>
        <v>Ø2 OT-BLN-R1 X 20</v>
      </c>
      <c r="D1107" s="48" t="str">
        <f>'Laporan Mingguan'!D1113</f>
        <v>SINERGI MK</v>
      </c>
      <c r="E1107" s="48">
        <f>'Laporan Mingguan'!E1113</f>
        <v>0</v>
      </c>
      <c r="F1107" s="51">
        <f>'Laporan Mingguan'!F1113</f>
        <v>0</v>
      </c>
      <c r="G1107" s="48">
        <f>'Laporan Mingguan'!G1113+'Laporan Mingguan'!I1113+'Laporan Mingguan'!K1113+'Laporan Mingguan'!M1113</f>
        <v>0</v>
      </c>
      <c r="H1107" s="48">
        <f>'Laporan Mingguan'!H1113+'Laporan Mingguan'!J1113+'Laporan Mingguan'!L1113+'Laporan Mingguan'!N1113</f>
        <v>0</v>
      </c>
      <c r="I1107" s="51">
        <f>'Laporan Mingguan'!O1113</f>
        <v>0</v>
      </c>
      <c r="J1107" s="39">
        <f>'Laporan Mingguan'!P1113</f>
        <v>0</v>
      </c>
      <c r="K1107" s="51">
        <f>'Laporan Mingguan'!Q1113</f>
        <v>238800</v>
      </c>
      <c r="L1107" s="51">
        <f>'Laporan Mingguan'!R1113</f>
        <v>0</v>
      </c>
    </row>
    <row r="1108" spans="1:12" s="52" customFormat="1" x14ac:dyDescent="0.2">
      <c r="A1108" s="38">
        <f>'Laporan Mingguan'!A1114</f>
        <v>84</v>
      </c>
      <c r="B1108" s="48" t="str">
        <f>'Laporan Mingguan'!B1114</f>
        <v>BNC STS</v>
      </c>
      <c r="C1108" s="48" t="str">
        <f>'Laporan Mingguan'!C1114</f>
        <v>Ø3 AC-BLN-R1.5 X 16</v>
      </c>
      <c r="D1108" s="48" t="str">
        <f>'Laporan Mingguan'!D1114</f>
        <v>SINERGI MK</v>
      </c>
      <c r="E1108" s="48">
        <f>'Laporan Mingguan'!E1114</f>
        <v>0</v>
      </c>
      <c r="F1108" s="51">
        <f>'Laporan Mingguan'!F1114</f>
        <v>1</v>
      </c>
      <c r="G1108" s="48">
        <f>'Laporan Mingguan'!G1114+'Laporan Mingguan'!I1114+'Laporan Mingguan'!K1114+'Laporan Mingguan'!M1114</f>
        <v>0</v>
      </c>
      <c r="H1108" s="48">
        <f>'Laporan Mingguan'!H1114+'Laporan Mingguan'!J1114+'Laporan Mingguan'!L1114+'Laporan Mingguan'!N1114</f>
        <v>0</v>
      </c>
      <c r="I1108" s="51">
        <f>'Laporan Mingguan'!O1114</f>
        <v>1</v>
      </c>
      <c r="J1108" s="39">
        <f>'Laporan Mingguan'!P1114</f>
        <v>1</v>
      </c>
      <c r="K1108" s="51">
        <f>'Laporan Mingguan'!Q1114</f>
        <v>219600</v>
      </c>
      <c r="L1108" s="51">
        <f>'Laporan Mingguan'!R1114</f>
        <v>219600</v>
      </c>
    </row>
    <row r="1109" spans="1:12" s="52" customFormat="1" x14ac:dyDescent="0.2">
      <c r="A1109" s="38">
        <f>'Laporan Mingguan'!A1115</f>
        <v>85</v>
      </c>
      <c r="B1109" s="48" t="str">
        <f>'Laporan Mingguan'!B1115</f>
        <v>BNC STS</v>
      </c>
      <c r="C1109" s="48" t="str">
        <f>'Laporan Mingguan'!C1115</f>
        <v>Ø3 OT-BLN-R1.5 X 16</v>
      </c>
      <c r="D1109" s="48" t="str">
        <f>'Laporan Mingguan'!D1115</f>
        <v>SINERGI MK</v>
      </c>
      <c r="E1109" s="48">
        <f>'Laporan Mingguan'!E1115</f>
        <v>0</v>
      </c>
      <c r="F1109" s="51">
        <f>'Laporan Mingguan'!F1115</f>
        <v>3</v>
      </c>
      <c r="G1109" s="48">
        <f>'Laporan Mingguan'!G1115+'Laporan Mingguan'!I1115+'Laporan Mingguan'!K1115+'Laporan Mingguan'!M1115</f>
        <v>0</v>
      </c>
      <c r="H1109" s="48">
        <f>'Laporan Mingguan'!H1115+'Laporan Mingguan'!J1115+'Laporan Mingguan'!L1115+'Laporan Mingguan'!N1115</f>
        <v>2</v>
      </c>
      <c r="I1109" s="51">
        <f>'Laporan Mingguan'!O1115</f>
        <v>1</v>
      </c>
      <c r="J1109" s="39">
        <f>'Laporan Mingguan'!P1115</f>
        <v>1</v>
      </c>
      <c r="K1109" s="51">
        <f>'Laporan Mingguan'!Q1115</f>
        <v>258000</v>
      </c>
      <c r="L1109" s="51">
        <f>'Laporan Mingguan'!R1115</f>
        <v>258000</v>
      </c>
    </row>
    <row r="1110" spans="1:12" s="52" customFormat="1" x14ac:dyDescent="0.2">
      <c r="A1110" s="38">
        <f>'Laporan Mingguan'!A1116</f>
        <v>86</v>
      </c>
      <c r="B1110" s="48" t="str">
        <f>'Laporan Mingguan'!B1116</f>
        <v>BNC STS</v>
      </c>
      <c r="C1110" s="48" t="str">
        <f>'Laporan Mingguan'!C1116</f>
        <v>Ø3 AC-BLN-R1.5 X 20</v>
      </c>
      <c r="D1110" s="48" t="str">
        <f>'Laporan Mingguan'!D1116</f>
        <v>SINERGI MK</v>
      </c>
      <c r="E1110" s="48">
        <f>'Laporan Mingguan'!E1116</f>
        <v>0</v>
      </c>
      <c r="F1110" s="51">
        <f>'Laporan Mingguan'!F1116</f>
        <v>3</v>
      </c>
      <c r="G1110" s="48">
        <f>'Laporan Mingguan'!G1116+'Laporan Mingguan'!I1116+'Laporan Mingguan'!K1116+'Laporan Mingguan'!M1116</f>
        <v>0</v>
      </c>
      <c r="H1110" s="48">
        <f>'Laporan Mingguan'!H1116+'Laporan Mingguan'!J1116+'Laporan Mingguan'!L1116+'Laporan Mingguan'!N1116</f>
        <v>0</v>
      </c>
      <c r="I1110" s="51">
        <f>'Laporan Mingguan'!O1116</f>
        <v>3</v>
      </c>
      <c r="J1110" s="39">
        <f>'Laporan Mingguan'!P1116</f>
        <v>3</v>
      </c>
      <c r="K1110" s="51">
        <f>'Laporan Mingguan'!Q1116</f>
        <v>238850</v>
      </c>
      <c r="L1110" s="51">
        <f>'Laporan Mingguan'!R1116</f>
        <v>716550</v>
      </c>
    </row>
    <row r="1111" spans="1:12" s="52" customFormat="1" x14ac:dyDescent="0.2">
      <c r="A1111" s="38">
        <f>'Laporan Mingguan'!A1117</f>
        <v>87</v>
      </c>
      <c r="B1111" s="48" t="str">
        <f>'Laporan Mingguan'!B1117</f>
        <v>BNC STS</v>
      </c>
      <c r="C1111" s="48" t="str">
        <f>'Laporan Mingguan'!C1117</f>
        <v>Ø3 AC-BLN-R1.5 X 30</v>
      </c>
      <c r="D1111" s="48" t="str">
        <f>'Laporan Mingguan'!D1117</f>
        <v>SINERGI MK</v>
      </c>
      <c r="E1111" s="48">
        <f>'Laporan Mingguan'!E1117</f>
        <v>0</v>
      </c>
      <c r="F1111" s="51">
        <f>'Laporan Mingguan'!F1117</f>
        <v>0</v>
      </c>
      <c r="G1111" s="48">
        <f>'Laporan Mingguan'!G1117+'Laporan Mingguan'!I1117+'Laporan Mingguan'!K1117+'Laporan Mingguan'!M1117</f>
        <v>0</v>
      </c>
      <c r="H1111" s="48">
        <f>'Laporan Mingguan'!H1117+'Laporan Mingguan'!J1117+'Laporan Mingguan'!L1117+'Laporan Mingguan'!N1117</f>
        <v>0</v>
      </c>
      <c r="I1111" s="51">
        <f>'Laporan Mingguan'!O1117</f>
        <v>0</v>
      </c>
      <c r="J1111" s="39">
        <f>'Laporan Mingguan'!P1117</f>
        <v>0</v>
      </c>
      <c r="K1111" s="51">
        <f>'Laporan Mingguan'!Q1117</f>
        <v>251500</v>
      </c>
      <c r="L1111" s="51">
        <f>'Laporan Mingguan'!R1117</f>
        <v>0</v>
      </c>
    </row>
    <row r="1112" spans="1:12" s="52" customFormat="1" x14ac:dyDescent="0.2">
      <c r="A1112" s="38">
        <f>'Laporan Mingguan'!A1118</f>
        <v>88</v>
      </c>
      <c r="B1112" s="48" t="str">
        <f>'Laporan Mingguan'!B1118</f>
        <v>BNC STS</v>
      </c>
      <c r="C1112" s="48" t="str">
        <f>'Laporan Mingguan'!C1118</f>
        <v>Ø3 OT-BLN-R1.5 X 30</v>
      </c>
      <c r="D1112" s="48" t="str">
        <f>'Laporan Mingguan'!D1118</f>
        <v>SINERGI MK</v>
      </c>
      <c r="E1112" s="48">
        <f>'Laporan Mingguan'!E1118</f>
        <v>0</v>
      </c>
      <c r="F1112" s="51">
        <f>'Laporan Mingguan'!F1118</f>
        <v>3</v>
      </c>
      <c r="G1112" s="48">
        <f>'Laporan Mingguan'!G1118+'Laporan Mingguan'!I1118+'Laporan Mingguan'!K1118+'Laporan Mingguan'!M1118</f>
        <v>0</v>
      </c>
      <c r="H1112" s="48">
        <f>'Laporan Mingguan'!H1118+'Laporan Mingguan'!J1118+'Laporan Mingguan'!L1118+'Laporan Mingguan'!N1118</f>
        <v>0</v>
      </c>
      <c r="I1112" s="51">
        <f>'Laporan Mingguan'!O1118</f>
        <v>3</v>
      </c>
      <c r="J1112" s="39">
        <f>'Laporan Mingguan'!P1118</f>
        <v>3</v>
      </c>
      <c r="K1112" s="51">
        <f>'Laporan Mingguan'!Q1118</f>
        <v>277800</v>
      </c>
      <c r="L1112" s="51">
        <f>'Laporan Mingguan'!R1118</f>
        <v>833400</v>
      </c>
    </row>
    <row r="1113" spans="1:12" s="52" customFormat="1" x14ac:dyDescent="0.2">
      <c r="A1113" s="38">
        <f>'Laporan Mingguan'!A1119</f>
        <v>89</v>
      </c>
      <c r="B1113" s="48" t="str">
        <f>'Laporan Mingguan'!B1119</f>
        <v>BNC STS</v>
      </c>
      <c r="C1113" s="48" t="str">
        <f>'Laporan Mingguan'!C1119</f>
        <v>Ø4 AC-BLN-R2 X 25</v>
      </c>
      <c r="D1113" s="48" t="str">
        <f>'Laporan Mingguan'!D1119</f>
        <v>SINERGI MK</v>
      </c>
      <c r="E1113" s="48">
        <f>'Laporan Mingguan'!E1119</f>
        <v>0</v>
      </c>
      <c r="F1113" s="51">
        <f>'Laporan Mingguan'!F1119</f>
        <v>0</v>
      </c>
      <c r="G1113" s="48">
        <f>'Laporan Mingguan'!G1119+'Laporan Mingguan'!I1119+'Laporan Mingguan'!K1119+'Laporan Mingguan'!M1119</f>
        <v>0</v>
      </c>
      <c r="H1113" s="48">
        <f>'Laporan Mingguan'!H1119+'Laporan Mingguan'!J1119+'Laporan Mingguan'!L1119+'Laporan Mingguan'!N1119</f>
        <v>0</v>
      </c>
      <c r="I1113" s="51">
        <f>'Laporan Mingguan'!O1119</f>
        <v>0</v>
      </c>
      <c r="J1113" s="39">
        <f>'Laporan Mingguan'!P1119</f>
        <v>0</v>
      </c>
      <c r="K1113" s="51">
        <f>'Laporan Mingguan'!Q1119</f>
        <v>253800</v>
      </c>
      <c r="L1113" s="51">
        <f>'Laporan Mingguan'!R1119</f>
        <v>0</v>
      </c>
    </row>
    <row r="1114" spans="1:12" s="52" customFormat="1" x14ac:dyDescent="0.2">
      <c r="A1114" s="38">
        <f>'Laporan Mingguan'!A1120</f>
        <v>90</v>
      </c>
      <c r="B1114" s="48" t="str">
        <f>'Laporan Mingguan'!B1120</f>
        <v>BNC STS</v>
      </c>
      <c r="C1114" s="48" t="str">
        <f>'Laporan Mingguan'!C1120</f>
        <v>Ø4 OT-BLN-R2 X 25</v>
      </c>
      <c r="D1114" s="48" t="str">
        <f>'Laporan Mingguan'!D1120</f>
        <v>SINERGI MK</v>
      </c>
      <c r="E1114" s="48">
        <f>'Laporan Mingguan'!E1120</f>
        <v>0</v>
      </c>
      <c r="F1114" s="51">
        <f>'Laporan Mingguan'!F1120</f>
        <v>4</v>
      </c>
      <c r="G1114" s="48">
        <f>'Laporan Mingguan'!G1120+'Laporan Mingguan'!I1120+'Laporan Mingguan'!K1120+'Laporan Mingguan'!M1120</f>
        <v>0</v>
      </c>
      <c r="H1114" s="48">
        <f>'Laporan Mingguan'!H1120+'Laporan Mingguan'!J1120+'Laporan Mingguan'!L1120+'Laporan Mingguan'!N1120</f>
        <v>0</v>
      </c>
      <c r="I1114" s="51">
        <f>'Laporan Mingguan'!O1120</f>
        <v>4</v>
      </c>
      <c r="J1114" s="39">
        <f>'Laporan Mingguan'!P1120</f>
        <v>4</v>
      </c>
      <c r="K1114" s="51">
        <f>'Laporan Mingguan'!Q1120</f>
        <v>264000</v>
      </c>
      <c r="L1114" s="51">
        <f>'Laporan Mingguan'!R1120</f>
        <v>1056000</v>
      </c>
    </row>
    <row r="1115" spans="1:12" s="52" customFormat="1" x14ac:dyDescent="0.2">
      <c r="A1115" s="38">
        <f>'Laporan Mingguan'!A1121</f>
        <v>91</v>
      </c>
      <c r="B1115" s="48" t="str">
        <f>'Laporan Mingguan'!B1121</f>
        <v>BNC STS</v>
      </c>
      <c r="C1115" s="48" t="str">
        <f>'Laporan Mingguan'!C1121</f>
        <v>Ø4 AC-BLN-R2 X 30</v>
      </c>
      <c r="D1115" s="48" t="str">
        <f>'Laporan Mingguan'!D1121</f>
        <v>SINERGI MK</v>
      </c>
      <c r="E1115" s="48">
        <f>'Laporan Mingguan'!E1121</f>
        <v>0</v>
      </c>
      <c r="F1115" s="51">
        <f>'Laporan Mingguan'!F1121</f>
        <v>3</v>
      </c>
      <c r="G1115" s="48">
        <f>'Laporan Mingguan'!G1121+'Laporan Mingguan'!I1121+'Laporan Mingguan'!K1121+'Laporan Mingguan'!M1121</f>
        <v>0</v>
      </c>
      <c r="H1115" s="48">
        <f>'Laporan Mingguan'!H1121+'Laporan Mingguan'!J1121+'Laporan Mingguan'!L1121+'Laporan Mingguan'!N1121</f>
        <v>0</v>
      </c>
      <c r="I1115" s="51">
        <f>'Laporan Mingguan'!O1121</f>
        <v>3</v>
      </c>
      <c r="J1115" s="39">
        <f>'Laporan Mingguan'!P1121</f>
        <v>3</v>
      </c>
      <c r="K1115" s="51">
        <f>'Laporan Mingguan'!Q1121</f>
        <v>273500</v>
      </c>
      <c r="L1115" s="51">
        <f>'Laporan Mingguan'!R1121</f>
        <v>820500</v>
      </c>
    </row>
    <row r="1116" spans="1:12" s="52" customFormat="1" x14ac:dyDescent="0.2">
      <c r="A1116" s="38">
        <f>'Laporan Mingguan'!A1122</f>
        <v>92</v>
      </c>
      <c r="B1116" s="48" t="str">
        <f>'Laporan Mingguan'!B1122</f>
        <v>BNC STS</v>
      </c>
      <c r="C1116" s="48" t="str">
        <f>'Laporan Mingguan'!C1122</f>
        <v>Ø4 AC-BMM-R2-ST</v>
      </c>
      <c r="D1116" s="48" t="str">
        <f>'Laporan Mingguan'!D1122</f>
        <v>SINERGI MK</v>
      </c>
      <c r="E1116" s="48">
        <f>'Laporan Mingguan'!E1122</f>
        <v>0</v>
      </c>
      <c r="F1116" s="51">
        <f>'Laporan Mingguan'!F1122</f>
        <v>2</v>
      </c>
      <c r="G1116" s="48">
        <f>'Laporan Mingguan'!G1122+'Laporan Mingguan'!I1122+'Laporan Mingguan'!K1122+'Laporan Mingguan'!M1122</f>
        <v>0</v>
      </c>
      <c r="H1116" s="48">
        <f>'Laporan Mingguan'!H1122+'Laporan Mingguan'!J1122+'Laporan Mingguan'!L1122+'Laporan Mingguan'!N1122</f>
        <v>0</v>
      </c>
      <c r="I1116" s="51">
        <f>'Laporan Mingguan'!O1122</f>
        <v>2</v>
      </c>
      <c r="J1116" s="39">
        <f>'Laporan Mingguan'!P1122</f>
        <v>2</v>
      </c>
      <c r="K1116" s="51">
        <f>'Laporan Mingguan'!Q1122</f>
        <v>204900</v>
      </c>
      <c r="L1116" s="51">
        <f>'Laporan Mingguan'!R1122</f>
        <v>409800</v>
      </c>
    </row>
    <row r="1117" spans="1:12" s="52" customFormat="1" x14ac:dyDescent="0.2">
      <c r="A1117" s="38">
        <f>'Laporan Mingguan'!A1123</f>
        <v>93</v>
      </c>
      <c r="B1117" s="48" t="str">
        <f>'Laporan Mingguan'!B1123</f>
        <v>BNC STS</v>
      </c>
      <c r="C1117" s="48" t="str">
        <f>'Laporan Mingguan'!C1123</f>
        <v>Ø6 AC-BMM-R3</v>
      </c>
      <c r="D1117" s="48" t="str">
        <f>'Laporan Mingguan'!D1123</f>
        <v>SINERGI MK</v>
      </c>
      <c r="E1117" s="48">
        <f>'Laporan Mingguan'!E1123</f>
        <v>0</v>
      </c>
      <c r="F1117" s="51">
        <f>'Laporan Mingguan'!F1123</f>
        <v>4</v>
      </c>
      <c r="G1117" s="48">
        <f>'Laporan Mingguan'!G1123+'Laporan Mingguan'!I1123+'Laporan Mingguan'!K1123+'Laporan Mingguan'!M1123</f>
        <v>0</v>
      </c>
      <c r="H1117" s="48">
        <f>'Laporan Mingguan'!H1123+'Laporan Mingguan'!J1123+'Laporan Mingguan'!L1123+'Laporan Mingguan'!N1123</f>
        <v>0</v>
      </c>
      <c r="I1117" s="51">
        <f>'Laporan Mingguan'!O1123</f>
        <v>4</v>
      </c>
      <c r="J1117" s="39">
        <f>'Laporan Mingguan'!P1123</f>
        <v>4</v>
      </c>
      <c r="K1117" s="51">
        <f>'Laporan Mingguan'!Q1123</f>
        <v>204000</v>
      </c>
      <c r="L1117" s="51">
        <f>'Laporan Mingguan'!R1123</f>
        <v>816000</v>
      </c>
    </row>
    <row r="1118" spans="1:12" s="52" customFormat="1" x14ac:dyDescent="0.2">
      <c r="A1118" s="38">
        <f>'Laporan Mingguan'!A1124</f>
        <v>94</v>
      </c>
      <c r="B1118" s="48" t="str">
        <f>'Laporan Mingguan'!B1124</f>
        <v>BNC STS</v>
      </c>
      <c r="C1118" s="48" t="str">
        <f>'Laporan Mingguan'!C1124</f>
        <v>Ø8 AC-BMM-R4</v>
      </c>
      <c r="D1118" s="48" t="str">
        <f>'Laporan Mingguan'!D1124</f>
        <v>SINERGI MK</v>
      </c>
      <c r="E1118" s="48">
        <f>'Laporan Mingguan'!E1124</f>
        <v>0</v>
      </c>
      <c r="F1118" s="51">
        <f>'Laporan Mingguan'!F1124</f>
        <v>4</v>
      </c>
      <c r="G1118" s="48">
        <f>'Laporan Mingguan'!G1124+'Laporan Mingguan'!I1124+'Laporan Mingguan'!K1124+'Laporan Mingguan'!M1124</f>
        <v>0</v>
      </c>
      <c r="H1118" s="48">
        <f>'Laporan Mingguan'!H1124+'Laporan Mingguan'!J1124+'Laporan Mingguan'!L1124+'Laporan Mingguan'!N1124</f>
        <v>0</v>
      </c>
      <c r="I1118" s="51">
        <f>'Laporan Mingguan'!O1124</f>
        <v>4</v>
      </c>
      <c r="J1118" s="39">
        <f>'Laporan Mingguan'!P1124</f>
        <v>4</v>
      </c>
      <c r="K1118" s="51">
        <f>'Laporan Mingguan'!Q1124</f>
        <v>369200</v>
      </c>
      <c r="L1118" s="51">
        <f>'Laporan Mingguan'!R1124</f>
        <v>1476800</v>
      </c>
    </row>
    <row r="1119" spans="1:12" s="52" customFormat="1" x14ac:dyDescent="0.2">
      <c r="A1119" s="38">
        <f>'Laporan Mingguan'!A1125</f>
        <v>95</v>
      </c>
      <c r="B1119" s="48" t="str">
        <f>'Laporan Mingguan'!B1125</f>
        <v>BNC STS</v>
      </c>
      <c r="C1119" s="48" t="str">
        <f>'Laporan Mingguan'!C1125</f>
        <v>Ø10 AC-BMM-R5</v>
      </c>
      <c r="D1119" s="48" t="str">
        <f>'Laporan Mingguan'!D1125</f>
        <v>SINERGI MK</v>
      </c>
      <c r="E1119" s="48">
        <f>'Laporan Mingguan'!E1125</f>
        <v>0</v>
      </c>
      <c r="F1119" s="51">
        <f>'Laporan Mingguan'!F1125</f>
        <v>3</v>
      </c>
      <c r="G1119" s="48">
        <f>'Laporan Mingguan'!G1125+'Laporan Mingguan'!I1125+'Laporan Mingguan'!K1125+'Laporan Mingguan'!M1125</f>
        <v>0</v>
      </c>
      <c r="H1119" s="48">
        <f>'Laporan Mingguan'!H1125+'Laporan Mingguan'!J1125+'Laporan Mingguan'!L1125+'Laporan Mingguan'!N1125</f>
        <v>0</v>
      </c>
      <c r="I1119" s="51">
        <f>'Laporan Mingguan'!O1125</f>
        <v>3</v>
      </c>
      <c r="J1119" s="39">
        <f>'Laporan Mingguan'!P1125</f>
        <v>3</v>
      </c>
      <c r="K1119" s="51">
        <f>'Laporan Mingguan'!Q1125</f>
        <v>485800</v>
      </c>
      <c r="L1119" s="51">
        <f>'Laporan Mingguan'!R1125</f>
        <v>1457400</v>
      </c>
    </row>
    <row r="1120" spans="1:12" s="52" customFormat="1" x14ac:dyDescent="0.2">
      <c r="A1120" s="38">
        <f>'Laporan Mingguan'!A1126</f>
        <v>96</v>
      </c>
      <c r="B1120" s="48" t="str">
        <f>'Laporan Mingguan'!B1126</f>
        <v>BNC STS</v>
      </c>
      <c r="C1120" s="48" t="str">
        <f>'Laporan Mingguan'!C1126</f>
        <v>Ø12 AC-BMM-R6</v>
      </c>
      <c r="D1120" s="48" t="str">
        <f>'Laporan Mingguan'!D1126</f>
        <v>SINERGI MK</v>
      </c>
      <c r="E1120" s="48">
        <f>'Laporan Mingguan'!E1126</f>
        <v>0</v>
      </c>
      <c r="F1120" s="51">
        <f>'Laporan Mingguan'!F1126</f>
        <v>5</v>
      </c>
      <c r="G1120" s="48">
        <f>'Laporan Mingguan'!G1126+'Laporan Mingguan'!I1126+'Laporan Mingguan'!K1126+'Laporan Mingguan'!M1126</f>
        <v>0</v>
      </c>
      <c r="H1120" s="48">
        <f>'Laporan Mingguan'!H1126+'Laporan Mingguan'!J1126+'Laporan Mingguan'!L1126+'Laporan Mingguan'!N1126</f>
        <v>0</v>
      </c>
      <c r="I1120" s="51">
        <f>'Laporan Mingguan'!O1126</f>
        <v>5</v>
      </c>
      <c r="J1120" s="39">
        <f>'Laporan Mingguan'!P1126</f>
        <v>5</v>
      </c>
      <c r="K1120" s="51">
        <f>'Laporan Mingguan'!Q1126</f>
        <v>800800</v>
      </c>
      <c r="L1120" s="51">
        <f>'Laporan Mingguan'!R1126</f>
        <v>4004000</v>
      </c>
    </row>
    <row r="1121" spans="1:12" s="52" customFormat="1" x14ac:dyDescent="0.2">
      <c r="A1121" s="38">
        <f>'Laporan Mingguan'!A1127</f>
        <v>97</v>
      </c>
      <c r="B1121" s="48" t="str">
        <f>'Laporan Mingguan'!B1127</f>
        <v>BNC STS (ELECTRODA)</v>
      </c>
      <c r="C1121" s="48" t="str">
        <f>'Laporan Mingguan'!C1127</f>
        <v>Ø4 BMM R2-ST</v>
      </c>
      <c r="D1121" s="48" t="str">
        <f>'Laporan Mingguan'!D1127</f>
        <v>SINERGI MK</v>
      </c>
      <c r="E1121" s="48">
        <f>'Laporan Mingguan'!E1127</f>
        <v>0</v>
      </c>
      <c r="F1121" s="51">
        <f>'Laporan Mingguan'!F1127</f>
        <v>3</v>
      </c>
      <c r="G1121" s="48">
        <f>'Laporan Mingguan'!G1127+'Laporan Mingguan'!I1127+'Laporan Mingguan'!K1127+'Laporan Mingguan'!M1127</f>
        <v>0</v>
      </c>
      <c r="H1121" s="48">
        <f>'Laporan Mingguan'!H1127+'Laporan Mingguan'!J1127+'Laporan Mingguan'!L1127+'Laporan Mingguan'!N1127</f>
        <v>0</v>
      </c>
      <c r="I1121" s="51">
        <f>'Laporan Mingguan'!O1127</f>
        <v>3</v>
      </c>
      <c r="J1121" s="39">
        <f>'Laporan Mingguan'!P1127</f>
        <v>3</v>
      </c>
      <c r="K1121" s="51">
        <f>'Laporan Mingguan'!Q1127</f>
        <v>230000</v>
      </c>
      <c r="L1121" s="51">
        <f>'Laporan Mingguan'!R1127</f>
        <v>690000</v>
      </c>
    </row>
    <row r="1122" spans="1:12" s="52" customFormat="1" x14ac:dyDescent="0.2">
      <c r="A1122" s="38">
        <f>'Laporan Mingguan'!A1128</f>
        <v>98</v>
      </c>
      <c r="B1122" s="48" t="str">
        <f>'Laporan Mingguan'!B1128</f>
        <v>BNC STS (ELECTRODA)</v>
      </c>
      <c r="C1122" s="48" t="str">
        <f>'Laporan Mingguan'!C1128</f>
        <v>Ø4 OT-BMM R2-ST</v>
      </c>
      <c r="D1122" s="48" t="str">
        <f>'Laporan Mingguan'!D1128</f>
        <v>SINERGI MK</v>
      </c>
      <c r="E1122" s="48">
        <f>'Laporan Mingguan'!E1128</f>
        <v>0</v>
      </c>
      <c r="F1122" s="51">
        <f>'Laporan Mingguan'!F1128</f>
        <v>2</v>
      </c>
      <c r="G1122" s="48">
        <f>'Laporan Mingguan'!G1128+'Laporan Mingguan'!I1128+'Laporan Mingguan'!K1128+'Laporan Mingguan'!M1128</f>
        <v>0</v>
      </c>
      <c r="H1122" s="48">
        <f>'Laporan Mingguan'!H1128+'Laporan Mingguan'!J1128+'Laporan Mingguan'!L1128+'Laporan Mingguan'!N1128</f>
        <v>0</v>
      </c>
      <c r="I1122" s="51">
        <f>'Laporan Mingguan'!O1128</f>
        <v>2</v>
      </c>
      <c r="J1122" s="39">
        <f>'Laporan Mingguan'!P1128</f>
        <v>2</v>
      </c>
      <c r="K1122" s="51">
        <f>'Laporan Mingguan'!Q1128</f>
        <v>245400</v>
      </c>
      <c r="L1122" s="51">
        <f>'Laporan Mingguan'!R1128</f>
        <v>490800</v>
      </c>
    </row>
    <row r="1123" spans="1:12" s="52" customFormat="1" x14ac:dyDescent="0.2">
      <c r="A1123" s="38">
        <f>'Laporan Mingguan'!A1129</f>
        <v>99</v>
      </c>
      <c r="B1123" s="48" t="str">
        <f>'Laporan Mingguan'!B1129</f>
        <v>BNC STS (ELECTRODA)</v>
      </c>
      <c r="C1123" s="48" t="str">
        <f>'Laporan Mingguan'!C1129</f>
        <v>Ø6 BMM R3</v>
      </c>
      <c r="D1123" s="48" t="str">
        <f>'Laporan Mingguan'!D1129</f>
        <v>SINERGI MK</v>
      </c>
      <c r="E1123" s="48">
        <f>'Laporan Mingguan'!E1129</f>
        <v>0</v>
      </c>
      <c r="F1123" s="51">
        <f>'Laporan Mingguan'!F1129</f>
        <v>2</v>
      </c>
      <c r="G1123" s="48">
        <f>'Laporan Mingguan'!G1129+'Laporan Mingguan'!I1129+'Laporan Mingguan'!K1129+'Laporan Mingguan'!M1129</f>
        <v>0</v>
      </c>
      <c r="H1123" s="48">
        <f>'Laporan Mingguan'!H1129+'Laporan Mingguan'!J1129+'Laporan Mingguan'!L1129+'Laporan Mingguan'!N1129</f>
        <v>0</v>
      </c>
      <c r="I1123" s="51">
        <f>'Laporan Mingguan'!O1129</f>
        <v>2</v>
      </c>
      <c r="J1123" s="39">
        <f>'Laporan Mingguan'!P1129</f>
        <v>2</v>
      </c>
      <c r="K1123" s="51">
        <f>'Laporan Mingguan'!Q1129</f>
        <v>375000</v>
      </c>
      <c r="L1123" s="51">
        <f>'Laporan Mingguan'!R1129</f>
        <v>750000</v>
      </c>
    </row>
    <row r="1124" spans="1:12" s="52" customFormat="1" x14ac:dyDescent="0.2">
      <c r="A1124" s="38">
        <f>'Laporan Mingguan'!A1130</f>
        <v>100</v>
      </c>
      <c r="B1124" s="48" t="str">
        <f>'Laporan Mingguan'!B1130</f>
        <v>BNC STS (ELECTRODA)</v>
      </c>
      <c r="C1124" s="48" t="str">
        <f>'Laporan Mingguan'!C1130</f>
        <v>Ø8 BMM R4</v>
      </c>
      <c r="D1124" s="48" t="str">
        <f>'Laporan Mingguan'!D1130</f>
        <v>SINERGI MK</v>
      </c>
      <c r="E1124" s="48">
        <f>'Laporan Mingguan'!E1130</f>
        <v>0</v>
      </c>
      <c r="F1124" s="51">
        <f>'Laporan Mingguan'!F1130</f>
        <v>2</v>
      </c>
      <c r="G1124" s="48">
        <f>'Laporan Mingguan'!G1130+'Laporan Mingguan'!I1130+'Laporan Mingguan'!K1130+'Laporan Mingguan'!M1130</f>
        <v>0</v>
      </c>
      <c r="H1124" s="48">
        <f>'Laporan Mingguan'!H1130+'Laporan Mingguan'!J1130+'Laporan Mingguan'!L1130+'Laporan Mingguan'!N1130</f>
        <v>0</v>
      </c>
      <c r="I1124" s="51">
        <f>'Laporan Mingguan'!O1130</f>
        <v>2</v>
      </c>
      <c r="J1124" s="39">
        <f>'Laporan Mingguan'!P1130</f>
        <v>2</v>
      </c>
      <c r="K1124" s="51">
        <f>'Laporan Mingguan'!Q1130</f>
        <v>520000</v>
      </c>
      <c r="L1124" s="51">
        <f>'Laporan Mingguan'!R1130</f>
        <v>1040000</v>
      </c>
    </row>
    <row r="1125" spans="1:12" s="52" customFormat="1" x14ac:dyDescent="0.2">
      <c r="A1125" s="38">
        <f>'Laporan Mingguan'!A1131</f>
        <v>101</v>
      </c>
      <c r="B1125" s="48" t="str">
        <f>'Laporan Mingguan'!B1131</f>
        <v>BNC STS (ELECTRODA)</v>
      </c>
      <c r="C1125" s="48" t="str">
        <f>'Laporan Mingguan'!C1131</f>
        <v>Ø0.4 CRN-CUBLN R0.2X2</v>
      </c>
      <c r="D1125" s="48" t="str">
        <f>'Laporan Mingguan'!D1131</f>
        <v>SINERGI MK</v>
      </c>
      <c r="E1125" s="48">
        <f>'Laporan Mingguan'!E1131</f>
        <v>0</v>
      </c>
      <c r="F1125" s="51">
        <f>'Laporan Mingguan'!F1131</f>
        <v>2</v>
      </c>
      <c r="G1125" s="48">
        <f>'Laporan Mingguan'!G1131+'Laporan Mingguan'!I1131+'Laporan Mingguan'!K1131+'Laporan Mingguan'!M1131</f>
        <v>0</v>
      </c>
      <c r="H1125" s="48">
        <f>'Laporan Mingguan'!H1131+'Laporan Mingguan'!J1131+'Laporan Mingguan'!L1131+'Laporan Mingguan'!N1131</f>
        <v>0</v>
      </c>
      <c r="I1125" s="51">
        <f>'Laporan Mingguan'!O1131</f>
        <v>2</v>
      </c>
      <c r="J1125" s="39">
        <f>'Laporan Mingguan'!P1131</f>
        <v>2</v>
      </c>
      <c r="K1125" s="51">
        <f>'Laporan Mingguan'!Q1131</f>
        <v>322000</v>
      </c>
      <c r="L1125" s="51">
        <f>'Laporan Mingguan'!R1131</f>
        <v>644000</v>
      </c>
    </row>
    <row r="1126" spans="1:12" s="52" customFormat="1" x14ac:dyDescent="0.2">
      <c r="A1126" s="38">
        <f>'Laporan Mingguan'!A1132</f>
        <v>102</v>
      </c>
      <c r="B1126" s="48" t="str">
        <f>'Laporan Mingguan'!B1132</f>
        <v>BNC STS (ELECTRODA)</v>
      </c>
      <c r="C1126" s="48" t="str">
        <f>'Laporan Mingguan'!C1132</f>
        <v>Ø0.6 CRN-CUBLN R0.3X4</v>
      </c>
      <c r="D1126" s="48" t="str">
        <f>'Laporan Mingguan'!D1132</f>
        <v>SINERGI MK</v>
      </c>
      <c r="E1126" s="48">
        <f>'Laporan Mingguan'!E1132</f>
        <v>0</v>
      </c>
      <c r="F1126" s="51">
        <f>'Laporan Mingguan'!F1132</f>
        <v>2</v>
      </c>
      <c r="G1126" s="48">
        <f>'Laporan Mingguan'!G1132+'Laporan Mingguan'!I1132+'Laporan Mingguan'!K1132+'Laporan Mingguan'!M1132</f>
        <v>0</v>
      </c>
      <c r="H1126" s="48">
        <f>'Laporan Mingguan'!H1132+'Laporan Mingguan'!J1132+'Laporan Mingguan'!L1132+'Laporan Mingguan'!N1132</f>
        <v>0</v>
      </c>
      <c r="I1126" s="51">
        <f>'Laporan Mingguan'!O1132</f>
        <v>2</v>
      </c>
      <c r="J1126" s="39">
        <f>'Laporan Mingguan'!P1132</f>
        <v>2</v>
      </c>
      <c r="K1126" s="51">
        <f>'Laporan Mingguan'!Q1132</f>
        <v>252000</v>
      </c>
      <c r="L1126" s="51">
        <f>'Laporan Mingguan'!R1132</f>
        <v>504000</v>
      </c>
    </row>
    <row r="1127" spans="1:12" s="52" customFormat="1" x14ac:dyDescent="0.2">
      <c r="A1127" s="38">
        <f>'Laporan Mingguan'!A1133</f>
        <v>103</v>
      </c>
      <c r="B1127" s="48" t="str">
        <f>'Laporan Mingguan'!B1133</f>
        <v>BNC STS (ELECTRODA)</v>
      </c>
      <c r="C1127" s="48" t="str">
        <f>'Laporan Mingguan'!C1133</f>
        <v>Ø1 CRN-CUBLN R0.5X10</v>
      </c>
      <c r="D1127" s="48" t="str">
        <f>'Laporan Mingguan'!D1133</f>
        <v>SINERGI MK</v>
      </c>
      <c r="E1127" s="48">
        <f>'Laporan Mingguan'!E1133</f>
        <v>0</v>
      </c>
      <c r="F1127" s="51">
        <f>'Laporan Mingguan'!F1133</f>
        <v>4</v>
      </c>
      <c r="G1127" s="48">
        <f>'Laporan Mingguan'!G1133+'Laporan Mingguan'!I1133+'Laporan Mingguan'!K1133+'Laporan Mingguan'!M1133</f>
        <v>0</v>
      </c>
      <c r="H1127" s="48">
        <f>'Laporan Mingguan'!H1133+'Laporan Mingguan'!J1133+'Laporan Mingguan'!L1133+'Laporan Mingguan'!N1133</f>
        <v>0</v>
      </c>
      <c r="I1127" s="51">
        <f>'Laporan Mingguan'!O1133</f>
        <v>4</v>
      </c>
      <c r="J1127" s="39">
        <f>'Laporan Mingguan'!P1133</f>
        <v>4</v>
      </c>
      <c r="K1127" s="51">
        <f>'Laporan Mingguan'!Q1133</f>
        <v>240000</v>
      </c>
      <c r="L1127" s="51">
        <f>'Laporan Mingguan'!R1133</f>
        <v>960000</v>
      </c>
    </row>
    <row r="1128" spans="1:12" s="52" customFormat="1" x14ac:dyDescent="0.2">
      <c r="A1128" s="38">
        <f>'Laporan Mingguan'!A1134</f>
        <v>104</v>
      </c>
      <c r="B1128" s="48" t="str">
        <f>'Laporan Mingguan'!B1134</f>
        <v>BNC STS (ELECTRODA)</v>
      </c>
      <c r="C1128" s="48" t="str">
        <f>'Laporan Mingguan'!C1134</f>
        <v>Ø2 CRN-CUBLN R1X20</v>
      </c>
      <c r="D1128" s="48" t="str">
        <f>'Laporan Mingguan'!D1134</f>
        <v>SINERGI MK</v>
      </c>
      <c r="E1128" s="48">
        <f>'Laporan Mingguan'!E1134</f>
        <v>0</v>
      </c>
      <c r="F1128" s="51">
        <f>'Laporan Mingguan'!F1134</f>
        <v>3</v>
      </c>
      <c r="G1128" s="48">
        <f>'Laporan Mingguan'!G1134+'Laporan Mingguan'!I1134+'Laporan Mingguan'!K1134+'Laporan Mingguan'!M1134</f>
        <v>2</v>
      </c>
      <c r="H1128" s="48">
        <f>'Laporan Mingguan'!H1134+'Laporan Mingguan'!J1134+'Laporan Mingguan'!L1134+'Laporan Mingguan'!N1134</f>
        <v>0</v>
      </c>
      <c r="I1128" s="51">
        <f>'Laporan Mingguan'!O1134</f>
        <v>5</v>
      </c>
      <c r="J1128" s="39">
        <f>'Laporan Mingguan'!P1134</f>
        <v>5</v>
      </c>
      <c r="K1128" s="51">
        <f>'Laporan Mingguan'!Q1134</f>
        <v>238800</v>
      </c>
      <c r="L1128" s="51">
        <f>'Laporan Mingguan'!R1134</f>
        <v>1194000</v>
      </c>
    </row>
    <row r="1129" spans="1:12" s="52" customFormat="1" x14ac:dyDescent="0.2">
      <c r="A1129" s="38">
        <f>'Laporan Mingguan'!A1135</f>
        <v>105</v>
      </c>
      <c r="B1129" s="48" t="str">
        <f>'Laporan Mingguan'!B1135</f>
        <v>BNC STS (ELECTRODA)</v>
      </c>
      <c r="C1129" s="48" t="str">
        <f>'Laporan Mingguan'!C1135</f>
        <v>Ø CRN-CUBLN R1.5X25</v>
      </c>
      <c r="D1129" s="48" t="str">
        <f>'Laporan Mingguan'!D1135</f>
        <v>SINERGI MK</v>
      </c>
      <c r="E1129" s="48">
        <f>'Laporan Mingguan'!E1135</f>
        <v>0</v>
      </c>
      <c r="F1129" s="51">
        <f>'Laporan Mingguan'!F1135</f>
        <v>3</v>
      </c>
      <c r="G1129" s="48">
        <f>'Laporan Mingguan'!G1135+'Laporan Mingguan'!I1135+'Laporan Mingguan'!K1135+'Laporan Mingguan'!M1135</f>
        <v>0</v>
      </c>
      <c r="H1129" s="48">
        <f>'Laporan Mingguan'!H1135+'Laporan Mingguan'!J1135+'Laporan Mingguan'!L1135+'Laporan Mingguan'!N1135</f>
        <v>0</v>
      </c>
      <c r="I1129" s="51">
        <f>'Laporan Mingguan'!O1135</f>
        <v>3</v>
      </c>
      <c r="J1129" s="39">
        <f>'Laporan Mingguan'!P1135</f>
        <v>3</v>
      </c>
      <c r="K1129" s="51">
        <f>'Laporan Mingguan'!Q1135</f>
        <v>315000</v>
      </c>
      <c r="L1129" s="51">
        <f>'Laporan Mingguan'!R1135</f>
        <v>945000</v>
      </c>
    </row>
    <row r="1130" spans="1:12" s="52" customFormat="1" x14ac:dyDescent="0.2">
      <c r="A1130" s="38">
        <f>'Laporan Mingguan'!A1136</f>
        <v>106</v>
      </c>
      <c r="B1130" s="48" t="str">
        <f>'Laporan Mingguan'!B1136</f>
        <v>BNC STS (ELECTRODA)</v>
      </c>
      <c r="C1130" s="48" t="str">
        <f>'Laporan Mingguan'!C1136</f>
        <v>Ø4 CRN-CUBLN R2X30</v>
      </c>
      <c r="D1130" s="48" t="str">
        <f>'Laporan Mingguan'!D1136</f>
        <v>SINERGI MK</v>
      </c>
      <c r="E1130" s="48">
        <f>'Laporan Mingguan'!E1136</f>
        <v>0</v>
      </c>
      <c r="F1130" s="51">
        <f>'Laporan Mingguan'!F1136</f>
        <v>1</v>
      </c>
      <c r="G1130" s="48">
        <f>'Laporan Mingguan'!G1136+'Laporan Mingguan'!I1136+'Laporan Mingguan'!K1136+'Laporan Mingguan'!M1136</f>
        <v>2</v>
      </c>
      <c r="H1130" s="48">
        <f>'Laporan Mingguan'!H1136+'Laporan Mingguan'!J1136+'Laporan Mingguan'!L1136+'Laporan Mingguan'!N1136</f>
        <v>0</v>
      </c>
      <c r="I1130" s="51">
        <f>'Laporan Mingguan'!O1136</f>
        <v>3</v>
      </c>
      <c r="J1130" s="39">
        <f>'Laporan Mingguan'!P1136</f>
        <v>3</v>
      </c>
      <c r="K1130" s="51">
        <f>'Laporan Mingguan'!Q1136</f>
        <v>326400</v>
      </c>
      <c r="L1130" s="51">
        <f>'Laporan Mingguan'!R1136</f>
        <v>979200</v>
      </c>
    </row>
    <row r="1131" spans="1:12" s="52" customFormat="1" x14ac:dyDescent="0.2">
      <c r="A1131" s="38">
        <f>'Laporan Mingguan'!A1137</f>
        <v>107</v>
      </c>
      <c r="B1131" s="48" t="str">
        <f>'Laporan Mingguan'!B1137</f>
        <v>BNC STS (ELECTRODA)</v>
      </c>
      <c r="C1131" s="48" t="str">
        <f>'Laporan Mingguan'!C1137</f>
        <v>Ø4 CRN-CUBMM R2</v>
      </c>
      <c r="D1131" s="48" t="str">
        <f>'Laporan Mingguan'!D1137</f>
        <v>SINERGI MK</v>
      </c>
      <c r="E1131" s="48">
        <f>'Laporan Mingguan'!E1137</f>
        <v>0</v>
      </c>
      <c r="F1131" s="51">
        <f>'Laporan Mingguan'!F1137</f>
        <v>6</v>
      </c>
      <c r="G1131" s="48">
        <f>'Laporan Mingguan'!G1137+'Laporan Mingguan'!I1137+'Laporan Mingguan'!K1137+'Laporan Mingguan'!M1137</f>
        <v>0</v>
      </c>
      <c r="H1131" s="48">
        <f>'Laporan Mingguan'!H1137+'Laporan Mingguan'!J1137+'Laporan Mingguan'!L1137+'Laporan Mingguan'!N1137</f>
        <v>0</v>
      </c>
      <c r="I1131" s="51">
        <f>'Laporan Mingguan'!O1137</f>
        <v>6</v>
      </c>
      <c r="J1131" s="39">
        <f>'Laporan Mingguan'!P1137</f>
        <v>6</v>
      </c>
      <c r="K1131" s="51">
        <f>'Laporan Mingguan'!Q1137</f>
        <v>340000</v>
      </c>
      <c r="L1131" s="51">
        <f>'Laporan Mingguan'!R1137</f>
        <v>2040000</v>
      </c>
    </row>
    <row r="1132" spans="1:12" s="52" customFormat="1" x14ac:dyDescent="0.2">
      <c r="A1132" s="38">
        <f>'Laporan Mingguan'!A1138</f>
        <v>108</v>
      </c>
      <c r="B1132" s="48" t="str">
        <f>'Laporan Mingguan'!B1138</f>
        <v>BNC STS (ELECTRODA)</v>
      </c>
      <c r="C1132" s="48" t="str">
        <f>'Laporan Mingguan'!C1138</f>
        <v>Ø8 CRN-CUBMM R4</v>
      </c>
      <c r="D1132" s="48" t="str">
        <f>'Laporan Mingguan'!D1138</f>
        <v>SINERGI MK</v>
      </c>
      <c r="E1132" s="48">
        <f>'Laporan Mingguan'!E1138</f>
        <v>0</v>
      </c>
      <c r="F1132" s="51">
        <f>'Laporan Mingguan'!F1138</f>
        <v>4</v>
      </c>
      <c r="G1132" s="48">
        <f>'Laporan Mingguan'!G1138+'Laporan Mingguan'!I1138+'Laporan Mingguan'!K1138+'Laporan Mingguan'!M1138</f>
        <v>0</v>
      </c>
      <c r="H1132" s="48">
        <f>'Laporan Mingguan'!H1138+'Laporan Mingguan'!J1138+'Laporan Mingguan'!L1138+'Laporan Mingguan'!N1138</f>
        <v>0</v>
      </c>
      <c r="I1132" s="51">
        <f>'Laporan Mingguan'!O1138</f>
        <v>4</v>
      </c>
      <c r="J1132" s="39">
        <f>'Laporan Mingguan'!P1138</f>
        <v>4</v>
      </c>
      <c r="K1132" s="51">
        <f>'Laporan Mingguan'!Q1138</f>
        <v>686000</v>
      </c>
      <c r="L1132" s="51">
        <f>'Laporan Mingguan'!R1138</f>
        <v>2744000</v>
      </c>
    </row>
    <row r="1133" spans="1:12" s="52" customFormat="1" x14ac:dyDescent="0.2">
      <c r="A1133" s="38">
        <f>'Laporan Mingguan'!A1139</f>
        <v>109</v>
      </c>
      <c r="B1133" s="48" t="str">
        <f>'Laporan Mingguan'!B1139</f>
        <v xml:space="preserve">BNC YIDA </v>
      </c>
      <c r="C1133" s="48" t="str">
        <f>'Laporan Mingguan'!C1139</f>
        <v>R1x2Tx4Dx50 YDS10B2A04050</v>
      </c>
      <c r="D1133" s="48">
        <f>'Laporan Mingguan'!D1139</f>
        <v>0</v>
      </c>
      <c r="E1133" s="48">
        <f>'Laporan Mingguan'!E1139</f>
        <v>0</v>
      </c>
      <c r="F1133" s="51">
        <f>'Laporan Mingguan'!F1139</f>
        <v>1</v>
      </c>
      <c r="G1133" s="48">
        <f>'Laporan Mingguan'!G1139+'Laporan Mingguan'!I1139+'Laporan Mingguan'!K1139+'Laporan Mingguan'!M1139</f>
        <v>0</v>
      </c>
      <c r="H1133" s="48">
        <f>'Laporan Mingguan'!H1139+'Laporan Mingguan'!J1139+'Laporan Mingguan'!L1139+'Laporan Mingguan'!N1139</f>
        <v>0</v>
      </c>
      <c r="I1133" s="51">
        <f>'Laporan Mingguan'!O1139</f>
        <v>1</v>
      </c>
      <c r="J1133" s="39">
        <f>'Laporan Mingguan'!P1139</f>
        <v>1</v>
      </c>
      <c r="K1133" s="51">
        <f>'Laporan Mingguan'!Q1139</f>
        <v>0</v>
      </c>
      <c r="L1133" s="51">
        <f>'Laporan Mingguan'!R1139</f>
        <v>0</v>
      </c>
    </row>
    <row r="1134" spans="1:12" s="52" customFormat="1" x14ac:dyDescent="0.2">
      <c r="A1134" s="38">
        <f>'Laporan Mingguan'!A1140</f>
        <v>110</v>
      </c>
      <c r="B1134" s="48" t="str">
        <f>'Laporan Mingguan'!B1140</f>
        <v>Center Drill Yamawa</v>
      </c>
      <c r="C1134" s="48" t="str">
        <f>'Laporan Mingguan'!C1140</f>
        <v>2.5 x 60° x 7.7</v>
      </c>
      <c r="D1134" s="48" t="str">
        <f>'Laporan Mingguan'!D1140</f>
        <v>Agave</v>
      </c>
      <c r="E1134" s="48">
        <f>'Laporan Mingguan'!E1140</f>
        <v>0</v>
      </c>
      <c r="F1134" s="51">
        <f>'Laporan Mingguan'!F1140</f>
        <v>3</v>
      </c>
      <c r="G1134" s="48">
        <f>'Laporan Mingguan'!G1140+'Laporan Mingguan'!I1140+'Laporan Mingguan'!K1140+'Laporan Mingguan'!M1140</f>
        <v>0</v>
      </c>
      <c r="H1134" s="48">
        <f>'Laporan Mingguan'!H1140+'Laporan Mingguan'!J1140+'Laporan Mingguan'!L1140+'Laporan Mingguan'!N1140</f>
        <v>1</v>
      </c>
      <c r="I1134" s="51">
        <f>'Laporan Mingguan'!O1140</f>
        <v>2</v>
      </c>
      <c r="J1134" s="39">
        <f>'Laporan Mingguan'!P1140</f>
        <v>2</v>
      </c>
      <c r="K1134" s="51">
        <f>'Laporan Mingguan'!Q1140</f>
        <v>138000</v>
      </c>
      <c r="L1134" s="51">
        <f>'Laporan Mingguan'!R1140</f>
        <v>276000</v>
      </c>
    </row>
    <row r="1135" spans="1:12" s="52" customFormat="1" x14ac:dyDescent="0.2">
      <c r="A1135" s="38">
        <f>'Laporan Mingguan'!A1141</f>
        <v>111</v>
      </c>
      <c r="B1135" s="48" t="str">
        <f>'Laporan Mingguan'!B1141</f>
        <v xml:space="preserve">Center Drill MAGAFOR 195 </v>
      </c>
      <c r="C1135" s="48" t="str">
        <f>'Laporan Mingguan'!C1141</f>
        <v>2.5 x 60° x 8</v>
      </c>
      <c r="D1135" s="48">
        <f>'Laporan Mingguan'!D1141</f>
        <v>0</v>
      </c>
      <c r="E1135" s="48">
        <f>'Laporan Mingguan'!E1141</f>
        <v>0</v>
      </c>
      <c r="F1135" s="51">
        <f>'Laporan Mingguan'!F1141</f>
        <v>2</v>
      </c>
      <c r="G1135" s="48">
        <f>'Laporan Mingguan'!G1141+'Laporan Mingguan'!I1141+'Laporan Mingguan'!K1141+'Laporan Mingguan'!M1141</f>
        <v>0</v>
      </c>
      <c r="H1135" s="48">
        <f>'Laporan Mingguan'!H1141+'Laporan Mingguan'!J1141+'Laporan Mingguan'!L1141+'Laporan Mingguan'!N1141</f>
        <v>0</v>
      </c>
      <c r="I1135" s="51">
        <f>'Laporan Mingguan'!O1141</f>
        <v>2</v>
      </c>
      <c r="J1135" s="39">
        <f>'Laporan Mingguan'!P1141</f>
        <v>2</v>
      </c>
      <c r="K1135" s="51">
        <f>'Laporan Mingguan'!Q1141</f>
        <v>40000</v>
      </c>
      <c r="L1135" s="51">
        <f>'Laporan Mingguan'!R1141</f>
        <v>80000</v>
      </c>
    </row>
    <row r="1136" spans="1:12" s="52" customFormat="1" x14ac:dyDescent="0.2">
      <c r="A1136" s="38">
        <f>'Laporan Mingguan'!A1142</f>
        <v>112</v>
      </c>
      <c r="B1136" s="48" t="str">
        <f>'Laporan Mingguan'!B1142</f>
        <v>CENTER MOLDINO</v>
      </c>
      <c r="C1136" s="48" t="str">
        <f>'Laporan Mingguan'!C1142</f>
        <v>DN2HC0600</v>
      </c>
      <c r="D1136" s="48">
        <f>'Laporan Mingguan'!D1142</f>
        <v>0</v>
      </c>
      <c r="E1136" s="48">
        <f>'Laporan Mingguan'!E1142</f>
        <v>0</v>
      </c>
      <c r="F1136" s="51">
        <f>'Laporan Mingguan'!F1142</f>
        <v>1</v>
      </c>
      <c r="G1136" s="48">
        <f>'Laporan Mingguan'!G1142+'Laporan Mingguan'!I1142+'Laporan Mingguan'!K1142+'Laporan Mingguan'!M1142</f>
        <v>0</v>
      </c>
      <c r="H1136" s="48">
        <f>'Laporan Mingguan'!H1142+'Laporan Mingguan'!J1142+'Laporan Mingguan'!L1142+'Laporan Mingguan'!N1142</f>
        <v>0</v>
      </c>
      <c r="I1136" s="51">
        <f>'Laporan Mingguan'!O1142</f>
        <v>1</v>
      </c>
      <c r="J1136" s="39">
        <f>'Laporan Mingguan'!P1142</f>
        <v>1</v>
      </c>
      <c r="K1136" s="51">
        <f>'Laporan Mingguan'!Q1142</f>
        <v>1466000</v>
      </c>
      <c r="L1136" s="51">
        <f>'Laporan Mingguan'!R1142</f>
        <v>1466000</v>
      </c>
    </row>
    <row r="1137" spans="1:12" s="52" customFormat="1" x14ac:dyDescent="0.2">
      <c r="A1137" s="38">
        <f>'Laporan Mingguan'!A1143</f>
        <v>113</v>
      </c>
      <c r="B1137" s="48" t="str">
        <f>'Laporan Mingguan'!B1143</f>
        <v>CHAMFERING STS</v>
      </c>
      <c r="C1137" s="48" t="str">
        <f>'Laporan Mingguan'!C1143</f>
        <v>OT-RNFME-OD R.03X4X90°</v>
      </c>
      <c r="D1137" s="48" t="str">
        <f>'Laporan Mingguan'!D1143</f>
        <v>SINERGI MK</v>
      </c>
      <c r="E1137" s="48">
        <f>'Laporan Mingguan'!E1143</f>
        <v>0</v>
      </c>
      <c r="F1137" s="51">
        <f>'Laporan Mingguan'!F1143</f>
        <v>0</v>
      </c>
      <c r="G1137" s="48">
        <f>'Laporan Mingguan'!G1143+'Laporan Mingguan'!I1143+'Laporan Mingguan'!K1143+'Laporan Mingguan'!M1143</f>
        <v>0</v>
      </c>
      <c r="H1137" s="48">
        <f>'Laporan Mingguan'!H1143+'Laporan Mingguan'!J1143+'Laporan Mingguan'!L1143+'Laporan Mingguan'!N1143</f>
        <v>0</v>
      </c>
      <c r="I1137" s="51">
        <f>'Laporan Mingguan'!O1143</f>
        <v>0</v>
      </c>
      <c r="J1137" s="39">
        <f>'Laporan Mingguan'!P1143</f>
        <v>0</v>
      </c>
      <c r="K1137" s="51">
        <f>'Laporan Mingguan'!Q1143</f>
        <v>658800</v>
      </c>
      <c r="L1137" s="51">
        <f>'Laporan Mingguan'!R1143</f>
        <v>0</v>
      </c>
    </row>
    <row r="1138" spans="1:12" s="52" customFormat="1" x14ac:dyDescent="0.2">
      <c r="A1138" s="38">
        <f>'Laporan Mingguan'!A1144</f>
        <v>114</v>
      </c>
      <c r="B1138" s="48" t="str">
        <f>'Laporan Mingguan'!B1144</f>
        <v>CHAMFERING STS</v>
      </c>
      <c r="C1138" s="48" t="str">
        <f>'Laporan Mingguan'!C1144</f>
        <v>OT-RNFME-OD R.03X6X90°</v>
      </c>
      <c r="D1138" s="48" t="str">
        <f>'Laporan Mingguan'!D1144</f>
        <v>SINERGI MK</v>
      </c>
      <c r="E1138" s="48">
        <f>'Laporan Mingguan'!E1144</f>
        <v>0</v>
      </c>
      <c r="F1138" s="51">
        <f>'Laporan Mingguan'!F1144</f>
        <v>0</v>
      </c>
      <c r="G1138" s="48">
        <f>'Laporan Mingguan'!G1144+'Laporan Mingguan'!I1144+'Laporan Mingguan'!K1144+'Laporan Mingguan'!M1144</f>
        <v>0</v>
      </c>
      <c r="H1138" s="48">
        <f>'Laporan Mingguan'!H1144+'Laporan Mingguan'!J1144+'Laporan Mingguan'!L1144+'Laporan Mingguan'!N1144</f>
        <v>0</v>
      </c>
      <c r="I1138" s="51">
        <f>'Laporan Mingguan'!O1144</f>
        <v>0</v>
      </c>
      <c r="J1138" s="39">
        <f>'Laporan Mingguan'!P1144</f>
        <v>0</v>
      </c>
      <c r="K1138" s="51">
        <f>'Laporan Mingguan'!Q1144</f>
        <v>720000</v>
      </c>
      <c r="L1138" s="51">
        <f>'Laporan Mingguan'!R1144</f>
        <v>0</v>
      </c>
    </row>
    <row r="1139" spans="1:12" s="52" customFormat="1" x14ac:dyDescent="0.2">
      <c r="A1139" s="38">
        <f>'Laporan Mingguan'!A1145</f>
        <v>115</v>
      </c>
      <c r="B1139" s="48" t="str">
        <f>'Laporan Mingguan'!B1145</f>
        <v>CHAMFERING STS</v>
      </c>
      <c r="C1139" s="48" t="str">
        <f>'Laporan Mingguan'!C1145</f>
        <v>OT-RNFME-OD R.05X10X90°</v>
      </c>
      <c r="D1139" s="48" t="str">
        <f>'Laporan Mingguan'!D1145</f>
        <v>SINERGI MK</v>
      </c>
      <c r="E1139" s="48">
        <f>'Laporan Mingguan'!E1145</f>
        <v>0</v>
      </c>
      <c r="F1139" s="51">
        <f>'Laporan Mingguan'!F1145</f>
        <v>0</v>
      </c>
      <c r="G1139" s="48">
        <f>'Laporan Mingguan'!G1145+'Laporan Mingguan'!I1145+'Laporan Mingguan'!K1145+'Laporan Mingguan'!M1145</f>
        <v>0</v>
      </c>
      <c r="H1139" s="48">
        <f>'Laporan Mingguan'!H1145+'Laporan Mingguan'!J1145+'Laporan Mingguan'!L1145+'Laporan Mingguan'!N1145</f>
        <v>0</v>
      </c>
      <c r="I1139" s="51">
        <f>'Laporan Mingguan'!O1145</f>
        <v>0</v>
      </c>
      <c r="J1139" s="39">
        <f>'Laporan Mingguan'!P1145</f>
        <v>0</v>
      </c>
      <c r="K1139" s="51">
        <f>'Laporan Mingguan'!Q1145</f>
        <v>926400</v>
      </c>
      <c r="L1139" s="51">
        <f>'Laporan Mingguan'!R1145</f>
        <v>0</v>
      </c>
    </row>
    <row r="1140" spans="1:12" s="52" customFormat="1" x14ac:dyDescent="0.2">
      <c r="A1140" s="38">
        <f>'Laporan Mingguan'!A1146</f>
        <v>116</v>
      </c>
      <c r="B1140" s="48" t="str">
        <f>'Laporan Mingguan'!B1146</f>
        <v>COUNTER BOR MAYKESTAG</v>
      </c>
      <c r="C1140" s="48" t="str">
        <f>'Laporan Mingguan'!C1146</f>
        <v>Ø6x11x6.6</v>
      </c>
      <c r="D1140" s="48">
        <f>'Laporan Mingguan'!D1146</f>
        <v>0</v>
      </c>
      <c r="E1140" s="48">
        <f>'Laporan Mingguan'!E1146</f>
        <v>0</v>
      </c>
      <c r="F1140" s="51">
        <f>'Laporan Mingguan'!F1146</f>
        <v>1</v>
      </c>
      <c r="G1140" s="48">
        <f>'Laporan Mingguan'!G1146+'Laporan Mingguan'!I1146+'Laporan Mingguan'!K1146+'Laporan Mingguan'!M1146</f>
        <v>0</v>
      </c>
      <c r="H1140" s="48">
        <f>'Laporan Mingguan'!H1146+'Laporan Mingguan'!J1146+'Laporan Mingguan'!L1146+'Laporan Mingguan'!N1146</f>
        <v>0</v>
      </c>
      <c r="I1140" s="51">
        <f>'Laporan Mingguan'!O1146</f>
        <v>1</v>
      </c>
      <c r="J1140" s="39">
        <f>'Laporan Mingguan'!P1146</f>
        <v>1</v>
      </c>
      <c r="K1140" s="51">
        <f>'Laporan Mingguan'!Q1146</f>
        <v>90000</v>
      </c>
      <c r="L1140" s="51">
        <f>'Laporan Mingguan'!R1146</f>
        <v>90000</v>
      </c>
    </row>
    <row r="1141" spans="1:12" s="52" customFormat="1" x14ac:dyDescent="0.2">
      <c r="A1141" s="38">
        <f>'Laporan Mingguan'!A1147</f>
        <v>117</v>
      </c>
      <c r="B1141" s="48" t="str">
        <f>'Laporan Mingguan'!B1147</f>
        <v>COUNTER BOR MAYKESTAG</v>
      </c>
      <c r="C1141" s="48" t="str">
        <f>'Laporan Mingguan'!C1147</f>
        <v>Ø8x15x9.0</v>
      </c>
      <c r="D1141" s="48">
        <f>'Laporan Mingguan'!D1147</f>
        <v>0</v>
      </c>
      <c r="E1141" s="48">
        <f>'Laporan Mingguan'!E1147</f>
        <v>0</v>
      </c>
      <c r="F1141" s="51">
        <f>'Laporan Mingguan'!F1147</f>
        <v>1</v>
      </c>
      <c r="G1141" s="48">
        <f>'Laporan Mingguan'!G1147+'Laporan Mingguan'!I1147+'Laporan Mingguan'!K1147+'Laporan Mingguan'!M1147</f>
        <v>0</v>
      </c>
      <c r="H1141" s="48">
        <f>'Laporan Mingguan'!H1147+'Laporan Mingguan'!J1147+'Laporan Mingguan'!L1147+'Laporan Mingguan'!N1147</f>
        <v>0</v>
      </c>
      <c r="I1141" s="51">
        <f>'Laporan Mingguan'!O1147</f>
        <v>1</v>
      </c>
      <c r="J1141" s="39">
        <f>'Laporan Mingguan'!P1147</f>
        <v>1</v>
      </c>
      <c r="K1141" s="51">
        <f>'Laporan Mingguan'!Q1147</f>
        <v>120000</v>
      </c>
      <c r="L1141" s="51">
        <f>'Laporan Mingguan'!R1147</f>
        <v>120000</v>
      </c>
    </row>
    <row r="1142" spans="1:12" s="52" customFormat="1" x14ac:dyDescent="0.2">
      <c r="A1142" s="38">
        <f>'Laporan Mingguan'!A1148</f>
        <v>118</v>
      </c>
      <c r="B1142" s="48" t="str">
        <f>'Laporan Mingguan'!B1148</f>
        <v>COUNTER BOR MAYKESTAG</v>
      </c>
      <c r="C1142" s="48" t="str">
        <f>'Laporan Mingguan'!C1148</f>
        <v>Ø10x18.0x11.0</v>
      </c>
      <c r="D1142" s="48">
        <f>'Laporan Mingguan'!D1148</f>
        <v>0</v>
      </c>
      <c r="E1142" s="48">
        <f>'Laporan Mingguan'!E1148</f>
        <v>0</v>
      </c>
      <c r="F1142" s="51">
        <f>'Laporan Mingguan'!F1148</f>
        <v>1</v>
      </c>
      <c r="G1142" s="48">
        <f>'Laporan Mingguan'!G1148+'Laporan Mingguan'!I1148+'Laporan Mingguan'!K1148+'Laporan Mingguan'!M1148</f>
        <v>0</v>
      </c>
      <c r="H1142" s="48">
        <f>'Laporan Mingguan'!H1148+'Laporan Mingguan'!J1148+'Laporan Mingguan'!L1148+'Laporan Mingguan'!N1148</f>
        <v>0</v>
      </c>
      <c r="I1142" s="51">
        <f>'Laporan Mingguan'!O1148</f>
        <v>1</v>
      </c>
      <c r="J1142" s="39">
        <f>'Laporan Mingguan'!P1148</f>
        <v>1</v>
      </c>
      <c r="K1142" s="51">
        <f>'Laporan Mingguan'!Q1148</f>
        <v>150000</v>
      </c>
      <c r="L1142" s="51">
        <f>'Laporan Mingguan'!R1148</f>
        <v>150000</v>
      </c>
    </row>
    <row r="1143" spans="1:12" s="52" customFormat="1" x14ac:dyDescent="0.2">
      <c r="A1143" s="38">
        <f>'Laporan Mingguan'!A1149</f>
        <v>119</v>
      </c>
      <c r="B1143" s="48" t="str">
        <f>'Laporan Mingguan'!B1149</f>
        <v>Counter Shank</v>
      </c>
      <c r="C1143" s="48" t="str">
        <f>'Laporan Mingguan'!C1149</f>
        <v>13.4-90°</v>
      </c>
      <c r="D1143" s="48" t="str">
        <f>'Laporan Mingguan'!D1149</f>
        <v>Yakin Maju</v>
      </c>
      <c r="E1143" s="48">
        <f>'Laporan Mingguan'!E1149</f>
        <v>0</v>
      </c>
      <c r="F1143" s="51">
        <f>'Laporan Mingguan'!F1149</f>
        <v>2</v>
      </c>
      <c r="G1143" s="48">
        <f>'Laporan Mingguan'!G1149+'Laporan Mingguan'!I1149+'Laporan Mingguan'!K1149+'Laporan Mingguan'!M1149</f>
        <v>0</v>
      </c>
      <c r="H1143" s="48">
        <f>'Laporan Mingguan'!H1149+'Laporan Mingguan'!J1149+'Laporan Mingguan'!L1149+'Laporan Mingguan'!N1149</f>
        <v>0</v>
      </c>
      <c r="I1143" s="51">
        <f>'Laporan Mingguan'!O1149</f>
        <v>2</v>
      </c>
      <c r="J1143" s="39">
        <f>'Laporan Mingguan'!P1149</f>
        <v>2</v>
      </c>
      <c r="K1143" s="51">
        <f>'Laporan Mingguan'!Q1149</f>
        <v>150000</v>
      </c>
      <c r="L1143" s="51">
        <f>'Laporan Mingguan'!R1149</f>
        <v>300000</v>
      </c>
    </row>
    <row r="1144" spans="1:12" s="52" customFormat="1" x14ac:dyDescent="0.2">
      <c r="A1144" s="38">
        <f>'Laporan Mingguan'!A1150</f>
        <v>120</v>
      </c>
      <c r="B1144" s="48" t="str">
        <f>'Laporan Mingguan'!B1150</f>
        <v>Counter Shank</v>
      </c>
      <c r="C1144" s="48" t="str">
        <f>'Laporan Mingguan'!C1150</f>
        <v>20.5-90°</v>
      </c>
      <c r="D1144" s="48" t="str">
        <f>'Laporan Mingguan'!D1150</f>
        <v>Yakin Maju</v>
      </c>
      <c r="E1144" s="48">
        <f>'Laporan Mingguan'!E1150</f>
        <v>0</v>
      </c>
      <c r="F1144" s="51">
        <f>'Laporan Mingguan'!F1150</f>
        <v>1</v>
      </c>
      <c r="G1144" s="48">
        <f>'Laporan Mingguan'!G1150+'Laporan Mingguan'!I1150+'Laporan Mingguan'!K1150+'Laporan Mingguan'!M1150</f>
        <v>0</v>
      </c>
      <c r="H1144" s="48">
        <f>'Laporan Mingguan'!H1150+'Laporan Mingguan'!J1150+'Laporan Mingguan'!L1150+'Laporan Mingguan'!N1150</f>
        <v>0</v>
      </c>
      <c r="I1144" s="51">
        <f>'Laporan Mingguan'!O1150</f>
        <v>1</v>
      </c>
      <c r="J1144" s="39">
        <f>'Laporan Mingguan'!P1150</f>
        <v>1</v>
      </c>
      <c r="K1144" s="51">
        <f>'Laporan Mingguan'!Q1150</f>
        <v>410000</v>
      </c>
      <c r="L1144" s="51">
        <f>'Laporan Mingguan'!R1150</f>
        <v>410000</v>
      </c>
    </row>
    <row r="1145" spans="1:12" s="52" customFormat="1" x14ac:dyDescent="0.2">
      <c r="A1145" s="38">
        <f>'Laporan Mingguan'!A1151</f>
        <v>121</v>
      </c>
      <c r="B1145" s="48" t="str">
        <f>'Laporan Mingguan'!B1151</f>
        <v>Counter shank MAYKESTAG</v>
      </c>
      <c r="C1145" s="48" t="str">
        <f>'Laporan Mingguan'!C1151</f>
        <v>25-90°</v>
      </c>
      <c r="D1145" s="48" t="str">
        <f>'Laporan Mingguan'!D1151</f>
        <v>Agave</v>
      </c>
      <c r="E1145" s="48">
        <f>'Laporan Mingguan'!E1151</f>
        <v>0</v>
      </c>
      <c r="F1145" s="51">
        <f>'Laporan Mingguan'!F1151</f>
        <v>1</v>
      </c>
      <c r="G1145" s="48">
        <f>'Laporan Mingguan'!G1151+'Laporan Mingguan'!I1151+'Laporan Mingguan'!K1151+'Laporan Mingguan'!M1151</f>
        <v>0</v>
      </c>
      <c r="H1145" s="48">
        <f>'Laporan Mingguan'!H1151+'Laporan Mingguan'!J1151+'Laporan Mingguan'!L1151+'Laporan Mingguan'!N1151</f>
        <v>0</v>
      </c>
      <c r="I1145" s="51">
        <f>'Laporan Mingguan'!O1151</f>
        <v>1</v>
      </c>
      <c r="J1145" s="39">
        <f>'Laporan Mingguan'!P1151</f>
        <v>1</v>
      </c>
      <c r="K1145" s="51">
        <f>'Laporan Mingguan'!Q1151</f>
        <v>1130000</v>
      </c>
      <c r="L1145" s="51">
        <f>'Laporan Mingguan'!R1151</f>
        <v>1130000</v>
      </c>
    </row>
    <row r="1146" spans="1:12" s="52" customFormat="1" x14ac:dyDescent="0.2">
      <c r="A1146" s="38">
        <f>'Laporan Mingguan'!A1152</f>
        <v>122</v>
      </c>
      <c r="B1146" s="48" t="str">
        <f>'Laporan Mingguan'!B1152</f>
        <v>Drill Nachi HSS</v>
      </c>
      <c r="C1146" s="48" t="str">
        <f>'Laporan Mingguan'!C1152</f>
        <v>Ø1</v>
      </c>
      <c r="D1146" s="48" t="str">
        <f>'Laporan Mingguan'!D1152</f>
        <v>Agave,JABAKU</v>
      </c>
      <c r="E1146" s="48">
        <f>'Laporan Mingguan'!E1152</f>
        <v>0</v>
      </c>
      <c r="F1146" s="51">
        <f>'Laporan Mingguan'!F1152</f>
        <v>7</v>
      </c>
      <c r="G1146" s="48">
        <f>'Laporan Mingguan'!G1152+'Laporan Mingguan'!I1152+'Laporan Mingguan'!K1152+'Laporan Mingguan'!M1152</f>
        <v>0</v>
      </c>
      <c r="H1146" s="48">
        <f>'Laporan Mingguan'!H1152+'Laporan Mingguan'!J1152+'Laporan Mingguan'!L1152+'Laporan Mingguan'!N1152</f>
        <v>0</v>
      </c>
      <c r="I1146" s="51">
        <f>'Laporan Mingguan'!O1152</f>
        <v>7</v>
      </c>
      <c r="J1146" s="39">
        <f>'Laporan Mingguan'!P1152</f>
        <v>7</v>
      </c>
      <c r="K1146" s="51">
        <f>'Laporan Mingguan'!Q1152</f>
        <v>21000</v>
      </c>
      <c r="L1146" s="51">
        <f>'Laporan Mingguan'!R1152</f>
        <v>147000</v>
      </c>
    </row>
    <row r="1147" spans="1:12" s="52" customFormat="1" x14ac:dyDescent="0.2">
      <c r="A1147" s="38">
        <f>'Laporan Mingguan'!A1153</f>
        <v>123</v>
      </c>
      <c r="B1147" s="48" t="str">
        <f>'Laporan Mingguan'!B1153</f>
        <v>Drill Nachi HSS</v>
      </c>
      <c r="C1147" s="48" t="str">
        <f>'Laporan Mingguan'!C1153</f>
        <v>Ø1.5</v>
      </c>
      <c r="D1147" s="48" t="str">
        <f>'Laporan Mingguan'!D1153</f>
        <v>Agave</v>
      </c>
      <c r="E1147" s="48">
        <f>'Laporan Mingguan'!E1153</f>
        <v>0</v>
      </c>
      <c r="F1147" s="51">
        <f>'Laporan Mingguan'!F1153</f>
        <v>0</v>
      </c>
      <c r="G1147" s="48">
        <f>'Laporan Mingguan'!G1153+'Laporan Mingguan'!I1153+'Laporan Mingguan'!K1153+'Laporan Mingguan'!M1153</f>
        <v>0</v>
      </c>
      <c r="H1147" s="48">
        <f>'Laporan Mingguan'!H1153+'Laporan Mingguan'!J1153+'Laporan Mingguan'!L1153+'Laporan Mingguan'!N1153</f>
        <v>0</v>
      </c>
      <c r="I1147" s="51">
        <f>'Laporan Mingguan'!O1153</f>
        <v>0</v>
      </c>
      <c r="J1147" s="39">
        <f>'Laporan Mingguan'!P1153</f>
        <v>0</v>
      </c>
      <c r="K1147" s="51">
        <f>'Laporan Mingguan'!Q1153</f>
        <v>19000</v>
      </c>
      <c r="L1147" s="51">
        <f>'Laporan Mingguan'!R1153</f>
        <v>0</v>
      </c>
    </row>
    <row r="1148" spans="1:12" s="52" customFormat="1" x14ac:dyDescent="0.2">
      <c r="A1148" s="38">
        <f>'Laporan Mingguan'!A1154</f>
        <v>124</v>
      </c>
      <c r="B1148" s="48" t="str">
        <f>'Laporan Mingguan'!B1154</f>
        <v>Drill Nachi HSS</v>
      </c>
      <c r="C1148" s="48" t="str">
        <f>'Laporan Mingguan'!C1154</f>
        <v>Ø1.8</v>
      </c>
      <c r="D1148" s="48" t="str">
        <f>'Laporan Mingguan'!D1154</f>
        <v>Agave</v>
      </c>
      <c r="E1148" s="48">
        <f>'Laporan Mingguan'!E1154</f>
        <v>0</v>
      </c>
      <c r="F1148" s="51">
        <f>'Laporan Mingguan'!F1154</f>
        <v>11</v>
      </c>
      <c r="G1148" s="48">
        <f>'Laporan Mingguan'!G1154+'Laporan Mingguan'!I1154+'Laporan Mingguan'!K1154+'Laporan Mingguan'!M1154</f>
        <v>0</v>
      </c>
      <c r="H1148" s="48">
        <f>'Laporan Mingguan'!H1154+'Laporan Mingguan'!J1154+'Laporan Mingguan'!L1154+'Laporan Mingguan'!N1154</f>
        <v>0</v>
      </c>
      <c r="I1148" s="51">
        <f>'Laporan Mingguan'!O1154</f>
        <v>11</v>
      </c>
      <c r="J1148" s="39">
        <f>'Laporan Mingguan'!P1154</f>
        <v>11</v>
      </c>
      <c r="K1148" s="51">
        <f>'Laporan Mingguan'!Q1154</f>
        <v>15500</v>
      </c>
      <c r="L1148" s="51">
        <f>'Laporan Mingguan'!R1154</f>
        <v>170500</v>
      </c>
    </row>
    <row r="1149" spans="1:12" s="52" customFormat="1" x14ac:dyDescent="0.2">
      <c r="A1149" s="38">
        <f>'Laporan Mingguan'!A1155</f>
        <v>125</v>
      </c>
      <c r="B1149" s="48" t="str">
        <f>'Laporan Mingguan'!B1155</f>
        <v>Drill Nachi HSS</v>
      </c>
      <c r="C1149" s="48" t="str">
        <f>'Laporan Mingguan'!C1155</f>
        <v>Ø2.5</v>
      </c>
      <c r="D1149" s="48" t="str">
        <f>'Laporan Mingguan'!D1155</f>
        <v>Agave</v>
      </c>
      <c r="E1149" s="48">
        <f>'Laporan Mingguan'!E1155</f>
        <v>0</v>
      </c>
      <c r="F1149" s="51">
        <f>'Laporan Mingguan'!F1155</f>
        <v>3</v>
      </c>
      <c r="G1149" s="48">
        <f>'Laporan Mingguan'!G1155+'Laporan Mingguan'!I1155+'Laporan Mingguan'!K1155+'Laporan Mingguan'!M1155</f>
        <v>0</v>
      </c>
      <c r="H1149" s="48">
        <f>'Laporan Mingguan'!H1155+'Laporan Mingguan'!J1155+'Laporan Mingguan'!L1155+'Laporan Mingguan'!N1155</f>
        <v>1</v>
      </c>
      <c r="I1149" s="51">
        <f>'Laporan Mingguan'!O1155</f>
        <v>2</v>
      </c>
      <c r="J1149" s="39">
        <f>'Laporan Mingguan'!P1155</f>
        <v>2</v>
      </c>
      <c r="K1149" s="51">
        <f>'Laporan Mingguan'!Q1155</f>
        <v>15000</v>
      </c>
      <c r="L1149" s="51">
        <f>'Laporan Mingguan'!R1155</f>
        <v>30000</v>
      </c>
    </row>
    <row r="1150" spans="1:12" s="52" customFormat="1" x14ac:dyDescent="0.2">
      <c r="A1150" s="38">
        <f>'Laporan Mingguan'!A1156</f>
        <v>126</v>
      </c>
      <c r="B1150" s="48" t="str">
        <f>'Laporan Mingguan'!B1156</f>
        <v>Drill Nachi HSS</v>
      </c>
      <c r="C1150" s="48" t="str">
        <f>'Laporan Mingguan'!C1156</f>
        <v>Ø2.7</v>
      </c>
      <c r="D1150" s="48">
        <f>'Laporan Mingguan'!D1156</f>
        <v>0</v>
      </c>
      <c r="E1150" s="48">
        <f>'Laporan Mingguan'!E1156</f>
        <v>0</v>
      </c>
      <c r="F1150" s="51">
        <f>'Laporan Mingguan'!F1156</f>
        <v>3</v>
      </c>
      <c r="G1150" s="48">
        <f>'Laporan Mingguan'!G1156+'Laporan Mingguan'!I1156+'Laporan Mingguan'!K1156+'Laporan Mingguan'!M1156</f>
        <v>0</v>
      </c>
      <c r="H1150" s="48">
        <f>'Laporan Mingguan'!H1156+'Laporan Mingguan'!J1156+'Laporan Mingguan'!L1156+'Laporan Mingguan'!N1156</f>
        <v>0</v>
      </c>
      <c r="I1150" s="51">
        <f>'Laporan Mingguan'!O1156</f>
        <v>3</v>
      </c>
      <c r="J1150" s="39">
        <f>'Laporan Mingguan'!P1156</f>
        <v>3</v>
      </c>
      <c r="K1150" s="51">
        <f>'Laporan Mingguan'!Q1156</f>
        <v>10450</v>
      </c>
      <c r="L1150" s="51">
        <f>'Laporan Mingguan'!R1156</f>
        <v>31350</v>
      </c>
    </row>
    <row r="1151" spans="1:12" s="52" customFormat="1" x14ac:dyDescent="0.2">
      <c r="A1151" s="38">
        <f>'Laporan Mingguan'!A1157</f>
        <v>127</v>
      </c>
      <c r="B1151" s="48" t="str">
        <f>'Laporan Mingguan'!B1157</f>
        <v>Drill Nachi HSS</v>
      </c>
      <c r="C1151" s="48" t="str">
        <f>'Laporan Mingguan'!C1157</f>
        <v>Ø2.8</v>
      </c>
      <c r="D1151" s="48" t="str">
        <f>'Laporan Mingguan'!D1157</f>
        <v>Agave</v>
      </c>
      <c r="E1151" s="48">
        <f>'Laporan Mingguan'!E1157</f>
        <v>0</v>
      </c>
      <c r="F1151" s="51">
        <f>'Laporan Mingguan'!F1157</f>
        <v>6</v>
      </c>
      <c r="G1151" s="48">
        <f>'Laporan Mingguan'!G1157+'Laporan Mingguan'!I1157+'Laporan Mingguan'!K1157+'Laporan Mingguan'!M1157</f>
        <v>0</v>
      </c>
      <c r="H1151" s="48">
        <f>'Laporan Mingguan'!H1157+'Laporan Mingguan'!J1157+'Laporan Mingguan'!L1157+'Laporan Mingguan'!N1157</f>
        <v>0</v>
      </c>
      <c r="I1151" s="51">
        <f>'Laporan Mingguan'!O1157</f>
        <v>6</v>
      </c>
      <c r="J1151" s="39">
        <f>'Laporan Mingguan'!P1157</f>
        <v>6</v>
      </c>
      <c r="K1151" s="51">
        <f>'Laporan Mingguan'!Q1157</f>
        <v>15000</v>
      </c>
      <c r="L1151" s="51">
        <f>'Laporan Mingguan'!R1157</f>
        <v>90000</v>
      </c>
    </row>
    <row r="1152" spans="1:12" s="52" customFormat="1" x14ac:dyDescent="0.2">
      <c r="A1152" s="38">
        <f>'Laporan Mingguan'!A1158</f>
        <v>128</v>
      </c>
      <c r="B1152" s="48" t="str">
        <f>'Laporan Mingguan'!B1158</f>
        <v>Drill HSS</v>
      </c>
      <c r="C1152" s="48" t="str">
        <f>'Laporan Mingguan'!C1158</f>
        <v>Ø3x305</v>
      </c>
      <c r="D1152" s="48">
        <f>'Laporan Mingguan'!D1158</f>
        <v>0</v>
      </c>
      <c r="E1152" s="48">
        <f>'Laporan Mingguan'!E1158</f>
        <v>0</v>
      </c>
      <c r="F1152" s="51">
        <f>'Laporan Mingguan'!F1158</f>
        <v>1</v>
      </c>
      <c r="G1152" s="48">
        <f>'Laporan Mingguan'!G1158+'Laporan Mingguan'!I1158+'Laporan Mingguan'!K1158+'Laporan Mingguan'!M1158</f>
        <v>0</v>
      </c>
      <c r="H1152" s="48">
        <f>'Laporan Mingguan'!H1158+'Laporan Mingguan'!J1158+'Laporan Mingguan'!L1158+'Laporan Mingguan'!N1158</f>
        <v>0</v>
      </c>
      <c r="I1152" s="51">
        <f>'Laporan Mingguan'!O1158</f>
        <v>1</v>
      </c>
      <c r="J1152" s="39">
        <f>'Laporan Mingguan'!P1158</f>
        <v>1</v>
      </c>
      <c r="K1152" s="51">
        <f>'Laporan Mingguan'!Q1158</f>
        <v>0</v>
      </c>
      <c r="L1152" s="51">
        <f>'Laporan Mingguan'!R1158</f>
        <v>0</v>
      </c>
    </row>
    <row r="1153" spans="1:12" s="52" customFormat="1" x14ac:dyDescent="0.2">
      <c r="A1153" s="38">
        <f>'Laporan Mingguan'!A1159</f>
        <v>129</v>
      </c>
      <c r="B1153" s="48" t="str">
        <f>'Laporan Mingguan'!B1159</f>
        <v>Drill Nachi HSS</v>
      </c>
      <c r="C1153" s="48" t="str">
        <f>'Laporan Mingguan'!C1159</f>
        <v>Ø3</v>
      </c>
      <c r="D1153" s="48" t="str">
        <f>'Laporan Mingguan'!D1159</f>
        <v>Agave</v>
      </c>
      <c r="E1153" s="48">
        <f>'Laporan Mingguan'!E1159</f>
        <v>0</v>
      </c>
      <c r="F1153" s="51">
        <f>'Laporan Mingguan'!F1159</f>
        <v>3</v>
      </c>
      <c r="G1153" s="48">
        <f>'Laporan Mingguan'!G1159+'Laporan Mingguan'!I1159+'Laporan Mingguan'!K1159+'Laporan Mingguan'!M1159</f>
        <v>0</v>
      </c>
      <c r="H1153" s="48">
        <f>'Laporan Mingguan'!H1159+'Laporan Mingguan'!J1159+'Laporan Mingguan'!L1159+'Laporan Mingguan'!N1159</f>
        <v>1</v>
      </c>
      <c r="I1153" s="51">
        <f>'Laporan Mingguan'!O1159</f>
        <v>2</v>
      </c>
      <c r="J1153" s="39">
        <f>'Laporan Mingguan'!P1159</f>
        <v>2</v>
      </c>
      <c r="K1153" s="51">
        <f>'Laporan Mingguan'!Q1159</f>
        <v>15000</v>
      </c>
      <c r="L1153" s="51">
        <f>'Laporan Mingguan'!R1159</f>
        <v>30000</v>
      </c>
    </row>
    <row r="1154" spans="1:12" s="52" customFormat="1" x14ac:dyDescent="0.2">
      <c r="A1154" s="38">
        <f>'Laporan Mingguan'!A1160</f>
        <v>130</v>
      </c>
      <c r="B1154" s="48" t="str">
        <f>'Laporan Mingguan'!B1160</f>
        <v>Drill Nachi HSS</v>
      </c>
      <c r="C1154" s="48" t="str">
        <f>'Laporan Mingguan'!C1160</f>
        <v>Ø3-LT150-LF75</v>
      </c>
      <c r="D1154" s="48" t="str">
        <f>'Laporan Mingguan'!D1160</f>
        <v>Agave</v>
      </c>
      <c r="E1154" s="48">
        <f>'Laporan Mingguan'!E1160</f>
        <v>0</v>
      </c>
      <c r="F1154" s="51">
        <f>'Laporan Mingguan'!F1160</f>
        <v>1</v>
      </c>
      <c r="G1154" s="48">
        <f>'Laporan Mingguan'!G1160+'Laporan Mingguan'!I1160+'Laporan Mingguan'!K1160+'Laporan Mingguan'!M1160</f>
        <v>0</v>
      </c>
      <c r="H1154" s="48">
        <f>'Laporan Mingguan'!H1160+'Laporan Mingguan'!J1160+'Laporan Mingguan'!L1160+'Laporan Mingguan'!N1160</f>
        <v>0</v>
      </c>
      <c r="I1154" s="51">
        <f>'Laporan Mingguan'!O1160</f>
        <v>1</v>
      </c>
      <c r="J1154" s="39">
        <f>'Laporan Mingguan'!P1160</f>
        <v>1</v>
      </c>
      <c r="K1154" s="51">
        <f>'Laporan Mingguan'!Q1160</f>
        <v>94000</v>
      </c>
      <c r="L1154" s="51">
        <f>'Laporan Mingguan'!R1160</f>
        <v>94000</v>
      </c>
    </row>
    <row r="1155" spans="1:12" s="52" customFormat="1" x14ac:dyDescent="0.2">
      <c r="A1155" s="38">
        <f>'Laporan Mingguan'!A1161</f>
        <v>131</v>
      </c>
      <c r="B1155" s="48" t="str">
        <f>'Laporan Mingguan'!B1161</f>
        <v>Drill Nachi HSS</v>
      </c>
      <c r="C1155" s="48" t="str">
        <f>'Laporan Mingguan'!C1161</f>
        <v>Ø3.1</v>
      </c>
      <c r="D1155" s="48" t="str">
        <f>'Laporan Mingguan'!D1161</f>
        <v>Agave</v>
      </c>
      <c r="E1155" s="48">
        <f>'Laporan Mingguan'!E1161</f>
        <v>0</v>
      </c>
      <c r="F1155" s="51">
        <f>'Laporan Mingguan'!F1161</f>
        <v>5</v>
      </c>
      <c r="G1155" s="48">
        <f>'Laporan Mingguan'!G1161+'Laporan Mingguan'!I1161+'Laporan Mingguan'!K1161+'Laporan Mingguan'!M1161</f>
        <v>0</v>
      </c>
      <c r="H1155" s="48">
        <f>'Laporan Mingguan'!H1161+'Laporan Mingguan'!J1161+'Laporan Mingguan'!L1161+'Laporan Mingguan'!N1161</f>
        <v>0</v>
      </c>
      <c r="I1155" s="51">
        <f>'Laporan Mingguan'!O1161</f>
        <v>5</v>
      </c>
      <c r="J1155" s="39">
        <f>'Laporan Mingguan'!P1161</f>
        <v>5</v>
      </c>
      <c r="K1155" s="51">
        <f>'Laporan Mingguan'!Q1161</f>
        <v>18000</v>
      </c>
      <c r="L1155" s="51">
        <f>'Laporan Mingguan'!R1161</f>
        <v>90000</v>
      </c>
    </row>
    <row r="1156" spans="1:12" s="52" customFormat="1" x14ac:dyDescent="0.2">
      <c r="A1156" s="38">
        <f>'Laporan Mingguan'!A1162</f>
        <v>132</v>
      </c>
      <c r="B1156" s="48" t="str">
        <f>'Laporan Mingguan'!B1162</f>
        <v>Drill Nachi HSS</v>
      </c>
      <c r="C1156" s="48" t="str">
        <f>'Laporan Mingguan'!C1162</f>
        <v>Ø3.2</v>
      </c>
      <c r="D1156" s="48" t="str">
        <f>'Laporan Mingguan'!D1162</f>
        <v>Agave</v>
      </c>
      <c r="E1156" s="48">
        <f>'Laporan Mingguan'!E1162</f>
        <v>0</v>
      </c>
      <c r="F1156" s="51">
        <f>'Laporan Mingguan'!F1162</f>
        <v>3</v>
      </c>
      <c r="G1156" s="48">
        <f>'Laporan Mingguan'!G1162+'Laporan Mingguan'!I1162+'Laporan Mingguan'!K1162+'Laporan Mingguan'!M1162</f>
        <v>0</v>
      </c>
      <c r="H1156" s="48">
        <f>'Laporan Mingguan'!H1162+'Laporan Mingguan'!J1162+'Laporan Mingguan'!L1162+'Laporan Mingguan'!N1162</f>
        <v>0</v>
      </c>
      <c r="I1156" s="51">
        <f>'Laporan Mingguan'!O1162</f>
        <v>3</v>
      </c>
      <c r="J1156" s="39">
        <f>'Laporan Mingguan'!P1162</f>
        <v>3</v>
      </c>
      <c r="K1156" s="51">
        <f>'Laporan Mingguan'!Q1162</f>
        <v>13500</v>
      </c>
      <c r="L1156" s="51">
        <f>'Laporan Mingguan'!R1162</f>
        <v>40500</v>
      </c>
    </row>
    <row r="1157" spans="1:12" s="52" customFormat="1" x14ac:dyDescent="0.2">
      <c r="A1157" s="38">
        <f>'Laporan Mingguan'!A1163</f>
        <v>133</v>
      </c>
      <c r="B1157" s="48" t="str">
        <f>'Laporan Mingguan'!B1163</f>
        <v>Drill Nachi HSS</v>
      </c>
      <c r="C1157" s="48" t="str">
        <f>'Laporan Mingguan'!C1163</f>
        <v>Ø3.3</v>
      </c>
      <c r="D1157" s="48" t="str">
        <f>'Laporan Mingguan'!D1163</f>
        <v>Agave</v>
      </c>
      <c r="E1157" s="48">
        <f>'Laporan Mingguan'!E1163</f>
        <v>0</v>
      </c>
      <c r="F1157" s="51">
        <f>'Laporan Mingguan'!F1163</f>
        <v>4</v>
      </c>
      <c r="G1157" s="48">
        <f>'Laporan Mingguan'!G1163+'Laporan Mingguan'!I1163+'Laporan Mingguan'!K1163+'Laporan Mingguan'!M1163</f>
        <v>0</v>
      </c>
      <c r="H1157" s="48">
        <f>'Laporan Mingguan'!H1163+'Laporan Mingguan'!J1163+'Laporan Mingguan'!L1163+'Laporan Mingguan'!N1163</f>
        <v>0</v>
      </c>
      <c r="I1157" s="51">
        <f>'Laporan Mingguan'!O1163</f>
        <v>4</v>
      </c>
      <c r="J1157" s="39">
        <f>'Laporan Mingguan'!P1163</f>
        <v>4</v>
      </c>
      <c r="K1157" s="51">
        <f>'Laporan Mingguan'!Q1163</f>
        <v>18500</v>
      </c>
      <c r="L1157" s="51">
        <f>'Laporan Mingguan'!R1163</f>
        <v>74000</v>
      </c>
    </row>
    <row r="1158" spans="1:12" s="52" customFormat="1" x14ac:dyDescent="0.2">
      <c r="A1158" s="38">
        <f>'Laporan Mingguan'!A1164</f>
        <v>134</v>
      </c>
      <c r="B1158" s="48" t="str">
        <f>'Laporan Mingguan'!B1164</f>
        <v>Drill Nachi HSS</v>
      </c>
      <c r="C1158" s="48" t="str">
        <f>'Laporan Mingguan'!C1164</f>
        <v>Ø3.3-LT150-LF75</v>
      </c>
      <c r="D1158" s="48" t="str">
        <f>'Laporan Mingguan'!D1164</f>
        <v>Agave</v>
      </c>
      <c r="E1158" s="48">
        <f>'Laporan Mingguan'!E1164</f>
        <v>0</v>
      </c>
      <c r="F1158" s="51">
        <f>'Laporan Mingguan'!F1164</f>
        <v>2</v>
      </c>
      <c r="G1158" s="48">
        <f>'Laporan Mingguan'!G1164+'Laporan Mingguan'!I1164+'Laporan Mingguan'!K1164+'Laporan Mingguan'!M1164</f>
        <v>0</v>
      </c>
      <c r="H1158" s="48">
        <f>'Laporan Mingguan'!H1164+'Laporan Mingguan'!J1164+'Laporan Mingguan'!L1164+'Laporan Mingguan'!N1164</f>
        <v>1</v>
      </c>
      <c r="I1158" s="51">
        <f>'Laporan Mingguan'!O1164</f>
        <v>1</v>
      </c>
      <c r="J1158" s="39">
        <f>'Laporan Mingguan'!P1164</f>
        <v>1</v>
      </c>
      <c r="K1158" s="51">
        <f>'Laporan Mingguan'!Q1164</f>
        <v>132330</v>
      </c>
      <c r="L1158" s="51">
        <f>'Laporan Mingguan'!R1164</f>
        <v>132330</v>
      </c>
    </row>
    <row r="1159" spans="1:12" s="52" customFormat="1" x14ac:dyDescent="0.2">
      <c r="A1159" s="38">
        <f>'Laporan Mingguan'!A1165</f>
        <v>135</v>
      </c>
      <c r="B1159" s="48" t="str">
        <f>'Laporan Mingguan'!B1165</f>
        <v>Drill Nachi HSS</v>
      </c>
      <c r="C1159" s="48" t="str">
        <f>'Laporan Mingguan'!C1165</f>
        <v>Ø3.4</v>
      </c>
      <c r="D1159" s="48" t="str">
        <f>'Laporan Mingguan'!D1165</f>
        <v>Agave</v>
      </c>
      <c r="E1159" s="48">
        <f>'Laporan Mingguan'!E1165</f>
        <v>0</v>
      </c>
      <c r="F1159" s="51">
        <f>'Laporan Mingguan'!F1165</f>
        <v>3</v>
      </c>
      <c r="G1159" s="48">
        <f>'Laporan Mingguan'!G1165+'Laporan Mingguan'!I1165+'Laporan Mingguan'!K1165+'Laporan Mingguan'!M1165</f>
        <v>0</v>
      </c>
      <c r="H1159" s="48">
        <f>'Laporan Mingguan'!H1165+'Laporan Mingguan'!J1165+'Laporan Mingguan'!L1165+'Laporan Mingguan'!N1165</f>
        <v>0</v>
      </c>
      <c r="I1159" s="51">
        <f>'Laporan Mingguan'!O1165</f>
        <v>3</v>
      </c>
      <c r="J1159" s="39">
        <f>'Laporan Mingguan'!P1165</f>
        <v>3</v>
      </c>
      <c r="K1159" s="51">
        <f>'Laporan Mingguan'!Q1165</f>
        <v>18000</v>
      </c>
      <c r="L1159" s="51">
        <f>'Laporan Mingguan'!R1165</f>
        <v>54000</v>
      </c>
    </row>
    <row r="1160" spans="1:12" s="52" customFormat="1" x14ac:dyDescent="0.2">
      <c r="A1160" s="38">
        <f>'Laporan Mingguan'!A1166</f>
        <v>136</v>
      </c>
      <c r="B1160" s="48" t="str">
        <f>'Laporan Mingguan'!B1166</f>
        <v>Drill Nachi HSS</v>
      </c>
      <c r="C1160" s="48" t="str">
        <f>'Laporan Mingguan'!C1166</f>
        <v>Ø3.5</v>
      </c>
      <c r="D1160" s="48" t="str">
        <f>'Laporan Mingguan'!D1166</f>
        <v>Agave</v>
      </c>
      <c r="E1160" s="48">
        <f>'Laporan Mingguan'!E1166</f>
        <v>0</v>
      </c>
      <c r="F1160" s="51">
        <f>'Laporan Mingguan'!F1166</f>
        <v>3</v>
      </c>
      <c r="G1160" s="48">
        <f>'Laporan Mingguan'!G1166+'Laporan Mingguan'!I1166+'Laporan Mingguan'!K1166+'Laporan Mingguan'!M1166</f>
        <v>0</v>
      </c>
      <c r="H1160" s="48">
        <f>'Laporan Mingguan'!H1166+'Laporan Mingguan'!J1166+'Laporan Mingguan'!L1166+'Laporan Mingguan'!N1166</f>
        <v>0</v>
      </c>
      <c r="I1160" s="51">
        <f>'Laporan Mingguan'!O1166</f>
        <v>3</v>
      </c>
      <c r="J1160" s="39">
        <f>'Laporan Mingguan'!P1166</f>
        <v>3</v>
      </c>
      <c r="K1160" s="51">
        <f>'Laporan Mingguan'!Q1166</f>
        <v>17000</v>
      </c>
      <c r="L1160" s="51">
        <f>'Laporan Mingguan'!R1166</f>
        <v>51000</v>
      </c>
    </row>
    <row r="1161" spans="1:12" s="52" customFormat="1" x14ac:dyDescent="0.2">
      <c r="A1161" s="38">
        <f>'Laporan Mingguan'!A1167</f>
        <v>137</v>
      </c>
      <c r="B1161" s="48" t="str">
        <f>'Laporan Mingguan'!B1167</f>
        <v>Drill Nachi HSS</v>
      </c>
      <c r="C1161" s="48" t="str">
        <f>'Laporan Mingguan'!C1167</f>
        <v>Ø3.8</v>
      </c>
      <c r="D1161" s="48" t="str">
        <f>'Laporan Mingguan'!D1167</f>
        <v>Agave</v>
      </c>
      <c r="E1161" s="48">
        <f>'Laporan Mingguan'!E1167</f>
        <v>0</v>
      </c>
      <c r="F1161" s="51">
        <f>'Laporan Mingguan'!F1167</f>
        <v>2</v>
      </c>
      <c r="G1161" s="48">
        <f>'Laporan Mingguan'!G1167+'Laporan Mingguan'!I1167+'Laporan Mingguan'!K1167+'Laporan Mingguan'!M1167</f>
        <v>0</v>
      </c>
      <c r="H1161" s="48">
        <f>'Laporan Mingguan'!H1167+'Laporan Mingguan'!J1167+'Laporan Mingguan'!L1167+'Laporan Mingguan'!N1167</f>
        <v>0</v>
      </c>
      <c r="I1161" s="51">
        <f>'Laporan Mingguan'!O1167</f>
        <v>2</v>
      </c>
      <c r="J1161" s="39">
        <f>'Laporan Mingguan'!P1167</f>
        <v>2</v>
      </c>
      <c r="K1161" s="51">
        <f>'Laporan Mingguan'!Q1167</f>
        <v>20000</v>
      </c>
      <c r="L1161" s="51">
        <f>'Laporan Mingguan'!R1167</f>
        <v>40000</v>
      </c>
    </row>
    <row r="1162" spans="1:12" s="52" customFormat="1" x14ac:dyDescent="0.2">
      <c r="A1162" s="38">
        <f>'Laporan Mingguan'!A1168</f>
        <v>138</v>
      </c>
      <c r="B1162" s="48" t="str">
        <f>'Laporan Mingguan'!B1168</f>
        <v>Drill Nachi HSS</v>
      </c>
      <c r="C1162" s="48" t="str">
        <f>'Laporan Mingguan'!C1168</f>
        <v>Ø3.9</v>
      </c>
      <c r="D1162" s="48" t="str">
        <f>'Laporan Mingguan'!D1168</f>
        <v>Agave</v>
      </c>
      <c r="E1162" s="48">
        <f>'Laporan Mingguan'!E1168</f>
        <v>0</v>
      </c>
      <c r="F1162" s="51">
        <f>'Laporan Mingguan'!F1168</f>
        <v>2</v>
      </c>
      <c r="G1162" s="48">
        <f>'Laporan Mingguan'!G1168+'Laporan Mingguan'!I1168+'Laporan Mingguan'!K1168+'Laporan Mingguan'!M1168</f>
        <v>0</v>
      </c>
      <c r="H1162" s="48">
        <f>'Laporan Mingguan'!H1168+'Laporan Mingguan'!J1168+'Laporan Mingguan'!L1168+'Laporan Mingguan'!N1168</f>
        <v>0</v>
      </c>
      <c r="I1162" s="51">
        <f>'Laporan Mingguan'!O1168</f>
        <v>2</v>
      </c>
      <c r="J1162" s="39">
        <f>'Laporan Mingguan'!P1168</f>
        <v>2</v>
      </c>
      <c r="K1162" s="51">
        <f>'Laporan Mingguan'!Q1168</f>
        <v>13750</v>
      </c>
      <c r="L1162" s="51">
        <f>'Laporan Mingguan'!R1168</f>
        <v>27500</v>
      </c>
    </row>
    <row r="1163" spans="1:12" s="52" customFormat="1" x14ac:dyDescent="0.2">
      <c r="A1163" s="38">
        <f>'Laporan Mingguan'!A1169</f>
        <v>139</v>
      </c>
      <c r="B1163" s="48" t="str">
        <f>'Laporan Mingguan'!B1169</f>
        <v>Drill Nachi HSS</v>
      </c>
      <c r="C1163" s="48" t="str">
        <f>'Laporan Mingguan'!C1169</f>
        <v>Ø4</v>
      </c>
      <c r="D1163" s="48" t="str">
        <f>'Laporan Mingguan'!D1169</f>
        <v>Agave,JABAKU</v>
      </c>
      <c r="E1163" s="48">
        <f>'Laporan Mingguan'!E1169</f>
        <v>0</v>
      </c>
      <c r="F1163" s="51">
        <f>'Laporan Mingguan'!F1169</f>
        <v>3</v>
      </c>
      <c r="G1163" s="48">
        <f>'Laporan Mingguan'!G1169+'Laporan Mingguan'!I1169+'Laporan Mingguan'!K1169+'Laporan Mingguan'!M1169</f>
        <v>2</v>
      </c>
      <c r="H1163" s="48">
        <f>'Laporan Mingguan'!H1169+'Laporan Mingguan'!J1169+'Laporan Mingguan'!L1169+'Laporan Mingguan'!N1169</f>
        <v>2</v>
      </c>
      <c r="I1163" s="51">
        <f>'Laporan Mingguan'!O1169</f>
        <v>3</v>
      </c>
      <c r="J1163" s="39">
        <f>'Laporan Mingguan'!P1169</f>
        <v>3</v>
      </c>
      <c r="K1163" s="51">
        <f>'Laporan Mingguan'!Q1169</f>
        <v>19000</v>
      </c>
      <c r="L1163" s="51">
        <f>'Laporan Mingguan'!R1169</f>
        <v>57000</v>
      </c>
    </row>
    <row r="1164" spans="1:12" s="52" customFormat="1" x14ac:dyDescent="0.2">
      <c r="A1164" s="38">
        <f>'Laporan Mingguan'!A1170</f>
        <v>140</v>
      </c>
      <c r="B1164" s="48" t="str">
        <f>'Laporan Mingguan'!B1170</f>
        <v>Drill Nachi HSS</v>
      </c>
      <c r="C1164" s="48" t="str">
        <f>'Laporan Mingguan'!C1170</f>
        <v>Ø4.1</v>
      </c>
      <c r="D1164" s="48" t="str">
        <f>'Laporan Mingguan'!D1170</f>
        <v>Agave</v>
      </c>
      <c r="E1164" s="48">
        <f>'Laporan Mingguan'!E1170</f>
        <v>0</v>
      </c>
      <c r="F1164" s="51">
        <f>'Laporan Mingguan'!F1170</f>
        <v>3</v>
      </c>
      <c r="G1164" s="48">
        <f>'Laporan Mingguan'!G1170+'Laporan Mingguan'!I1170+'Laporan Mingguan'!K1170+'Laporan Mingguan'!M1170</f>
        <v>0</v>
      </c>
      <c r="H1164" s="48">
        <f>'Laporan Mingguan'!H1170+'Laporan Mingguan'!J1170+'Laporan Mingguan'!L1170+'Laporan Mingguan'!N1170</f>
        <v>0</v>
      </c>
      <c r="I1164" s="51">
        <f>'Laporan Mingguan'!O1170</f>
        <v>3</v>
      </c>
      <c r="J1164" s="39">
        <f>'Laporan Mingguan'!P1170</f>
        <v>3</v>
      </c>
      <c r="K1164" s="51">
        <f>'Laporan Mingguan'!Q1170</f>
        <v>24000</v>
      </c>
      <c r="L1164" s="51">
        <f>'Laporan Mingguan'!R1170</f>
        <v>72000</v>
      </c>
    </row>
    <row r="1165" spans="1:12" s="52" customFormat="1" x14ac:dyDescent="0.2">
      <c r="A1165" s="38">
        <f>'Laporan Mingguan'!A1171</f>
        <v>141</v>
      </c>
      <c r="B1165" s="48" t="str">
        <f>'Laporan Mingguan'!B1171</f>
        <v>Drill Nachi HSS</v>
      </c>
      <c r="C1165" s="48" t="str">
        <f>'Laporan Mingguan'!C1171</f>
        <v>Ø4.2</v>
      </c>
      <c r="D1165" s="48" t="str">
        <f>'Laporan Mingguan'!D1171</f>
        <v>Agave</v>
      </c>
      <c r="E1165" s="48">
        <f>'Laporan Mingguan'!E1171</f>
        <v>0</v>
      </c>
      <c r="F1165" s="51">
        <f>'Laporan Mingguan'!F1171</f>
        <v>2</v>
      </c>
      <c r="G1165" s="48">
        <f>'Laporan Mingguan'!G1171+'Laporan Mingguan'!I1171+'Laporan Mingguan'!K1171+'Laporan Mingguan'!M1171</f>
        <v>0</v>
      </c>
      <c r="H1165" s="48">
        <f>'Laporan Mingguan'!H1171+'Laporan Mingguan'!J1171+'Laporan Mingguan'!L1171+'Laporan Mingguan'!N1171</f>
        <v>1</v>
      </c>
      <c r="I1165" s="51">
        <f>'Laporan Mingguan'!O1171</f>
        <v>1</v>
      </c>
      <c r="J1165" s="39">
        <f>'Laporan Mingguan'!P1171</f>
        <v>1</v>
      </c>
      <c r="K1165" s="51">
        <f>'Laporan Mingguan'!Q1171</f>
        <v>25600</v>
      </c>
      <c r="L1165" s="51">
        <f>'Laporan Mingguan'!R1171</f>
        <v>25600</v>
      </c>
    </row>
    <row r="1166" spans="1:12" s="52" customFormat="1" x14ac:dyDescent="0.2">
      <c r="A1166" s="38">
        <f>'Laporan Mingguan'!A1172</f>
        <v>142</v>
      </c>
      <c r="B1166" s="48" t="str">
        <f>'Laporan Mingguan'!B1172</f>
        <v>Drill Nachi HSS</v>
      </c>
      <c r="C1166" s="48" t="str">
        <f>'Laporan Mingguan'!C1172</f>
        <v>Ø4.5</v>
      </c>
      <c r="D1166" s="48" t="str">
        <f>'Laporan Mingguan'!D1172</f>
        <v>Agave,JABAKU</v>
      </c>
      <c r="E1166" s="48">
        <f>'Laporan Mingguan'!E1172</f>
        <v>0</v>
      </c>
      <c r="F1166" s="51">
        <f>'Laporan Mingguan'!F1172</f>
        <v>5</v>
      </c>
      <c r="G1166" s="48">
        <f>'Laporan Mingguan'!G1172+'Laporan Mingguan'!I1172+'Laporan Mingguan'!K1172+'Laporan Mingguan'!M1172</f>
        <v>0</v>
      </c>
      <c r="H1166" s="48">
        <f>'Laporan Mingguan'!H1172+'Laporan Mingguan'!J1172+'Laporan Mingguan'!L1172+'Laporan Mingguan'!N1172</f>
        <v>0</v>
      </c>
      <c r="I1166" s="51">
        <f>'Laporan Mingguan'!O1172</f>
        <v>5</v>
      </c>
      <c r="J1166" s="39">
        <f>'Laporan Mingguan'!P1172</f>
        <v>5</v>
      </c>
      <c r="K1166" s="51">
        <f>'Laporan Mingguan'!Q1172</f>
        <v>23800</v>
      </c>
      <c r="L1166" s="51">
        <f>'Laporan Mingguan'!R1172</f>
        <v>119000</v>
      </c>
    </row>
    <row r="1167" spans="1:12" s="52" customFormat="1" x14ac:dyDescent="0.2">
      <c r="A1167" s="38">
        <f>'Laporan Mingguan'!A1173</f>
        <v>143</v>
      </c>
      <c r="B1167" s="48" t="str">
        <f>'Laporan Mingguan'!B1173</f>
        <v>Drill Nachi HSS</v>
      </c>
      <c r="C1167" s="48" t="str">
        <f>'Laporan Mingguan'!C1173</f>
        <v>Ø4.6</v>
      </c>
      <c r="D1167" s="48">
        <f>'Laporan Mingguan'!D1173</f>
        <v>0</v>
      </c>
      <c r="E1167" s="48">
        <f>'Laporan Mingguan'!E1173</f>
        <v>0</v>
      </c>
      <c r="F1167" s="51">
        <f>'Laporan Mingguan'!F1173</f>
        <v>3</v>
      </c>
      <c r="G1167" s="48">
        <f>'Laporan Mingguan'!G1173+'Laporan Mingguan'!I1173+'Laporan Mingguan'!K1173+'Laporan Mingguan'!M1173</f>
        <v>0</v>
      </c>
      <c r="H1167" s="48">
        <f>'Laporan Mingguan'!H1173+'Laporan Mingguan'!J1173+'Laporan Mingguan'!L1173+'Laporan Mingguan'!N1173</f>
        <v>0</v>
      </c>
      <c r="I1167" s="51">
        <f>'Laporan Mingguan'!O1173</f>
        <v>3</v>
      </c>
      <c r="J1167" s="39">
        <f>'Laporan Mingguan'!P1173</f>
        <v>3</v>
      </c>
      <c r="K1167" s="51">
        <f>'Laporan Mingguan'!Q1173</f>
        <v>22000</v>
      </c>
      <c r="L1167" s="51">
        <f>'Laporan Mingguan'!R1173</f>
        <v>66000</v>
      </c>
    </row>
    <row r="1168" spans="1:12" s="52" customFormat="1" x14ac:dyDescent="0.2">
      <c r="A1168" s="38">
        <f>'Laporan Mingguan'!A1174</f>
        <v>144</v>
      </c>
      <c r="B1168" s="48" t="str">
        <f>'Laporan Mingguan'!B1174</f>
        <v>Drill Nachi HSS</v>
      </c>
      <c r="C1168" s="48" t="str">
        <f>'Laporan Mingguan'!C1174</f>
        <v>Ø4.7</v>
      </c>
      <c r="D1168" s="48">
        <f>'Laporan Mingguan'!D1174</f>
        <v>0</v>
      </c>
      <c r="E1168" s="48">
        <f>'Laporan Mingguan'!E1174</f>
        <v>0</v>
      </c>
      <c r="F1168" s="51">
        <f>'Laporan Mingguan'!F1174</f>
        <v>4</v>
      </c>
      <c r="G1168" s="48">
        <f>'Laporan Mingguan'!G1174+'Laporan Mingguan'!I1174+'Laporan Mingguan'!K1174+'Laporan Mingguan'!M1174</f>
        <v>0</v>
      </c>
      <c r="H1168" s="48">
        <f>'Laporan Mingguan'!H1174+'Laporan Mingguan'!J1174+'Laporan Mingguan'!L1174+'Laporan Mingguan'!N1174</f>
        <v>0</v>
      </c>
      <c r="I1168" s="51">
        <f>'Laporan Mingguan'!O1174</f>
        <v>4</v>
      </c>
      <c r="J1168" s="39">
        <f>'Laporan Mingguan'!P1174</f>
        <v>4</v>
      </c>
      <c r="K1168" s="51">
        <f>'Laporan Mingguan'!Q1174</f>
        <v>23000</v>
      </c>
      <c r="L1168" s="51">
        <f>'Laporan Mingguan'!R1174</f>
        <v>92000</v>
      </c>
    </row>
    <row r="1169" spans="1:12" s="52" customFormat="1" x14ac:dyDescent="0.2">
      <c r="A1169" s="38">
        <f>'Laporan Mingguan'!A1175</f>
        <v>145</v>
      </c>
      <c r="B1169" s="48" t="str">
        <f>'Laporan Mingguan'!B1175</f>
        <v>Drill Nachi HSS</v>
      </c>
      <c r="C1169" s="48" t="str">
        <f>'Laporan Mingguan'!C1175</f>
        <v>Ø4.8</v>
      </c>
      <c r="D1169" s="48" t="str">
        <f>'Laporan Mingguan'!D1175</f>
        <v>Agave,JABAKU</v>
      </c>
      <c r="E1169" s="48">
        <f>'Laporan Mingguan'!E1175</f>
        <v>0</v>
      </c>
      <c r="F1169" s="51">
        <f>'Laporan Mingguan'!F1175</f>
        <v>4</v>
      </c>
      <c r="G1169" s="48">
        <f>'Laporan Mingguan'!G1175+'Laporan Mingguan'!I1175+'Laporan Mingguan'!K1175+'Laporan Mingguan'!M1175</f>
        <v>0</v>
      </c>
      <c r="H1169" s="48">
        <f>'Laporan Mingguan'!H1175+'Laporan Mingguan'!J1175+'Laporan Mingguan'!L1175+'Laporan Mingguan'!N1175</f>
        <v>0</v>
      </c>
      <c r="I1169" s="51">
        <f>'Laporan Mingguan'!O1175</f>
        <v>4</v>
      </c>
      <c r="J1169" s="39">
        <f>'Laporan Mingguan'!P1175</f>
        <v>4</v>
      </c>
      <c r="K1169" s="51">
        <f>'Laporan Mingguan'!Q1175</f>
        <v>43000</v>
      </c>
      <c r="L1169" s="51">
        <f>'Laporan Mingguan'!R1175</f>
        <v>172000</v>
      </c>
    </row>
    <row r="1170" spans="1:12" s="52" customFormat="1" x14ac:dyDescent="0.2">
      <c r="A1170" s="38">
        <f>'Laporan Mingguan'!A1176</f>
        <v>146</v>
      </c>
      <c r="B1170" s="48" t="str">
        <f>'Laporan Mingguan'!B1176</f>
        <v>Drill Nachi HSS</v>
      </c>
      <c r="C1170" s="48" t="str">
        <f>'Laporan Mingguan'!C1176</f>
        <v>Ø5</v>
      </c>
      <c r="D1170" s="48" t="str">
        <f>'Laporan Mingguan'!D1176</f>
        <v>Agave,JABAKU</v>
      </c>
      <c r="E1170" s="48">
        <f>'Laporan Mingguan'!E1176</f>
        <v>0</v>
      </c>
      <c r="F1170" s="51">
        <f>'Laporan Mingguan'!F1176</f>
        <v>3</v>
      </c>
      <c r="G1170" s="48">
        <f>'Laporan Mingguan'!G1176+'Laporan Mingguan'!I1176+'Laporan Mingguan'!K1176+'Laporan Mingguan'!M1176</f>
        <v>0</v>
      </c>
      <c r="H1170" s="48">
        <f>'Laporan Mingguan'!H1176+'Laporan Mingguan'!J1176+'Laporan Mingguan'!L1176+'Laporan Mingguan'!N1176</f>
        <v>0</v>
      </c>
      <c r="I1170" s="51">
        <f>'Laporan Mingguan'!O1176</f>
        <v>3</v>
      </c>
      <c r="J1170" s="39">
        <f>'Laporan Mingguan'!P1176</f>
        <v>3</v>
      </c>
      <c r="K1170" s="51">
        <f>'Laporan Mingguan'!Q1176</f>
        <v>28000</v>
      </c>
      <c r="L1170" s="51">
        <f>'Laporan Mingguan'!R1176</f>
        <v>84000</v>
      </c>
    </row>
    <row r="1171" spans="1:12" s="52" customFormat="1" x14ac:dyDescent="0.2">
      <c r="A1171" s="38">
        <f>'Laporan Mingguan'!A1177</f>
        <v>147</v>
      </c>
      <c r="B1171" s="48" t="str">
        <f>'Laporan Mingguan'!B1177</f>
        <v>Drill Nachi HSS</v>
      </c>
      <c r="C1171" s="48" t="str">
        <f>'Laporan Mingguan'!C1177</f>
        <v>Ø5.1</v>
      </c>
      <c r="D1171" s="48">
        <f>'Laporan Mingguan'!D1177</f>
        <v>0</v>
      </c>
      <c r="E1171" s="48">
        <f>'Laporan Mingguan'!E1177</f>
        <v>0</v>
      </c>
      <c r="F1171" s="51">
        <f>'Laporan Mingguan'!F1177</f>
        <v>3</v>
      </c>
      <c r="G1171" s="48">
        <f>'Laporan Mingguan'!G1177+'Laporan Mingguan'!I1177+'Laporan Mingguan'!K1177+'Laporan Mingguan'!M1177</f>
        <v>0</v>
      </c>
      <c r="H1171" s="48">
        <f>'Laporan Mingguan'!H1177+'Laporan Mingguan'!J1177+'Laporan Mingguan'!L1177+'Laporan Mingguan'!N1177</f>
        <v>1</v>
      </c>
      <c r="I1171" s="51">
        <f>'Laporan Mingguan'!O1177</f>
        <v>2</v>
      </c>
      <c r="J1171" s="39">
        <f>'Laporan Mingguan'!P1177</f>
        <v>2</v>
      </c>
      <c r="K1171" s="51">
        <f>'Laporan Mingguan'!Q1177</f>
        <v>32000</v>
      </c>
      <c r="L1171" s="51">
        <f>'Laporan Mingguan'!R1177</f>
        <v>64000</v>
      </c>
    </row>
    <row r="1172" spans="1:12" s="52" customFormat="1" x14ac:dyDescent="0.2">
      <c r="A1172" s="38">
        <f>'Laporan Mingguan'!A1178</f>
        <v>148</v>
      </c>
      <c r="B1172" s="48" t="str">
        <f>'Laporan Mingguan'!B1178</f>
        <v>Drill Nachi HSS</v>
      </c>
      <c r="C1172" s="48" t="str">
        <f>'Laporan Mingguan'!C1178</f>
        <v>Ø5.2</v>
      </c>
      <c r="D1172" s="48">
        <f>'Laporan Mingguan'!D1178</f>
        <v>0</v>
      </c>
      <c r="E1172" s="48">
        <f>'Laporan Mingguan'!E1178</f>
        <v>0</v>
      </c>
      <c r="F1172" s="51">
        <f>'Laporan Mingguan'!F1178</f>
        <v>3</v>
      </c>
      <c r="G1172" s="48">
        <f>'Laporan Mingguan'!G1178+'Laporan Mingguan'!I1178+'Laporan Mingguan'!K1178+'Laporan Mingguan'!M1178</f>
        <v>0</v>
      </c>
      <c r="H1172" s="48">
        <f>'Laporan Mingguan'!H1178+'Laporan Mingguan'!J1178+'Laporan Mingguan'!L1178+'Laporan Mingguan'!N1178</f>
        <v>0</v>
      </c>
      <c r="I1172" s="51">
        <f>'Laporan Mingguan'!O1178</f>
        <v>3</v>
      </c>
      <c r="J1172" s="39">
        <f>'Laporan Mingguan'!P1178</f>
        <v>3</v>
      </c>
      <c r="K1172" s="51">
        <f>'Laporan Mingguan'!Q1178</f>
        <v>35000</v>
      </c>
      <c r="L1172" s="51">
        <f>'Laporan Mingguan'!R1178</f>
        <v>105000</v>
      </c>
    </row>
    <row r="1173" spans="1:12" s="52" customFormat="1" x14ac:dyDescent="0.2">
      <c r="A1173" s="38">
        <f>'Laporan Mingguan'!A1179</f>
        <v>149</v>
      </c>
      <c r="B1173" s="48" t="str">
        <f>'Laporan Mingguan'!B1179</f>
        <v>Drill Nachi HSS</v>
      </c>
      <c r="C1173" s="48" t="str">
        <f>'Laporan Mingguan'!C1179</f>
        <v>Ø5.5</v>
      </c>
      <c r="D1173" s="48" t="str">
        <f>'Laporan Mingguan'!D1179</f>
        <v>Agave</v>
      </c>
      <c r="E1173" s="48">
        <f>'Laporan Mingguan'!E1179</f>
        <v>0</v>
      </c>
      <c r="F1173" s="51">
        <f>'Laporan Mingguan'!F1179</f>
        <v>2</v>
      </c>
      <c r="G1173" s="48">
        <f>'Laporan Mingguan'!G1179+'Laporan Mingguan'!I1179+'Laporan Mingguan'!K1179+'Laporan Mingguan'!M1179</f>
        <v>0</v>
      </c>
      <c r="H1173" s="48">
        <f>'Laporan Mingguan'!H1179+'Laporan Mingguan'!J1179+'Laporan Mingguan'!L1179+'Laporan Mingguan'!N1179</f>
        <v>0</v>
      </c>
      <c r="I1173" s="51">
        <f>'Laporan Mingguan'!O1179</f>
        <v>2</v>
      </c>
      <c r="J1173" s="39">
        <f>'Laporan Mingguan'!P1179</f>
        <v>2</v>
      </c>
      <c r="K1173" s="51">
        <f>'Laporan Mingguan'!Q1179</f>
        <v>29000</v>
      </c>
      <c r="L1173" s="51">
        <f>'Laporan Mingguan'!R1179</f>
        <v>58000</v>
      </c>
    </row>
    <row r="1174" spans="1:12" s="52" customFormat="1" x14ac:dyDescent="0.2">
      <c r="A1174" s="38">
        <f>'Laporan Mingguan'!A1180</f>
        <v>150</v>
      </c>
      <c r="B1174" s="48" t="str">
        <f>'Laporan Mingguan'!B1180</f>
        <v>Drill Nachi HSS</v>
      </c>
      <c r="C1174" s="48" t="str">
        <f>'Laporan Mingguan'!C1180</f>
        <v>Ø5.7</v>
      </c>
      <c r="D1174" s="48">
        <f>'Laporan Mingguan'!D1180</f>
        <v>0</v>
      </c>
      <c r="E1174" s="48">
        <f>'Laporan Mingguan'!E1180</f>
        <v>0</v>
      </c>
      <c r="F1174" s="51">
        <f>'Laporan Mingguan'!F1180</f>
        <v>2</v>
      </c>
      <c r="G1174" s="48">
        <f>'Laporan Mingguan'!G1180+'Laporan Mingguan'!I1180+'Laporan Mingguan'!K1180+'Laporan Mingguan'!M1180</f>
        <v>0</v>
      </c>
      <c r="H1174" s="48">
        <f>'Laporan Mingguan'!H1180+'Laporan Mingguan'!J1180+'Laporan Mingguan'!L1180+'Laporan Mingguan'!N1180</f>
        <v>0</v>
      </c>
      <c r="I1174" s="51">
        <f>'Laporan Mingguan'!O1180</f>
        <v>2</v>
      </c>
      <c r="J1174" s="39">
        <f>'Laporan Mingguan'!P1180</f>
        <v>2</v>
      </c>
      <c r="K1174" s="51">
        <f>'Laporan Mingguan'!Q1180</f>
        <v>37500</v>
      </c>
      <c r="L1174" s="51">
        <f>'Laporan Mingguan'!R1180</f>
        <v>75000</v>
      </c>
    </row>
    <row r="1175" spans="1:12" s="52" customFormat="1" x14ac:dyDescent="0.2">
      <c r="A1175" s="38">
        <f>'Laporan Mingguan'!A1181</f>
        <v>151</v>
      </c>
      <c r="B1175" s="48" t="str">
        <f>'Laporan Mingguan'!B1181</f>
        <v>Drill Nachi HSS</v>
      </c>
      <c r="C1175" s="48" t="str">
        <f>'Laporan Mingguan'!C1181</f>
        <v>Ø5.8</v>
      </c>
      <c r="D1175" s="48" t="str">
        <f>'Laporan Mingguan'!D1181</f>
        <v>Agave,JABAKU</v>
      </c>
      <c r="E1175" s="48">
        <f>'Laporan Mingguan'!E1181</f>
        <v>0</v>
      </c>
      <c r="F1175" s="51">
        <f>'Laporan Mingguan'!F1181</f>
        <v>5</v>
      </c>
      <c r="G1175" s="48">
        <f>'Laporan Mingguan'!G1181+'Laporan Mingguan'!I1181+'Laporan Mingguan'!K1181+'Laporan Mingguan'!M1181</f>
        <v>0</v>
      </c>
      <c r="H1175" s="48">
        <f>'Laporan Mingguan'!H1181+'Laporan Mingguan'!J1181+'Laporan Mingguan'!L1181+'Laporan Mingguan'!N1181</f>
        <v>0</v>
      </c>
      <c r="I1175" s="51">
        <f>'Laporan Mingguan'!O1181</f>
        <v>5</v>
      </c>
      <c r="J1175" s="39">
        <f>'Laporan Mingguan'!P1181</f>
        <v>5</v>
      </c>
      <c r="K1175" s="51">
        <f>'Laporan Mingguan'!Q1181</f>
        <v>33000</v>
      </c>
      <c r="L1175" s="51">
        <f>'Laporan Mingguan'!R1181</f>
        <v>165000</v>
      </c>
    </row>
    <row r="1176" spans="1:12" s="52" customFormat="1" x14ac:dyDescent="0.2">
      <c r="A1176" s="38">
        <f>'Laporan Mingguan'!A1182</f>
        <v>152</v>
      </c>
      <c r="B1176" s="48" t="str">
        <f>'Laporan Mingguan'!B1182</f>
        <v>Drill Nachi HSS</v>
      </c>
      <c r="C1176" s="48" t="str">
        <f>'Laporan Mingguan'!C1182</f>
        <v>Ø6</v>
      </c>
      <c r="D1176" s="48" t="str">
        <f>'Laporan Mingguan'!D1182</f>
        <v>Agave,JABAKU</v>
      </c>
      <c r="E1176" s="48">
        <f>'Laporan Mingguan'!E1182</f>
        <v>0</v>
      </c>
      <c r="F1176" s="51">
        <f>'Laporan Mingguan'!F1182</f>
        <v>3</v>
      </c>
      <c r="G1176" s="48">
        <f>'Laporan Mingguan'!G1182+'Laporan Mingguan'!I1182+'Laporan Mingguan'!K1182+'Laporan Mingguan'!M1182</f>
        <v>0</v>
      </c>
      <c r="H1176" s="48">
        <f>'Laporan Mingguan'!H1182+'Laporan Mingguan'!J1182+'Laporan Mingguan'!L1182+'Laporan Mingguan'!N1182</f>
        <v>0</v>
      </c>
      <c r="I1176" s="51">
        <f>'Laporan Mingguan'!O1182</f>
        <v>3</v>
      </c>
      <c r="J1176" s="39">
        <f>'Laporan Mingguan'!P1182</f>
        <v>3</v>
      </c>
      <c r="K1176" s="51">
        <f>'Laporan Mingguan'!Q1182</f>
        <v>36500</v>
      </c>
      <c r="L1176" s="51">
        <f>'Laporan Mingguan'!R1182</f>
        <v>109500</v>
      </c>
    </row>
    <row r="1177" spans="1:12" s="52" customFormat="1" x14ac:dyDescent="0.2">
      <c r="A1177" s="38">
        <f>'Laporan Mingguan'!A1183</f>
        <v>153</v>
      </c>
      <c r="B1177" s="48" t="str">
        <f>'Laporan Mingguan'!B1183</f>
        <v>Drill Nachi HSS</v>
      </c>
      <c r="C1177" s="48" t="str">
        <f>'Laporan Mingguan'!C1183</f>
        <v>Ø6.1</v>
      </c>
      <c r="D1177" s="48">
        <f>'Laporan Mingguan'!D1183</f>
        <v>0</v>
      </c>
      <c r="E1177" s="48">
        <f>'Laporan Mingguan'!E1183</f>
        <v>0</v>
      </c>
      <c r="F1177" s="51">
        <f>'Laporan Mingguan'!F1183</f>
        <v>4</v>
      </c>
      <c r="G1177" s="48">
        <f>'Laporan Mingguan'!G1183+'Laporan Mingguan'!I1183+'Laporan Mingguan'!K1183+'Laporan Mingguan'!M1183</f>
        <v>0</v>
      </c>
      <c r="H1177" s="48">
        <f>'Laporan Mingguan'!H1183+'Laporan Mingguan'!J1183+'Laporan Mingguan'!L1183+'Laporan Mingguan'!N1183</f>
        <v>0</v>
      </c>
      <c r="I1177" s="51">
        <f>'Laporan Mingguan'!O1183</f>
        <v>4</v>
      </c>
      <c r="J1177" s="39">
        <f>'Laporan Mingguan'!P1183</f>
        <v>4</v>
      </c>
      <c r="K1177" s="51">
        <f>'Laporan Mingguan'!Q1183</f>
        <v>44400</v>
      </c>
      <c r="L1177" s="51">
        <f>'Laporan Mingguan'!R1183</f>
        <v>177600</v>
      </c>
    </row>
    <row r="1178" spans="1:12" s="52" customFormat="1" x14ac:dyDescent="0.2">
      <c r="A1178" s="38">
        <f>'Laporan Mingguan'!A1184</f>
        <v>154</v>
      </c>
      <c r="B1178" s="48" t="str">
        <f>'Laporan Mingguan'!B1184</f>
        <v>Drill Nachi HSS</v>
      </c>
      <c r="C1178" s="48" t="str">
        <f>'Laporan Mingguan'!C1184</f>
        <v>Ø6.2</v>
      </c>
      <c r="D1178" s="48" t="str">
        <f>'Laporan Mingguan'!D1184</f>
        <v>Agave</v>
      </c>
      <c r="E1178" s="48">
        <f>'Laporan Mingguan'!E1184</f>
        <v>0</v>
      </c>
      <c r="F1178" s="51">
        <f>'Laporan Mingguan'!F1184</f>
        <v>4</v>
      </c>
      <c r="G1178" s="48">
        <f>'Laporan Mingguan'!G1184+'Laporan Mingguan'!I1184+'Laporan Mingguan'!K1184+'Laporan Mingguan'!M1184</f>
        <v>0</v>
      </c>
      <c r="H1178" s="48">
        <f>'Laporan Mingguan'!H1184+'Laporan Mingguan'!J1184+'Laporan Mingguan'!L1184+'Laporan Mingguan'!N1184</f>
        <v>0</v>
      </c>
      <c r="I1178" s="51">
        <f>'Laporan Mingguan'!O1184</f>
        <v>4</v>
      </c>
      <c r="J1178" s="39">
        <f>'Laporan Mingguan'!P1184</f>
        <v>4</v>
      </c>
      <c r="K1178" s="51">
        <f>'Laporan Mingguan'!Q1184</f>
        <v>43000</v>
      </c>
      <c r="L1178" s="51">
        <f>'Laporan Mingguan'!R1184</f>
        <v>172000</v>
      </c>
    </row>
    <row r="1179" spans="1:12" s="52" customFormat="1" x14ac:dyDescent="0.2">
      <c r="A1179" s="38">
        <f>'Laporan Mingguan'!A1185</f>
        <v>155</v>
      </c>
      <c r="B1179" s="48" t="str">
        <f>'Laporan Mingguan'!B1185</f>
        <v>Drill Nachi HSS</v>
      </c>
      <c r="C1179" s="48" t="str">
        <f>'Laporan Mingguan'!C1185</f>
        <v>Ø6.4</v>
      </c>
      <c r="D1179" s="48">
        <f>'Laporan Mingguan'!D1185</f>
        <v>0</v>
      </c>
      <c r="E1179" s="48">
        <f>'Laporan Mingguan'!E1185</f>
        <v>0</v>
      </c>
      <c r="F1179" s="51">
        <f>'Laporan Mingguan'!F1185</f>
        <v>3</v>
      </c>
      <c r="G1179" s="48">
        <f>'Laporan Mingguan'!G1185+'Laporan Mingguan'!I1185+'Laporan Mingguan'!K1185+'Laporan Mingguan'!M1185</f>
        <v>0</v>
      </c>
      <c r="H1179" s="48">
        <f>'Laporan Mingguan'!H1185+'Laporan Mingguan'!J1185+'Laporan Mingguan'!L1185+'Laporan Mingguan'!N1185</f>
        <v>0</v>
      </c>
      <c r="I1179" s="51">
        <f>'Laporan Mingguan'!O1185</f>
        <v>3</v>
      </c>
      <c r="J1179" s="39">
        <f>'Laporan Mingguan'!P1185</f>
        <v>3</v>
      </c>
      <c r="K1179" s="51">
        <f>'Laporan Mingguan'!Q1185</f>
        <v>36000</v>
      </c>
      <c r="L1179" s="51">
        <f>'Laporan Mingguan'!R1185</f>
        <v>108000</v>
      </c>
    </row>
    <row r="1180" spans="1:12" s="52" customFormat="1" x14ac:dyDescent="0.2">
      <c r="A1180" s="38">
        <f>'Laporan Mingguan'!A1186</f>
        <v>156</v>
      </c>
      <c r="B1180" s="48" t="str">
        <f>'Laporan Mingguan'!B1186</f>
        <v>Drill Nachi HSS</v>
      </c>
      <c r="C1180" s="48" t="str">
        <f>'Laporan Mingguan'!C1186</f>
        <v>Ø6.5</v>
      </c>
      <c r="D1180" s="48" t="str">
        <f>'Laporan Mingguan'!D1186</f>
        <v>Agave</v>
      </c>
      <c r="E1180" s="48">
        <f>'Laporan Mingguan'!E1186</f>
        <v>0</v>
      </c>
      <c r="F1180" s="51">
        <f>'Laporan Mingguan'!F1186</f>
        <v>4</v>
      </c>
      <c r="G1180" s="48">
        <f>'Laporan Mingguan'!G1186+'Laporan Mingguan'!I1186+'Laporan Mingguan'!K1186+'Laporan Mingguan'!M1186</f>
        <v>0</v>
      </c>
      <c r="H1180" s="48">
        <f>'Laporan Mingguan'!H1186+'Laporan Mingguan'!J1186+'Laporan Mingguan'!L1186+'Laporan Mingguan'!N1186</f>
        <v>0</v>
      </c>
      <c r="I1180" s="51">
        <f>'Laporan Mingguan'!O1186</f>
        <v>4</v>
      </c>
      <c r="J1180" s="39">
        <f>'Laporan Mingguan'!P1186</f>
        <v>4</v>
      </c>
      <c r="K1180" s="51">
        <f>'Laporan Mingguan'!Q1186</f>
        <v>39500</v>
      </c>
      <c r="L1180" s="51">
        <f>'Laporan Mingguan'!R1186</f>
        <v>158000</v>
      </c>
    </row>
    <row r="1181" spans="1:12" s="52" customFormat="1" x14ac:dyDescent="0.2">
      <c r="A1181" s="38">
        <f>'Laporan Mingguan'!A1187</f>
        <v>157</v>
      </c>
      <c r="B1181" s="48" t="str">
        <f>'Laporan Mingguan'!B1187</f>
        <v>Drill Nachi HSS</v>
      </c>
      <c r="C1181" s="48" t="str">
        <f>'Laporan Mingguan'!C1187</f>
        <v>Ø6.6</v>
      </c>
      <c r="D1181" s="48">
        <f>'Laporan Mingguan'!D1187</f>
        <v>0</v>
      </c>
      <c r="E1181" s="48">
        <f>'Laporan Mingguan'!E1187</f>
        <v>0</v>
      </c>
      <c r="F1181" s="51">
        <f>'Laporan Mingguan'!F1187</f>
        <v>3</v>
      </c>
      <c r="G1181" s="48">
        <f>'Laporan Mingguan'!G1187+'Laporan Mingguan'!I1187+'Laporan Mingguan'!K1187+'Laporan Mingguan'!M1187</f>
        <v>0</v>
      </c>
      <c r="H1181" s="48">
        <f>'Laporan Mingguan'!H1187+'Laporan Mingguan'!J1187+'Laporan Mingguan'!L1187+'Laporan Mingguan'!N1187</f>
        <v>0</v>
      </c>
      <c r="I1181" s="51">
        <f>'Laporan Mingguan'!O1187</f>
        <v>3</v>
      </c>
      <c r="J1181" s="39">
        <f>'Laporan Mingguan'!P1187</f>
        <v>3</v>
      </c>
      <c r="K1181" s="51">
        <f>'Laporan Mingguan'!Q1187</f>
        <v>42000</v>
      </c>
      <c r="L1181" s="51">
        <f>'Laporan Mingguan'!R1187</f>
        <v>126000</v>
      </c>
    </row>
    <row r="1182" spans="1:12" s="52" customFormat="1" x14ac:dyDescent="0.2">
      <c r="A1182" s="38">
        <f>'Laporan Mingguan'!A1188</f>
        <v>158</v>
      </c>
      <c r="B1182" s="48" t="str">
        <f>'Laporan Mingguan'!B1188</f>
        <v>Drill Nachi HSS</v>
      </c>
      <c r="C1182" s="48" t="str">
        <f>'Laporan Mingguan'!C1188</f>
        <v>Ø6.7</v>
      </c>
      <c r="D1182" s="48">
        <f>'Laporan Mingguan'!D1188</f>
        <v>0</v>
      </c>
      <c r="E1182" s="48">
        <f>'Laporan Mingguan'!E1188</f>
        <v>0</v>
      </c>
      <c r="F1182" s="51">
        <f>'Laporan Mingguan'!F1188</f>
        <v>3</v>
      </c>
      <c r="G1182" s="48">
        <f>'Laporan Mingguan'!G1188+'Laporan Mingguan'!I1188+'Laporan Mingguan'!K1188+'Laporan Mingguan'!M1188</f>
        <v>0</v>
      </c>
      <c r="H1182" s="48">
        <f>'Laporan Mingguan'!H1188+'Laporan Mingguan'!J1188+'Laporan Mingguan'!L1188+'Laporan Mingguan'!N1188</f>
        <v>0</v>
      </c>
      <c r="I1182" s="51">
        <f>'Laporan Mingguan'!O1188</f>
        <v>3</v>
      </c>
      <c r="J1182" s="39">
        <f>'Laporan Mingguan'!P1188</f>
        <v>3</v>
      </c>
      <c r="K1182" s="51">
        <f>'Laporan Mingguan'!Q1188</f>
        <v>43999.780000000006</v>
      </c>
      <c r="L1182" s="51">
        <f>'Laporan Mingguan'!R1188</f>
        <v>131999.34000000003</v>
      </c>
    </row>
    <row r="1183" spans="1:12" s="52" customFormat="1" x14ac:dyDescent="0.2">
      <c r="A1183" s="38">
        <f>'Laporan Mingguan'!A1189</f>
        <v>159</v>
      </c>
      <c r="B1183" s="48" t="str">
        <f>'Laporan Mingguan'!B1189</f>
        <v>Drill Nachi HSS</v>
      </c>
      <c r="C1183" s="48" t="str">
        <f>'Laporan Mingguan'!C1189</f>
        <v>Ø6.8</v>
      </c>
      <c r="D1183" s="48" t="str">
        <f>'Laporan Mingguan'!D1189</f>
        <v>Agave,JABAKU</v>
      </c>
      <c r="E1183" s="48">
        <f>'Laporan Mingguan'!E1189</f>
        <v>0</v>
      </c>
      <c r="F1183" s="51">
        <f>'Laporan Mingguan'!F1189</f>
        <v>3</v>
      </c>
      <c r="G1183" s="48">
        <f>'Laporan Mingguan'!G1189+'Laporan Mingguan'!I1189+'Laporan Mingguan'!K1189+'Laporan Mingguan'!M1189</f>
        <v>0</v>
      </c>
      <c r="H1183" s="48">
        <f>'Laporan Mingguan'!H1189+'Laporan Mingguan'!J1189+'Laporan Mingguan'!L1189+'Laporan Mingguan'!N1189</f>
        <v>0</v>
      </c>
      <c r="I1183" s="51">
        <f>'Laporan Mingguan'!O1189</f>
        <v>3</v>
      </c>
      <c r="J1183" s="39">
        <f>'Laporan Mingguan'!P1189</f>
        <v>3</v>
      </c>
      <c r="K1183" s="51">
        <f>'Laporan Mingguan'!Q1189</f>
        <v>56000</v>
      </c>
      <c r="L1183" s="51">
        <f>'Laporan Mingguan'!R1189</f>
        <v>168000</v>
      </c>
    </row>
    <row r="1184" spans="1:12" s="52" customFormat="1" x14ac:dyDescent="0.2">
      <c r="A1184" s="38">
        <f>'Laporan Mingguan'!A1190</f>
        <v>160</v>
      </c>
      <c r="B1184" s="48" t="str">
        <f>'Laporan Mingguan'!B1190</f>
        <v>Drill Nachi HSS</v>
      </c>
      <c r="C1184" s="48" t="str">
        <f>'Laporan Mingguan'!C1190</f>
        <v>Ø6.9</v>
      </c>
      <c r="D1184" s="48">
        <f>'Laporan Mingguan'!D1190</f>
        <v>0</v>
      </c>
      <c r="E1184" s="48">
        <f>'Laporan Mingguan'!E1190</f>
        <v>0</v>
      </c>
      <c r="F1184" s="51">
        <f>'Laporan Mingguan'!F1190</f>
        <v>4</v>
      </c>
      <c r="G1184" s="48">
        <f>'Laporan Mingguan'!G1190+'Laporan Mingguan'!I1190+'Laporan Mingguan'!K1190+'Laporan Mingguan'!M1190</f>
        <v>0</v>
      </c>
      <c r="H1184" s="48">
        <f>'Laporan Mingguan'!H1190+'Laporan Mingguan'!J1190+'Laporan Mingguan'!L1190+'Laporan Mingguan'!N1190</f>
        <v>0</v>
      </c>
      <c r="I1184" s="51">
        <f>'Laporan Mingguan'!O1190</f>
        <v>4</v>
      </c>
      <c r="J1184" s="39">
        <f>'Laporan Mingguan'!P1190</f>
        <v>4</v>
      </c>
      <c r="K1184" s="51">
        <f>'Laporan Mingguan'!Q1190</f>
        <v>54000</v>
      </c>
      <c r="L1184" s="51">
        <f>'Laporan Mingguan'!R1190</f>
        <v>216000</v>
      </c>
    </row>
    <row r="1185" spans="1:12" s="52" customFormat="1" x14ac:dyDescent="0.2">
      <c r="A1185" s="38">
        <f>'Laporan Mingguan'!A1191</f>
        <v>161</v>
      </c>
      <c r="B1185" s="48" t="str">
        <f>'Laporan Mingguan'!B1191</f>
        <v>Drill Nachi HSS</v>
      </c>
      <c r="C1185" s="48" t="str">
        <f>'Laporan Mingguan'!C1191</f>
        <v>Ø7</v>
      </c>
      <c r="D1185" s="48" t="str">
        <f>'Laporan Mingguan'!D1191</f>
        <v>Agave</v>
      </c>
      <c r="E1185" s="48">
        <f>'Laporan Mingguan'!E1191</f>
        <v>0</v>
      </c>
      <c r="F1185" s="51">
        <f>'Laporan Mingguan'!F1191</f>
        <v>2</v>
      </c>
      <c r="G1185" s="48">
        <f>'Laporan Mingguan'!G1191+'Laporan Mingguan'!I1191+'Laporan Mingguan'!K1191+'Laporan Mingguan'!M1191</f>
        <v>2</v>
      </c>
      <c r="H1185" s="48">
        <f>'Laporan Mingguan'!H1191+'Laporan Mingguan'!J1191+'Laporan Mingguan'!L1191+'Laporan Mingguan'!N1191</f>
        <v>1</v>
      </c>
      <c r="I1185" s="51">
        <f>'Laporan Mingguan'!O1191</f>
        <v>3</v>
      </c>
      <c r="J1185" s="39">
        <f>'Laporan Mingguan'!P1191</f>
        <v>3</v>
      </c>
      <c r="K1185" s="51">
        <f>'Laporan Mingguan'!Q1191</f>
        <v>46000</v>
      </c>
      <c r="L1185" s="51">
        <f>'Laporan Mingguan'!R1191</f>
        <v>138000</v>
      </c>
    </row>
    <row r="1186" spans="1:12" s="52" customFormat="1" x14ac:dyDescent="0.2">
      <c r="A1186" s="38">
        <f>'Laporan Mingguan'!A1192</f>
        <v>162</v>
      </c>
      <c r="B1186" s="48" t="str">
        <f>'Laporan Mingguan'!B1192</f>
        <v>Drill Nachi HSS</v>
      </c>
      <c r="C1186" s="48" t="str">
        <f>'Laporan Mingguan'!C1192</f>
        <v>Ø7.2</v>
      </c>
      <c r="D1186" s="48">
        <f>'Laporan Mingguan'!D1192</f>
        <v>0</v>
      </c>
      <c r="E1186" s="48">
        <f>'Laporan Mingguan'!E1192</f>
        <v>0</v>
      </c>
      <c r="F1186" s="51">
        <f>'Laporan Mingguan'!F1192</f>
        <v>4</v>
      </c>
      <c r="G1186" s="48">
        <f>'Laporan Mingguan'!G1192+'Laporan Mingguan'!I1192+'Laporan Mingguan'!K1192+'Laporan Mingguan'!M1192</f>
        <v>0</v>
      </c>
      <c r="H1186" s="48">
        <f>'Laporan Mingguan'!H1192+'Laporan Mingguan'!J1192+'Laporan Mingguan'!L1192+'Laporan Mingguan'!N1192</f>
        <v>0</v>
      </c>
      <c r="I1186" s="51">
        <f>'Laporan Mingguan'!O1192</f>
        <v>4</v>
      </c>
      <c r="J1186" s="39">
        <f>'Laporan Mingguan'!P1192</f>
        <v>4</v>
      </c>
      <c r="K1186" s="51">
        <f>'Laporan Mingguan'!Q1192</f>
        <v>60000</v>
      </c>
      <c r="L1186" s="51">
        <f>'Laporan Mingguan'!R1192</f>
        <v>240000</v>
      </c>
    </row>
    <row r="1187" spans="1:12" s="52" customFormat="1" x14ac:dyDescent="0.2">
      <c r="A1187" s="38">
        <f>'Laporan Mingguan'!A1193</f>
        <v>163</v>
      </c>
      <c r="B1187" s="48" t="str">
        <f>'Laporan Mingguan'!B1193</f>
        <v>Drill Nachi HSS</v>
      </c>
      <c r="C1187" s="48" t="str">
        <f>'Laporan Mingguan'!C1193</f>
        <v>Ø7.3</v>
      </c>
      <c r="D1187" s="48">
        <f>'Laporan Mingguan'!D1193</f>
        <v>0</v>
      </c>
      <c r="E1187" s="48">
        <f>'Laporan Mingguan'!E1193</f>
        <v>0</v>
      </c>
      <c r="F1187" s="51">
        <f>'Laporan Mingguan'!F1193</f>
        <v>3</v>
      </c>
      <c r="G1187" s="48">
        <f>'Laporan Mingguan'!G1193+'Laporan Mingguan'!I1193+'Laporan Mingguan'!K1193+'Laporan Mingguan'!M1193</f>
        <v>0</v>
      </c>
      <c r="H1187" s="48">
        <f>'Laporan Mingguan'!H1193+'Laporan Mingguan'!J1193+'Laporan Mingguan'!L1193+'Laporan Mingguan'!N1193</f>
        <v>0</v>
      </c>
      <c r="I1187" s="51">
        <f>'Laporan Mingguan'!O1193</f>
        <v>3</v>
      </c>
      <c r="J1187" s="39">
        <f>'Laporan Mingguan'!P1193</f>
        <v>3</v>
      </c>
      <c r="K1187" s="51">
        <f>'Laporan Mingguan'!Q1193</f>
        <v>60000</v>
      </c>
      <c r="L1187" s="51">
        <f>'Laporan Mingguan'!R1193</f>
        <v>180000</v>
      </c>
    </row>
    <row r="1188" spans="1:12" s="52" customFormat="1" x14ac:dyDescent="0.2">
      <c r="A1188" s="38">
        <f>'Laporan Mingguan'!A1194</f>
        <v>164</v>
      </c>
      <c r="B1188" s="48" t="str">
        <f>'Laporan Mingguan'!B1194</f>
        <v>Drill Nachi HSS</v>
      </c>
      <c r="C1188" s="48" t="str">
        <f>'Laporan Mingguan'!C1194</f>
        <v>Ø7.4</v>
      </c>
      <c r="D1188" s="48">
        <f>'Laporan Mingguan'!D1194</f>
        <v>0</v>
      </c>
      <c r="E1188" s="48">
        <f>'Laporan Mingguan'!E1194</f>
        <v>0</v>
      </c>
      <c r="F1188" s="51">
        <f>'Laporan Mingguan'!F1194</f>
        <v>3</v>
      </c>
      <c r="G1188" s="48">
        <f>'Laporan Mingguan'!G1194+'Laporan Mingguan'!I1194+'Laporan Mingguan'!K1194+'Laporan Mingguan'!M1194</f>
        <v>0</v>
      </c>
      <c r="H1188" s="48">
        <f>'Laporan Mingguan'!H1194+'Laporan Mingguan'!J1194+'Laporan Mingguan'!L1194+'Laporan Mingguan'!N1194</f>
        <v>0</v>
      </c>
      <c r="I1188" s="51">
        <f>'Laporan Mingguan'!O1194</f>
        <v>3</v>
      </c>
      <c r="J1188" s="39">
        <f>'Laporan Mingguan'!P1194</f>
        <v>3</v>
      </c>
      <c r="K1188" s="51">
        <f>'Laporan Mingguan'!Q1194</f>
        <v>62060</v>
      </c>
      <c r="L1188" s="51">
        <f>'Laporan Mingguan'!R1194</f>
        <v>186180</v>
      </c>
    </row>
    <row r="1189" spans="1:12" s="52" customFormat="1" x14ac:dyDescent="0.2">
      <c r="A1189" s="38">
        <f>'Laporan Mingguan'!A1195</f>
        <v>165</v>
      </c>
      <c r="B1189" s="48" t="str">
        <f>'Laporan Mingguan'!B1195</f>
        <v>Drill Nachi HSS</v>
      </c>
      <c r="C1189" s="48" t="str">
        <f>'Laporan Mingguan'!C1195</f>
        <v>Ø7.5</v>
      </c>
      <c r="D1189" s="48">
        <f>'Laporan Mingguan'!D1195</f>
        <v>0</v>
      </c>
      <c r="E1189" s="48">
        <f>'Laporan Mingguan'!E1195</f>
        <v>0</v>
      </c>
      <c r="F1189" s="51">
        <f>'Laporan Mingguan'!F1195</f>
        <v>4</v>
      </c>
      <c r="G1189" s="48">
        <f>'Laporan Mingguan'!G1195+'Laporan Mingguan'!I1195+'Laporan Mingguan'!K1195+'Laporan Mingguan'!M1195</f>
        <v>0</v>
      </c>
      <c r="H1189" s="48">
        <f>'Laporan Mingguan'!H1195+'Laporan Mingguan'!J1195+'Laporan Mingguan'!L1195+'Laporan Mingguan'!N1195</f>
        <v>0</v>
      </c>
      <c r="I1189" s="51">
        <f>'Laporan Mingguan'!O1195</f>
        <v>4</v>
      </c>
      <c r="J1189" s="39">
        <f>'Laporan Mingguan'!P1195</f>
        <v>4</v>
      </c>
      <c r="K1189" s="51">
        <f>'Laporan Mingguan'!Q1195</f>
        <v>62060</v>
      </c>
      <c r="L1189" s="51">
        <f>'Laporan Mingguan'!R1195</f>
        <v>248240</v>
      </c>
    </row>
    <row r="1190" spans="1:12" s="52" customFormat="1" x14ac:dyDescent="0.2">
      <c r="A1190" s="38">
        <f>'Laporan Mingguan'!A1196</f>
        <v>166</v>
      </c>
      <c r="B1190" s="48" t="str">
        <f>'Laporan Mingguan'!B1196</f>
        <v>Drill Nachi HSS</v>
      </c>
      <c r="C1190" s="48" t="str">
        <f>'Laporan Mingguan'!C1196</f>
        <v>Ø7.7</v>
      </c>
      <c r="D1190" s="48">
        <f>'Laporan Mingguan'!D1196</f>
        <v>0</v>
      </c>
      <c r="E1190" s="48">
        <f>'Laporan Mingguan'!E1196</f>
        <v>0</v>
      </c>
      <c r="F1190" s="51">
        <f>'Laporan Mingguan'!F1196</f>
        <v>2</v>
      </c>
      <c r="G1190" s="48">
        <f>'Laporan Mingguan'!G1196+'Laporan Mingguan'!I1196+'Laporan Mingguan'!K1196+'Laporan Mingguan'!M1196</f>
        <v>0</v>
      </c>
      <c r="H1190" s="48">
        <f>'Laporan Mingguan'!H1196+'Laporan Mingguan'!J1196+'Laporan Mingguan'!L1196+'Laporan Mingguan'!N1196</f>
        <v>0</v>
      </c>
      <c r="I1190" s="51">
        <f>'Laporan Mingguan'!O1196</f>
        <v>2</v>
      </c>
      <c r="J1190" s="39">
        <f>'Laporan Mingguan'!P1196</f>
        <v>2</v>
      </c>
      <c r="K1190" s="51">
        <f>'Laporan Mingguan'!Q1196</f>
        <v>66500</v>
      </c>
      <c r="L1190" s="51">
        <f>'Laporan Mingguan'!R1196</f>
        <v>133000</v>
      </c>
    </row>
    <row r="1191" spans="1:12" s="52" customFormat="1" x14ac:dyDescent="0.2">
      <c r="A1191" s="38">
        <f>'Laporan Mingguan'!A1197</f>
        <v>167</v>
      </c>
      <c r="B1191" s="48" t="str">
        <f>'Laporan Mingguan'!B1197</f>
        <v>Drill Nachi HSS</v>
      </c>
      <c r="C1191" s="48" t="str">
        <f>'Laporan Mingguan'!C1197</f>
        <v>Ø7.8</v>
      </c>
      <c r="D1191" s="48">
        <f>'Laporan Mingguan'!D1197</f>
        <v>0</v>
      </c>
      <c r="E1191" s="48">
        <f>'Laporan Mingguan'!E1197</f>
        <v>0</v>
      </c>
      <c r="F1191" s="51">
        <f>'Laporan Mingguan'!F1197</f>
        <v>5</v>
      </c>
      <c r="G1191" s="48">
        <f>'Laporan Mingguan'!G1197+'Laporan Mingguan'!I1197+'Laporan Mingguan'!K1197+'Laporan Mingguan'!M1197</f>
        <v>0</v>
      </c>
      <c r="H1191" s="48">
        <f>'Laporan Mingguan'!H1197+'Laporan Mingguan'!J1197+'Laporan Mingguan'!L1197+'Laporan Mingguan'!N1197</f>
        <v>0</v>
      </c>
      <c r="I1191" s="51">
        <f>'Laporan Mingguan'!O1197</f>
        <v>5</v>
      </c>
      <c r="J1191" s="39">
        <f>'Laporan Mingguan'!P1197</f>
        <v>5</v>
      </c>
      <c r="K1191" s="51">
        <f>'Laporan Mingguan'!Q1197</f>
        <v>66500</v>
      </c>
      <c r="L1191" s="51">
        <f>'Laporan Mingguan'!R1197</f>
        <v>332500</v>
      </c>
    </row>
    <row r="1192" spans="1:12" s="52" customFormat="1" x14ac:dyDescent="0.2">
      <c r="A1192" s="38">
        <f>'Laporan Mingguan'!A1198</f>
        <v>168</v>
      </c>
      <c r="B1192" s="48" t="str">
        <f>'Laporan Mingguan'!B1198</f>
        <v>Drill Nachi HSS</v>
      </c>
      <c r="C1192" s="48" t="str">
        <f>'Laporan Mingguan'!C1198</f>
        <v>Ø8</v>
      </c>
      <c r="D1192" s="48" t="str">
        <f>'Laporan Mingguan'!D1198</f>
        <v>Agave</v>
      </c>
      <c r="E1192" s="48">
        <f>'Laporan Mingguan'!E1198</f>
        <v>0</v>
      </c>
      <c r="F1192" s="51">
        <f>'Laporan Mingguan'!F1198</f>
        <v>2</v>
      </c>
      <c r="G1192" s="48">
        <f>'Laporan Mingguan'!G1198+'Laporan Mingguan'!I1198+'Laporan Mingguan'!K1198+'Laporan Mingguan'!M1198</f>
        <v>2</v>
      </c>
      <c r="H1192" s="48">
        <f>'Laporan Mingguan'!H1198+'Laporan Mingguan'!J1198+'Laporan Mingguan'!L1198+'Laporan Mingguan'!N1198</f>
        <v>1</v>
      </c>
      <c r="I1192" s="51">
        <f>'Laporan Mingguan'!O1198</f>
        <v>3</v>
      </c>
      <c r="J1192" s="39">
        <f>'Laporan Mingguan'!P1198</f>
        <v>3</v>
      </c>
      <c r="K1192" s="51">
        <f>'Laporan Mingguan'!Q1198</f>
        <v>57500</v>
      </c>
      <c r="L1192" s="51">
        <f>'Laporan Mingguan'!R1198</f>
        <v>172500</v>
      </c>
    </row>
    <row r="1193" spans="1:12" s="52" customFormat="1" x14ac:dyDescent="0.2">
      <c r="A1193" s="38">
        <f>'Laporan Mingguan'!A1199</f>
        <v>169</v>
      </c>
      <c r="B1193" s="48" t="str">
        <f>'Laporan Mingguan'!B1199</f>
        <v>Drill Nachi HSS</v>
      </c>
      <c r="C1193" s="48" t="str">
        <f>'Laporan Mingguan'!C1199</f>
        <v>Ø8.1</v>
      </c>
      <c r="D1193" s="48" t="str">
        <f>'Laporan Mingguan'!D1199</f>
        <v>Agave</v>
      </c>
      <c r="E1193" s="48">
        <f>'Laporan Mingguan'!E1199</f>
        <v>0</v>
      </c>
      <c r="F1193" s="51">
        <f>'Laporan Mingguan'!F1199</f>
        <v>3</v>
      </c>
      <c r="G1193" s="48">
        <f>'Laporan Mingguan'!G1199+'Laporan Mingguan'!I1199+'Laporan Mingguan'!K1199+'Laporan Mingguan'!M1199</f>
        <v>0</v>
      </c>
      <c r="H1193" s="48">
        <f>'Laporan Mingguan'!H1199+'Laporan Mingguan'!J1199+'Laporan Mingguan'!L1199+'Laporan Mingguan'!N1199</f>
        <v>0</v>
      </c>
      <c r="I1193" s="51">
        <f>'Laporan Mingguan'!O1199</f>
        <v>3</v>
      </c>
      <c r="J1193" s="39">
        <f>'Laporan Mingguan'!P1199</f>
        <v>3</v>
      </c>
      <c r="K1193" s="51">
        <f>'Laporan Mingguan'!Q1199</f>
        <v>75000</v>
      </c>
      <c r="L1193" s="51">
        <f>'Laporan Mingguan'!R1199</f>
        <v>225000</v>
      </c>
    </row>
    <row r="1194" spans="1:12" s="52" customFormat="1" x14ac:dyDescent="0.2">
      <c r="A1194" s="38">
        <f>'Laporan Mingguan'!A1200</f>
        <v>170</v>
      </c>
      <c r="B1194" s="48" t="str">
        <f>'Laporan Mingguan'!B1200</f>
        <v>Drill Nachi HSS</v>
      </c>
      <c r="C1194" s="48" t="str">
        <f>'Laporan Mingguan'!C1200</f>
        <v>Ø8.2</v>
      </c>
      <c r="D1194" s="48" t="str">
        <f>'Laporan Mingguan'!D1200</f>
        <v>Agave</v>
      </c>
      <c r="E1194" s="48">
        <f>'Laporan Mingguan'!E1200</f>
        <v>0</v>
      </c>
      <c r="F1194" s="51">
        <f>'Laporan Mingguan'!F1200</f>
        <v>3</v>
      </c>
      <c r="G1194" s="48">
        <f>'Laporan Mingguan'!G1200+'Laporan Mingguan'!I1200+'Laporan Mingguan'!K1200+'Laporan Mingguan'!M1200</f>
        <v>0</v>
      </c>
      <c r="H1194" s="48">
        <f>'Laporan Mingguan'!H1200+'Laporan Mingguan'!J1200+'Laporan Mingguan'!L1200+'Laporan Mingguan'!N1200</f>
        <v>0</v>
      </c>
      <c r="I1194" s="51">
        <f>'Laporan Mingguan'!O1200</f>
        <v>3</v>
      </c>
      <c r="J1194" s="39">
        <f>'Laporan Mingguan'!P1200</f>
        <v>3</v>
      </c>
      <c r="K1194" s="51">
        <f>'Laporan Mingguan'!Q1200</f>
        <v>74000</v>
      </c>
      <c r="L1194" s="51">
        <f>'Laporan Mingguan'!R1200</f>
        <v>222000</v>
      </c>
    </row>
    <row r="1195" spans="1:12" s="52" customFormat="1" x14ac:dyDescent="0.2">
      <c r="A1195" s="38">
        <f>'Laporan Mingguan'!A1201</f>
        <v>171</v>
      </c>
      <c r="B1195" s="48" t="str">
        <f>'Laporan Mingguan'!B1201</f>
        <v>Drill Nachi HSS</v>
      </c>
      <c r="C1195" s="48" t="str">
        <f>'Laporan Mingguan'!C1201</f>
        <v>Ø8.5</v>
      </c>
      <c r="D1195" s="48" t="str">
        <f>'Laporan Mingguan'!D1201</f>
        <v>Agave</v>
      </c>
      <c r="E1195" s="48">
        <f>'Laporan Mingguan'!E1201</f>
        <v>0</v>
      </c>
      <c r="F1195" s="51">
        <f>'Laporan Mingguan'!F1201</f>
        <v>3</v>
      </c>
      <c r="G1195" s="48">
        <f>'Laporan Mingguan'!G1201+'Laporan Mingguan'!I1201+'Laporan Mingguan'!K1201+'Laporan Mingguan'!M1201</f>
        <v>0</v>
      </c>
      <c r="H1195" s="48">
        <f>'Laporan Mingguan'!H1201+'Laporan Mingguan'!J1201+'Laporan Mingguan'!L1201+'Laporan Mingguan'!N1201</f>
        <v>0</v>
      </c>
      <c r="I1195" s="51">
        <f>'Laporan Mingguan'!O1201</f>
        <v>3</v>
      </c>
      <c r="J1195" s="39">
        <f>'Laporan Mingguan'!P1201</f>
        <v>3</v>
      </c>
      <c r="K1195" s="51">
        <f>'Laporan Mingguan'!Q1201</f>
        <v>68000</v>
      </c>
      <c r="L1195" s="51">
        <f>'Laporan Mingguan'!R1201</f>
        <v>204000</v>
      </c>
    </row>
    <row r="1196" spans="1:12" s="52" customFormat="1" x14ac:dyDescent="0.2">
      <c r="A1196" s="38">
        <f>'Laporan Mingguan'!A1202</f>
        <v>172</v>
      </c>
      <c r="B1196" s="48" t="str">
        <f>'Laporan Mingguan'!B1202</f>
        <v>Drill Nachi HSS</v>
      </c>
      <c r="C1196" s="48" t="str">
        <f>'Laporan Mingguan'!C1202</f>
        <v>Ø8.5-200-100</v>
      </c>
      <c r="D1196" s="48">
        <f>'Laporan Mingguan'!D1202</f>
        <v>0</v>
      </c>
      <c r="E1196" s="48">
        <f>'Laporan Mingguan'!E1202</f>
        <v>0</v>
      </c>
      <c r="F1196" s="51">
        <f>'Laporan Mingguan'!F1202</f>
        <v>1</v>
      </c>
      <c r="G1196" s="48">
        <f>'Laporan Mingguan'!G1202+'Laporan Mingguan'!I1202+'Laporan Mingguan'!K1202+'Laporan Mingguan'!M1202</f>
        <v>0</v>
      </c>
      <c r="H1196" s="48">
        <f>'Laporan Mingguan'!H1202+'Laporan Mingguan'!J1202+'Laporan Mingguan'!L1202+'Laporan Mingguan'!N1202</f>
        <v>0</v>
      </c>
      <c r="I1196" s="51">
        <f>'Laporan Mingguan'!O1202</f>
        <v>1</v>
      </c>
      <c r="J1196" s="39">
        <f>'Laporan Mingguan'!P1202</f>
        <v>1</v>
      </c>
      <c r="K1196" s="51">
        <f>'Laporan Mingguan'!Q1202</f>
        <v>335000</v>
      </c>
      <c r="L1196" s="51">
        <f>'Laporan Mingguan'!R1202</f>
        <v>335000</v>
      </c>
    </row>
    <row r="1197" spans="1:12" s="52" customFormat="1" x14ac:dyDescent="0.2">
      <c r="A1197" s="38">
        <f>'Laporan Mingguan'!A1203</f>
        <v>173</v>
      </c>
      <c r="B1197" s="48" t="str">
        <f>'Laporan Mingguan'!B1203</f>
        <v>Drill Nachi HSS</v>
      </c>
      <c r="C1197" s="48" t="str">
        <f>'Laporan Mingguan'!C1203</f>
        <v>Ø8.6</v>
      </c>
      <c r="D1197" s="48">
        <f>'Laporan Mingguan'!D1203</f>
        <v>0</v>
      </c>
      <c r="E1197" s="48">
        <f>'Laporan Mingguan'!E1203</f>
        <v>0</v>
      </c>
      <c r="F1197" s="51">
        <f>'Laporan Mingguan'!F1203</f>
        <v>3</v>
      </c>
      <c r="G1197" s="48">
        <f>'Laporan Mingguan'!G1203+'Laporan Mingguan'!I1203+'Laporan Mingguan'!K1203+'Laporan Mingguan'!M1203</f>
        <v>0</v>
      </c>
      <c r="H1197" s="48">
        <f>'Laporan Mingguan'!H1203+'Laporan Mingguan'!J1203+'Laporan Mingguan'!L1203+'Laporan Mingguan'!N1203</f>
        <v>0</v>
      </c>
      <c r="I1197" s="51">
        <f>'Laporan Mingguan'!O1203</f>
        <v>3</v>
      </c>
      <c r="J1197" s="39">
        <f>'Laporan Mingguan'!P1203</f>
        <v>3</v>
      </c>
      <c r="K1197" s="51">
        <f>'Laporan Mingguan'!Q1203</f>
        <v>85000</v>
      </c>
      <c r="L1197" s="51">
        <f>'Laporan Mingguan'!R1203</f>
        <v>255000</v>
      </c>
    </row>
    <row r="1198" spans="1:12" s="52" customFormat="1" x14ac:dyDescent="0.2">
      <c r="A1198" s="38">
        <f>'Laporan Mingguan'!A1204</f>
        <v>174</v>
      </c>
      <c r="B1198" s="48" t="str">
        <f>'Laporan Mingguan'!B1204</f>
        <v>Drill Nachi HSS</v>
      </c>
      <c r="C1198" s="48" t="str">
        <f>'Laporan Mingguan'!C1204</f>
        <v>Ø8.7</v>
      </c>
      <c r="D1198" s="48">
        <f>'Laporan Mingguan'!D1204</f>
        <v>0</v>
      </c>
      <c r="E1198" s="48">
        <f>'Laporan Mingguan'!E1204</f>
        <v>0</v>
      </c>
      <c r="F1198" s="51">
        <f>'Laporan Mingguan'!F1204</f>
        <v>4</v>
      </c>
      <c r="G1198" s="48">
        <f>'Laporan Mingguan'!G1204+'Laporan Mingguan'!I1204+'Laporan Mingguan'!K1204+'Laporan Mingguan'!M1204</f>
        <v>0</v>
      </c>
      <c r="H1198" s="48">
        <f>'Laporan Mingguan'!H1204+'Laporan Mingguan'!J1204+'Laporan Mingguan'!L1204+'Laporan Mingguan'!N1204</f>
        <v>0</v>
      </c>
      <c r="I1198" s="51">
        <f>'Laporan Mingguan'!O1204</f>
        <v>4</v>
      </c>
      <c r="J1198" s="39">
        <f>'Laporan Mingguan'!P1204</f>
        <v>4</v>
      </c>
      <c r="K1198" s="51">
        <f>'Laporan Mingguan'!Q1204</f>
        <v>85000</v>
      </c>
      <c r="L1198" s="51">
        <f>'Laporan Mingguan'!R1204</f>
        <v>340000</v>
      </c>
    </row>
    <row r="1199" spans="1:12" s="52" customFormat="1" x14ac:dyDescent="0.2">
      <c r="A1199" s="38">
        <f>'Laporan Mingguan'!A1205</f>
        <v>175</v>
      </c>
      <c r="B1199" s="48" t="str">
        <f>'Laporan Mingguan'!B1205</f>
        <v>Drill Nachi HSS</v>
      </c>
      <c r="C1199" s="48" t="str">
        <f>'Laporan Mingguan'!C1205</f>
        <v>Ø8.8</v>
      </c>
      <c r="D1199" s="48">
        <f>'Laporan Mingguan'!D1205</f>
        <v>0</v>
      </c>
      <c r="E1199" s="48">
        <f>'Laporan Mingguan'!E1205</f>
        <v>0</v>
      </c>
      <c r="F1199" s="51">
        <f>'Laporan Mingguan'!F1205</f>
        <v>4</v>
      </c>
      <c r="G1199" s="48">
        <f>'Laporan Mingguan'!G1205+'Laporan Mingguan'!I1205+'Laporan Mingguan'!K1205+'Laporan Mingguan'!M1205</f>
        <v>0</v>
      </c>
      <c r="H1199" s="48">
        <f>'Laporan Mingguan'!H1205+'Laporan Mingguan'!J1205+'Laporan Mingguan'!L1205+'Laporan Mingguan'!N1205</f>
        <v>0</v>
      </c>
      <c r="I1199" s="51">
        <f>'Laporan Mingguan'!O1205</f>
        <v>4</v>
      </c>
      <c r="J1199" s="39">
        <f>'Laporan Mingguan'!P1205</f>
        <v>4</v>
      </c>
      <c r="K1199" s="51">
        <f>'Laporan Mingguan'!Q1205</f>
        <v>85000</v>
      </c>
      <c r="L1199" s="51">
        <f>'Laporan Mingguan'!R1205</f>
        <v>340000</v>
      </c>
    </row>
    <row r="1200" spans="1:12" s="52" customFormat="1" x14ac:dyDescent="0.2">
      <c r="A1200" s="38">
        <f>'Laporan Mingguan'!A1206</f>
        <v>176</v>
      </c>
      <c r="B1200" s="48" t="str">
        <f>'Laporan Mingguan'!B1206</f>
        <v>Drill Nachi HSS</v>
      </c>
      <c r="C1200" s="48" t="str">
        <f>'Laporan Mingguan'!C1206</f>
        <v>Ø9</v>
      </c>
      <c r="D1200" s="48" t="str">
        <f>'Laporan Mingguan'!D1206</f>
        <v>Agave</v>
      </c>
      <c r="E1200" s="48">
        <f>'Laporan Mingguan'!E1206</f>
        <v>0</v>
      </c>
      <c r="F1200" s="51">
        <f>'Laporan Mingguan'!F1206</f>
        <v>3</v>
      </c>
      <c r="G1200" s="48">
        <f>'Laporan Mingguan'!G1206+'Laporan Mingguan'!I1206+'Laporan Mingguan'!K1206+'Laporan Mingguan'!M1206</f>
        <v>0</v>
      </c>
      <c r="H1200" s="48">
        <f>'Laporan Mingguan'!H1206+'Laporan Mingguan'!J1206+'Laporan Mingguan'!L1206+'Laporan Mingguan'!N1206</f>
        <v>0</v>
      </c>
      <c r="I1200" s="51">
        <f>'Laporan Mingguan'!O1206</f>
        <v>3</v>
      </c>
      <c r="J1200" s="39">
        <f>'Laporan Mingguan'!P1206</f>
        <v>3</v>
      </c>
      <c r="K1200" s="51">
        <f>'Laporan Mingguan'!Q1206</f>
        <v>78200</v>
      </c>
      <c r="L1200" s="51">
        <f>'Laporan Mingguan'!R1206</f>
        <v>234600</v>
      </c>
    </row>
    <row r="1201" spans="1:12" s="52" customFormat="1" x14ac:dyDescent="0.2">
      <c r="A1201" s="38">
        <f>'Laporan Mingguan'!A1207</f>
        <v>177</v>
      </c>
      <c r="B1201" s="48" t="str">
        <f>'Laporan Mingguan'!B1207</f>
        <v>Drill Nachi HSS</v>
      </c>
      <c r="C1201" s="48" t="str">
        <f>'Laporan Mingguan'!C1207</f>
        <v>Ø9.5</v>
      </c>
      <c r="D1201" s="48" t="str">
        <f>'Laporan Mingguan'!D1207</f>
        <v>Agave</v>
      </c>
      <c r="E1201" s="48">
        <f>'Laporan Mingguan'!E1207</f>
        <v>0</v>
      </c>
      <c r="F1201" s="51">
        <f>'Laporan Mingguan'!F1207</f>
        <v>4</v>
      </c>
      <c r="G1201" s="48">
        <f>'Laporan Mingguan'!G1207+'Laporan Mingguan'!I1207+'Laporan Mingguan'!K1207+'Laporan Mingguan'!M1207</f>
        <v>0</v>
      </c>
      <c r="H1201" s="48">
        <f>'Laporan Mingguan'!H1207+'Laporan Mingguan'!J1207+'Laporan Mingguan'!L1207+'Laporan Mingguan'!N1207</f>
        <v>0</v>
      </c>
      <c r="I1201" s="51">
        <f>'Laporan Mingguan'!O1207</f>
        <v>4</v>
      </c>
      <c r="J1201" s="39">
        <f>'Laporan Mingguan'!P1207</f>
        <v>4</v>
      </c>
      <c r="K1201" s="51">
        <f>'Laporan Mingguan'!Q1207</f>
        <v>89000</v>
      </c>
      <c r="L1201" s="51">
        <f>'Laporan Mingguan'!R1207</f>
        <v>356000</v>
      </c>
    </row>
    <row r="1202" spans="1:12" s="52" customFormat="1" x14ac:dyDescent="0.2">
      <c r="A1202" s="38">
        <f>'Laporan Mingguan'!A1208</f>
        <v>178</v>
      </c>
      <c r="B1202" s="48" t="str">
        <f>'Laporan Mingguan'!B1208</f>
        <v>Drill Nachi HSS</v>
      </c>
      <c r="C1202" s="48" t="str">
        <f>'Laporan Mingguan'!C1208</f>
        <v>Ø9.6</v>
      </c>
      <c r="D1202" s="48">
        <f>'Laporan Mingguan'!D1208</f>
        <v>0</v>
      </c>
      <c r="E1202" s="48">
        <f>'Laporan Mingguan'!E1208</f>
        <v>0</v>
      </c>
      <c r="F1202" s="51">
        <f>'Laporan Mingguan'!F1208</f>
        <v>2</v>
      </c>
      <c r="G1202" s="48">
        <f>'Laporan Mingguan'!G1208+'Laporan Mingguan'!I1208+'Laporan Mingguan'!K1208+'Laporan Mingguan'!M1208</f>
        <v>0</v>
      </c>
      <c r="H1202" s="48">
        <f>'Laporan Mingguan'!H1208+'Laporan Mingguan'!J1208+'Laporan Mingguan'!L1208+'Laporan Mingguan'!N1208</f>
        <v>0</v>
      </c>
      <c r="I1202" s="51">
        <f>'Laporan Mingguan'!O1208</f>
        <v>2</v>
      </c>
      <c r="J1202" s="39">
        <f>'Laporan Mingguan'!P1208</f>
        <v>2</v>
      </c>
      <c r="K1202" s="51">
        <f>'Laporan Mingguan'!Q1208</f>
        <v>108300</v>
      </c>
      <c r="L1202" s="51">
        <f>'Laporan Mingguan'!R1208</f>
        <v>216600</v>
      </c>
    </row>
    <row r="1203" spans="1:12" s="52" customFormat="1" x14ac:dyDescent="0.2">
      <c r="A1203" s="38">
        <f>'Laporan Mingguan'!A1209</f>
        <v>179</v>
      </c>
      <c r="B1203" s="48" t="str">
        <f>'Laporan Mingguan'!B1209</f>
        <v>Drill Nachi HSS</v>
      </c>
      <c r="C1203" s="48" t="str">
        <f>'Laporan Mingguan'!C1209</f>
        <v>Ø9.8</v>
      </c>
      <c r="D1203" s="48">
        <f>'Laporan Mingguan'!D1209</f>
        <v>0</v>
      </c>
      <c r="E1203" s="48">
        <f>'Laporan Mingguan'!E1209</f>
        <v>0</v>
      </c>
      <c r="F1203" s="51">
        <f>'Laporan Mingguan'!F1209</f>
        <v>3</v>
      </c>
      <c r="G1203" s="48">
        <f>'Laporan Mingguan'!G1209+'Laporan Mingguan'!I1209+'Laporan Mingguan'!K1209+'Laporan Mingguan'!M1209</f>
        <v>0</v>
      </c>
      <c r="H1203" s="48">
        <f>'Laporan Mingguan'!H1209+'Laporan Mingguan'!J1209+'Laporan Mingguan'!L1209+'Laporan Mingguan'!N1209</f>
        <v>0</v>
      </c>
      <c r="I1203" s="51">
        <f>'Laporan Mingguan'!O1209</f>
        <v>3</v>
      </c>
      <c r="J1203" s="39">
        <f>'Laporan Mingguan'!P1209</f>
        <v>3</v>
      </c>
      <c r="K1203" s="51">
        <f>'Laporan Mingguan'!Q1209</f>
        <v>108300</v>
      </c>
      <c r="L1203" s="51">
        <f>'Laporan Mingguan'!R1209</f>
        <v>324900</v>
      </c>
    </row>
    <row r="1204" spans="1:12" s="52" customFormat="1" x14ac:dyDescent="0.2">
      <c r="A1204" s="38">
        <f>'Laporan Mingguan'!A1210</f>
        <v>180</v>
      </c>
      <c r="B1204" s="48" t="str">
        <f>'Laporan Mingguan'!B1210</f>
        <v>Drill Nachi HSS</v>
      </c>
      <c r="C1204" s="48" t="str">
        <f>'Laporan Mingguan'!C1210</f>
        <v>Ø10</v>
      </c>
      <c r="D1204" s="48" t="str">
        <f>'Laporan Mingguan'!D1210</f>
        <v>AGAVE</v>
      </c>
      <c r="E1204" s="48">
        <f>'Laporan Mingguan'!E1210</f>
        <v>0</v>
      </c>
      <c r="F1204" s="51">
        <f>'Laporan Mingguan'!F1210</f>
        <v>2</v>
      </c>
      <c r="G1204" s="48">
        <f>'Laporan Mingguan'!G1210+'Laporan Mingguan'!I1210+'Laporan Mingguan'!K1210+'Laporan Mingguan'!M1210</f>
        <v>0</v>
      </c>
      <c r="H1204" s="48">
        <f>'Laporan Mingguan'!H1210+'Laporan Mingguan'!J1210+'Laporan Mingguan'!L1210+'Laporan Mingguan'!N1210</f>
        <v>0</v>
      </c>
      <c r="I1204" s="51">
        <f>'Laporan Mingguan'!O1210</f>
        <v>2</v>
      </c>
      <c r="J1204" s="39">
        <f>'Laporan Mingguan'!P1210</f>
        <v>2</v>
      </c>
      <c r="K1204" s="51">
        <f>'Laporan Mingguan'!Q1210</f>
        <v>95000</v>
      </c>
      <c r="L1204" s="51">
        <f>'Laporan Mingguan'!R1210</f>
        <v>190000</v>
      </c>
    </row>
    <row r="1205" spans="1:12" s="52" customFormat="1" x14ac:dyDescent="0.2">
      <c r="A1205" s="38">
        <f>'Laporan Mingguan'!A1211</f>
        <v>181</v>
      </c>
      <c r="B1205" s="48" t="str">
        <f>'Laporan Mingguan'!B1211</f>
        <v>Drill Nachi HSS</v>
      </c>
      <c r="C1205" s="48" t="str">
        <f>'Laporan Mingguan'!C1211</f>
        <v>Ø10.1</v>
      </c>
      <c r="D1205" s="48">
        <f>'Laporan Mingguan'!D1211</f>
        <v>0</v>
      </c>
      <c r="E1205" s="48">
        <f>'Laporan Mingguan'!E1211</f>
        <v>0</v>
      </c>
      <c r="F1205" s="51">
        <f>'Laporan Mingguan'!F1211</f>
        <v>2</v>
      </c>
      <c r="G1205" s="48">
        <f>'Laporan Mingguan'!G1211+'Laporan Mingguan'!I1211+'Laporan Mingguan'!K1211+'Laporan Mingguan'!M1211</f>
        <v>0</v>
      </c>
      <c r="H1205" s="48">
        <f>'Laporan Mingguan'!H1211+'Laporan Mingguan'!J1211+'Laporan Mingguan'!L1211+'Laporan Mingguan'!N1211</f>
        <v>0</v>
      </c>
      <c r="I1205" s="51">
        <f>'Laporan Mingguan'!O1211</f>
        <v>2</v>
      </c>
      <c r="J1205" s="39">
        <f>'Laporan Mingguan'!P1211</f>
        <v>2</v>
      </c>
      <c r="K1205" s="51">
        <f>'Laporan Mingguan'!Q1211</f>
        <v>120500</v>
      </c>
      <c r="L1205" s="51">
        <f>'Laporan Mingguan'!R1211</f>
        <v>241000</v>
      </c>
    </row>
    <row r="1206" spans="1:12" s="52" customFormat="1" x14ac:dyDescent="0.2">
      <c r="A1206" s="38">
        <f>'Laporan Mingguan'!A1212</f>
        <v>182</v>
      </c>
      <c r="B1206" s="48" t="str">
        <f>'Laporan Mingguan'!B1212</f>
        <v>Drill Nachi HSS</v>
      </c>
      <c r="C1206" s="48" t="str">
        <f>'Laporan Mingguan'!C1212</f>
        <v>Ø10.2</v>
      </c>
      <c r="D1206" s="48" t="str">
        <f>'Laporan Mingguan'!D1212</f>
        <v>Agave,JABAKU</v>
      </c>
      <c r="E1206" s="48">
        <f>'Laporan Mingguan'!E1212</f>
        <v>0</v>
      </c>
      <c r="F1206" s="51">
        <f>'Laporan Mingguan'!F1212</f>
        <v>6</v>
      </c>
      <c r="G1206" s="48">
        <f>'Laporan Mingguan'!G1212+'Laporan Mingguan'!I1212+'Laporan Mingguan'!K1212+'Laporan Mingguan'!M1212</f>
        <v>0</v>
      </c>
      <c r="H1206" s="48">
        <f>'Laporan Mingguan'!H1212+'Laporan Mingguan'!J1212+'Laporan Mingguan'!L1212+'Laporan Mingguan'!N1212</f>
        <v>0</v>
      </c>
      <c r="I1206" s="51">
        <f>'Laporan Mingguan'!O1212</f>
        <v>6</v>
      </c>
      <c r="J1206" s="39">
        <f>'Laporan Mingguan'!P1212</f>
        <v>6</v>
      </c>
      <c r="K1206" s="51">
        <f>'Laporan Mingguan'!Q1212</f>
        <v>159000</v>
      </c>
      <c r="L1206" s="51">
        <f>'Laporan Mingguan'!R1212</f>
        <v>954000</v>
      </c>
    </row>
    <row r="1207" spans="1:12" s="52" customFormat="1" x14ac:dyDescent="0.2">
      <c r="A1207" s="38">
        <f>'Laporan Mingguan'!A1213</f>
        <v>183</v>
      </c>
      <c r="B1207" s="48" t="str">
        <f>'Laporan Mingguan'!B1213</f>
        <v>Drill Nachi HSS</v>
      </c>
      <c r="C1207" s="48" t="str">
        <f>'Laporan Mingguan'!C1213</f>
        <v>Ø10.5</v>
      </c>
      <c r="D1207" s="48">
        <f>'Laporan Mingguan'!D1213</f>
        <v>0</v>
      </c>
      <c r="E1207" s="48">
        <f>'Laporan Mingguan'!E1213</f>
        <v>0</v>
      </c>
      <c r="F1207" s="51">
        <f>'Laporan Mingguan'!F1213</f>
        <v>3</v>
      </c>
      <c r="G1207" s="48">
        <f>'Laporan Mingguan'!G1213+'Laporan Mingguan'!I1213+'Laporan Mingguan'!K1213+'Laporan Mingguan'!M1213</f>
        <v>0</v>
      </c>
      <c r="H1207" s="48">
        <f>'Laporan Mingguan'!H1213+'Laporan Mingguan'!J1213+'Laporan Mingguan'!L1213+'Laporan Mingguan'!N1213</f>
        <v>0</v>
      </c>
      <c r="I1207" s="51">
        <f>'Laporan Mingguan'!O1213</f>
        <v>3</v>
      </c>
      <c r="J1207" s="39">
        <f>'Laporan Mingguan'!P1213</f>
        <v>3</v>
      </c>
      <c r="K1207" s="51">
        <f>'Laporan Mingguan'!Q1213</f>
        <v>108300</v>
      </c>
      <c r="L1207" s="51">
        <f>'Laporan Mingguan'!R1213</f>
        <v>324900</v>
      </c>
    </row>
    <row r="1208" spans="1:12" s="52" customFormat="1" x14ac:dyDescent="0.2">
      <c r="A1208" s="38">
        <f>'Laporan Mingguan'!A1214</f>
        <v>184</v>
      </c>
      <c r="B1208" s="48" t="str">
        <f>'Laporan Mingguan'!B1214</f>
        <v>Drill Nachi HSS</v>
      </c>
      <c r="C1208" s="48" t="str">
        <f>'Laporan Mingguan'!C1214</f>
        <v>Ø11</v>
      </c>
      <c r="D1208" s="48" t="str">
        <f>'Laporan Mingguan'!D1214</f>
        <v>Agave</v>
      </c>
      <c r="E1208" s="48">
        <f>'Laporan Mingguan'!E1214</f>
        <v>0</v>
      </c>
      <c r="F1208" s="51">
        <f>'Laporan Mingguan'!F1214</f>
        <v>4</v>
      </c>
      <c r="G1208" s="48">
        <f>'Laporan Mingguan'!G1214+'Laporan Mingguan'!I1214+'Laporan Mingguan'!K1214+'Laporan Mingguan'!M1214</f>
        <v>0</v>
      </c>
      <c r="H1208" s="48">
        <f>'Laporan Mingguan'!H1214+'Laporan Mingguan'!J1214+'Laporan Mingguan'!L1214+'Laporan Mingguan'!N1214</f>
        <v>0</v>
      </c>
      <c r="I1208" s="51">
        <f>'Laporan Mingguan'!O1214</f>
        <v>4</v>
      </c>
      <c r="J1208" s="39">
        <f>'Laporan Mingguan'!P1214</f>
        <v>4</v>
      </c>
      <c r="K1208" s="51">
        <f>'Laporan Mingguan'!Q1214</f>
        <v>117500</v>
      </c>
      <c r="L1208" s="51">
        <f>'Laporan Mingguan'!R1214</f>
        <v>470000</v>
      </c>
    </row>
    <row r="1209" spans="1:12" s="52" customFormat="1" x14ac:dyDescent="0.2">
      <c r="A1209" s="38">
        <f>'Laporan Mingguan'!A1215</f>
        <v>185</v>
      </c>
      <c r="B1209" s="48" t="str">
        <f>'Laporan Mingguan'!B1215</f>
        <v>Drill Nachi HSS</v>
      </c>
      <c r="C1209" s="48" t="str">
        <f>'Laporan Mingguan'!C1215</f>
        <v>Ø11.5</v>
      </c>
      <c r="D1209" s="48" t="str">
        <f>'Laporan Mingguan'!D1215</f>
        <v>Agave</v>
      </c>
      <c r="E1209" s="48">
        <f>'Laporan Mingguan'!E1215</f>
        <v>0</v>
      </c>
      <c r="F1209" s="51">
        <f>'Laporan Mingguan'!F1215</f>
        <v>2</v>
      </c>
      <c r="G1209" s="48">
        <f>'Laporan Mingguan'!G1215+'Laporan Mingguan'!I1215+'Laporan Mingguan'!K1215+'Laporan Mingguan'!M1215</f>
        <v>0</v>
      </c>
      <c r="H1209" s="48">
        <f>'Laporan Mingguan'!H1215+'Laporan Mingguan'!J1215+'Laporan Mingguan'!L1215+'Laporan Mingguan'!N1215</f>
        <v>0</v>
      </c>
      <c r="I1209" s="51">
        <f>'Laporan Mingguan'!O1215</f>
        <v>2</v>
      </c>
      <c r="J1209" s="39">
        <f>'Laporan Mingguan'!P1215</f>
        <v>2</v>
      </c>
      <c r="K1209" s="51">
        <f>'Laporan Mingguan'!Q1215</f>
        <v>133000</v>
      </c>
      <c r="L1209" s="51">
        <f>'Laporan Mingguan'!R1215</f>
        <v>266000</v>
      </c>
    </row>
    <row r="1210" spans="1:12" s="52" customFormat="1" x14ac:dyDescent="0.2">
      <c r="A1210" s="38">
        <f>'Laporan Mingguan'!A1216</f>
        <v>186</v>
      </c>
      <c r="B1210" s="48" t="str">
        <f>'Laporan Mingguan'!B1216</f>
        <v>Drill Nachi HSS</v>
      </c>
      <c r="C1210" s="48" t="str">
        <f>'Laporan Mingguan'!C1216</f>
        <v>Ø11.8</v>
      </c>
      <c r="D1210" s="48">
        <f>'Laporan Mingguan'!D1216</f>
        <v>0</v>
      </c>
      <c r="E1210" s="48">
        <f>'Laporan Mingguan'!E1216</f>
        <v>0</v>
      </c>
      <c r="F1210" s="51">
        <f>'Laporan Mingguan'!F1216</f>
        <v>3</v>
      </c>
      <c r="G1210" s="48">
        <f>'Laporan Mingguan'!G1216+'Laporan Mingguan'!I1216+'Laporan Mingguan'!K1216+'Laporan Mingguan'!M1216</f>
        <v>0</v>
      </c>
      <c r="H1210" s="48">
        <f>'Laporan Mingguan'!H1216+'Laporan Mingguan'!J1216+'Laporan Mingguan'!L1216+'Laporan Mingguan'!N1216</f>
        <v>0</v>
      </c>
      <c r="I1210" s="51">
        <f>'Laporan Mingguan'!O1216</f>
        <v>3</v>
      </c>
      <c r="J1210" s="39">
        <f>'Laporan Mingguan'!P1216</f>
        <v>3</v>
      </c>
      <c r="K1210" s="51">
        <f>'Laporan Mingguan'!Q1216</f>
        <v>181000</v>
      </c>
      <c r="L1210" s="51">
        <f>'Laporan Mingguan'!R1216</f>
        <v>543000</v>
      </c>
    </row>
    <row r="1211" spans="1:12" s="52" customFormat="1" x14ac:dyDescent="0.2">
      <c r="A1211" s="38">
        <f>'Laporan Mingguan'!A1217</f>
        <v>187</v>
      </c>
      <c r="B1211" s="48" t="str">
        <f>'Laporan Mingguan'!B1217</f>
        <v>Drill Nachi HSS</v>
      </c>
      <c r="C1211" s="48" t="str">
        <f>'Laporan Mingguan'!C1217</f>
        <v>Ø12</v>
      </c>
      <c r="D1211" s="48" t="str">
        <f>'Laporan Mingguan'!D1217</f>
        <v>Agave</v>
      </c>
      <c r="E1211" s="48">
        <f>'Laporan Mingguan'!E1217</f>
        <v>0</v>
      </c>
      <c r="F1211" s="51">
        <f>'Laporan Mingguan'!F1217</f>
        <v>3</v>
      </c>
      <c r="G1211" s="48">
        <f>'Laporan Mingguan'!G1217+'Laporan Mingguan'!I1217+'Laporan Mingguan'!K1217+'Laporan Mingguan'!M1217</f>
        <v>0</v>
      </c>
      <c r="H1211" s="48">
        <f>'Laporan Mingguan'!H1217+'Laporan Mingguan'!J1217+'Laporan Mingguan'!L1217+'Laporan Mingguan'!N1217</f>
        <v>0</v>
      </c>
      <c r="I1211" s="51">
        <f>'Laporan Mingguan'!O1217</f>
        <v>3</v>
      </c>
      <c r="J1211" s="39">
        <f>'Laporan Mingguan'!P1217</f>
        <v>3</v>
      </c>
      <c r="K1211" s="51">
        <f>'Laporan Mingguan'!Q1217</f>
        <v>147200</v>
      </c>
      <c r="L1211" s="51">
        <f>'Laporan Mingguan'!R1217</f>
        <v>441600</v>
      </c>
    </row>
    <row r="1212" spans="1:12" s="52" customFormat="1" x14ac:dyDescent="0.2">
      <c r="A1212" s="38">
        <f>'Laporan Mingguan'!A1218</f>
        <v>188</v>
      </c>
      <c r="B1212" s="48" t="str">
        <f>'Laporan Mingguan'!B1218</f>
        <v>Drill Nachi HSS</v>
      </c>
      <c r="C1212" s="48" t="str">
        <f>'Laporan Mingguan'!C1218</f>
        <v>Ø12.1</v>
      </c>
      <c r="D1212" s="48">
        <f>'Laporan Mingguan'!D1218</f>
        <v>0</v>
      </c>
      <c r="E1212" s="48">
        <f>'Laporan Mingguan'!E1218</f>
        <v>0</v>
      </c>
      <c r="F1212" s="51">
        <f>'Laporan Mingguan'!F1218</f>
        <v>2</v>
      </c>
      <c r="G1212" s="48">
        <f>'Laporan Mingguan'!G1218+'Laporan Mingguan'!I1218+'Laporan Mingguan'!K1218+'Laporan Mingguan'!M1218</f>
        <v>0</v>
      </c>
      <c r="H1212" s="48">
        <f>'Laporan Mingguan'!H1218+'Laporan Mingguan'!J1218+'Laporan Mingguan'!L1218+'Laporan Mingguan'!N1218</f>
        <v>0</v>
      </c>
      <c r="I1212" s="51">
        <f>'Laporan Mingguan'!O1218</f>
        <v>2</v>
      </c>
      <c r="J1212" s="39">
        <f>'Laporan Mingguan'!P1218</f>
        <v>2</v>
      </c>
      <c r="K1212" s="51">
        <f>'Laporan Mingguan'!Q1218</f>
        <v>101000</v>
      </c>
      <c r="L1212" s="51">
        <f>'Laporan Mingguan'!R1218</f>
        <v>202000</v>
      </c>
    </row>
    <row r="1213" spans="1:12" s="52" customFormat="1" x14ac:dyDescent="0.2">
      <c r="A1213" s="38">
        <f>'Laporan Mingguan'!A1219</f>
        <v>189</v>
      </c>
      <c r="B1213" s="48" t="str">
        <f>'Laporan Mingguan'!B1219</f>
        <v>Drill Nachi HSS</v>
      </c>
      <c r="C1213" s="48" t="str">
        <f>'Laporan Mingguan'!C1219</f>
        <v>Ø12.2</v>
      </c>
      <c r="D1213" s="48" t="str">
        <f>'Laporan Mingguan'!D1219</f>
        <v>Agave</v>
      </c>
      <c r="E1213" s="48">
        <f>'Laporan Mingguan'!E1219</f>
        <v>0</v>
      </c>
      <c r="F1213" s="51">
        <f>'Laporan Mingguan'!F1219</f>
        <v>4</v>
      </c>
      <c r="G1213" s="48">
        <f>'Laporan Mingguan'!G1219+'Laporan Mingguan'!I1219+'Laporan Mingguan'!K1219+'Laporan Mingguan'!M1219</f>
        <v>0</v>
      </c>
      <c r="H1213" s="48">
        <f>'Laporan Mingguan'!H1219+'Laporan Mingguan'!J1219+'Laporan Mingguan'!L1219+'Laporan Mingguan'!N1219</f>
        <v>0</v>
      </c>
      <c r="I1213" s="51">
        <f>'Laporan Mingguan'!O1219</f>
        <v>4</v>
      </c>
      <c r="J1213" s="39">
        <f>'Laporan Mingguan'!P1219</f>
        <v>4</v>
      </c>
      <c r="K1213" s="51">
        <f>'Laporan Mingguan'!Q1219</f>
        <v>180000</v>
      </c>
      <c r="L1213" s="51">
        <f>'Laporan Mingguan'!R1219</f>
        <v>720000</v>
      </c>
    </row>
    <row r="1214" spans="1:12" s="52" customFormat="1" x14ac:dyDescent="0.2">
      <c r="A1214" s="38">
        <f>'Laporan Mingguan'!A1220</f>
        <v>190</v>
      </c>
      <c r="B1214" s="48" t="str">
        <f>'Laporan Mingguan'!B1220</f>
        <v>Drill Nachi HSS</v>
      </c>
      <c r="C1214" s="48" t="str">
        <f>'Laporan Mingguan'!C1220</f>
        <v>Ø12.5</v>
      </c>
      <c r="D1214" s="48" t="str">
        <f>'Laporan Mingguan'!D1220</f>
        <v>Agave</v>
      </c>
      <c r="E1214" s="48">
        <f>'Laporan Mingguan'!E1220</f>
        <v>0</v>
      </c>
      <c r="F1214" s="51">
        <f>'Laporan Mingguan'!F1220</f>
        <v>4</v>
      </c>
      <c r="G1214" s="48">
        <f>'Laporan Mingguan'!G1220+'Laporan Mingguan'!I1220+'Laporan Mingguan'!K1220+'Laporan Mingguan'!M1220</f>
        <v>0</v>
      </c>
      <c r="H1214" s="48">
        <f>'Laporan Mingguan'!H1220+'Laporan Mingguan'!J1220+'Laporan Mingguan'!L1220+'Laporan Mingguan'!N1220</f>
        <v>0</v>
      </c>
      <c r="I1214" s="51">
        <f>'Laporan Mingguan'!O1220</f>
        <v>4</v>
      </c>
      <c r="J1214" s="39">
        <f>'Laporan Mingguan'!P1220</f>
        <v>4</v>
      </c>
      <c r="K1214" s="51">
        <f>'Laporan Mingguan'!Q1220</f>
        <v>143000</v>
      </c>
      <c r="L1214" s="51">
        <f>'Laporan Mingguan'!R1220</f>
        <v>572000</v>
      </c>
    </row>
    <row r="1215" spans="1:12" s="52" customFormat="1" x14ac:dyDescent="0.2">
      <c r="A1215" s="38">
        <f>'Laporan Mingguan'!A1221</f>
        <v>191</v>
      </c>
      <c r="B1215" s="48" t="str">
        <f>'Laporan Mingguan'!B1221</f>
        <v>Drill Nachi HSS</v>
      </c>
      <c r="C1215" s="48" t="str">
        <f>'Laporan Mingguan'!C1221</f>
        <v>Ø13</v>
      </c>
      <c r="D1215" s="48">
        <f>'Laporan Mingguan'!D1221</f>
        <v>0</v>
      </c>
      <c r="E1215" s="48">
        <f>'Laporan Mingguan'!E1221</f>
        <v>0</v>
      </c>
      <c r="F1215" s="51">
        <f>'Laporan Mingguan'!F1221</f>
        <v>3</v>
      </c>
      <c r="G1215" s="48">
        <f>'Laporan Mingguan'!G1221+'Laporan Mingguan'!I1221+'Laporan Mingguan'!K1221+'Laporan Mingguan'!M1221</f>
        <v>0</v>
      </c>
      <c r="H1215" s="48">
        <f>'Laporan Mingguan'!H1221+'Laporan Mingguan'!J1221+'Laporan Mingguan'!L1221+'Laporan Mingguan'!N1221</f>
        <v>0</v>
      </c>
      <c r="I1215" s="51">
        <f>'Laporan Mingguan'!O1221</f>
        <v>3</v>
      </c>
      <c r="J1215" s="39">
        <f>'Laporan Mingguan'!P1221</f>
        <v>3</v>
      </c>
      <c r="K1215" s="51">
        <f>'Laporan Mingguan'!Q1221</f>
        <v>150000</v>
      </c>
      <c r="L1215" s="51">
        <f>'Laporan Mingguan'!R1221</f>
        <v>450000</v>
      </c>
    </row>
    <row r="1216" spans="1:12" s="52" customFormat="1" x14ac:dyDescent="0.2">
      <c r="A1216" s="38">
        <f>'Laporan Mingguan'!A1222</f>
        <v>192</v>
      </c>
      <c r="B1216" s="48" t="str">
        <f>'Laporan Mingguan'!B1222</f>
        <v>Drill Nachi HSS</v>
      </c>
      <c r="C1216" s="48" t="str">
        <f>'Laporan Mingguan'!C1222</f>
        <v>Ø13.5</v>
      </c>
      <c r="D1216" s="48">
        <f>'Laporan Mingguan'!D1222</f>
        <v>0</v>
      </c>
      <c r="E1216" s="48">
        <f>'Laporan Mingguan'!E1222</f>
        <v>0</v>
      </c>
      <c r="F1216" s="51">
        <f>'Laporan Mingguan'!F1222</f>
        <v>3</v>
      </c>
      <c r="G1216" s="48">
        <f>'Laporan Mingguan'!G1222+'Laporan Mingguan'!I1222+'Laporan Mingguan'!K1222+'Laporan Mingguan'!M1222</f>
        <v>0</v>
      </c>
      <c r="H1216" s="48">
        <f>'Laporan Mingguan'!H1222+'Laporan Mingguan'!J1222+'Laporan Mingguan'!L1222+'Laporan Mingguan'!N1222</f>
        <v>0</v>
      </c>
      <c r="I1216" s="51">
        <f>'Laporan Mingguan'!O1222</f>
        <v>3</v>
      </c>
      <c r="J1216" s="39">
        <f>'Laporan Mingguan'!P1222</f>
        <v>3</v>
      </c>
      <c r="K1216" s="51">
        <f>'Laporan Mingguan'!Q1222</f>
        <v>266600</v>
      </c>
      <c r="L1216" s="51">
        <f>'Laporan Mingguan'!R1222</f>
        <v>799800</v>
      </c>
    </row>
    <row r="1217" spans="1:12" s="52" customFormat="1" x14ac:dyDescent="0.2">
      <c r="A1217" s="38">
        <f>'Laporan Mingguan'!A1223</f>
        <v>193</v>
      </c>
      <c r="B1217" s="48" t="str">
        <f>'Laporan Mingguan'!B1223</f>
        <v>Drill Nachi HSS</v>
      </c>
      <c r="C1217" s="48" t="str">
        <f>'Laporan Mingguan'!C1223</f>
        <v>Ø13.8</v>
      </c>
      <c r="D1217" s="48">
        <f>'Laporan Mingguan'!D1223</f>
        <v>0</v>
      </c>
      <c r="E1217" s="48">
        <f>'Laporan Mingguan'!E1223</f>
        <v>0</v>
      </c>
      <c r="F1217" s="51">
        <f>'Laporan Mingguan'!F1223</f>
        <v>3</v>
      </c>
      <c r="G1217" s="48">
        <f>'Laporan Mingguan'!G1223+'Laporan Mingguan'!I1223+'Laporan Mingguan'!K1223+'Laporan Mingguan'!M1223</f>
        <v>0</v>
      </c>
      <c r="H1217" s="48">
        <f>'Laporan Mingguan'!H1223+'Laporan Mingguan'!J1223+'Laporan Mingguan'!L1223+'Laporan Mingguan'!N1223</f>
        <v>0</v>
      </c>
      <c r="I1217" s="51">
        <f>'Laporan Mingguan'!O1223</f>
        <v>3</v>
      </c>
      <c r="J1217" s="39">
        <f>'Laporan Mingguan'!P1223</f>
        <v>3</v>
      </c>
      <c r="K1217" s="51">
        <f>'Laporan Mingguan'!Q1223</f>
        <v>328000</v>
      </c>
      <c r="L1217" s="51">
        <f>'Laporan Mingguan'!R1223</f>
        <v>984000</v>
      </c>
    </row>
    <row r="1218" spans="1:12" s="52" customFormat="1" x14ac:dyDescent="0.2">
      <c r="A1218" s="38">
        <f>'Laporan Mingguan'!A1224</f>
        <v>194</v>
      </c>
      <c r="B1218" s="48" t="str">
        <f>'Laporan Mingguan'!B1224</f>
        <v>Drill Nachi HSS</v>
      </c>
      <c r="C1218" s="48" t="str">
        <f>'Laporan Mingguan'!C1224</f>
        <v>Ø14</v>
      </c>
      <c r="D1218" s="48" t="str">
        <f>'Laporan Mingguan'!D1224</f>
        <v>Agave</v>
      </c>
      <c r="E1218" s="48">
        <f>'Laporan Mingguan'!E1224</f>
        <v>0</v>
      </c>
      <c r="F1218" s="51">
        <f>'Laporan Mingguan'!F1224</f>
        <v>2</v>
      </c>
      <c r="G1218" s="48">
        <f>'Laporan Mingguan'!G1224+'Laporan Mingguan'!I1224+'Laporan Mingguan'!K1224+'Laporan Mingguan'!M1224</f>
        <v>0</v>
      </c>
      <c r="H1218" s="48">
        <f>'Laporan Mingguan'!H1224+'Laporan Mingguan'!J1224+'Laporan Mingguan'!L1224+'Laporan Mingguan'!N1224</f>
        <v>0</v>
      </c>
      <c r="I1218" s="51">
        <f>'Laporan Mingguan'!O1224</f>
        <v>2</v>
      </c>
      <c r="J1218" s="39">
        <f>'Laporan Mingguan'!P1224</f>
        <v>2</v>
      </c>
      <c r="K1218" s="51">
        <f>'Laporan Mingguan'!Q1224</f>
        <v>269000</v>
      </c>
      <c r="L1218" s="51">
        <f>'Laporan Mingguan'!R1224</f>
        <v>538000</v>
      </c>
    </row>
    <row r="1219" spans="1:12" s="52" customFormat="1" x14ac:dyDescent="0.2">
      <c r="A1219" s="38">
        <f>'Laporan Mingguan'!A1225</f>
        <v>195</v>
      </c>
      <c r="B1219" s="48" t="str">
        <f>'Laporan Mingguan'!B1225</f>
        <v>Drill Nachi HSS</v>
      </c>
      <c r="C1219" s="48" t="str">
        <f>'Laporan Mingguan'!C1225</f>
        <v>Ø14.5</v>
      </c>
      <c r="D1219" s="48" t="str">
        <f>'Laporan Mingguan'!D1225</f>
        <v>Agave</v>
      </c>
      <c r="E1219" s="48">
        <f>'Laporan Mingguan'!E1225</f>
        <v>0</v>
      </c>
      <c r="F1219" s="51">
        <f>'Laporan Mingguan'!F1225</f>
        <v>2</v>
      </c>
      <c r="G1219" s="48">
        <f>'Laporan Mingguan'!G1225+'Laporan Mingguan'!I1225+'Laporan Mingguan'!K1225+'Laporan Mingguan'!M1225</f>
        <v>0</v>
      </c>
      <c r="H1219" s="48">
        <f>'Laporan Mingguan'!H1225+'Laporan Mingguan'!J1225+'Laporan Mingguan'!L1225+'Laporan Mingguan'!N1225</f>
        <v>0</v>
      </c>
      <c r="I1219" s="51">
        <f>'Laporan Mingguan'!O1225</f>
        <v>2</v>
      </c>
      <c r="J1219" s="39">
        <f>'Laporan Mingguan'!P1225</f>
        <v>2</v>
      </c>
      <c r="K1219" s="51">
        <f>'Laporan Mingguan'!Q1225</f>
        <v>329000</v>
      </c>
      <c r="L1219" s="51">
        <f>'Laporan Mingguan'!R1225</f>
        <v>658000</v>
      </c>
    </row>
    <row r="1220" spans="1:12" s="52" customFormat="1" x14ac:dyDescent="0.2">
      <c r="A1220" s="38">
        <f>'Laporan Mingguan'!A1226</f>
        <v>196</v>
      </c>
      <c r="B1220" s="48" t="str">
        <f>'Laporan Mingguan'!B1226</f>
        <v>Drill Nachi HSS</v>
      </c>
      <c r="C1220" s="48" t="str">
        <f>'Laporan Mingguan'!C1226</f>
        <v>Ø15</v>
      </c>
      <c r="D1220" s="48" t="str">
        <f>'Laporan Mingguan'!D1226</f>
        <v>JABAKU</v>
      </c>
      <c r="E1220" s="48">
        <f>'Laporan Mingguan'!E1226</f>
        <v>0</v>
      </c>
      <c r="F1220" s="51">
        <f>'Laporan Mingguan'!F1226</f>
        <v>1</v>
      </c>
      <c r="G1220" s="48">
        <f>'Laporan Mingguan'!G1226+'Laporan Mingguan'!I1226+'Laporan Mingguan'!K1226+'Laporan Mingguan'!M1226</f>
        <v>1</v>
      </c>
      <c r="H1220" s="48">
        <f>'Laporan Mingguan'!H1226+'Laporan Mingguan'!J1226+'Laporan Mingguan'!L1226+'Laporan Mingguan'!N1226</f>
        <v>1</v>
      </c>
      <c r="I1220" s="51">
        <f>'Laporan Mingguan'!O1226</f>
        <v>1</v>
      </c>
      <c r="J1220" s="39">
        <f>'Laporan Mingguan'!P1226</f>
        <v>1</v>
      </c>
      <c r="K1220" s="51">
        <f>'Laporan Mingguan'!Q1226</f>
        <v>532000</v>
      </c>
      <c r="L1220" s="51">
        <f>'Laporan Mingguan'!R1226</f>
        <v>532000</v>
      </c>
    </row>
    <row r="1221" spans="1:12" s="52" customFormat="1" x14ac:dyDescent="0.2">
      <c r="A1221" s="38">
        <f>'Laporan Mingguan'!A1227</f>
        <v>197</v>
      </c>
      <c r="B1221" s="48" t="str">
        <f>'Laporan Mingguan'!B1227</f>
        <v>Drill Nachi HSS</v>
      </c>
      <c r="C1221" s="48" t="str">
        <f>'Laporan Mingguan'!C1227</f>
        <v>Ø15.5</v>
      </c>
      <c r="D1221" s="48">
        <f>'Laporan Mingguan'!D1227</f>
        <v>0</v>
      </c>
      <c r="E1221" s="48">
        <f>'Laporan Mingguan'!E1227</f>
        <v>0</v>
      </c>
      <c r="F1221" s="51">
        <f>'Laporan Mingguan'!F1227</f>
        <v>1</v>
      </c>
      <c r="G1221" s="48">
        <f>'Laporan Mingguan'!G1227+'Laporan Mingguan'!I1227+'Laporan Mingguan'!K1227+'Laporan Mingguan'!M1227</f>
        <v>0</v>
      </c>
      <c r="H1221" s="48">
        <f>'Laporan Mingguan'!H1227+'Laporan Mingguan'!J1227+'Laporan Mingguan'!L1227+'Laporan Mingguan'!N1227</f>
        <v>0</v>
      </c>
      <c r="I1221" s="51">
        <f>'Laporan Mingguan'!O1227</f>
        <v>1</v>
      </c>
      <c r="J1221" s="39">
        <f>'Laporan Mingguan'!P1227</f>
        <v>1</v>
      </c>
      <c r="K1221" s="51">
        <f>'Laporan Mingguan'!Q1227</f>
        <v>337000</v>
      </c>
      <c r="L1221" s="51">
        <f>'Laporan Mingguan'!R1227</f>
        <v>337000</v>
      </c>
    </row>
    <row r="1222" spans="1:12" s="52" customFormat="1" x14ac:dyDescent="0.2">
      <c r="A1222" s="38">
        <f>'Laporan Mingguan'!A1228</f>
        <v>198</v>
      </c>
      <c r="B1222" s="48" t="str">
        <f>'Laporan Mingguan'!B1228</f>
        <v>Drill Nachi HSS</v>
      </c>
      <c r="C1222" s="48" t="str">
        <f>'Laporan Mingguan'!C1228</f>
        <v>Ø16</v>
      </c>
      <c r="D1222" s="48">
        <f>'Laporan Mingguan'!D1228</f>
        <v>0</v>
      </c>
      <c r="E1222" s="48">
        <f>'Laporan Mingguan'!E1228</f>
        <v>0</v>
      </c>
      <c r="F1222" s="51">
        <f>'Laporan Mingguan'!F1228</f>
        <v>1</v>
      </c>
      <c r="G1222" s="48">
        <f>'Laporan Mingguan'!G1228+'Laporan Mingguan'!I1228+'Laporan Mingguan'!K1228+'Laporan Mingguan'!M1228</f>
        <v>1</v>
      </c>
      <c r="H1222" s="48">
        <f>'Laporan Mingguan'!H1228+'Laporan Mingguan'!J1228+'Laporan Mingguan'!L1228+'Laporan Mingguan'!N1228</f>
        <v>1</v>
      </c>
      <c r="I1222" s="51">
        <f>'Laporan Mingguan'!O1228</f>
        <v>1</v>
      </c>
      <c r="J1222" s="39">
        <f>'Laporan Mingguan'!P1228</f>
        <v>1</v>
      </c>
      <c r="K1222" s="51">
        <f>'Laporan Mingguan'!Q1228</f>
        <v>398000</v>
      </c>
      <c r="L1222" s="51">
        <f>'Laporan Mingguan'!R1228</f>
        <v>398000</v>
      </c>
    </row>
    <row r="1223" spans="1:12" s="52" customFormat="1" x14ac:dyDescent="0.2">
      <c r="A1223" s="38">
        <f>'Laporan Mingguan'!A1229</f>
        <v>199</v>
      </c>
      <c r="B1223" s="48" t="str">
        <f>'Laporan Mingguan'!B1229</f>
        <v>Drill Nachi HSS</v>
      </c>
      <c r="C1223" s="48" t="str">
        <f>'Laporan Mingguan'!C1229</f>
        <v>Ø20</v>
      </c>
      <c r="D1223" s="48">
        <f>'Laporan Mingguan'!D1229</f>
        <v>0</v>
      </c>
      <c r="E1223" s="48">
        <f>'Laporan Mingguan'!E1229</f>
        <v>0</v>
      </c>
      <c r="F1223" s="51">
        <f>'Laporan Mingguan'!F1229</f>
        <v>0</v>
      </c>
      <c r="G1223" s="48">
        <f>'Laporan Mingguan'!G1229+'Laporan Mingguan'!I1229+'Laporan Mingguan'!K1229+'Laporan Mingguan'!M1229</f>
        <v>1</v>
      </c>
      <c r="H1223" s="48">
        <f>'Laporan Mingguan'!H1229+'Laporan Mingguan'!J1229+'Laporan Mingguan'!L1229+'Laporan Mingguan'!N1229</f>
        <v>0</v>
      </c>
      <c r="I1223" s="51">
        <f>'Laporan Mingguan'!O1229</f>
        <v>1</v>
      </c>
      <c r="J1223" s="39">
        <f>'Laporan Mingguan'!P1229</f>
        <v>1</v>
      </c>
      <c r="K1223" s="51">
        <f>'Laporan Mingguan'!Q1229</f>
        <v>0</v>
      </c>
      <c r="L1223" s="51">
        <f>'Laporan Mingguan'!R1229</f>
        <v>0</v>
      </c>
    </row>
    <row r="1224" spans="1:12" s="52" customFormat="1" x14ac:dyDescent="0.2">
      <c r="A1224" s="38">
        <f>'Laporan Mingguan'!A1230</f>
        <v>200</v>
      </c>
      <c r="B1224" s="48" t="str">
        <f>'Laporan Mingguan'!B1230</f>
        <v>Drill Nachi HSS</v>
      </c>
      <c r="C1224" s="48" t="str">
        <f>'Laporan Mingguan'!C1230</f>
        <v>Ø1.9</v>
      </c>
      <c r="D1224" s="48">
        <f>'Laporan Mingguan'!D1230</f>
        <v>0</v>
      </c>
      <c r="E1224" s="48">
        <f>'Laporan Mingguan'!E1230</f>
        <v>0</v>
      </c>
      <c r="F1224" s="51">
        <f>'Laporan Mingguan'!F1230</f>
        <v>3</v>
      </c>
      <c r="G1224" s="48">
        <f>'Laporan Mingguan'!G1230+'Laporan Mingguan'!I1230+'Laporan Mingguan'!K1230+'Laporan Mingguan'!M1230</f>
        <v>0</v>
      </c>
      <c r="H1224" s="48">
        <f>'Laporan Mingguan'!H1230+'Laporan Mingguan'!J1230+'Laporan Mingguan'!L1230+'Laporan Mingguan'!N1230</f>
        <v>0</v>
      </c>
      <c r="I1224" s="51">
        <f>'Laporan Mingguan'!O1230</f>
        <v>3</v>
      </c>
      <c r="J1224" s="39">
        <f>'Laporan Mingguan'!P1230</f>
        <v>3</v>
      </c>
      <c r="K1224" s="51">
        <f>'Laporan Mingguan'!Q1230</f>
        <v>9690</v>
      </c>
      <c r="L1224" s="51">
        <f>'Laporan Mingguan'!R1230</f>
        <v>29070</v>
      </c>
    </row>
    <row r="1225" spans="1:12" s="52" customFormat="1" x14ac:dyDescent="0.2">
      <c r="A1225" s="38">
        <f>'Laporan Mingguan'!A1231</f>
        <v>201</v>
      </c>
      <c r="B1225" s="48" t="str">
        <f>'Laporan Mingguan'!B1231</f>
        <v>Drill Nachi HSS</v>
      </c>
      <c r="C1225" s="48" t="str">
        <f>'Laporan Mingguan'!C1231</f>
        <v>Ø2</v>
      </c>
      <c r="D1225" s="48" t="str">
        <f>'Laporan Mingguan'!D1231</f>
        <v>Agave,JABAKU</v>
      </c>
      <c r="E1225" s="48">
        <f>'Laporan Mingguan'!E1231</f>
        <v>0</v>
      </c>
      <c r="F1225" s="51">
        <f>'Laporan Mingguan'!F1231</f>
        <v>3</v>
      </c>
      <c r="G1225" s="48">
        <f>'Laporan Mingguan'!G1231+'Laporan Mingguan'!I1231+'Laporan Mingguan'!K1231+'Laporan Mingguan'!M1231</f>
        <v>0</v>
      </c>
      <c r="H1225" s="48">
        <f>'Laporan Mingguan'!H1231+'Laporan Mingguan'!J1231+'Laporan Mingguan'!L1231+'Laporan Mingguan'!N1231</f>
        <v>0</v>
      </c>
      <c r="I1225" s="51">
        <f>'Laporan Mingguan'!O1231</f>
        <v>3</v>
      </c>
      <c r="J1225" s="39">
        <f>'Laporan Mingguan'!P1231</f>
        <v>3</v>
      </c>
      <c r="K1225" s="51">
        <f>'Laporan Mingguan'!Q1231</f>
        <v>15000</v>
      </c>
      <c r="L1225" s="51">
        <f>'Laporan Mingguan'!R1231</f>
        <v>45000</v>
      </c>
    </row>
    <row r="1226" spans="1:12" s="52" customFormat="1" x14ac:dyDescent="0.2">
      <c r="A1226" s="38">
        <f>'Laporan Mingguan'!A1232</f>
        <v>202</v>
      </c>
      <c r="B1226" s="48" t="str">
        <f>'Laporan Mingguan'!B1232</f>
        <v>Drill Nachi HSS</v>
      </c>
      <c r="C1226" s="48" t="str">
        <f>'Laporan Mingguan'!C1232</f>
        <v>Ø2.1</v>
      </c>
      <c r="D1226" s="48">
        <f>'Laporan Mingguan'!D1232</f>
        <v>0</v>
      </c>
      <c r="E1226" s="48">
        <f>'Laporan Mingguan'!E1232</f>
        <v>0</v>
      </c>
      <c r="F1226" s="51">
        <f>'Laporan Mingguan'!F1232</f>
        <v>2</v>
      </c>
      <c r="G1226" s="48">
        <f>'Laporan Mingguan'!G1232+'Laporan Mingguan'!I1232+'Laporan Mingguan'!K1232+'Laporan Mingguan'!M1232</f>
        <v>0</v>
      </c>
      <c r="H1226" s="48">
        <f>'Laporan Mingguan'!H1232+'Laporan Mingguan'!J1232+'Laporan Mingguan'!L1232+'Laporan Mingguan'!N1232</f>
        <v>0</v>
      </c>
      <c r="I1226" s="51">
        <f>'Laporan Mingguan'!O1232</f>
        <v>2</v>
      </c>
      <c r="J1226" s="39">
        <f>'Laporan Mingguan'!P1232</f>
        <v>2</v>
      </c>
      <c r="K1226" s="51">
        <f>'Laporan Mingguan'!Q1232</f>
        <v>12000</v>
      </c>
      <c r="L1226" s="51">
        <f>'Laporan Mingguan'!R1232</f>
        <v>24000</v>
      </c>
    </row>
    <row r="1227" spans="1:12" s="52" customFormat="1" x14ac:dyDescent="0.2">
      <c r="A1227" s="38">
        <f>'Laporan Mingguan'!A1233</f>
        <v>203</v>
      </c>
      <c r="B1227" s="48" t="str">
        <f>'Laporan Mingguan'!B1233</f>
        <v>Drill Nachi HSS</v>
      </c>
      <c r="C1227" s="48" t="str">
        <f>'Laporan Mingguan'!C1233</f>
        <v>Ø2.9</v>
      </c>
      <c r="D1227" s="48">
        <f>'Laporan Mingguan'!D1233</f>
        <v>0</v>
      </c>
      <c r="E1227" s="48">
        <f>'Laporan Mingguan'!E1233</f>
        <v>0</v>
      </c>
      <c r="F1227" s="51">
        <f>'Laporan Mingguan'!F1233</f>
        <v>3</v>
      </c>
      <c r="G1227" s="48">
        <f>'Laporan Mingguan'!G1233+'Laporan Mingguan'!I1233+'Laporan Mingguan'!K1233+'Laporan Mingguan'!M1233</f>
        <v>0</v>
      </c>
      <c r="H1227" s="48">
        <f>'Laporan Mingguan'!H1233+'Laporan Mingguan'!J1233+'Laporan Mingguan'!L1233+'Laporan Mingguan'!N1233</f>
        <v>0</v>
      </c>
      <c r="I1227" s="51">
        <f>'Laporan Mingguan'!O1233</f>
        <v>3</v>
      </c>
      <c r="J1227" s="39">
        <f>'Laporan Mingguan'!P1233</f>
        <v>3</v>
      </c>
      <c r="K1227" s="51">
        <f>'Laporan Mingguan'!Q1233</f>
        <v>9690</v>
      </c>
      <c r="L1227" s="51">
        <f>'Laporan Mingguan'!R1233</f>
        <v>29070</v>
      </c>
    </row>
    <row r="1228" spans="1:12" s="52" customFormat="1" x14ac:dyDescent="0.2">
      <c r="A1228" s="38">
        <f>'Laporan Mingguan'!A1234</f>
        <v>204</v>
      </c>
      <c r="B1228" s="48" t="str">
        <f>'Laporan Mingguan'!B1234</f>
        <v>Drill Nachi HSS</v>
      </c>
      <c r="C1228" s="48" t="str">
        <f>'Laporan Mingguan'!C1234</f>
        <v>Ø14 x LT210 x LF120</v>
      </c>
      <c r="D1228" s="48">
        <f>'Laporan Mingguan'!D1234</f>
        <v>0</v>
      </c>
      <c r="E1228" s="48">
        <f>'Laporan Mingguan'!E1234</f>
        <v>0</v>
      </c>
      <c r="F1228" s="51">
        <f>'Laporan Mingguan'!F1234</f>
        <v>1</v>
      </c>
      <c r="G1228" s="48">
        <f>'Laporan Mingguan'!G1234+'Laporan Mingguan'!I1234+'Laporan Mingguan'!K1234+'Laporan Mingguan'!M1234</f>
        <v>0</v>
      </c>
      <c r="H1228" s="48">
        <f>'Laporan Mingguan'!H1234+'Laporan Mingguan'!J1234+'Laporan Mingguan'!L1234+'Laporan Mingguan'!N1234</f>
        <v>0</v>
      </c>
      <c r="I1228" s="51">
        <f>'Laporan Mingguan'!O1234</f>
        <v>1</v>
      </c>
      <c r="J1228" s="39">
        <f>'Laporan Mingguan'!P1234</f>
        <v>1</v>
      </c>
      <c r="K1228" s="51">
        <f>'Laporan Mingguan'!Q1234</f>
        <v>0</v>
      </c>
      <c r="L1228" s="51">
        <f>'Laporan Mingguan'!R1234</f>
        <v>0</v>
      </c>
    </row>
    <row r="1229" spans="1:12" s="52" customFormat="1" x14ac:dyDescent="0.2">
      <c r="A1229" s="38">
        <f>'Laporan Mingguan'!A1235</f>
        <v>205</v>
      </c>
      <c r="B1229" s="48" t="str">
        <f>'Laporan Mingguan'!B1235</f>
        <v>Drill Nachi HSS</v>
      </c>
      <c r="C1229" s="48" t="str">
        <f>'Laporan Mingguan'!C1235</f>
        <v>Ø6 x LT200 x LF100</v>
      </c>
      <c r="D1229" s="48" t="str">
        <f>'Laporan Mingguan'!D1235</f>
        <v>AGAVE</v>
      </c>
      <c r="E1229" s="48">
        <f>'Laporan Mingguan'!E1235</f>
        <v>0</v>
      </c>
      <c r="F1229" s="51">
        <f>'Laporan Mingguan'!F1235</f>
        <v>3</v>
      </c>
      <c r="G1229" s="48">
        <f>'Laporan Mingguan'!G1235+'Laporan Mingguan'!I1235+'Laporan Mingguan'!K1235+'Laporan Mingguan'!M1235</f>
        <v>0</v>
      </c>
      <c r="H1229" s="48">
        <f>'Laporan Mingguan'!H1235+'Laporan Mingguan'!J1235+'Laporan Mingguan'!L1235+'Laporan Mingguan'!N1235</f>
        <v>0</v>
      </c>
      <c r="I1229" s="51">
        <f>'Laporan Mingguan'!O1235</f>
        <v>3</v>
      </c>
      <c r="J1229" s="39">
        <f>'Laporan Mingguan'!P1235</f>
        <v>3</v>
      </c>
      <c r="K1229" s="51">
        <f>'Laporan Mingguan'!Q1235</f>
        <v>268680</v>
      </c>
      <c r="L1229" s="51">
        <f>'Laporan Mingguan'!R1235</f>
        <v>806040</v>
      </c>
    </row>
    <row r="1230" spans="1:12" s="52" customFormat="1" x14ac:dyDescent="0.2">
      <c r="A1230" s="38">
        <f>'Laporan Mingguan'!A1236</f>
        <v>206</v>
      </c>
      <c r="B1230" s="48" t="str">
        <f>'Laporan Mingguan'!B1236</f>
        <v>Drill Nachi/SAS HSS</v>
      </c>
      <c r="C1230" s="48" t="str">
        <f>'Laporan Mingguan'!C1236</f>
        <v>Ø7 x LT200 x LF100</v>
      </c>
      <c r="D1230" s="48" t="str">
        <f>'Laporan Mingguan'!D1236</f>
        <v>AGAVE</v>
      </c>
      <c r="E1230" s="48">
        <f>'Laporan Mingguan'!E1236</f>
        <v>0</v>
      </c>
      <c r="F1230" s="51">
        <f>'Laporan Mingguan'!F1236</f>
        <v>1</v>
      </c>
      <c r="G1230" s="48">
        <f>'Laporan Mingguan'!G1236+'Laporan Mingguan'!I1236+'Laporan Mingguan'!K1236+'Laporan Mingguan'!M1236</f>
        <v>0</v>
      </c>
      <c r="H1230" s="48">
        <f>'Laporan Mingguan'!H1236+'Laporan Mingguan'!J1236+'Laporan Mingguan'!L1236+'Laporan Mingguan'!N1236</f>
        <v>0</v>
      </c>
      <c r="I1230" s="51">
        <f>'Laporan Mingguan'!O1236</f>
        <v>1</v>
      </c>
      <c r="J1230" s="39">
        <f>'Laporan Mingguan'!P1236</f>
        <v>1</v>
      </c>
      <c r="K1230" s="51">
        <f>'Laporan Mingguan'!Q1236</f>
        <v>230000</v>
      </c>
      <c r="L1230" s="51">
        <f>'Laporan Mingguan'!R1236</f>
        <v>230000</v>
      </c>
    </row>
    <row r="1231" spans="1:12" s="52" customFormat="1" x14ac:dyDescent="0.2">
      <c r="A1231" s="38">
        <f>'Laporan Mingguan'!A1237</f>
        <v>207</v>
      </c>
      <c r="B1231" s="48" t="str">
        <f>'Laporan Mingguan'!B1237</f>
        <v>Drill Nachi HSS</v>
      </c>
      <c r="C1231" s="48" t="str">
        <f>'Laporan Mingguan'!C1237</f>
        <v>Ø8 x LT200 x LF100</v>
      </c>
      <c r="D1231" s="48" t="str">
        <f>'Laporan Mingguan'!D1237</f>
        <v>Agave</v>
      </c>
      <c r="E1231" s="48">
        <f>'Laporan Mingguan'!E1237</f>
        <v>0</v>
      </c>
      <c r="F1231" s="51">
        <f>'Laporan Mingguan'!F1237</f>
        <v>1</v>
      </c>
      <c r="G1231" s="48">
        <f>'Laporan Mingguan'!G1237+'Laporan Mingguan'!I1237+'Laporan Mingguan'!K1237+'Laporan Mingguan'!M1237</f>
        <v>0</v>
      </c>
      <c r="H1231" s="48">
        <f>'Laporan Mingguan'!H1237+'Laporan Mingguan'!J1237+'Laporan Mingguan'!L1237+'Laporan Mingguan'!N1237</f>
        <v>0</v>
      </c>
      <c r="I1231" s="51">
        <f>'Laporan Mingguan'!O1237</f>
        <v>1</v>
      </c>
      <c r="J1231" s="39">
        <f>'Laporan Mingguan'!P1237</f>
        <v>1</v>
      </c>
      <c r="K1231" s="51">
        <f>'Laporan Mingguan'!Q1237</f>
        <v>382000</v>
      </c>
      <c r="L1231" s="51">
        <f>'Laporan Mingguan'!R1237</f>
        <v>382000</v>
      </c>
    </row>
    <row r="1232" spans="1:12" s="52" customFormat="1" x14ac:dyDescent="0.2">
      <c r="A1232" s="38">
        <f>'Laporan Mingguan'!A1238</f>
        <v>208</v>
      </c>
      <c r="B1232" s="48" t="str">
        <f>'Laporan Mingguan'!B1238</f>
        <v>Drill Nachi HSS</v>
      </c>
      <c r="C1232" s="48" t="str">
        <f>'Laporan Mingguan'!C1238</f>
        <v>Ø8 x LT300 x LF150</v>
      </c>
      <c r="D1232" s="48" t="str">
        <f>'Laporan Mingguan'!D1238</f>
        <v>Agave</v>
      </c>
      <c r="E1232" s="48">
        <f>'Laporan Mingguan'!E1238</f>
        <v>0</v>
      </c>
      <c r="F1232" s="51">
        <f>'Laporan Mingguan'!F1238</f>
        <v>1</v>
      </c>
      <c r="G1232" s="48">
        <f>'Laporan Mingguan'!G1238+'Laporan Mingguan'!I1238+'Laporan Mingguan'!K1238+'Laporan Mingguan'!M1238</f>
        <v>0</v>
      </c>
      <c r="H1232" s="48">
        <f>'Laporan Mingguan'!H1238+'Laporan Mingguan'!J1238+'Laporan Mingguan'!L1238+'Laporan Mingguan'!N1238</f>
        <v>0</v>
      </c>
      <c r="I1232" s="51">
        <f>'Laporan Mingguan'!O1238</f>
        <v>1</v>
      </c>
      <c r="J1232" s="39">
        <f>'Laporan Mingguan'!P1238</f>
        <v>1</v>
      </c>
      <c r="K1232" s="51">
        <f>'Laporan Mingguan'!Q1238</f>
        <v>502000</v>
      </c>
      <c r="L1232" s="51">
        <f>'Laporan Mingguan'!R1238</f>
        <v>502000</v>
      </c>
    </row>
    <row r="1233" spans="1:12" s="52" customFormat="1" x14ac:dyDescent="0.2">
      <c r="A1233" s="38">
        <f>'Laporan Mingguan'!A1239</f>
        <v>209</v>
      </c>
      <c r="B1233" s="48" t="str">
        <f>'Laporan Mingguan'!B1239</f>
        <v>Drill Nachi HSS</v>
      </c>
      <c r="C1233" s="48" t="str">
        <f>'Laporan Mingguan'!C1239</f>
        <v>Ø10 x LT250 x LF120</v>
      </c>
      <c r="D1233" s="48">
        <f>'Laporan Mingguan'!D1239</f>
        <v>0</v>
      </c>
      <c r="E1233" s="48">
        <f>'Laporan Mingguan'!E1239</f>
        <v>0</v>
      </c>
      <c r="F1233" s="51">
        <f>'Laporan Mingguan'!F1239</f>
        <v>1</v>
      </c>
      <c r="G1233" s="48">
        <f>'Laporan Mingguan'!G1239+'Laporan Mingguan'!I1239+'Laporan Mingguan'!K1239+'Laporan Mingguan'!M1239</f>
        <v>0</v>
      </c>
      <c r="H1233" s="48">
        <f>'Laporan Mingguan'!H1239+'Laporan Mingguan'!J1239+'Laporan Mingguan'!L1239+'Laporan Mingguan'!N1239</f>
        <v>0</v>
      </c>
      <c r="I1233" s="51">
        <f>'Laporan Mingguan'!O1239</f>
        <v>1</v>
      </c>
      <c r="J1233" s="39">
        <f>'Laporan Mingguan'!P1239</f>
        <v>1</v>
      </c>
      <c r="K1233" s="51">
        <f>'Laporan Mingguan'!Q1239</f>
        <v>335000</v>
      </c>
      <c r="L1233" s="51">
        <f>'Laporan Mingguan'!R1239</f>
        <v>335000</v>
      </c>
    </row>
    <row r="1234" spans="1:12" s="52" customFormat="1" x14ac:dyDescent="0.2">
      <c r="A1234" s="38">
        <f>'Laporan Mingguan'!A1240</f>
        <v>210</v>
      </c>
      <c r="B1234" s="48" t="str">
        <f>'Laporan Mingguan'!B1240</f>
        <v>Drill Nachi HSS</v>
      </c>
      <c r="C1234" s="48" t="str">
        <f>'Laporan Mingguan'!C1240</f>
        <v>Ø6 x LT300 x LF150</v>
      </c>
      <c r="D1234" s="48">
        <f>'Laporan Mingguan'!D1240</f>
        <v>0</v>
      </c>
      <c r="E1234" s="48">
        <f>'Laporan Mingguan'!E1240</f>
        <v>0</v>
      </c>
      <c r="F1234" s="51">
        <f>'Laporan Mingguan'!F1240</f>
        <v>1</v>
      </c>
      <c r="G1234" s="48">
        <f>'Laporan Mingguan'!G1240+'Laporan Mingguan'!I1240+'Laporan Mingguan'!K1240+'Laporan Mingguan'!M1240</f>
        <v>0</v>
      </c>
      <c r="H1234" s="48">
        <f>'Laporan Mingguan'!H1240+'Laporan Mingguan'!J1240+'Laporan Mingguan'!L1240+'Laporan Mingguan'!N1240</f>
        <v>0</v>
      </c>
      <c r="I1234" s="51">
        <f>'Laporan Mingguan'!O1240</f>
        <v>1</v>
      </c>
      <c r="J1234" s="39">
        <f>'Laporan Mingguan'!P1240</f>
        <v>1</v>
      </c>
      <c r="K1234" s="51">
        <f>'Laporan Mingguan'!Q1240</f>
        <v>345000</v>
      </c>
      <c r="L1234" s="51">
        <f>'Laporan Mingguan'!R1240</f>
        <v>345000</v>
      </c>
    </row>
    <row r="1235" spans="1:12" s="52" customFormat="1" x14ac:dyDescent="0.2">
      <c r="A1235" s="38">
        <f>'Laporan Mingguan'!A1241</f>
        <v>211</v>
      </c>
      <c r="B1235" s="48" t="str">
        <f>'Laporan Mingguan'!B1241</f>
        <v>Drill Nachi HSS</v>
      </c>
      <c r="C1235" s="48" t="str">
        <f>'Laporan Mingguan'!C1241</f>
        <v>Ø7 x LT300 x LF150</v>
      </c>
      <c r="D1235" s="48" t="str">
        <f>'Laporan Mingguan'!D1241</f>
        <v>AGAVE</v>
      </c>
      <c r="E1235" s="48">
        <f>'Laporan Mingguan'!E1241</f>
        <v>0</v>
      </c>
      <c r="F1235" s="51">
        <f>'Laporan Mingguan'!F1241</f>
        <v>2</v>
      </c>
      <c r="G1235" s="48">
        <f>'Laporan Mingguan'!G1241+'Laporan Mingguan'!I1241+'Laporan Mingguan'!K1241+'Laporan Mingguan'!M1241</f>
        <v>0</v>
      </c>
      <c r="H1235" s="48">
        <f>'Laporan Mingguan'!H1241+'Laporan Mingguan'!J1241+'Laporan Mingguan'!L1241+'Laporan Mingguan'!N1241</f>
        <v>0</v>
      </c>
      <c r="I1235" s="51">
        <f>'Laporan Mingguan'!O1241</f>
        <v>2</v>
      </c>
      <c r="J1235" s="39">
        <f>'Laporan Mingguan'!P1241</f>
        <v>2</v>
      </c>
      <c r="K1235" s="51">
        <f>'Laporan Mingguan'!Q1241</f>
        <v>442500</v>
      </c>
      <c r="L1235" s="51">
        <f>'Laporan Mingguan'!R1241</f>
        <v>885000</v>
      </c>
    </row>
    <row r="1236" spans="1:12" s="52" customFormat="1" x14ac:dyDescent="0.2">
      <c r="A1236" s="38">
        <f>'Laporan Mingguan'!A1242</f>
        <v>212</v>
      </c>
      <c r="B1236" s="48" t="str">
        <f>'Laporan Mingguan'!B1242</f>
        <v>Drill Nachi HSS</v>
      </c>
      <c r="C1236" s="48" t="str">
        <f>'Laporan Mingguan'!C1242</f>
        <v>Ø10.5 x LT300 x LF150</v>
      </c>
      <c r="D1236" s="48">
        <f>'Laporan Mingguan'!D1242</f>
        <v>0</v>
      </c>
      <c r="E1236" s="48">
        <f>'Laporan Mingguan'!E1242</f>
        <v>0</v>
      </c>
      <c r="F1236" s="51">
        <f>'Laporan Mingguan'!F1242</f>
        <v>1</v>
      </c>
      <c r="G1236" s="48">
        <f>'Laporan Mingguan'!G1242+'Laporan Mingguan'!I1242+'Laporan Mingguan'!K1242+'Laporan Mingguan'!M1242</f>
        <v>0</v>
      </c>
      <c r="H1236" s="48">
        <f>'Laporan Mingguan'!H1242+'Laporan Mingguan'!J1242+'Laporan Mingguan'!L1242+'Laporan Mingguan'!N1242</f>
        <v>0</v>
      </c>
      <c r="I1236" s="51">
        <f>'Laporan Mingguan'!O1242</f>
        <v>1</v>
      </c>
      <c r="J1236" s="39">
        <f>'Laporan Mingguan'!P1242</f>
        <v>1</v>
      </c>
      <c r="K1236" s="51">
        <f>'Laporan Mingguan'!Q1242</f>
        <v>421500</v>
      </c>
      <c r="L1236" s="51">
        <f>'Laporan Mingguan'!R1242</f>
        <v>421500</v>
      </c>
    </row>
    <row r="1237" spans="1:12" s="52" customFormat="1" x14ac:dyDescent="0.2">
      <c r="A1237" s="38">
        <f>'Laporan Mingguan'!A1243</f>
        <v>213</v>
      </c>
      <c r="B1237" s="48" t="str">
        <f>'Laporan Mingguan'!B1243</f>
        <v>DRILL MAYKESTAG</v>
      </c>
      <c r="C1237" s="48" t="str">
        <f>'Laporan Mingguan'!C1243</f>
        <v>Ø1.5 LENGTH FLUTE 25</v>
      </c>
      <c r="D1237" s="48" t="str">
        <f>'Laporan Mingguan'!D1243</f>
        <v>AGAVE</v>
      </c>
      <c r="E1237" s="48">
        <f>'Laporan Mingguan'!E1243</f>
        <v>0</v>
      </c>
      <c r="F1237" s="51">
        <f>'Laporan Mingguan'!F1243</f>
        <v>5</v>
      </c>
      <c r="G1237" s="48">
        <f>'Laporan Mingguan'!G1243+'Laporan Mingguan'!I1243+'Laporan Mingguan'!K1243+'Laporan Mingguan'!M1243</f>
        <v>0</v>
      </c>
      <c r="H1237" s="48">
        <f>'Laporan Mingguan'!H1243+'Laporan Mingguan'!J1243+'Laporan Mingguan'!L1243+'Laporan Mingguan'!N1243</f>
        <v>0</v>
      </c>
      <c r="I1237" s="51">
        <f>'Laporan Mingguan'!O1243</f>
        <v>5</v>
      </c>
      <c r="J1237" s="39">
        <f>'Laporan Mingguan'!P1243</f>
        <v>5</v>
      </c>
      <c r="K1237" s="51">
        <f>'Laporan Mingguan'!Q1243</f>
        <v>52000</v>
      </c>
      <c r="L1237" s="51">
        <f>'Laporan Mingguan'!R1243</f>
        <v>260000</v>
      </c>
    </row>
    <row r="1238" spans="1:12" s="52" customFormat="1" x14ac:dyDescent="0.2">
      <c r="A1238" s="38">
        <f>'Laporan Mingguan'!A1244</f>
        <v>214</v>
      </c>
      <c r="B1238" s="48" t="str">
        <f>'Laporan Mingguan'!B1244</f>
        <v>DRILL MAYKESTAG</v>
      </c>
      <c r="C1238" s="48" t="str">
        <f>'Laporan Mingguan'!C1244</f>
        <v>Ø3.5 LENGTH FLUTE 70</v>
      </c>
      <c r="D1238" s="48">
        <f>'Laporan Mingguan'!D1244</f>
        <v>0</v>
      </c>
      <c r="E1238" s="48">
        <f>'Laporan Mingguan'!E1244</f>
        <v>0</v>
      </c>
      <c r="F1238" s="51">
        <f>'Laporan Mingguan'!F1244</f>
        <v>1</v>
      </c>
      <c r="G1238" s="48">
        <f>'Laporan Mingguan'!G1244+'Laporan Mingguan'!I1244+'Laporan Mingguan'!K1244+'Laporan Mingguan'!M1244</f>
        <v>0</v>
      </c>
      <c r="H1238" s="48">
        <f>'Laporan Mingguan'!H1244+'Laporan Mingguan'!J1244+'Laporan Mingguan'!L1244+'Laporan Mingguan'!N1244</f>
        <v>0</v>
      </c>
      <c r="I1238" s="51">
        <f>'Laporan Mingguan'!O1244</f>
        <v>1</v>
      </c>
      <c r="J1238" s="39">
        <f>'Laporan Mingguan'!P1244</f>
        <v>1</v>
      </c>
      <c r="K1238" s="51">
        <f>'Laporan Mingguan'!Q1244</f>
        <v>38000</v>
      </c>
      <c r="L1238" s="51">
        <f>'Laporan Mingguan'!R1244</f>
        <v>38000</v>
      </c>
    </row>
    <row r="1239" spans="1:12" s="52" customFormat="1" x14ac:dyDescent="0.2">
      <c r="A1239" s="38">
        <f>'Laporan Mingguan'!A1245</f>
        <v>215</v>
      </c>
      <c r="B1239" s="48" t="str">
        <f>'Laporan Mingguan'!B1245</f>
        <v>DRILL MAYKESTAG</v>
      </c>
      <c r="C1239" s="48" t="str">
        <f>'Laporan Mingguan'!C1245</f>
        <v>Ø4 x LT175 x LF120</v>
      </c>
      <c r="D1239" s="48">
        <f>'Laporan Mingguan'!D1245</f>
        <v>0</v>
      </c>
      <c r="E1239" s="48">
        <f>'Laporan Mingguan'!E1245</f>
        <v>0</v>
      </c>
      <c r="F1239" s="51">
        <f>'Laporan Mingguan'!F1245</f>
        <v>1</v>
      </c>
      <c r="G1239" s="48">
        <f>'Laporan Mingguan'!G1245+'Laporan Mingguan'!I1245+'Laporan Mingguan'!K1245+'Laporan Mingguan'!M1245</f>
        <v>0</v>
      </c>
      <c r="H1239" s="48">
        <f>'Laporan Mingguan'!H1245+'Laporan Mingguan'!J1245+'Laporan Mingguan'!L1245+'Laporan Mingguan'!N1245</f>
        <v>0</v>
      </c>
      <c r="I1239" s="51">
        <f>'Laporan Mingguan'!O1245</f>
        <v>1</v>
      </c>
      <c r="J1239" s="39">
        <f>'Laporan Mingguan'!P1245</f>
        <v>1</v>
      </c>
      <c r="K1239" s="51">
        <f>'Laporan Mingguan'!Q1245</f>
        <v>115000</v>
      </c>
      <c r="L1239" s="51">
        <f>'Laporan Mingguan'!R1245</f>
        <v>115000</v>
      </c>
    </row>
    <row r="1240" spans="1:12" s="52" customFormat="1" x14ac:dyDescent="0.2">
      <c r="A1240" s="38">
        <f>'Laporan Mingguan'!A1246</f>
        <v>216</v>
      </c>
      <c r="B1240" s="48" t="str">
        <f>'Laporan Mingguan'!B1246</f>
        <v>DRILL MAYKESTAG</v>
      </c>
      <c r="C1240" s="48" t="str">
        <f>'Laporan Mingguan'!C1246</f>
        <v>Ø13 x LT375 x LF260</v>
      </c>
      <c r="D1240" s="48">
        <f>'Laporan Mingguan'!D1246</f>
        <v>0</v>
      </c>
      <c r="E1240" s="48">
        <f>'Laporan Mingguan'!E1246</f>
        <v>0</v>
      </c>
      <c r="F1240" s="51">
        <f>'Laporan Mingguan'!F1246</f>
        <v>1</v>
      </c>
      <c r="G1240" s="48">
        <f>'Laporan Mingguan'!G1246+'Laporan Mingguan'!I1246+'Laporan Mingguan'!K1246+'Laporan Mingguan'!M1246</f>
        <v>0</v>
      </c>
      <c r="H1240" s="48">
        <f>'Laporan Mingguan'!H1246+'Laporan Mingguan'!J1246+'Laporan Mingguan'!L1246+'Laporan Mingguan'!N1246</f>
        <v>0</v>
      </c>
      <c r="I1240" s="51">
        <f>'Laporan Mingguan'!O1246</f>
        <v>1</v>
      </c>
      <c r="J1240" s="39">
        <f>'Laporan Mingguan'!P1246</f>
        <v>1</v>
      </c>
      <c r="K1240" s="51">
        <f>'Laporan Mingguan'!Q1246</f>
        <v>1500000</v>
      </c>
      <c r="L1240" s="51">
        <f>'Laporan Mingguan'!R1246</f>
        <v>1500000</v>
      </c>
    </row>
    <row r="1241" spans="1:12" s="52" customFormat="1" x14ac:dyDescent="0.2">
      <c r="A1241" s="38">
        <f>'Laporan Mingguan'!A1247</f>
        <v>217</v>
      </c>
      <c r="B1241" s="48" t="str">
        <f>'Laporan Mingguan'!B1247</f>
        <v>Drill Tivoly Twist HSS</v>
      </c>
      <c r="C1241" s="48" t="str">
        <f>'Laporan Mingguan'!C1247</f>
        <v>Ø3.1 DIN340 11403310310</v>
      </c>
      <c r="D1241" s="48">
        <f>'Laporan Mingguan'!D1247</f>
        <v>0</v>
      </c>
      <c r="E1241" s="48">
        <f>'Laporan Mingguan'!E1247</f>
        <v>0</v>
      </c>
      <c r="F1241" s="51">
        <f>'Laporan Mingguan'!F1247</f>
        <v>2</v>
      </c>
      <c r="G1241" s="48">
        <f>'Laporan Mingguan'!G1247+'Laporan Mingguan'!I1247+'Laporan Mingguan'!K1247+'Laporan Mingguan'!M1247</f>
        <v>0</v>
      </c>
      <c r="H1241" s="48">
        <f>'Laporan Mingguan'!H1247+'Laporan Mingguan'!J1247+'Laporan Mingguan'!L1247+'Laporan Mingguan'!N1247</f>
        <v>0</v>
      </c>
      <c r="I1241" s="51">
        <f>'Laporan Mingguan'!O1247</f>
        <v>2</v>
      </c>
      <c r="J1241" s="39">
        <f>'Laporan Mingguan'!P1247</f>
        <v>2</v>
      </c>
      <c r="K1241" s="51">
        <f>'Laporan Mingguan'!Q1247</f>
        <v>45500</v>
      </c>
      <c r="L1241" s="51">
        <f>'Laporan Mingguan'!R1247</f>
        <v>91000</v>
      </c>
    </row>
    <row r="1242" spans="1:12" s="52" customFormat="1" x14ac:dyDescent="0.2">
      <c r="A1242" s="38">
        <f>'Laporan Mingguan'!A1248</f>
        <v>218</v>
      </c>
      <c r="B1242" s="48" t="str">
        <f>'Laporan Mingguan'!B1248</f>
        <v>Drill Tivoly Twist HSS</v>
      </c>
      <c r="C1242" s="48" t="str">
        <f>'Laporan Mingguan'!C1248</f>
        <v>Ø4.0 DIN340 11403310400</v>
      </c>
      <c r="D1242" s="48">
        <f>'Laporan Mingguan'!D1248</f>
        <v>0</v>
      </c>
      <c r="E1242" s="48">
        <f>'Laporan Mingguan'!E1248</f>
        <v>0</v>
      </c>
      <c r="F1242" s="51">
        <f>'Laporan Mingguan'!F1248</f>
        <v>15</v>
      </c>
      <c r="G1242" s="48">
        <f>'Laporan Mingguan'!G1248+'Laporan Mingguan'!I1248+'Laporan Mingguan'!K1248+'Laporan Mingguan'!M1248</f>
        <v>0</v>
      </c>
      <c r="H1242" s="48">
        <f>'Laporan Mingguan'!H1248+'Laporan Mingguan'!J1248+'Laporan Mingguan'!L1248+'Laporan Mingguan'!N1248</f>
        <v>0</v>
      </c>
      <c r="I1242" s="51">
        <f>'Laporan Mingguan'!O1248</f>
        <v>15</v>
      </c>
      <c r="J1242" s="39">
        <f>'Laporan Mingguan'!P1248</f>
        <v>15</v>
      </c>
      <c r="K1242" s="51">
        <f>'Laporan Mingguan'!Q1248</f>
        <v>32500</v>
      </c>
      <c r="L1242" s="51">
        <f>'Laporan Mingguan'!R1248</f>
        <v>487500</v>
      </c>
    </row>
    <row r="1243" spans="1:12" s="52" customFormat="1" x14ac:dyDescent="0.2">
      <c r="A1243" s="38">
        <f>'Laporan Mingguan'!A1249</f>
        <v>219</v>
      </c>
      <c r="B1243" s="48" t="str">
        <f>'Laporan Mingguan'!B1249</f>
        <v>DIAL TEST INDICATOR KAFER</v>
      </c>
      <c r="C1243" s="48" t="str">
        <f>'Laporan Mingguan'!C1249</f>
        <v>K46</v>
      </c>
      <c r="D1243" s="48" t="str">
        <f>'Laporan Mingguan'!D1249</f>
        <v>Yakin Maju</v>
      </c>
      <c r="E1243" s="48">
        <f>'Laporan Mingguan'!E1249</f>
        <v>0</v>
      </c>
      <c r="F1243" s="51">
        <f>'Laporan Mingguan'!F1249</f>
        <v>1</v>
      </c>
      <c r="G1243" s="48">
        <f>'Laporan Mingguan'!G1249+'Laporan Mingguan'!I1249+'Laporan Mingguan'!K1249+'Laporan Mingguan'!M1249</f>
        <v>0</v>
      </c>
      <c r="H1243" s="48">
        <f>'Laporan Mingguan'!H1249+'Laporan Mingguan'!J1249+'Laporan Mingguan'!L1249+'Laporan Mingguan'!N1249</f>
        <v>0</v>
      </c>
      <c r="I1243" s="51">
        <f>'Laporan Mingguan'!O1249</f>
        <v>1</v>
      </c>
      <c r="J1243" s="39">
        <f>'Laporan Mingguan'!P1249</f>
        <v>1</v>
      </c>
      <c r="K1243" s="51">
        <f>'Laporan Mingguan'!Q1249</f>
        <v>2290000</v>
      </c>
      <c r="L1243" s="51">
        <f>'Laporan Mingguan'!R1249</f>
        <v>2290000</v>
      </c>
    </row>
    <row r="1244" spans="1:12" s="52" customFormat="1" x14ac:dyDescent="0.2">
      <c r="A1244" s="38">
        <f>'Laporan Mingguan'!A1250</f>
        <v>220</v>
      </c>
      <c r="B1244" s="48" t="str">
        <f>'Laporan Mingguan'!B1250</f>
        <v>DIAL TEST INDICATOR MITUTOYO</v>
      </c>
      <c r="C1244" s="48" t="str">
        <f>'Laporan Mingguan'!C1250</f>
        <v>-</v>
      </c>
      <c r="D1244" s="48" t="str">
        <f>'Laporan Mingguan'!D1250</f>
        <v>KAWAN LAMA</v>
      </c>
      <c r="E1244" s="48">
        <f>'Laporan Mingguan'!E1250</f>
        <v>0</v>
      </c>
      <c r="F1244" s="51">
        <f>'Laporan Mingguan'!F1250</f>
        <v>1</v>
      </c>
      <c r="G1244" s="48">
        <f>'Laporan Mingguan'!G1250+'Laporan Mingguan'!I1250+'Laporan Mingguan'!K1250+'Laporan Mingguan'!M1250</f>
        <v>0</v>
      </c>
      <c r="H1244" s="48">
        <f>'Laporan Mingguan'!H1250+'Laporan Mingguan'!J1250+'Laporan Mingguan'!L1250+'Laporan Mingguan'!N1250</f>
        <v>0</v>
      </c>
      <c r="I1244" s="51">
        <f>'Laporan Mingguan'!O1250</f>
        <v>1</v>
      </c>
      <c r="J1244" s="39">
        <f>'Laporan Mingguan'!P1250</f>
        <v>1</v>
      </c>
      <c r="K1244" s="51">
        <f>'Laporan Mingguan'!Q1250</f>
        <v>1283000</v>
      </c>
      <c r="L1244" s="51">
        <f>'Laporan Mingguan'!R1250</f>
        <v>1283000</v>
      </c>
    </row>
    <row r="1245" spans="1:12" s="52" customFormat="1" x14ac:dyDescent="0.2">
      <c r="A1245" s="38">
        <f>'Laporan Mingguan'!A1251</f>
        <v>221</v>
      </c>
      <c r="B1245" s="48" t="str">
        <f>'Laporan Mingguan'!B1251</f>
        <v>ECMC CONTROLLER</v>
      </c>
      <c r="C1245" s="48" t="str">
        <f>'Laporan Mingguan'!C1251</f>
        <v>-</v>
      </c>
      <c r="D1245" s="48" t="str">
        <f>'Laporan Mingguan'!D1251</f>
        <v>JMT</v>
      </c>
      <c r="E1245" s="48">
        <f>'Laporan Mingguan'!E1251</f>
        <v>0</v>
      </c>
      <c r="F1245" s="51">
        <f>'Laporan Mingguan'!F1251</f>
        <v>0</v>
      </c>
      <c r="G1245" s="48">
        <f>'Laporan Mingguan'!G1251+'Laporan Mingguan'!I1251+'Laporan Mingguan'!K1251+'Laporan Mingguan'!M1251</f>
        <v>0</v>
      </c>
      <c r="H1245" s="48">
        <f>'Laporan Mingguan'!H1251+'Laporan Mingguan'!J1251+'Laporan Mingguan'!L1251+'Laporan Mingguan'!N1251</f>
        <v>0</v>
      </c>
      <c r="I1245" s="51">
        <f>'Laporan Mingguan'!O1251</f>
        <v>0</v>
      </c>
      <c r="J1245" s="39">
        <f>'Laporan Mingguan'!P1251</f>
        <v>0</v>
      </c>
      <c r="K1245" s="51">
        <f>'Laporan Mingguan'!Q1251</f>
        <v>55520000</v>
      </c>
      <c r="L1245" s="51">
        <f>'Laporan Mingguan'!R1251</f>
        <v>0</v>
      </c>
    </row>
    <row r="1246" spans="1:12" s="52" customFormat="1" x14ac:dyDescent="0.2">
      <c r="A1246" s="38">
        <f>'Laporan Mingguan'!A1252</f>
        <v>222</v>
      </c>
      <c r="B1246" s="48" t="str">
        <f>'Laporan Mingguan'!B1252</f>
        <v>ECMC REMOTE CONTROLLER</v>
      </c>
      <c r="C1246" s="48" t="str">
        <f>'Laporan Mingguan'!C1252</f>
        <v>-</v>
      </c>
      <c r="D1246" s="48" t="str">
        <f>'Laporan Mingguan'!D1252</f>
        <v>JMT</v>
      </c>
      <c r="E1246" s="48">
        <f>'Laporan Mingguan'!E1252</f>
        <v>0</v>
      </c>
      <c r="F1246" s="51">
        <f>'Laporan Mingguan'!F1252</f>
        <v>0</v>
      </c>
      <c r="G1246" s="48">
        <f>'Laporan Mingguan'!G1252+'Laporan Mingguan'!I1252+'Laporan Mingguan'!K1252+'Laporan Mingguan'!M1252</f>
        <v>0</v>
      </c>
      <c r="H1246" s="48">
        <f>'Laporan Mingguan'!H1252+'Laporan Mingguan'!J1252+'Laporan Mingguan'!L1252+'Laporan Mingguan'!N1252</f>
        <v>0</v>
      </c>
      <c r="I1246" s="51">
        <f>'Laporan Mingguan'!O1252</f>
        <v>0</v>
      </c>
      <c r="J1246" s="39">
        <f>'Laporan Mingguan'!P1252</f>
        <v>0</v>
      </c>
      <c r="K1246" s="51">
        <f>'Laporan Mingguan'!Q1252</f>
        <v>0</v>
      </c>
      <c r="L1246" s="51">
        <f>'Laporan Mingguan'!R1252</f>
        <v>0</v>
      </c>
    </row>
    <row r="1247" spans="1:12" s="52" customFormat="1" x14ac:dyDescent="0.2">
      <c r="A1247" s="38">
        <f>'Laporan Mingguan'!A1253</f>
        <v>223</v>
      </c>
      <c r="B1247" s="48" t="str">
        <f>'Laporan Mingguan'!B1253</f>
        <v>END MILL  OSG (3131403) 0.4x1.5</v>
      </c>
      <c r="C1247" s="48" t="str">
        <f>'Laporan Mingguan'!C1253</f>
        <v xml:space="preserve">Ø0.4-45 WXL-LN-EDS </v>
      </c>
      <c r="D1247" s="48">
        <f>'Laporan Mingguan'!D1253</f>
        <v>0</v>
      </c>
      <c r="E1247" s="48">
        <f>'Laporan Mingguan'!E1253</f>
        <v>0</v>
      </c>
      <c r="F1247" s="51">
        <f>'Laporan Mingguan'!F1253</f>
        <v>2</v>
      </c>
      <c r="G1247" s="48">
        <f>'Laporan Mingguan'!G1253+'Laporan Mingguan'!I1253+'Laporan Mingguan'!K1253+'Laporan Mingguan'!M1253</f>
        <v>0</v>
      </c>
      <c r="H1247" s="48">
        <f>'Laporan Mingguan'!H1253+'Laporan Mingguan'!J1253+'Laporan Mingguan'!L1253+'Laporan Mingguan'!N1253</f>
        <v>0</v>
      </c>
      <c r="I1247" s="51">
        <f>'Laporan Mingguan'!O1253</f>
        <v>2</v>
      </c>
      <c r="J1247" s="39">
        <f>'Laporan Mingguan'!P1253</f>
        <v>2</v>
      </c>
      <c r="K1247" s="51">
        <f>'Laporan Mingguan'!Q1253</f>
        <v>280250</v>
      </c>
      <c r="L1247" s="51">
        <f>'Laporan Mingguan'!R1253</f>
        <v>560500</v>
      </c>
    </row>
    <row r="1248" spans="1:12" s="52" customFormat="1" x14ac:dyDescent="0.2">
      <c r="A1248" s="38">
        <f>'Laporan Mingguan'!A1254</f>
        <v>224</v>
      </c>
      <c r="B1248" s="48" t="str">
        <f>'Laporan Mingguan'!B1254</f>
        <v>END MILL  OSG (3131515) 0.5x15</v>
      </c>
      <c r="C1248" s="48" t="str">
        <f>'Laporan Mingguan'!C1254</f>
        <v xml:space="preserve">Ø0.5-50 WXL-LN-EDS </v>
      </c>
      <c r="D1248" s="48">
        <f>'Laporan Mingguan'!D1254</f>
        <v>0</v>
      </c>
      <c r="E1248" s="48">
        <f>'Laporan Mingguan'!E1254</f>
        <v>0</v>
      </c>
      <c r="F1248" s="51">
        <f>'Laporan Mingguan'!F1254</f>
        <v>0</v>
      </c>
      <c r="G1248" s="48">
        <f>'Laporan Mingguan'!G1254+'Laporan Mingguan'!I1254+'Laporan Mingguan'!K1254+'Laporan Mingguan'!M1254</f>
        <v>0</v>
      </c>
      <c r="H1248" s="48">
        <f>'Laporan Mingguan'!H1254+'Laporan Mingguan'!J1254+'Laporan Mingguan'!L1254+'Laporan Mingguan'!N1254</f>
        <v>0</v>
      </c>
      <c r="I1248" s="51">
        <f>'Laporan Mingguan'!O1254</f>
        <v>0</v>
      </c>
      <c r="J1248" s="39">
        <f>'Laporan Mingguan'!P1254</f>
        <v>0</v>
      </c>
      <c r="K1248" s="51">
        <f>'Laporan Mingguan'!Q1254</f>
        <v>429400</v>
      </c>
      <c r="L1248" s="51">
        <f>'Laporan Mingguan'!R1254</f>
        <v>0</v>
      </c>
    </row>
    <row r="1249" spans="1:12" s="52" customFormat="1" x14ac:dyDescent="0.2">
      <c r="A1249" s="38">
        <f>'Laporan Mingguan'!A1255</f>
        <v>225</v>
      </c>
      <c r="B1249" s="48" t="str">
        <f>'Laporan Mingguan'!B1255</f>
        <v>END MILL GUHRING</v>
      </c>
      <c r="C1249" s="48" t="str">
        <f>'Laporan Mingguan'!C1255</f>
        <v>Ø6-R1</v>
      </c>
      <c r="D1249" s="48">
        <f>'Laporan Mingguan'!D1255</f>
        <v>0</v>
      </c>
      <c r="E1249" s="48">
        <f>'Laporan Mingguan'!E1255</f>
        <v>0</v>
      </c>
      <c r="F1249" s="51">
        <f>'Laporan Mingguan'!F1255</f>
        <v>1</v>
      </c>
      <c r="G1249" s="48">
        <f>'Laporan Mingguan'!G1255+'Laporan Mingguan'!I1255+'Laporan Mingguan'!K1255+'Laporan Mingguan'!M1255</f>
        <v>0</v>
      </c>
      <c r="H1249" s="48">
        <f>'Laporan Mingguan'!H1255+'Laporan Mingguan'!J1255+'Laporan Mingguan'!L1255+'Laporan Mingguan'!N1255</f>
        <v>0</v>
      </c>
      <c r="I1249" s="51">
        <f>'Laporan Mingguan'!O1255</f>
        <v>1</v>
      </c>
      <c r="J1249" s="39">
        <f>'Laporan Mingguan'!P1255</f>
        <v>1</v>
      </c>
      <c r="K1249" s="51">
        <f>'Laporan Mingguan'!Q1255</f>
        <v>180000</v>
      </c>
      <c r="L1249" s="51">
        <f>'Laporan Mingguan'!R1255</f>
        <v>180000</v>
      </c>
    </row>
    <row r="1250" spans="1:12" s="52" customFormat="1" x14ac:dyDescent="0.2">
      <c r="A1250" s="38">
        <f>'Laporan Mingguan'!A1256</f>
        <v>226</v>
      </c>
      <c r="B1250" s="48" t="str">
        <f>'Laporan Mingguan'!B1256</f>
        <v>END MILL HAIMER</v>
      </c>
      <c r="C1250" s="48" t="str">
        <f>'Laporan Mingguan'!C1256</f>
        <v>Ø10-73 F2004NNH1000CDA</v>
      </c>
      <c r="D1250" s="48" t="str">
        <f>'Laporan Mingguan'!D1256</f>
        <v>ARANSA</v>
      </c>
      <c r="E1250" s="48">
        <f>'Laporan Mingguan'!E1256</f>
        <v>0</v>
      </c>
      <c r="F1250" s="51">
        <f>'Laporan Mingguan'!F1256</f>
        <v>0</v>
      </c>
      <c r="G1250" s="48">
        <f>'Laporan Mingguan'!G1256+'Laporan Mingguan'!I1256+'Laporan Mingguan'!K1256+'Laporan Mingguan'!M1256</f>
        <v>0</v>
      </c>
      <c r="H1250" s="48">
        <f>'Laporan Mingguan'!H1256+'Laporan Mingguan'!J1256+'Laporan Mingguan'!L1256+'Laporan Mingguan'!N1256</f>
        <v>0</v>
      </c>
      <c r="I1250" s="51">
        <f>'Laporan Mingguan'!O1256</f>
        <v>0</v>
      </c>
      <c r="J1250" s="39">
        <f>'Laporan Mingguan'!P1256</f>
        <v>0</v>
      </c>
      <c r="K1250" s="51">
        <f>'Laporan Mingguan'!Q1256</f>
        <v>752000</v>
      </c>
      <c r="L1250" s="51">
        <f>'Laporan Mingguan'!R1256</f>
        <v>0</v>
      </c>
    </row>
    <row r="1251" spans="1:12" s="52" customFormat="1" x14ac:dyDescent="0.2">
      <c r="A1251" s="38">
        <f>'Laporan Mingguan'!A1257</f>
        <v>227</v>
      </c>
      <c r="B1251" s="48" t="str">
        <f>'Laporan Mingguan'!B1257</f>
        <v>END MILL HAIMER</v>
      </c>
      <c r="C1251" s="48" t="str">
        <f>'Laporan Mingguan'!C1257</f>
        <v>Ø12-85 F2004NNH1200CDA</v>
      </c>
      <c r="D1251" s="48" t="str">
        <f>'Laporan Mingguan'!D1257</f>
        <v>ARANSA</v>
      </c>
      <c r="E1251" s="48">
        <f>'Laporan Mingguan'!E1257</f>
        <v>0</v>
      </c>
      <c r="F1251" s="51">
        <f>'Laporan Mingguan'!F1257</f>
        <v>1</v>
      </c>
      <c r="G1251" s="48">
        <f>'Laporan Mingguan'!G1257+'Laporan Mingguan'!I1257+'Laporan Mingguan'!K1257+'Laporan Mingguan'!M1257</f>
        <v>0</v>
      </c>
      <c r="H1251" s="48">
        <f>'Laporan Mingguan'!H1257+'Laporan Mingguan'!J1257+'Laporan Mingguan'!L1257+'Laporan Mingguan'!N1257</f>
        <v>0</v>
      </c>
      <c r="I1251" s="51">
        <f>'Laporan Mingguan'!O1257</f>
        <v>1</v>
      </c>
      <c r="J1251" s="39">
        <f>'Laporan Mingguan'!P1257</f>
        <v>1</v>
      </c>
      <c r="K1251" s="51">
        <f>'Laporan Mingguan'!Q1257</f>
        <v>1127000</v>
      </c>
      <c r="L1251" s="51">
        <f>'Laporan Mingguan'!R1257</f>
        <v>1127000</v>
      </c>
    </row>
    <row r="1252" spans="1:12" s="52" customFormat="1" x14ac:dyDescent="0.2">
      <c r="A1252" s="38">
        <f>'Laporan Mingguan'!A1258</f>
        <v>228</v>
      </c>
      <c r="B1252" s="48" t="str">
        <f>'Laporan Mingguan'!B1258</f>
        <v>END MILL HAIMER</v>
      </c>
      <c r="C1252" s="48" t="str">
        <f>'Laporan Mingguan'!C1258</f>
        <v>Ø16-93 F2004NNH1600CDA</v>
      </c>
      <c r="D1252" s="48" t="str">
        <f>'Laporan Mingguan'!D1258</f>
        <v>ARANSA</v>
      </c>
      <c r="E1252" s="48">
        <f>'Laporan Mingguan'!E1258</f>
        <v>0</v>
      </c>
      <c r="F1252" s="51">
        <f>'Laporan Mingguan'!F1258</f>
        <v>0</v>
      </c>
      <c r="G1252" s="48">
        <f>'Laporan Mingguan'!G1258+'Laporan Mingguan'!I1258+'Laporan Mingguan'!K1258+'Laporan Mingguan'!M1258</f>
        <v>0</v>
      </c>
      <c r="H1252" s="48">
        <f>'Laporan Mingguan'!H1258+'Laporan Mingguan'!J1258+'Laporan Mingguan'!L1258+'Laporan Mingguan'!N1258</f>
        <v>0</v>
      </c>
      <c r="I1252" s="51">
        <f>'Laporan Mingguan'!O1258</f>
        <v>0</v>
      </c>
      <c r="J1252" s="39">
        <f>'Laporan Mingguan'!P1258</f>
        <v>0</v>
      </c>
      <c r="K1252" s="51">
        <f>'Laporan Mingguan'!Q1258</f>
        <v>1935000</v>
      </c>
      <c r="L1252" s="51">
        <f>'Laporan Mingguan'!R1258</f>
        <v>0</v>
      </c>
    </row>
    <row r="1253" spans="1:12" s="52" customFormat="1" x14ac:dyDescent="0.2">
      <c r="A1253" s="38">
        <f>'Laporan Mingguan'!A1259</f>
        <v>229</v>
      </c>
      <c r="B1253" s="48" t="str">
        <f>'Laporan Mingguan'!B1259</f>
        <v>END MILL HAIMER</v>
      </c>
      <c r="C1253" s="48" t="str">
        <f>'Laporan Mingguan'!C1259</f>
        <v>Ø4 F2004NNH0400CDA</v>
      </c>
      <c r="D1253" s="48" t="str">
        <f>'Laporan Mingguan'!D1259</f>
        <v>ARANSA</v>
      </c>
      <c r="E1253" s="48">
        <f>'Laporan Mingguan'!E1259</f>
        <v>0</v>
      </c>
      <c r="F1253" s="51">
        <f>'Laporan Mingguan'!F1259</f>
        <v>0</v>
      </c>
      <c r="G1253" s="48">
        <f>'Laporan Mingguan'!G1259+'Laporan Mingguan'!I1259+'Laporan Mingguan'!K1259+'Laporan Mingguan'!M1259</f>
        <v>0</v>
      </c>
      <c r="H1253" s="48">
        <f>'Laporan Mingguan'!H1259+'Laporan Mingguan'!J1259+'Laporan Mingguan'!L1259+'Laporan Mingguan'!N1259</f>
        <v>0</v>
      </c>
      <c r="I1253" s="51">
        <f>'Laporan Mingguan'!O1259</f>
        <v>0</v>
      </c>
      <c r="J1253" s="39">
        <f>'Laporan Mingguan'!P1259</f>
        <v>0</v>
      </c>
      <c r="K1253" s="51">
        <f>'Laporan Mingguan'!Q1259</f>
        <v>340000</v>
      </c>
      <c r="L1253" s="51">
        <f>'Laporan Mingguan'!R1259</f>
        <v>0</v>
      </c>
    </row>
    <row r="1254" spans="1:12" s="52" customFormat="1" x14ac:dyDescent="0.2">
      <c r="A1254" s="38">
        <f>'Laporan Mingguan'!A1260</f>
        <v>230</v>
      </c>
      <c r="B1254" s="48" t="str">
        <f>'Laporan Mingguan'!B1260</f>
        <v>END MILL HAIMER</v>
      </c>
      <c r="C1254" s="48" t="str">
        <f>'Laporan Mingguan'!C1260</f>
        <v>Ø6-58 F2004NNH0600CDA</v>
      </c>
      <c r="D1254" s="48" t="str">
        <f>'Laporan Mingguan'!D1260</f>
        <v>ARANSA</v>
      </c>
      <c r="E1254" s="48">
        <f>'Laporan Mingguan'!E1260</f>
        <v>0</v>
      </c>
      <c r="F1254" s="51">
        <f>'Laporan Mingguan'!F1260</f>
        <v>0</v>
      </c>
      <c r="G1254" s="48">
        <f>'Laporan Mingguan'!G1260+'Laporan Mingguan'!I1260+'Laporan Mingguan'!K1260+'Laporan Mingguan'!M1260</f>
        <v>0</v>
      </c>
      <c r="H1254" s="48">
        <f>'Laporan Mingguan'!H1260+'Laporan Mingguan'!J1260+'Laporan Mingguan'!L1260+'Laporan Mingguan'!N1260</f>
        <v>0</v>
      </c>
      <c r="I1254" s="51">
        <f>'Laporan Mingguan'!O1260</f>
        <v>0</v>
      </c>
      <c r="J1254" s="39">
        <f>'Laporan Mingguan'!P1260</f>
        <v>0</v>
      </c>
      <c r="K1254" s="51">
        <f>'Laporan Mingguan'!Q1260</f>
        <v>340000</v>
      </c>
      <c r="L1254" s="51">
        <f>'Laporan Mingguan'!R1260</f>
        <v>0</v>
      </c>
    </row>
    <row r="1255" spans="1:12" s="52" customFormat="1" x14ac:dyDescent="0.2">
      <c r="A1255" s="38">
        <f>'Laporan Mingguan'!A1261</f>
        <v>231</v>
      </c>
      <c r="B1255" s="48" t="str">
        <f>'Laporan Mingguan'!B1261</f>
        <v>END MILL HAIMER</v>
      </c>
      <c r="C1255" s="48" t="str">
        <f>'Laporan Mingguan'!C1261</f>
        <v>Ø8-65 F2004NNH0800CDA</v>
      </c>
      <c r="D1255" s="48" t="str">
        <f>'Laporan Mingguan'!D1261</f>
        <v>ARANSA</v>
      </c>
      <c r="E1255" s="48">
        <f>'Laporan Mingguan'!E1261</f>
        <v>0</v>
      </c>
      <c r="F1255" s="51">
        <f>'Laporan Mingguan'!F1261</f>
        <v>2</v>
      </c>
      <c r="G1255" s="48">
        <f>'Laporan Mingguan'!G1261+'Laporan Mingguan'!I1261+'Laporan Mingguan'!K1261+'Laporan Mingguan'!M1261</f>
        <v>0</v>
      </c>
      <c r="H1255" s="48">
        <f>'Laporan Mingguan'!H1261+'Laporan Mingguan'!J1261+'Laporan Mingguan'!L1261+'Laporan Mingguan'!N1261</f>
        <v>0</v>
      </c>
      <c r="I1255" s="51">
        <f>'Laporan Mingguan'!O1261</f>
        <v>2</v>
      </c>
      <c r="J1255" s="39">
        <f>'Laporan Mingguan'!P1261</f>
        <v>2</v>
      </c>
      <c r="K1255" s="51">
        <f>'Laporan Mingguan'!Q1261</f>
        <v>400000</v>
      </c>
      <c r="L1255" s="51">
        <f>'Laporan Mingguan'!R1261</f>
        <v>800000</v>
      </c>
    </row>
    <row r="1256" spans="1:12" s="52" customFormat="1" x14ac:dyDescent="0.2">
      <c r="A1256" s="38">
        <f>'Laporan Mingguan'!A1262</f>
        <v>232</v>
      </c>
      <c r="B1256" s="48" t="str">
        <f>'Laporan Mingguan'!B1262</f>
        <v>END MILL HANITA</v>
      </c>
      <c r="C1256" s="48" t="str">
        <f>'Laporan Mingguan'!C1262</f>
        <v>Ø16 x 92</v>
      </c>
      <c r="D1256" s="48">
        <f>'Laporan Mingguan'!D1262</f>
        <v>0</v>
      </c>
      <c r="E1256" s="48">
        <f>'Laporan Mingguan'!E1262</f>
        <v>0</v>
      </c>
      <c r="F1256" s="51">
        <f>'Laporan Mingguan'!F1262</f>
        <v>2</v>
      </c>
      <c r="G1256" s="48">
        <f>'Laporan Mingguan'!G1262+'Laporan Mingguan'!I1262+'Laporan Mingguan'!K1262+'Laporan Mingguan'!M1262</f>
        <v>0</v>
      </c>
      <c r="H1256" s="48">
        <f>'Laporan Mingguan'!H1262+'Laporan Mingguan'!J1262+'Laporan Mingguan'!L1262+'Laporan Mingguan'!N1262</f>
        <v>0</v>
      </c>
      <c r="I1256" s="51">
        <f>'Laporan Mingguan'!O1262</f>
        <v>2</v>
      </c>
      <c r="J1256" s="39">
        <f>'Laporan Mingguan'!P1262</f>
        <v>2</v>
      </c>
      <c r="K1256" s="51">
        <f>'Laporan Mingguan'!Q1262</f>
        <v>560000</v>
      </c>
      <c r="L1256" s="51">
        <f>'Laporan Mingguan'!R1262</f>
        <v>1120000</v>
      </c>
    </row>
    <row r="1257" spans="1:12" s="52" customFormat="1" x14ac:dyDescent="0.2">
      <c r="A1257" s="38">
        <f>'Laporan Mingguan'!A1263</f>
        <v>233</v>
      </c>
      <c r="B1257" s="48" t="str">
        <f>'Laporan Mingguan'!B1263</f>
        <v xml:space="preserve">END MILL HITACHI </v>
      </c>
      <c r="C1257" s="48" t="str">
        <f>'Laporan Mingguan'!C1263</f>
        <v>Ø5-70 TAPER</v>
      </c>
      <c r="D1257" s="48">
        <f>'Laporan Mingguan'!D1263</f>
        <v>0</v>
      </c>
      <c r="E1257" s="48">
        <f>'Laporan Mingguan'!E1263</f>
        <v>0</v>
      </c>
      <c r="F1257" s="51">
        <f>'Laporan Mingguan'!F1263</f>
        <v>1</v>
      </c>
      <c r="G1257" s="48">
        <f>'Laporan Mingguan'!G1263+'Laporan Mingguan'!I1263+'Laporan Mingguan'!K1263+'Laporan Mingguan'!M1263</f>
        <v>0</v>
      </c>
      <c r="H1257" s="48">
        <f>'Laporan Mingguan'!H1263+'Laporan Mingguan'!J1263+'Laporan Mingguan'!L1263+'Laporan Mingguan'!N1263</f>
        <v>0</v>
      </c>
      <c r="I1257" s="51">
        <f>'Laporan Mingguan'!O1263</f>
        <v>1</v>
      </c>
      <c r="J1257" s="39">
        <f>'Laporan Mingguan'!P1263</f>
        <v>1</v>
      </c>
      <c r="K1257" s="51">
        <f>'Laporan Mingguan'!Q1263</f>
        <v>0</v>
      </c>
      <c r="L1257" s="51">
        <f>'Laporan Mingguan'!R1263</f>
        <v>0</v>
      </c>
    </row>
    <row r="1258" spans="1:12" s="52" customFormat="1" x14ac:dyDescent="0.2">
      <c r="A1258" s="38">
        <f>'Laporan Mingguan'!A1264</f>
        <v>234</v>
      </c>
      <c r="B1258" s="48" t="str">
        <f>'Laporan Mingguan'!B1264</f>
        <v xml:space="preserve">END MILL HITACHI </v>
      </c>
      <c r="C1258" s="48" t="str">
        <f>'Laporan Mingguan'!C1264</f>
        <v>ETRP4025-40-0905-TH</v>
      </c>
      <c r="D1258" s="48" t="str">
        <f>'Laporan Mingguan'!D1264</f>
        <v>PRIMA TIGON</v>
      </c>
      <c r="E1258" s="48">
        <f>'Laporan Mingguan'!E1264</f>
        <v>0</v>
      </c>
      <c r="F1258" s="51">
        <f>'Laporan Mingguan'!F1264</f>
        <v>2</v>
      </c>
      <c r="G1258" s="48">
        <f>'Laporan Mingguan'!G1264+'Laporan Mingguan'!I1264+'Laporan Mingguan'!K1264+'Laporan Mingguan'!M1264</f>
        <v>0</v>
      </c>
      <c r="H1258" s="48">
        <f>'Laporan Mingguan'!H1264+'Laporan Mingguan'!J1264+'Laporan Mingguan'!L1264+'Laporan Mingguan'!N1264</f>
        <v>0</v>
      </c>
      <c r="I1258" s="51">
        <f>'Laporan Mingguan'!O1264</f>
        <v>2</v>
      </c>
      <c r="J1258" s="39">
        <f>'Laporan Mingguan'!P1264</f>
        <v>2</v>
      </c>
      <c r="K1258" s="51">
        <f>'Laporan Mingguan'!Q1264</f>
        <v>1618000</v>
      </c>
      <c r="L1258" s="51">
        <f>'Laporan Mingguan'!R1264</f>
        <v>3236000</v>
      </c>
    </row>
    <row r="1259" spans="1:12" s="52" customFormat="1" x14ac:dyDescent="0.2">
      <c r="A1259" s="38">
        <f>'Laporan Mingguan'!A1265</f>
        <v>235</v>
      </c>
      <c r="B1259" s="48" t="str">
        <f>'Laporan Mingguan'!B1265</f>
        <v xml:space="preserve">END MILL HITACHI </v>
      </c>
      <c r="C1259" s="48" t="str">
        <f>'Laporan Mingguan'!C1265</f>
        <v>ETRP4025-60-0905-TH</v>
      </c>
      <c r="D1259" s="48" t="str">
        <f>'Laporan Mingguan'!D1265</f>
        <v>PRIMA TIGON</v>
      </c>
      <c r="E1259" s="48">
        <f>'Laporan Mingguan'!E1265</f>
        <v>0</v>
      </c>
      <c r="F1259" s="51">
        <f>'Laporan Mingguan'!F1265</f>
        <v>2</v>
      </c>
      <c r="G1259" s="48">
        <f>'Laporan Mingguan'!G1265+'Laporan Mingguan'!I1265+'Laporan Mingguan'!K1265+'Laporan Mingguan'!M1265</f>
        <v>0</v>
      </c>
      <c r="H1259" s="48">
        <f>'Laporan Mingguan'!H1265+'Laporan Mingguan'!J1265+'Laporan Mingguan'!L1265+'Laporan Mingguan'!N1265</f>
        <v>0</v>
      </c>
      <c r="I1259" s="51">
        <f>'Laporan Mingguan'!O1265</f>
        <v>2</v>
      </c>
      <c r="J1259" s="39">
        <f>'Laporan Mingguan'!P1265</f>
        <v>2</v>
      </c>
      <c r="K1259" s="51">
        <f>'Laporan Mingguan'!Q1265</f>
        <v>1933000</v>
      </c>
      <c r="L1259" s="51">
        <f>'Laporan Mingguan'!R1265</f>
        <v>3866000</v>
      </c>
    </row>
    <row r="1260" spans="1:12" s="52" customFormat="1" x14ac:dyDescent="0.2">
      <c r="A1260" s="38">
        <f>'Laporan Mingguan'!A1266</f>
        <v>236</v>
      </c>
      <c r="B1260" s="48" t="str">
        <f>'Laporan Mingguan'!B1266</f>
        <v>END MILL IZAR HSS</v>
      </c>
      <c r="C1260" s="48" t="str">
        <f>'Laporan Mingguan'!C1266</f>
        <v>Ø6 x 55 (EMR LURUS)</v>
      </c>
      <c r="D1260" s="48">
        <f>'Laporan Mingguan'!D1266</f>
        <v>0</v>
      </c>
      <c r="E1260" s="48">
        <f>'Laporan Mingguan'!E1266</f>
        <v>0</v>
      </c>
      <c r="F1260" s="51">
        <f>'Laporan Mingguan'!F1266</f>
        <v>0</v>
      </c>
      <c r="G1260" s="48">
        <f>'Laporan Mingguan'!G1266+'Laporan Mingguan'!I1266+'Laporan Mingguan'!K1266+'Laporan Mingguan'!M1266</f>
        <v>0</v>
      </c>
      <c r="H1260" s="48">
        <f>'Laporan Mingguan'!H1266+'Laporan Mingguan'!J1266+'Laporan Mingguan'!L1266+'Laporan Mingguan'!N1266</f>
        <v>0</v>
      </c>
      <c r="I1260" s="51">
        <f>'Laporan Mingguan'!O1266</f>
        <v>0</v>
      </c>
      <c r="J1260" s="39">
        <f>'Laporan Mingguan'!P1266</f>
        <v>0</v>
      </c>
      <c r="K1260" s="51">
        <f>'Laporan Mingguan'!Q1266</f>
        <v>150000</v>
      </c>
      <c r="L1260" s="51">
        <f>'Laporan Mingguan'!R1266</f>
        <v>0</v>
      </c>
    </row>
    <row r="1261" spans="1:12" s="52" customFormat="1" x14ac:dyDescent="0.2">
      <c r="A1261" s="38">
        <f>'Laporan Mingguan'!A1267</f>
        <v>237</v>
      </c>
      <c r="B1261" s="48" t="str">
        <f>'Laporan Mingguan'!B1267</f>
        <v>END MILL MITSUBISHI</v>
      </c>
      <c r="C1261" s="48" t="str">
        <f>'Laporan Mingguan'!C1267</f>
        <v>Ø1.8-50 MS4XLD0180N120</v>
      </c>
      <c r="D1261" s="48">
        <f>'Laporan Mingguan'!D1267</f>
        <v>0</v>
      </c>
      <c r="E1261" s="48">
        <f>'Laporan Mingguan'!E1267</f>
        <v>0</v>
      </c>
      <c r="F1261" s="51">
        <f>'Laporan Mingguan'!F1267</f>
        <v>0</v>
      </c>
      <c r="G1261" s="48">
        <f>'Laporan Mingguan'!G1267+'Laporan Mingguan'!I1267+'Laporan Mingguan'!K1267+'Laporan Mingguan'!M1267</f>
        <v>0</v>
      </c>
      <c r="H1261" s="48">
        <f>'Laporan Mingguan'!H1267+'Laporan Mingguan'!J1267+'Laporan Mingguan'!L1267+'Laporan Mingguan'!N1267</f>
        <v>0</v>
      </c>
      <c r="I1261" s="51">
        <f>'Laporan Mingguan'!O1267</f>
        <v>0</v>
      </c>
      <c r="J1261" s="39">
        <f>'Laporan Mingguan'!P1267</f>
        <v>0</v>
      </c>
      <c r="K1261" s="51">
        <f>'Laporan Mingguan'!Q1267</f>
        <v>0</v>
      </c>
      <c r="L1261" s="51">
        <f>'Laporan Mingguan'!R1267</f>
        <v>0</v>
      </c>
    </row>
    <row r="1262" spans="1:12" s="52" customFormat="1" x14ac:dyDescent="0.2">
      <c r="A1262" s="38">
        <f>'Laporan Mingguan'!A1268</f>
        <v>238</v>
      </c>
      <c r="B1262" s="48" t="str">
        <f>'Laporan Mingguan'!B1268</f>
        <v>END MILL MOLDINO</v>
      </c>
      <c r="C1262" s="48" t="str">
        <f>'Laporan Mingguan'!C1268</f>
        <v>EDT-1.0-15-TH Ø4.6</v>
      </c>
      <c r="D1262" s="48" t="str">
        <f>'Laporan Mingguan'!D1268</f>
        <v>PRIMA TIGON</v>
      </c>
      <c r="E1262" s="48">
        <f>'Laporan Mingguan'!E1268</f>
        <v>0</v>
      </c>
      <c r="F1262" s="51">
        <f>'Laporan Mingguan'!F1268</f>
        <v>1</v>
      </c>
      <c r="G1262" s="48">
        <f>'Laporan Mingguan'!G1268+'Laporan Mingguan'!I1268+'Laporan Mingguan'!K1268+'Laporan Mingguan'!M1268</f>
        <v>0</v>
      </c>
      <c r="H1262" s="48">
        <f>'Laporan Mingguan'!H1268+'Laporan Mingguan'!J1268+'Laporan Mingguan'!L1268+'Laporan Mingguan'!N1268</f>
        <v>0</v>
      </c>
      <c r="I1262" s="51">
        <f>'Laporan Mingguan'!O1268</f>
        <v>1</v>
      </c>
      <c r="J1262" s="39">
        <f>'Laporan Mingguan'!P1268</f>
        <v>1</v>
      </c>
      <c r="K1262" s="51">
        <f>'Laporan Mingguan'!Q1268</f>
        <v>1366000</v>
      </c>
      <c r="L1262" s="51">
        <f>'Laporan Mingguan'!R1268</f>
        <v>1366000</v>
      </c>
    </row>
    <row r="1263" spans="1:12" s="52" customFormat="1" x14ac:dyDescent="0.2">
      <c r="A1263" s="38">
        <f>'Laporan Mingguan'!A1269</f>
        <v>239</v>
      </c>
      <c r="B1263" s="48" t="str">
        <f>'Laporan Mingguan'!B1269</f>
        <v>END MILL MOLDINO</v>
      </c>
      <c r="C1263" s="48" t="str">
        <f>'Laporan Mingguan'!C1269</f>
        <v>EDT-1.25-20-TH Ø6.2</v>
      </c>
      <c r="D1263" s="48" t="str">
        <f>'Laporan Mingguan'!D1269</f>
        <v>PRIMA TIGON</v>
      </c>
      <c r="E1263" s="48">
        <f>'Laporan Mingguan'!E1269</f>
        <v>0</v>
      </c>
      <c r="F1263" s="51">
        <f>'Laporan Mingguan'!F1269</f>
        <v>1</v>
      </c>
      <c r="G1263" s="48">
        <f>'Laporan Mingguan'!G1269+'Laporan Mingguan'!I1269+'Laporan Mingguan'!K1269+'Laporan Mingguan'!M1269</f>
        <v>0</v>
      </c>
      <c r="H1263" s="48">
        <f>'Laporan Mingguan'!H1269+'Laporan Mingguan'!J1269+'Laporan Mingguan'!L1269+'Laporan Mingguan'!N1269</f>
        <v>0</v>
      </c>
      <c r="I1263" s="51">
        <f>'Laporan Mingguan'!O1269</f>
        <v>1</v>
      </c>
      <c r="J1263" s="39">
        <f>'Laporan Mingguan'!P1269</f>
        <v>1</v>
      </c>
      <c r="K1263" s="51">
        <f>'Laporan Mingguan'!Q1269</f>
        <v>2138000</v>
      </c>
      <c r="L1263" s="51">
        <f>'Laporan Mingguan'!R1269</f>
        <v>2138000</v>
      </c>
    </row>
    <row r="1264" spans="1:12" s="52" customFormat="1" x14ac:dyDescent="0.2">
      <c r="A1264" s="38">
        <f>'Laporan Mingguan'!A1270</f>
        <v>240</v>
      </c>
      <c r="B1264" s="48" t="str">
        <f>'Laporan Mingguan'!B1270</f>
        <v>END MILL MOLDINO</v>
      </c>
      <c r="C1264" s="48" t="str">
        <f>'Laporan Mingguan'!C1270</f>
        <v>EDT-1.5-25-TH Ø7.5</v>
      </c>
      <c r="D1264" s="48" t="str">
        <f>'Laporan Mingguan'!D1270</f>
        <v>PRIMA TIGON</v>
      </c>
      <c r="E1264" s="48">
        <f>'Laporan Mingguan'!E1270</f>
        <v>0</v>
      </c>
      <c r="F1264" s="51">
        <f>'Laporan Mingguan'!F1270</f>
        <v>1</v>
      </c>
      <c r="G1264" s="48">
        <f>'Laporan Mingguan'!G1270+'Laporan Mingguan'!I1270+'Laporan Mingguan'!K1270+'Laporan Mingguan'!M1270</f>
        <v>0</v>
      </c>
      <c r="H1264" s="48">
        <f>'Laporan Mingguan'!H1270+'Laporan Mingguan'!J1270+'Laporan Mingguan'!L1270+'Laporan Mingguan'!N1270</f>
        <v>0</v>
      </c>
      <c r="I1264" s="51">
        <f>'Laporan Mingguan'!O1270</f>
        <v>1</v>
      </c>
      <c r="J1264" s="39">
        <f>'Laporan Mingguan'!P1270</f>
        <v>1</v>
      </c>
      <c r="K1264" s="51">
        <f>'Laporan Mingguan'!Q1270</f>
        <v>2228000</v>
      </c>
      <c r="L1264" s="51">
        <f>'Laporan Mingguan'!R1270</f>
        <v>2228000</v>
      </c>
    </row>
    <row r="1265" spans="1:12" s="52" customFormat="1" x14ac:dyDescent="0.2">
      <c r="A1265" s="38">
        <f>'Laporan Mingguan'!A1271</f>
        <v>241</v>
      </c>
      <c r="B1265" s="48" t="str">
        <f>'Laporan Mingguan'!B1271</f>
        <v>END MILL MOLDINO</v>
      </c>
      <c r="C1265" s="48" t="str">
        <f>'Laporan Mingguan'!C1271</f>
        <v>EDT-1.75-30-TH Ø9</v>
      </c>
      <c r="D1265" s="48" t="str">
        <f>'Laporan Mingguan'!D1271</f>
        <v>PRIMA TIGON</v>
      </c>
      <c r="E1265" s="48">
        <f>'Laporan Mingguan'!E1271</f>
        <v>0</v>
      </c>
      <c r="F1265" s="51">
        <f>'Laporan Mingguan'!F1271</f>
        <v>1</v>
      </c>
      <c r="G1265" s="48">
        <f>'Laporan Mingguan'!G1271+'Laporan Mingguan'!I1271+'Laporan Mingguan'!K1271+'Laporan Mingguan'!M1271</f>
        <v>0</v>
      </c>
      <c r="H1265" s="48">
        <f>'Laporan Mingguan'!H1271+'Laporan Mingguan'!J1271+'Laporan Mingguan'!L1271+'Laporan Mingguan'!N1271</f>
        <v>0</v>
      </c>
      <c r="I1265" s="51">
        <f>'Laporan Mingguan'!O1271</f>
        <v>1</v>
      </c>
      <c r="J1265" s="39">
        <f>'Laporan Mingguan'!P1271</f>
        <v>1</v>
      </c>
      <c r="K1265" s="51">
        <f>'Laporan Mingguan'!Q1271</f>
        <v>2382000</v>
      </c>
      <c r="L1265" s="51">
        <f>'Laporan Mingguan'!R1271</f>
        <v>2382000</v>
      </c>
    </row>
    <row r="1266" spans="1:12" s="52" customFormat="1" x14ac:dyDescent="0.2">
      <c r="A1266" s="38">
        <f>'Laporan Mingguan'!A1272</f>
        <v>242</v>
      </c>
      <c r="B1266" s="48" t="str">
        <f>'Laporan Mingguan'!B1272</f>
        <v>END MILL MOLDINO(6XR1.5X42)</v>
      </c>
      <c r="C1266" s="48" t="str">
        <f>'Laporan Mingguan'!C1272</f>
        <v>ETMLN 4060-42-15-TH</v>
      </c>
      <c r="D1266" s="48" t="str">
        <f>'Laporan Mingguan'!D1272</f>
        <v>PRIMA TIGON</v>
      </c>
      <c r="E1266" s="48">
        <f>'Laporan Mingguan'!E1272</f>
        <v>0</v>
      </c>
      <c r="F1266" s="51">
        <f>'Laporan Mingguan'!F1272</f>
        <v>4</v>
      </c>
      <c r="G1266" s="48">
        <f>'Laporan Mingguan'!G1272+'Laporan Mingguan'!I1272+'Laporan Mingguan'!K1272+'Laporan Mingguan'!M1272</f>
        <v>0</v>
      </c>
      <c r="H1266" s="48">
        <f>'Laporan Mingguan'!H1272+'Laporan Mingguan'!J1272+'Laporan Mingguan'!L1272+'Laporan Mingguan'!N1272</f>
        <v>1</v>
      </c>
      <c r="I1266" s="51">
        <f>'Laporan Mingguan'!O1272</f>
        <v>3</v>
      </c>
      <c r="J1266" s="39">
        <f>'Laporan Mingguan'!P1272</f>
        <v>3</v>
      </c>
      <c r="K1266" s="51">
        <f>'Laporan Mingguan'!Q1272</f>
        <v>1379000</v>
      </c>
      <c r="L1266" s="51">
        <f>'Laporan Mingguan'!R1272</f>
        <v>4137000</v>
      </c>
    </row>
    <row r="1267" spans="1:12" s="52" customFormat="1" x14ac:dyDescent="0.2">
      <c r="A1267" s="38">
        <f>'Laporan Mingguan'!A1273</f>
        <v>243</v>
      </c>
      <c r="B1267" s="48" t="str">
        <f>'Laporan Mingguan'!B1273</f>
        <v>END MILL MOLDINO(10XR2X50)</v>
      </c>
      <c r="C1267" s="48" t="str">
        <f>'Laporan Mingguan'!C1273</f>
        <v>ETMLN 4100-50-20-TH</v>
      </c>
      <c r="D1267" s="48" t="str">
        <f>'Laporan Mingguan'!D1273</f>
        <v>PRIMA TIGON</v>
      </c>
      <c r="E1267" s="48">
        <f>'Laporan Mingguan'!E1273</f>
        <v>0</v>
      </c>
      <c r="F1267" s="51">
        <f>'Laporan Mingguan'!F1273</f>
        <v>1</v>
      </c>
      <c r="G1267" s="48">
        <f>'Laporan Mingguan'!G1273+'Laporan Mingguan'!I1273+'Laporan Mingguan'!K1273+'Laporan Mingguan'!M1273</f>
        <v>0</v>
      </c>
      <c r="H1267" s="48">
        <f>'Laporan Mingguan'!H1273+'Laporan Mingguan'!J1273+'Laporan Mingguan'!L1273+'Laporan Mingguan'!N1273</f>
        <v>1</v>
      </c>
      <c r="I1267" s="51">
        <f>'Laporan Mingguan'!O1273</f>
        <v>0</v>
      </c>
      <c r="J1267" s="39">
        <f>'Laporan Mingguan'!P1273</f>
        <v>0</v>
      </c>
      <c r="K1267" s="51">
        <f>'Laporan Mingguan'!Q1273</f>
        <v>2057000</v>
      </c>
      <c r="L1267" s="51">
        <f>'Laporan Mingguan'!R1273</f>
        <v>0</v>
      </c>
    </row>
    <row r="1268" spans="1:12" s="52" customFormat="1" x14ac:dyDescent="0.2">
      <c r="A1268" s="38">
        <f>'Laporan Mingguan'!A1274</f>
        <v>244</v>
      </c>
      <c r="B1268" s="48" t="str">
        <f>'Laporan Mingguan'!B1274</f>
        <v>END MILL MOLDINO(10XR2X70)</v>
      </c>
      <c r="C1268" s="48" t="str">
        <f>'Laporan Mingguan'!C1274</f>
        <v>ETMLN 4100-70-20-TH</v>
      </c>
      <c r="D1268" s="48" t="str">
        <f>'Laporan Mingguan'!D1274</f>
        <v>PRIMA TIGON</v>
      </c>
      <c r="E1268" s="48">
        <f>'Laporan Mingguan'!E1274</f>
        <v>0</v>
      </c>
      <c r="F1268" s="51">
        <f>'Laporan Mingguan'!F1274</f>
        <v>2</v>
      </c>
      <c r="G1268" s="48">
        <f>'Laporan Mingguan'!G1274+'Laporan Mingguan'!I1274+'Laporan Mingguan'!K1274+'Laporan Mingguan'!M1274</f>
        <v>0</v>
      </c>
      <c r="H1268" s="48">
        <f>'Laporan Mingguan'!H1274+'Laporan Mingguan'!J1274+'Laporan Mingguan'!L1274+'Laporan Mingguan'!N1274</f>
        <v>0</v>
      </c>
      <c r="I1268" s="51">
        <f>'Laporan Mingguan'!O1274</f>
        <v>2</v>
      </c>
      <c r="J1268" s="39">
        <f>'Laporan Mingguan'!P1274</f>
        <v>2</v>
      </c>
      <c r="K1268" s="51">
        <f>'Laporan Mingguan'!Q1274</f>
        <v>2303000</v>
      </c>
      <c r="L1268" s="51">
        <f>'Laporan Mingguan'!R1274</f>
        <v>4606000</v>
      </c>
    </row>
    <row r="1269" spans="1:12" s="52" customFormat="1" x14ac:dyDescent="0.2">
      <c r="A1269" s="38">
        <f>'Laporan Mingguan'!A1275</f>
        <v>245</v>
      </c>
      <c r="B1269" s="48" t="str">
        <f>'Laporan Mingguan'!B1275</f>
        <v>END MILL MOLDINO (6xR1x40)</v>
      </c>
      <c r="C1269" s="48" t="str">
        <f>'Laporan Mingguan'!C1275</f>
        <v>ER8WB0600LN-40-R1.0-ATH</v>
      </c>
      <c r="D1269" s="48" t="str">
        <f>'Laporan Mingguan'!D1275</f>
        <v>PRIMA TIGON</v>
      </c>
      <c r="E1269" s="48">
        <f>'Laporan Mingguan'!E1275</f>
        <v>0</v>
      </c>
      <c r="F1269" s="51">
        <f>'Laporan Mingguan'!F1275</f>
        <v>0</v>
      </c>
      <c r="G1269" s="48">
        <f>'Laporan Mingguan'!G1275+'Laporan Mingguan'!I1275+'Laporan Mingguan'!K1275+'Laporan Mingguan'!M1275</f>
        <v>0</v>
      </c>
      <c r="H1269" s="48">
        <f>'Laporan Mingguan'!H1275+'Laporan Mingguan'!J1275+'Laporan Mingguan'!L1275+'Laporan Mingguan'!N1275</f>
        <v>0</v>
      </c>
      <c r="I1269" s="51">
        <f>'Laporan Mingguan'!O1275</f>
        <v>0</v>
      </c>
      <c r="J1269" s="39">
        <f>'Laporan Mingguan'!P1275</f>
        <v>0</v>
      </c>
      <c r="K1269" s="51">
        <f>'Laporan Mingguan'!Q1275</f>
        <v>1306000</v>
      </c>
      <c r="L1269" s="51">
        <f>'Laporan Mingguan'!R1275</f>
        <v>0</v>
      </c>
    </row>
    <row r="1270" spans="1:12" s="52" customFormat="1" x14ac:dyDescent="0.2">
      <c r="A1270" s="38">
        <f>'Laporan Mingguan'!A1276</f>
        <v>246</v>
      </c>
      <c r="B1270" s="48" t="str">
        <f>'Laporan Mingguan'!B1276</f>
        <v>END MILL MOLDINO (6xR1x30)</v>
      </c>
      <c r="C1270" s="48" t="str">
        <f>'Laporan Mingguan'!C1276</f>
        <v>ER8WB0600LN-30-R1.0-ATH</v>
      </c>
      <c r="D1270" s="48" t="str">
        <f>'Laporan Mingguan'!D1276</f>
        <v>PRIMA TIGON</v>
      </c>
      <c r="E1270" s="48">
        <f>'Laporan Mingguan'!E1276</f>
        <v>0</v>
      </c>
      <c r="F1270" s="51">
        <f>'Laporan Mingguan'!F1276</f>
        <v>3</v>
      </c>
      <c r="G1270" s="48">
        <f>'Laporan Mingguan'!G1276+'Laporan Mingguan'!I1276+'Laporan Mingguan'!K1276+'Laporan Mingguan'!M1276</f>
        <v>0</v>
      </c>
      <c r="H1270" s="48">
        <f>'Laporan Mingguan'!H1276+'Laporan Mingguan'!J1276+'Laporan Mingguan'!L1276+'Laporan Mingguan'!N1276</f>
        <v>0</v>
      </c>
      <c r="I1270" s="51">
        <f>'Laporan Mingguan'!O1276</f>
        <v>3</v>
      </c>
      <c r="J1270" s="39">
        <f>'Laporan Mingguan'!P1276</f>
        <v>3</v>
      </c>
      <c r="K1270" s="51">
        <f>'Laporan Mingguan'!Q1276</f>
        <v>1218000</v>
      </c>
      <c r="L1270" s="51">
        <f>'Laporan Mingguan'!R1276</f>
        <v>3654000</v>
      </c>
    </row>
    <row r="1271" spans="1:12" s="52" customFormat="1" x14ac:dyDescent="0.2">
      <c r="A1271" s="38">
        <f>'Laporan Mingguan'!A1277</f>
        <v>247</v>
      </c>
      <c r="B1271" s="48" t="str">
        <f>'Laporan Mingguan'!B1277</f>
        <v>END MILL MOLDINO (10xR1x50)</v>
      </c>
      <c r="C1271" s="48" t="str">
        <f>'Laporan Mingguan'!C1277</f>
        <v>ER8WB1000LN-50-R1.0-ATH</v>
      </c>
      <c r="D1271" s="48" t="str">
        <f>'Laporan Mingguan'!D1277</f>
        <v>PRIMA TIGON</v>
      </c>
      <c r="E1271" s="48">
        <f>'Laporan Mingguan'!E1277</f>
        <v>0</v>
      </c>
      <c r="F1271" s="51">
        <f>'Laporan Mingguan'!F1277</f>
        <v>0</v>
      </c>
      <c r="G1271" s="48">
        <f>'Laporan Mingguan'!G1277+'Laporan Mingguan'!I1277+'Laporan Mingguan'!K1277+'Laporan Mingguan'!M1277</f>
        <v>0</v>
      </c>
      <c r="H1271" s="48">
        <f>'Laporan Mingguan'!H1277+'Laporan Mingguan'!J1277+'Laporan Mingguan'!L1277+'Laporan Mingguan'!N1277</f>
        <v>0</v>
      </c>
      <c r="I1271" s="51">
        <f>'Laporan Mingguan'!O1277</f>
        <v>0</v>
      </c>
      <c r="J1271" s="39">
        <f>'Laporan Mingguan'!P1277</f>
        <v>0</v>
      </c>
      <c r="K1271" s="51">
        <f>'Laporan Mingguan'!Q1277</f>
        <v>1739000</v>
      </c>
      <c r="L1271" s="51">
        <f>'Laporan Mingguan'!R1277</f>
        <v>0</v>
      </c>
    </row>
    <row r="1272" spans="1:12" s="52" customFormat="1" x14ac:dyDescent="0.2">
      <c r="A1272" s="38">
        <f>'Laporan Mingguan'!A1278</f>
        <v>248</v>
      </c>
      <c r="B1272" s="48" t="str">
        <f>'Laporan Mingguan'!B1278</f>
        <v>END MILL MOLDINO (12xR1x60)</v>
      </c>
      <c r="C1272" s="48" t="str">
        <f>'Laporan Mingguan'!C1278</f>
        <v>ER8WB1200LN-60-R1.0-ATH</v>
      </c>
      <c r="D1272" s="48" t="str">
        <f>'Laporan Mingguan'!D1278</f>
        <v>PRIMA TIGON</v>
      </c>
      <c r="E1272" s="48">
        <f>'Laporan Mingguan'!E1278</f>
        <v>0</v>
      </c>
      <c r="F1272" s="51">
        <f>'Laporan Mingguan'!F1278</f>
        <v>0</v>
      </c>
      <c r="G1272" s="48">
        <f>'Laporan Mingguan'!G1278+'Laporan Mingguan'!I1278+'Laporan Mingguan'!K1278+'Laporan Mingguan'!M1278</f>
        <v>0</v>
      </c>
      <c r="H1272" s="48">
        <f>'Laporan Mingguan'!H1278+'Laporan Mingguan'!J1278+'Laporan Mingguan'!L1278+'Laporan Mingguan'!N1278</f>
        <v>0</v>
      </c>
      <c r="I1272" s="51">
        <f>'Laporan Mingguan'!O1278</f>
        <v>0</v>
      </c>
      <c r="J1272" s="39">
        <f>'Laporan Mingguan'!P1278</f>
        <v>0</v>
      </c>
      <c r="K1272" s="51">
        <f>'Laporan Mingguan'!Q1278</f>
        <v>2146000</v>
      </c>
      <c r="L1272" s="51">
        <f>'Laporan Mingguan'!R1278</f>
        <v>0</v>
      </c>
    </row>
    <row r="1273" spans="1:12" s="52" customFormat="1" x14ac:dyDescent="0.2">
      <c r="A1273" s="38">
        <f>'Laporan Mingguan'!A1279</f>
        <v>249</v>
      </c>
      <c r="B1273" s="48" t="str">
        <f>'Laporan Mingguan'!B1279</f>
        <v>END MILL MOLDINO Ø6xR1.5</v>
      </c>
      <c r="C1273" s="48" t="str">
        <f>'Laporan Mingguan'!C1279</f>
        <v>ETM4060-15-TH</v>
      </c>
      <c r="D1273" s="48" t="str">
        <f>'Laporan Mingguan'!D1279</f>
        <v>PRIMA TIGON</v>
      </c>
      <c r="E1273" s="48">
        <f>'Laporan Mingguan'!E1279</f>
        <v>0</v>
      </c>
      <c r="F1273" s="51">
        <f>'Laporan Mingguan'!F1279</f>
        <v>1</v>
      </c>
      <c r="G1273" s="48">
        <f>'Laporan Mingguan'!G1279+'Laporan Mingguan'!I1279+'Laporan Mingguan'!K1279+'Laporan Mingguan'!M1279</f>
        <v>1</v>
      </c>
      <c r="H1273" s="48">
        <f>'Laporan Mingguan'!H1279+'Laporan Mingguan'!J1279+'Laporan Mingguan'!L1279+'Laporan Mingguan'!N1279</f>
        <v>0</v>
      </c>
      <c r="I1273" s="51">
        <f>'Laporan Mingguan'!O1279</f>
        <v>2</v>
      </c>
      <c r="J1273" s="39">
        <f>'Laporan Mingguan'!P1279</f>
        <v>2</v>
      </c>
      <c r="K1273" s="51">
        <f>'Laporan Mingguan'!Q1279</f>
        <v>964000</v>
      </c>
      <c r="L1273" s="51">
        <f>'Laporan Mingguan'!R1279</f>
        <v>1928000</v>
      </c>
    </row>
    <row r="1274" spans="1:12" s="52" customFormat="1" x14ac:dyDescent="0.2">
      <c r="A1274" s="38">
        <f>'Laporan Mingguan'!A1280</f>
        <v>250</v>
      </c>
      <c r="B1274" s="48" t="str">
        <f>'Laporan Mingguan'!B1280</f>
        <v xml:space="preserve">END MILL MOLDINO </v>
      </c>
      <c r="C1274" s="48" t="str">
        <f>'Laporan Mingguan'!C1280</f>
        <v>ETM4100-20-TH</v>
      </c>
      <c r="D1274" s="48" t="str">
        <f>'Laporan Mingguan'!D1280</f>
        <v>PRIMA TIGON</v>
      </c>
      <c r="E1274" s="48">
        <f>'Laporan Mingguan'!E1280</f>
        <v>0</v>
      </c>
      <c r="F1274" s="51">
        <f>'Laporan Mingguan'!F1280</f>
        <v>2</v>
      </c>
      <c r="G1274" s="48">
        <f>'Laporan Mingguan'!G1280+'Laporan Mingguan'!I1280+'Laporan Mingguan'!K1280+'Laporan Mingguan'!M1280</f>
        <v>0</v>
      </c>
      <c r="H1274" s="48">
        <f>'Laporan Mingguan'!H1280+'Laporan Mingguan'!J1280+'Laporan Mingguan'!L1280+'Laporan Mingguan'!N1280</f>
        <v>0</v>
      </c>
      <c r="I1274" s="51">
        <f>'Laporan Mingguan'!O1280</f>
        <v>2</v>
      </c>
      <c r="J1274" s="39">
        <f>'Laporan Mingguan'!P1280</f>
        <v>2</v>
      </c>
      <c r="K1274" s="51">
        <f>'Laporan Mingguan'!Q1280</f>
        <v>1471000</v>
      </c>
      <c r="L1274" s="51">
        <f>'Laporan Mingguan'!R1280</f>
        <v>2942000</v>
      </c>
    </row>
    <row r="1275" spans="1:12" s="52" customFormat="1" x14ac:dyDescent="0.2">
      <c r="A1275" s="38">
        <f>'Laporan Mingguan'!A1281</f>
        <v>251</v>
      </c>
      <c r="B1275" s="48" t="str">
        <f>'Laporan Mingguan'!B1281</f>
        <v xml:space="preserve">END MILL MOLDINO </v>
      </c>
      <c r="C1275" s="48" t="str">
        <f>'Laporan Mingguan'!C1281</f>
        <v>ETMP4060-67-15-TH</v>
      </c>
      <c r="D1275" s="48" t="str">
        <f>'Laporan Mingguan'!D1281</f>
        <v>PRIMA TIGON</v>
      </c>
      <c r="E1275" s="48">
        <f>'Laporan Mingguan'!E1281</f>
        <v>0</v>
      </c>
      <c r="F1275" s="51">
        <f>'Laporan Mingguan'!F1281</f>
        <v>1</v>
      </c>
      <c r="G1275" s="48">
        <f>'Laporan Mingguan'!G1281+'Laporan Mingguan'!I1281+'Laporan Mingguan'!K1281+'Laporan Mingguan'!M1281</f>
        <v>0</v>
      </c>
      <c r="H1275" s="48">
        <f>'Laporan Mingguan'!H1281+'Laporan Mingguan'!J1281+'Laporan Mingguan'!L1281+'Laporan Mingguan'!N1281</f>
        <v>0</v>
      </c>
      <c r="I1275" s="51">
        <f>'Laporan Mingguan'!O1281</f>
        <v>1</v>
      </c>
      <c r="J1275" s="39">
        <f>'Laporan Mingguan'!P1281</f>
        <v>1</v>
      </c>
      <c r="K1275" s="51">
        <f>'Laporan Mingguan'!Q1281</f>
        <v>1911000</v>
      </c>
      <c r="L1275" s="51">
        <f>'Laporan Mingguan'!R1281</f>
        <v>1911000</v>
      </c>
    </row>
    <row r="1276" spans="1:12" s="52" customFormat="1" x14ac:dyDescent="0.2">
      <c r="A1276" s="38">
        <f>'Laporan Mingguan'!A1282</f>
        <v>252</v>
      </c>
      <c r="B1276" s="48" t="str">
        <f>'Laporan Mingguan'!B1282</f>
        <v>END MILL MOLDINO (10xR2)</v>
      </c>
      <c r="C1276" s="48" t="str">
        <f>'Laporan Mingguan'!C1282</f>
        <v xml:space="preserve">ETMP4100-20-TH-P </v>
      </c>
      <c r="D1276" s="48" t="str">
        <f>'Laporan Mingguan'!D1282</f>
        <v>PRIMA TIGON</v>
      </c>
      <c r="E1276" s="48">
        <f>'Laporan Mingguan'!E1282</f>
        <v>0</v>
      </c>
      <c r="F1276" s="51">
        <f>'Laporan Mingguan'!F1282</f>
        <v>0</v>
      </c>
      <c r="G1276" s="48">
        <f>'Laporan Mingguan'!G1282+'Laporan Mingguan'!I1282+'Laporan Mingguan'!K1282+'Laporan Mingguan'!M1282</f>
        <v>0</v>
      </c>
      <c r="H1276" s="48">
        <f>'Laporan Mingguan'!H1282+'Laporan Mingguan'!J1282+'Laporan Mingguan'!L1282+'Laporan Mingguan'!N1282</f>
        <v>0</v>
      </c>
      <c r="I1276" s="51">
        <f>'Laporan Mingguan'!O1282</f>
        <v>0</v>
      </c>
      <c r="J1276" s="39">
        <f>'Laporan Mingguan'!P1282</f>
        <v>0</v>
      </c>
      <c r="K1276" s="51">
        <f>'Laporan Mingguan'!Q1282</f>
        <v>1405000</v>
      </c>
      <c r="L1276" s="51">
        <f>'Laporan Mingguan'!R1282</f>
        <v>0</v>
      </c>
    </row>
    <row r="1277" spans="1:12" s="52" customFormat="1" x14ac:dyDescent="0.2">
      <c r="A1277" s="38">
        <f>'Laporan Mingguan'!A1283</f>
        <v>253</v>
      </c>
      <c r="B1277" s="48" t="str">
        <f>'Laporan Mingguan'!B1283</f>
        <v xml:space="preserve">END MILL MOLDINO </v>
      </c>
      <c r="C1277" s="48" t="str">
        <f>'Laporan Mingguan'!C1283</f>
        <v>ETR4010-5-02-TH</v>
      </c>
      <c r="D1277" s="48" t="str">
        <f>'Laporan Mingguan'!D1283</f>
        <v>PRIMA TIGON</v>
      </c>
      <c r="E1277" s="48">
        <f>'Laporan Mingguan'!E1283</f>
        <v>0</v>
      </c>
      <c r="F1277" s="51">
        <f>'Laporan Mingguan'!F1283</f>
        <v>0</v>
      </c>
      <c r="G1277" s="48">
        <f>'Laporan Mingguan'!G1283+'Laporan Mingguan'!I1283+'Laporan Mingguan'!K1283+'Laporan Mingguan'!M1283</f>
        <v>0</v>
      </c>
      <c r="H1277" s="48">
        <f>'Laporan Mingguan'!H1283+'Laporan Mingguan'!J1283+'Laporan Mingguan'!L1283+'Laporan Mingguan'!N1283</f>
        <v>0</v>
      </c>
      <c r="I1277" s="51">
        <f>'Laporan Mingguan'!O1283</f>
        <v>0</v>
      </c>
      <c r="J1277" s="39">
        <f>'Laporan Mingguan'!P1283</f>
        <v>0</v>
      </c>
      <c r="K1277" s="51">
        <f>'Laporan Mingguan'!Q1283</f>
        <v>792000</v>
      </c>
      <c r="L1277" s="51">
        <f>'Laporan Mingguan'!R1283</f>
        <v>0</v>
      </c>
    </row>
    <row r="1278" spans="1:12" s="52" customFormat="1" x14ac:dyDescent="0.2">
      <c r="A1278" s="38">
        <f>'Laporan Mingguan'!A1284</f>
        <v>254</v>
      </c>
      <c r="B1278" s="48" t="str">
        <f>'Laporan Mingguan'!B1284</f>
        <v>END MILL MOLDINO (1XR0.2X7.5)</v>
      </c>
      <c r="C1278" s="48" t="str">
        <f>'Laporan Mingguan'!C1284</f>
        <v>ETR4010-7.5-02-TH</v>
      </c>
      <c r="D1278" s="48" t="str">
        <f>'Laporan Mingguan'!D1284</f>
        <v>PRIMA TIGON</v>
      </c>
      <c r="E1278" s="48">
        <f>'Laporan Mingguan'!E1284</f>
        <v>0</v>
      </c>
      <c r="F1278" s="51">
        <f>'Laporan Mingguan'!F1284</f>
        <v>0</v>
      </c>
      <c r="G1278" s="48">
        <f>'Laporan Mingguan'!G1284+'Laporan Mingguan'!I1284+'Laporan Mingguan'!K1284+'Laporan Mingguan'!M1284</f>
        <v>0</v>
      </c>
      <c r="H1278" s="48">
        <f>'Laporan Mingguan'!H1284+'Laporan Mingguan'!J1284+'Laporan Mingguan'!L1284+'Laporan Mingguan'!N1284</f>
        <v>0</v>
      </c>
      <c r="I1278" s="51">
        <f>'Laporan Mingguan'!O1284</f>
        <v>0</v>
      </c>
      <c r="J1278" s="39">
        <f>'Laporan Mingguan'!P1284</f>
        <v>0</v>
      </c>
      <c r="K1278" s="51">
        <f>'Laporan Mingguan'!Q1284</f>
        <v>836000</v>
      </c>
      <c r="L1278" s="51">
        <f>'Laporan Mingguan'!R1284</f>
        <v>0</v>
      </c>
    </row>
    <row r="1279" spans="1:12" s="52" customFormat="1" x14ac:dyDescent="0.2">
      <c r="A1279" s="38">
        <f>'Laporan Mingguan'!A1285</f>
        <v>255</v>
      </c>
      <c r="B1279" s="48" t="str">
        <f>'Laporan Mingguan'!B1285</f>
        <v xml:space="preserve">END MILL MOLDINO </v>
      </c>
      <c r="C1279" s="48" t="str">
        <f>'Laporan Mingguan'!C1285</f>
        <v>ETR4010-10-02-TH</v>
      </c>
      <c r="D1279" s="48" t="str">
        <f>'Laporan Mingguan'!D1285</f>
        <v>PRIMA TIGON</v>
      </c>
      <c r="E1279" s="48">
        <f>'Laporan Mingguan'!E1285</f>
        <v>0</v>
      </c>
      <c r="F1279" s="51">
        <f>'Laporan Mingguan'!F1285</f>
        <v>0</v>
      </c>
      <c r="G1279" s="48">
        <f>'Laporan Mingguan'!G1285+'Laporan Mingguan'!I1285+'Laporan Mingguan'!K1285+'Laporan Mingguan'!M1285</f>
        <v>0</v>
      </c>
      <c r="H1279" s="48">
        <f>'Laporan Mingguan'!H1285+'Laporan Mingguan'!J1285+'Laporan Mingguan'!L1285+'Laporan Mingguan'!N1285</f>
        <v>0</v>
      </c>
      <c r="I1279" s="51">
        <f>'Laporan Mingguan'!O1285</f>
        <v>0</v>
      </c>
      <c r="J1279" s="39">
        <f>'Laporan Mingguan'!P1285</f>
        <v>0</v>
      </c>
      <c r="K1279" s="51">
        <f>'Laporan Mingguan'!Q1285</f>
        <v>833000</v>
      </c>
      <c r="L1279" s="51">
        <f>'Laporan Mingguan'!R1285</f>
        <v>0</v>
      </c>
    </row>
    <row r="1280" spans="1:12" s="52" customFormat="1" x14ac:dyDescent="0.2">
      <c r="A1280" s="38">
        <f>'Laporan Mingguan'!A1286</f>
        <v>256</v>
      </c>
      <c r="B1280" s="48" t="str">
        <f>'Laporan Mingguan'!B1286</f>
        <v xml:space="preserve">END MILL MOLDINO </v>
      </c>
      <c r="C1280" s="48" t="str">
        <f>'Laporan Mingguan'!C1286</f>
        <v>ETR4010-15-02-TH</v>
      </c>
      <c r="D1280" s="48" t="str">
        <f>'Laporan Mingguan'!D1286</f>
        <v>PRIMA TIGON</v>
      </c>
      <c r="E1280" s="48">
        <f>'Laporan Mingguan'!E1286</f>
        <v>0</v>
      </c>
      <c r="F1280" s="51">
        <f>'Laporan Mingguan'!F1286</f>
        <v>0</v>
      </c>
      <c r="G1280" s="48">
        <f>'Laporan Mingguan'!G1286+'Laporan Mingguan'!I1286+'Laporan Mingguan'!K1286+'Laporan Mingguan'!M1286</f>
        <v>0</v>
      </c>
      <c r="H1280" s="48">
        <f>'Laporan Mingguan'!H1286+'Laporan Mingguan'!J1286+'Laporan Mingguan'!L1286+'Laporan Mingguan'!N1286</f>
        <v>0</v>
      </c>
      <c r="I1280" s="51">
        <f>'Laporan Mingguan'!O1286</f>
        <v>0</v>
      </c>
      <c r="J1280" s="39">
        <f>'Laporan Mingguan'!P1286</f>
        <v>0</v>
      </c>
      <c r="K1280" s="51">
        <f>'Laporan Mingguan'!Q1286</f>
        <v>1063000</v>
      </c>
      <c r="L1280" s="51">
        <f>'Laporan Mingguan'!R1286</f>
        <v>0</v>
      </c>
    </row>
    <row r="1281" spans="1:12" s="52" customFormat="1" x14ac:dyDescent="0.2">
      <c r="A1281" s="38">
        <f>'Laporan Mingguan'!A1287</f>
        <v>257</v>
      </c>
      <c r="B1281" s="48" t="str">
        <f>'Laporan Mingguan'!B1287</f>
        <v xml:space="preserve">END MILL MOLDINO </v>
      </c>
      <c r="C1281" s="48" t="str">
        <f>'Laporan Mingguan'!C1287</f>
        <v>ETR4015-10-03-TH</v>
      </c>
      <c r="D1281" s="48" t="str">
        <f>'Laporan Mingguan'!D1287</f>
        <v>PRIMA TIGON</v>
      </c>
      <c r="E1281" s="48">
        <f>'Laporan Mingguan'!E1287</f>
        <v>0</v>
      </c>
      <c r="F1281" s="51">
        <f>'Laporan Mingguan'!F1287</f>
        <v>0</v>
      </c>
      <c r="G1281" s="48">
        <f>'Laporan Mingguan'!G1287+'Laporan Mingguan'!I1287+'Laporan Mingguan'!K1287+'Laporan Mingguan'!M1287</f>
        <v>0</v>
      </c>
      <c r="H1281" s="48">
        <f>'Laporan Mingguan'!H1287+'Laporan Mingguan'!J1287+'Laporan Mingguan'!L1287+'Laporan Mingguan'!N1287</f>
        <v>0</v>
      </c>
      <c r="I1281" s="51">
        <f>'Laporan Mingguan'!O1287</f>
        <v>0</v>
      </c>
      <c r="J1281" s="39">
        <f>'Laporan Mingguan'!P1287</f>
        <v>0</v>
      </c>
      <c r="K1281" s="51">
        <f>'Laporan Mingguan'!Q1287</f>
        <v>855000</v>
      </c>
      <c r="L1281" s="51">
        <f>'Laporan Mingguan'!R1287</f>
        <v>0</v>
      </c>
    </row>
    <row r="1282" spans="1:12" s="52" customFormat="1" x14ac:dyDescent="0.2">
      <c r="A1282" s="38">
        <f>'Laporan Mingguan'!A1288</f>
        <v>258</v>
      </c>
      <c r="B1282" s="48" t="str">
        <f>'Laporan Mingguan'!B1288</f>
        <v>END MILL MOLDINO (1.5XR0.3X15)</v>
      </c>
      <c r="C1282" s="48" t="str">
        <f>'Laporan Mingguan'!C1288</f>
        <v>ETR4015-15-03-TH</v>
      </c>
      <c r="D1282" s="48" t="str">
        <f>'Laporan Mingguan'!D1288</f>
        <v>PRIMA TIGON</v>
      </c>
      <c r="E1282" s="48">
        <f>'Laporan Mingguan'!E1288</f>
        <v>0</v>
      </c>
      <c r="F1282" s="51">
        <f>'Laporan Mingguan'!F1288</f>
        <v>0</v>
      </c>
      <c r="G1282" s="48">
        <f>'Laporan Mingguan'!G1288+'Laporan Mingguan'!I1288+'Laporan Mingguan'!K1288+'Laporan Mingguan'!M1288</f>
        <v>1</v>
      </c>
      <c r="H1282" s="48">
        <f>'Laporan Mingguan'!H1288+'Laporan Mingguan'!J1288+'Laporan Mingguan'!L1288+'Laporan Mingguan'!N1288</f>
        <v>1</v>
      </c>
      <c r="I1282" s="51">
        <f>'Laporan Mingguan'!O1288</f>
        <v>0</v>
      </c>
      <c r="J1282" s="39">
        <f>'Laporan Mingguan'!P1288</f>
        <v>0</v>
      </c>
      <c r="K1282" s="51">
        <f>'Laporan Mingguan'!Q1288</f>
        <v>855000</v>
      </c>
      <c r="L1282" s="51">
        <f>'Laporan Mingguan'!R1288</f>
        <v>0</v>
      </c>
    </row>
    <row r="1283" spans="1:12" s="52" customFormat="1" x14ac:dyDescent="0.2">
      <c r="A1283" s="38">
        <f>'Laporan Mingguan'!A1289</f>
        <v>259</v>
      </c>
      <c r="B1283" s="48" t="str">
        <f>'Laporan Mingguan'!B1289</f>
        <v>END MILL MOLDINO (2XR0.5X15)</v>
      </c>
      <c r="C1283" s="48" t="str">
        <f>'Laporan Mingguan'!C1289</f>
        <v>ETR4020-15-05-TH</v>
      </c>
      <c r="D1283" s="48" t="str">
        <f>'Laporan Mingguan'!D1289</f>
        <v>PRIMA TIGON</v>
      </c>
      <c r="E1283" s="48">
        <f>'Laporan Mingguan'!E1289</f>
        <v>0</v>
      </c>
      <c r="F1283" s="51">
        <f>'Laporan Mingguan'!F1289</f>
        <v>1</v>
      </c>
      <c r="G1283" s="48">
        <f>'Laporan Mingguan'!G1289+'Laporan Mingguan'!I1289+'Laporan Mingguan'!K1289+'Laporan Mingguan'!M1289</f>
        <v>0</v>
      </c>
      <c r="H1283" s="48">
        <f>'Laporan Mingguan'!H1289+'Laporan Mingguan'!J1289+'Laporan Mingguan'!L1289+'Laporan Mingguan'!N1289</f>
        <v>1</v>
      </c>
      <c r="I1283" s="51">
        <f>'Laporan Mingguan'!O1289</f>
        <v>0</v>
      </c>
      <c r="J1283" s="39">
        <f>'Laporan Mingguan'!P1289</f>
        <v>0</v>
      </c>
      <c r="K1283" s="51">
        <f>'Laporan Mingguan'!Q1289</f>
        <v>855000</v>
      </c>
      <c r="L1283" s="51">
        <f>'Laporan Mingguan'!R1289</f>
        <v>0</v>
      </c>
    </row>
    <row r="1284" spans="1:12" s="52" customFormat="1" x14ac:dyDescent="0.2">
      <c r="A1284" s="38">
        <f>'Laporan Mingguan'!A1290</f>
        <v>260</v>
      </c>
      <c r="B1284" s="48" t="str">
        <f>'Laporan Mingguan'!B1290</f>
        <v>END MILL MOLDINO (2XR0.5X20)</v>
      </c>
      <c r="C1284" s="48" t="str">
        <f>'Laporan Mingguan'!C1290</f>
        <v>ETR4020-20-05-TH</v>
      </c>
      <c r="D1284" s="48" t="str">
        <f>'Laporan Mingguan'!D1290</f>
        <v>PRIMA TIGON</v>
      </c>
      <c r="E1284" s="48">
        <f>'Laporan Mingguan'!E1290</f>
        <v>0</v>
      </c>
      <c r="F1284" s="51">
        <f>'Laporan Mingguan'!F1290</f>
        <v>1</v>
      </c>
      <c r="G1284" s="48">
        <f>'Laporan Mingguan'!G1290+'Laporan Mingguan'!I1290+'Laporan Mingguan'!K1290+'Laporan Mingguan'!M1290</f>
        <v>0</v>
      </c>
      <c r="H1284" s="48">
        <f>'Laporan Mingguan'!H1290+'Laporan Mingguan'!J1290+'Laporan Mingguan'!L1290+'Laporan Mingguan'!N1290</f>
        <v>0</v>
      </c>
      <c r="I1284" s="51">
        <f>'Laporan Mingguan'!O1290</f>
        <v>1</v>
      </c>
      <c r="J1284" s="39">
        <f>'Laporan Mingguan'!P1290</f>
        <v>1</v>
      </c>
      <c r="K1284" s="51">
        <f>'Laporan Mingguan'!Q1290</f>
        <v>836000</v>
      </c>
      <c r="L1284" s="51">
        <f>'Laporan Mingguan'!R1290</f>
        <v>836000</v>
      </c>
    </row>
    <row r="1285" spans="1:12" s="52" customFormat="1" x14ac:dyDescent="0.2">
      <c r="A1285" s="38">
        <f>'Laporan Mingguan'!A1291</f>
        <v>261</v>
      </c>
      <c r="B1285" s="48" t="str">
        <f>'Laporan Mingguan'!B1291</f>
        <v xml:space="preserve">END MILL MOLDINO </v>
      </c>
      <c r="C1285" s="48" t="str">
        <f>'Laporan Mingguan'!C1291</f>
        <v>ETR4030-10-08-TH</v>
      </c>
      <c r="D1285" s="48" t="str">
        <f>'Laporan Mingguan'!D1291</f>
        <v>PRIMA TIGON</v>
      </c>
      <c r="E1285" s="48">
        <f>'Laporan Mingguan'!E1291</f>
        <v>0</v>
      </c>
      <c r="F1285" s="51">
        <f>'Laporan Mingguan'!F1291</f>
        <v>0</v>
      </c>
      <c r="G1285" s="48">
        <f>'Laporan Mingguan'!G1291+'Laporan Mingguan'!I1291+'Laporan Mingguan'!K1291+'Laporan Mingguan'!M1291</f>
        <v>0</v>
      </c>
      <c r="H1285" s="48">
        <f>'Laporan Mingguan'!H1291+'Laporan Mingguan'!J1291+'Laporan Mingguan'!L1291+'Laporan Mingguan'!N1291</f>
        <v>0</v>
      </c>
      <c r="I1285" s="51">
        <f>'Laporan Mingguan'!O1291</f>
        <v>0</v>
      </c>
      <c r="J1285" s="39">
        <f>'Laporan Mingguan'!P1291</f>
        <v>0</v>
      </c>
      <c r="K1285" s="51">
        <f>'Laporan Mingguan'!Q1291</f>
        <v>961000</v>
      </c>
      <c r="L1285" s="51">
        <f>'Laporan Mingguan'!R1291</f>
        <v>0</v>
      </c>
    </row>
    <row r="1286" spans="1:12" s="52" customFormat="1" x14ac:dyDescent="0.2">
      <c r="A1286" s="38">
        <f>'Laporan Mingguan'!A1292</f>
        <v>262</v>
      </c>
      <c r="B1286" s="48" t="str">
        <f>'Laporan Mingguan'!B1292</f>
        <v xml:space="preserve">END MILL MOLDINO </v>
      </c>
      <c r="C1286" s="48" t="str">
        <f>'Laporan Mingguan'!C1292</f>
        <v>ETR4030-20-08-TH</v>
      </c>
      <c r="D1286" s="48" t="str">
        <f>'Laporan Mingguan'!D1292</f>
        <v>PRIMA TIGON</v>
      </c>
      <c r="E1286" s="48">
        <f>'Laporan Mingguan'!E1292</f>
        <v>0</v>
      </c>
      <c r="F1286" s="51">
        <f>'Laporan Mingguan'!F1292</f>
        <v>0</v>
      </c>
      <c r="G1286" s="48">
        <f>'Laporan Mingguan'!G1292+'Laporan Mingguan'!I1292+'Laporan Mingguan'!K1292+'Laporan Mingguan'!M1292</f>
        <v>2</v>
      </c>
      <c r="H1286" s="48">
        <f>'Laporan Mingguan'!H1292+'Laporan Mingguan'!J1292+'Laporan Mingguan'!L1292+'Laporan Mingguan'!N1292</f>
        <v>1</v>
      </c>
      <c r="I1286" s="51">
        <f>'Laporan Mingguan'!O1292</f>
        <v>1</v>
      </c>
      <c r="J1286" s="39">
        <f>'Laporan Mingguan'!P1292</f>
        <v>1</v>
      </c>
      <c r="K1286" s="51">
        <f>'Laporan Mingguan'!Q1292</f>
        <v>1083000</v>
      </c>
      <c r="L1286" s="51">
        <f>'Laporan Mingguan'!R1292</f>
        <v>1083000</v>
      </c>
    </row>
    <row r="1287" spans="1:12" s="52" customFormat="1" x14ac:dyDescent="0.2">
      <c r="A1287" s="38">
        <f>'Laporan Mingguan'!A1293</f>
        <v>263</v>
      </c>
      <c r="B1287" s="48" t="str">
        <f>'Laporan Mingguan'!B1293</f>
        <v xml:space="preserve">END MILL MOLDINO </v>
      </c>
      <c r="C1287" s="48" t="str">
        <f>'Laporan Mingguan'!C1293</f>
        <v>ETR4030-30-08-TH</v>
      </c>
      <c r="D1287" s="48" t="str">
        <f>'Laporan Mingguan'!D1293</f>
        <v>PRIMA TIGON</v>
      </c>
      <c r="E1287" s="48">
        <f>'Laporan Mingguan'!E1293</f>
        <v>0</v>
      </c>
      <c r="F1287" s="51">
        <f>'Laporan Mingguan'!F1293</f>
        <v>0</v>
      </c>
      <c r="G1287" s="48">
        <f>'Laporan Mingguan'!G1293+'Laporan Mingguan'!I1293+'Laporan Mingguan'!K1293+'Laporan Mingguan'!M1293</f>
        <v>1</v>
      </c>
      <c r="H1287" s="48">
        <f>'Laporan Mingguan'!H1293+'Laporan Mingguan'!J1293+'Laporan Mingguan'!L1293+'Laporan Mingguan'!N1293</f>
        <v>0</v>
      </c>
      <c r="I1287" s="51">
        <f>'Laporan Mingguan'!O1293</f>
        <v>1</v>
      </c>
      <c r="J1287" s="39">
        <f>'Laporan Mingguan'!P1293</f>
        <v>1</v>
      </c>
      <c r="K1287" s="51">
        <f>'Laporan Mingguan'!Q1293</f>
        <v>0</v>
      </c>
      <c r="L1287" s="51">
        <f>'Laporan Mingguan'!R1293</f>
        <v>0</v>
      </c>
    </row>
    <row r="1288" spans="1:12" s="52" customFormat="1" x14ac:dyDescent="0.2">
      <c r="A1288" s="38">
        <f>'Laporan Mingguan'!A1294</f>
        <v>264</v>
      </c>
      <c r="B1288" s="48" t="str">
        <f>'Laporan Mingguan'!B1294</f>
        <v xml:space="preserve">END MILL MOLDINO </v>
      </c>
      <c r="C1288" s="48" t="str">
        <f>'Laporan Mingguan'!C1294</f>
        <v>ETRP4010-2.5-0902-TH</v>
      </c>
      <c r="D1288" s="48" t="str">
        <f>'Laporan Mingguan'!D1294</f>
        <v>PRIMA TIGON</v>
      </c>
      <c r="E1288" s="48">
        <f>'Laporan Mingguan'!E1294</f>
        <v>0</v>
      </c>
      <c r="F1288" s="51">
        <f>'Laporan Mingguan'!F1294</f>
        <v>0</v>
      </c>
      <c r="G1288" s="48">
        <f>'Laporan Mingguan'!G1294+'Laporan Mingguan'!I1294+'Laporan Mingguan'!K1294+'Laporan Mingguan'!M1294</f>
        <v>0</v>
      </c>
      <c r="H1288" s="48">
        <f>'Laporan Mingguan'!H1294+'Laporan Mingguan'!J1294+'Laporan Mingguan'!L1294+'Laporan Mingguan'!N1294</f>
        <v>0</v>
      </c>
      <c r="I1288" s="51">
        <f>'Laporan Mingguan'!O1294</f>
        <v>0</v>
      </c>
      <c r="J1288" s="39">
        <f>'Laporan Mingguan'!P1294</f>
        <v>0</v>
      </c>
      <c r="K1288" s="51">
        <f>'Laporan Mingguan'!Q1294</f>
        <v>961000</v>
      </c>
      <c r="L1288" s="51">
        <f>'Laporan Mingguan'!R1294</f>
        <v>0</v>
      </c>
    </row>
    <row r="1289" spans="1:12" s="52" customFormat="1" x14ac:dyDescent="0.2">
      <c r="A1289" s="38">
        <f>'Laporan Mingguan'!A1295</f>
        <v>265</v>
      </c>
      <c r="B1289" s="48" t="str">
        <f>'Laporan Mingguan'!B1295</f>
        <v xml:space="preserve">END MILL MOLDINO </v>
      </c>
      <c r="C1289" s="48" t="str">
        <f>'Laporan Mingguan'!C1295</f>
        <v>ETRP4015-10-0903-TH</v>
      </c>
      <c r="D1289" s="48" t="str">
        <f>'Laporan Mingguan'!D1295</f>
        <v>PRIMA TIGON</v>
      </c>
      <c r="E1289" s="48">
        <f>'Laporan Mingguan'!E1295</f>
        <v>0</v>
      </c>
      <c r="F1289" s="51">
        <f>'Laporan Mingguan'!F1295</f>
        <v>0</v>
      </c>
      <c r="G1289" s="48">
        <f>'Laporan Mingguan'!G1295+'Laporan Mingguan'!I1295+'Laporan Mingguan'!K1295+'Laporan Mingguan'!M1295</f>
        <v>0</v>
      </c>
      <c r="H1289" s="48">
        <f>'Laporan Mingguan'!H1295+'Laporan Mingguan'!J1295+'Laporan Mingguan'!L1295+'Laporan Mingguan'!N1295</f>
        <v>0</v>
      </c>
      <c r="I1289" s="51">
        <f>'Laporan Mingguan'!O1295</f>
        <v>0</v>
      </c>
      <c r="J1289" s="39">
        <f>'Laporan Mingguan'!P1295</f>
        <v>0</v>
      </c>
      <c r="K1289" s="51">
        <f>'Laporan Mingguan'!Q1295</f>
        <v>961000</v>
      </c>
      <c r="L1289" s="51">
        <f>'Laporan Mingguan'!R1295</f>
        <v>0</v>
      </c>
    </row>
    <row r="1290" spans="1:12" s="52" customFormat="1" x14ac:dyDescent="0.2">
      <c r="A1290" s="38">
        <f>'Laporan Mingguan'!A1296</f>
        <v>266</v>
      </c>
      <c r="B1290" s="48" t="str">
        <f>'Laporan Mingguan'!B1296</f>
        <v xml:space="preserve">END MILL MOLDINO </v>
      </c>
      <c r="C1290" s="48" t="str">
        <f>'Laporan Mingguan'!C1296</f>
        <v>ETRP4015-15-0903-TH</v>
      </c>
      <c r="D1290" s="48" t="str">
        <f>'Laporan Mingguan'!D1296</f>
        <v>PRIMA TIGON</v>
      </c>
      <c r="E1290" s="48">
        <f>'Laporan Mingguan'!E1296</f>
        <v>0</v>
      </c>
      <c r="F1290" s="51">
        <f>'Laporan Mingguan'!F1296</f>
        <v>0</v>
      </c>
      <c r="G1290" s="48">
        <f>'Laporan Mingguan'!G1296+'Laporan Mingguan'!I1296+'Laporan Mingguan'!K1296+'Laporan Mingguan'!M1296</f>
        <v>0</v>
      </c>
      <c r="H1290" s="48">
        <f>'Laporan Mingguan'!H1296+'Laporan Mingguan'!J1296+'Laporan Mingguan'!L1296+'Laporan Mingguan'!N1296</f>
        <v>0</v>
      </c>
      <c r="I1290" s="51">
        <f>'Laporan Mingguan'!O1296</f>
        <v>0</v>
      </c>
      <c r="J1290" s="39">
        <f>'Laporan Mingguan'!P1296</f>
        <v>0</v>
      </c>
      <c r="K1290" s="51">
        <f>'Laporan Mingguan'!Q1296</f>
        <v>1175000</v>
      </c>
      <c r="L1290" s="51">
        <f>'Laporan Mingguan'!R1296</f>
        <v>0</v>
      </c>
    </row>
    <row r="1291" spans="1:12" s="52" customFormat="1" x14ac:dyDescent="0.2">
      <c r="A1291" s="38">
        <f>'Laporan Mingguan'!A1297</f>
        <v>267</v>
      </c>
      <c r="B1291" s="48" t="str">
        <f>'Laporan Mingguan'!B1297</f>
        <v xml:space="preserve">END MILL MOLDINO </v>
      </c>
      <c r="C1291" s="48" t="str">
        <f>'Laporan Mingguan'!C1297</f>
        <v>ETRP4015-20-0903-TH</v>
      </c>
      <c r="D1291" s="48" t="str">
        <f>'Laporan Mingguan'!D1297</f>
        <v>PRIMA TIGON</v>
      </c>
      <c r="E1291" s="48">
        <f>'Laporan Mingguan'!E1297</f>
        <v>0</v>
      </c>
      <c r="F1291" s="51">
        <f>'Laporan Mingguan'!F1297</f>
        <v>1</v>
      </c>
      <c r="G1291" s="48">
        <f>'Laporan Mingguan'!G1297+'Laporan Mingguan'!I1297+'Laporan Mingguan'!K1297+'Laporan Mingguan'!M1297</f>
        <v>0</v>
      </c>
      <c r="H1291" s="48">
        <f>'Laporan Mingguan'!H1297+'Laporan Mingguan'!J1297+'Laporan Mingguan'!L1297+'Laporan Mingguan'!N1297</f>
        <v>0</v>
      </c>
      <c r="I1291" s="51">
        <f>'Laporan Mingguan'!O1297</f>
        <v>1</v>
      </c>
      <c r="J1291" s="39">
        <f>'Laporan Mingguan'!P1297</f>
        <v>1</v>
      </c>
      <c r="K1291" s="51">
        <f>'Laporan Mingguan'!Q1297</f>
        <v>1150000</v>
      </c>
      <c r="L1291" s="51">
        <f>'Laporan Mingguan'!R1297</f>
        <v>1150000</v>
      </c>
    </row>
    <row r="1292" spans="1:12" s="52" customFormat="1" x14ac:dyDescent="0.2">
      <c r="A1292" s="38">
        <f>'Laporan Mingguan'!A1298</f>
        <v>268</v>
      </c>
      <c r="B1292" s="48" t="str">
        <f>'Laporan Mingguan'!B1298</f>
        <v xml:space="preserve">END MILL MOLDINO </v>
      </c>
      <c r="C1292" s="48" t="str">
        <f>'Laporan Mingguan'!C1298</f>
        <v>ETRP4020-15-0905-TH</v>
      </c>
      <c r="D1292" s="48" t="str">
        <f>'Laporan Mingguan'!D1298</f>
        <v>PRIMA TIGON</v>
      </c>
      <c r="E1292" s="48">
        <f>'Laporan Mingguan'!E1298</f>
        <v>0</v>
      </c>
      <c r="F1292" s="51">
        <f>'Laporan Mingguan'!F1298</f>
        <v>1</v>
      </c>
      <c r="G1292" s="48">
        <f>'Laporan Mingguan'!G1298+'Laporan Mingguan'!I1298+'Laporan Mingguan'!K1298+'Laporan Mingguan'!M1298</f>
        <v>0</v>
      </c>
      <c r="H1292" s="48">
        <f>'Laporan Mingguan'!H1298+'Laporan Mingguan'!J1298+'Laporan Mingguan'!L1298+'Laporan Mingguan'!N1298</f>
        <v>0</v>
      </c>
      <c r="I1292" s="51">
        <f>'Laporan Mingguan'!O1298</f>
        <v>1</v>
      </c>
      <c r="J1292" s="39">
        <f>'Laporan Mingguan'!P1298</f>
        <v>1</v>
      </c>
      <c r="K1292" s="51">
        <f>'Laporan Mingguan'!Q1298</f>
        <v>961000</v>
      </c>
      <c r="L1292" s="51">
        <f>'Laporan Mingguan'!R1298</f>
        <v>961000</v>
      </c>
    </row>
    <row r="1293" spans="1:12" s="52" customFormat="1" x14ac:dyDescent="0.2">
      <c r="A1293" s="38">
        <f>'Laporan Mingguan'!A1299</f>
        <v>269</v>
      </c>
      <c r="B1293" s="48" t="str">
        <f>'Laporan Mingguan'!B1299</f>
        <v xml:space="preserve">END MILL MOLDINO </v>
      </c>
      <c r="C1293" s="48" t="str">
        <f>'Laporan Mingguan'!C1299</f>
        <v>ETRP4020-20-0905-TH</v>
      </c>
      <c r="D1293" s="48" t="str">
        <f>'Laporan Mingguan'!D1299</f>
        <v>PRIMA TIGON</v>
      </c>
      <c r="E1293" s="48">
        <f>'Laporan Mingguan'!E1299</f>
        <v>0</v>
      </c>
      <c r="F1293" s="51">
        <f>'Laporan Mingguan'!F1299</f>
        <v>1</v>
      </c>
      <c r="G1293" s="48">
        <f>'Laporan Mingguan'!G1299+'Laporan Mingguan'!I1299+'Laporan Mingguan'!K1299+'Laporan Mingguan'!M1299</f>
        <v>0</v>
      </c>
      <c r="H1293" s="48">
        <f>'Laporan Mingguan'!H1299+'Laporan Mingguan'!J1299+'Laporan Mingguan'!L1299+'Laporan Mingguan'!N1299</f>
        <v>0</v>
      </c>
      <c r="I1293" s="51">
        <f>'Laporan Mingguan'!O1299</f>
        <v>1</v>
      </c>
      <c r="J1293" s="39">
        <f>'Laporan Mingguan'!P1299</f>
        <v>1</v>
      </c>
      <c r="K1293" s="51">
        <f>'Laporan Mingguan'!Q1299</f>
        <v>961000</v>
      </c>
      <c r="L1293" s="51">
        <f>'Laporan Mingguan'!R1299</f>
        <v>961000</v>
      </c>
    </row>
    <row r="1294" spans="1:12" s="52" customFormat="1" x14ac:dyDescent="0.2">
      <c r="A1294" s="38">
        <f>'Laporan Mingguan'!A1300</f>
        <v>270</v>
      </c>
      <c r="B1294" s="48" t="str">
        <f>'Laporan Mingguan'!B1300</f>
        <v xml:space="preserve">END MILL MOLDINO </v>
      </c>
      <c r="C1294" s="48" t="str">
        <f>'Laporan Mingguan'!C1300</f>
        <v>ETRP4025-30-0905-TH</v>
      </c>
      <c r="D1294" s="48" t="str">
        <f>'Laporan Mingguan'!D1300</f>
        <v>PRIMA TIGON</v>
      </c>
      <c r="E1294" s="48">
        <f>'Laporan Mingguan'!E1300</f>
        <v>0</v>
      </c>
      <c r="F1294" s="51">
        <f>'Laporan Mingguan'!F1300</f>
        <v>1</v>
      </c>
      <c r="G1294" s="48">
        <f>'Laporan Mingguan'!G1300+'Laporan Mingguan'!I1300+'Laporan Mingguan'!K1300+'Laporan Mingguan'!M1300</f>
        <v>0</v>
      </c>
      <c r="H1294" s="48">
        <f>'Laporan Mingguan'!H1300+'Laporan Mingguan'!J1300+'Laporan Mingguan'!L1300+'Laporan Mingguan'!N1300</f>
        <v>0</v>
      </c>
      <c r="I1294" s="51">
        <f>'Laporan Mingguan'!O1300</f>
        <v>1</v>
      </c>
      <c r="J1294" s="39">
        <f>'Laporan Mingguan'!P1300</f>
        <v>1</v>
      </c>
      <c r="K1294" s="51">
        <f>'Laporan Mingguan'!Q1300</f>
        <v>1487000</v>
      </c>
      <c r="L1294" s="51">
        <f>'Laporan Mingguan'!R1300</f>
        <v>0</v>
      </c>
    </row>
    <row r="1295" spans="1:12" s="52" customFormat="1" x14ac:dyDescent="0.2">
      <c r="A1295" s="38">
        <f>'Laporan Mingguan'!A1301</f>
        <v>271</v>
      </c>
      <c r="B1295" s="48" t="str">
        <f>'Laporan Mingguan'!B1301</f>
        <v xml:space="preserve">END MILL MOLDINO </v>
      </c>
      <c r="C1295" s="48" t="str">
        <f>'Laporan Mingguan'!C1301</f>
        <v>ETRP4030-20-0908-TH</v>
      </c>
      <c r="D1295" s="48" t="str">
        <f>'Laporan Mingguan'!D1301</f>
        <v>PRIMA TIGON</v>
      </c>
      <c r="E1295" s="48">
        <f>'Laporan Mingguan'!E1301</f>
        <v>0</v>
      </c>
      <c r="F1295" s="51">
        <f>'Laporan Mingguan'!F1301</f>
        <v>2</v>
      </c>
      <c r="G1295" s="48">
        <f>'Laporan Mingguan'!G1301+'Laporan Mingguan'!I1301+'Laporan Mingguan'!K1301+'Laporan Mingguan'!M1301</f>
        <v>0</v>
      </c>
      <c r="H1295" s="48">
        <f>'Laporan Mingguan'!H1301+'Laporan Mingguan'!J1301+'Laporan Mingguan'!L1301+'Laporan Mingguan'!N1301</f>
        <v>1</v>
      </c>
      <c r="I1295" s="51">
        <f>'Laporan Mingguan'!O1301</f>
        <v>1</v>
      </c>
      <c r="J1295" s="39">
        <f>'Laporan Mingguan'!P1301</f>
        <v>1</v>
      </c>
      <c r="K1295" s="51">
        <f>'Laporan Mingguan'!Q1301</f>
        <v>1248000</v>
      </c>
      <c r="L1295" s="51">
        <f>'Laporan Mingguan'!R1301</f>
        <v>1248000</v>
      </c>
    </row>
    <row r="1296" spans="1:12" s="52" customFormat="1" x14ac:dyDescent="0.2">
      <c r="A1296" s="38">
        <f>'Laporan Mingguan'!A1302</f>
        <v>272</v>
      </c>
      <c r="B1296" s="48" t="str">
        <f>'Laporan Mingguan'!B1302</f>
        <v xml:space="preserve">END MILL MOLDINO </v>
      </c>
      <c r="C1296" s="48" t="str">
        <f>'Laporan Mingguan'!C1302</f>
        <v>ETRP4030-30-0908-TH</v>
      </c>
      <c r="D1296" s="48" t="str">
        <f>'Laporan Mingguan'!D1302</f>
        <v>PRIMA TIGON</v>
      </c>
      <c r="E1296" s="48">
        <f>'Laporan Mingguan'!E1302</f>
        <v>0</v>
      </c>
      <c r="F1296" s="51">
        <f>'Laporan Mingguan'!F1302</f>
        <v>2</v>
      </c>
      <c r="G1296" s="48">
        <f>'Laporan Mingguan'!G1302+'Laporan Mingguan'!I1302+'Laporan Mingguan'!K1302+'Laporan Mingguan'!M1302</f>
        <v>0</v>
      </c>
      <c r="H1296" s="48">
        <f>'Laporan Mingguan'!H1302+'Laporan Mingguan'!J1302+'Laporan Mingguan'!L1302+'Laporan Mingguan'!N1302</f>
        <v>0</v>
      </c>
      <c r="I1296" s="51">
        <f>'Laporan Mingguan'!O1302</f>
        <v>2</v>
      </c>
      <c r="J1296" s="39">
        <f>'Laporan Mingguan'!P1302</f>
        <v>2</v>
      </c>
      <c r="K1296" s="51">
        <f>'Laporan Mingguan'!Q1302</f>
        <v>1348000</v>
      </c>
      <c r="L1296" s="51">
        <f>'Laporan Mingguan'!R1302</f>
        <v>2696000</v>
      </c>
    </row>
    <row r="1297" spans="1:12" s="52" customFormat="1" x14ac:dyDescent="0.2">
      <c r="A1297" s="38">
        <f>'Laporan Mingguan'!A1303</f>
        <v>273</v>
      </c>
      <c r="B1297" s="48" t="str">
        <f>'Laporan Mingguan'!B1303</f>
        <v xml:space="preserve">END MILL MOLDINO </v>
      </c>
      <c r="C1297" s="48" t="str">
        <f>'Laporan Mingguan'!C1303</f>
        <v>ETRP4030-40-0908-TH</v>
      </c>
      <c r="D1297" s="48" t="str">
        <f>'Laporan Mingguan'!D1303</f>
        <v>PRIMA TIGON</v>
      </c>
      <c r="E1297" s="48">
        <f>'Laporan Mingguan'!E1303</f>
        <v>0</v>
      </c>
      <c r="F1297" s="51">
        <f>'Laporan Mingguan'!F1303</f>
        <v>2</v>
      </c>
      <c r="G1297" s="48">
        <f>'Laporan Mingguan'!G1303+'Laporan Mingguan'!I1303+'Laporan Mingguan'!K1303+'Laporan Mingguan'!M1303</f>
        <v>0</v>
      </c>
      <c r="H1297" s="48">
        <f>'Laporan Mingguan'!H1303+'Laporan Mingguan'!J1303+'Laporan Mingguan'!L1303+'Laporan Mingguan'!N1303</f>
        <v>0</v>
      </c>
      <c r="I1297" s="51">
        <f>'Laporan Mingguan'!O1303</f>
        <v>2</v>
      </c>
      <c r="J1297" s="39">
        <f>'Laporan Mingguan'!P1303</f>
        <v>2</v>
      </c>
      <c r="K1297" s="51">
        <f>'Laporan Mingguan'!Q1303</f>
        <v>1556000</v>
      </c>
      <c r="L1297" s="51">
        <f>'Laporan Mingguan'!R1303</f>
        <v>3112000</v>
      </c>
    </row>
    <row r="1298" spans="1:12" s="52" customFormat="1" x14ac:dyDescent="0.2">
      <c r="A1298" s="38">
        <f>'Laporan Mingguan'!A1304</f>
        <v>274</v>
      </c>
      <c r="B1298" s="48" t="str">
        <f>'Laporan Mingguan'!B1304</f>
        <v xml:space="preserve">END MILL MOLDINO </v>
      </c>
      <c r="C1298" s="48" t="str">
        <f>'Laporan Mingguan'!C1304</f>
        <v>ETRP4030-60-0908-TH</v>
      </c>
      <c r="D1298" s="48" t="str">
        <f>'Laporan Mingguan'!D1304</f>
        <v>PRIMA TIGON</v>
      </c>
      <c r="E1298" s="48">
        <f>'Laporan Mingguan'!E1304</f>
        <v>0</v>
      </c>
      <c r="F1298" s="51">
        <f>'Laporan Mingguan'!F1304</f>
        <v>3</v>
      </c>
      <c r="G1298" s="48">
        <f>'Laporan Mingguan'!G1304+'Laporan Mingguan'!I1304+'Laporan Mingguan'!K1304+'Laporan Mingguan'!M1304</f>
        <v>0</v>
      </c>
      <c r="H1298" s="48">
        <f>'Laporan Mingguan'!H1304+'Laporan Mingguan'!J1304+'Laporan Mingguan'!L1304+'Laporan Mingguan'!N1304</f>
        <v>0</v>
      </c>
      <c r="I1298" s="51">
        <f>'Laporan Mingguan'!O1304</f>
        <v>3</v>
      </c>
      <c r="J1298" s="39">
        <f>'Laporan Mingguan'!P1304</f>
        <v>3</v>
      </c>
      <c r="K1298" s="51">
        <f>'Laporan Mingguan'!Q1304</f>
        <v>1819000</v>
      </c>
      <c r="L1298" s="51">
        <f>'Laporan Mingguan'!R1304</f>
        <v>5457000</v>
      </c>
    </row>
    <row r="1299" spans="1:12" s="52" customFormat="1" x14ac:dyDescent="0.2">
      <c r="A1299" s="38">
        <f>'Laporan Mingguan'!A1305</f>
        <v>275</v>
      </c>
      <c r="B1299" s="48" t="str">
        <f>'Laporan Mingguan'!B1305</f>
        <v xml:space="preserve">END MILL MOLDINO </v>
      </c>
      <c r="C1299" s="48" t="str">
        <f>'Laporan Mingguan'!C1305</f>
        <v>HGFB2020-TH</v>
      </c>
      <c r="D1299" s="48" t="str">
        <f>'Laporan Mingguan'!D1305</f>
        <v>PRIMA TIGON</v>
      </c>
      <c r="E1299" s="48">
        <f>'Laporan Mingguan'!E1305</f>
        <v>0</v>
      </c>
      <c r="F1299" s="51">
        <f>'Laporan Mingguan'!F1305</f>
        <v>0</v>
      </c>
      <c r="G1299" s="48">
        <f>'Laporan Mingguan'!G1305+'Laporan Mingguan'!I1305+'Laporan Mingguan'!K1305+'Laporan Mingguan'!M1305</f>
        <v>0</v>
      </c>
      <c r="H1299" s="48">
        <f>'Laporan Mingguan'!H1305+'Laporan Mingguan'!J1305+'Laporan Mingguan'!L1305+'Laporan Mingguan'!N1305</f>
        <v>0</v>
      </c>
      <c r="I1299" s="51">
        <f>'Laporan Mingguan'!O1305</f>
        <v>0</v>
      </c>
      <c r="J1299" s="39">
        <f>'Laporan Mingguan'!P1305</f>
        <v>0</v>
      </c>
      <c r="K1299" s="51">
        <f>'Laporan Mingguan'!Q1305</f>
        <v>488000</v>
      </c>
      <c r="L1299" s="51">
        <f>'Laporan Mingguan'!R1305</f>
        <v>0</v>
      </c>
    </row>
    <row r="1300" spans="1:12" s="52" customFormat="1" x14ac:dyDescent="0.2">
      <c r="A1300" s="38">
        <f>'Laporan Mingguan'!A1306</f>
        <v>276</v>
      </c>
      <c r="B1300" s="48" t="str">
        <f>'Laporan Mingguan'!B1306</f>
        <v xml:space="preserve">END MILL MOLDINO </v>
      </c>
      <c r="C1300" s="48" t="str">
        <f>'Laporan Mingguan'!C1306</f>
        <v>HGOS4120-PN</v>
      </c>
      <c r="D1300" s="48" t="str">
        <f>'Laporan Mingguan'!D1306</f>
        <v>PRIMA TIGON</v>
      </c>
      <c r="E1300" s="48">
        <f>'Laporan Mingguan'!E1306</f>
        <v>0</v>
      </c>
      <c r="F1300" s="51">
        <f>'Laporan Mingguan'!F1306</f>
        <v>0</v>
      </c>
      <c r="G1300" s="48">
        <f>'Laporan Mingguan'!G1306+'Laporan Mingguan'!I1306+'Laporan Mingguan'!K1306+'Laporan Mingguan'!M1306</f>
        <v>0</v>
      </c>
      <c r="H1300" s="48">
        <f>'Laporan Mingguan'!H1306+'Laporan Mingguan'!J1306+'Laporan Mingguan'!L1306+'Laporan Mingguan'!N1306</f>
        <v>0</v>
      </c>
      <c r="I1300" s="51">
        <f>'Laporan Mingguan'!O1306</f>
        <v>0</v>
      </c>
      <c r="J1300" s="39">
        <f>'Laporan Mingguan'!P1306</f>
        <v>0</v>
      </c>
      <c r="K1300" s="51">
        <f>'Laporan Mingguan'!Q1306</f>
        <v>971000</v>
      </c>
      <c r="L1300" s="51">
        <f>'Laporan Mingguan'!R1306</f>
        <v>0</v>
      </c>
    </row>
    <row r="1301" spans="1:12" s="52" customFormat="1" x14ac:dyDescent="0.2">
      <c r="A1301" s="38">
        <f>'Laporan Mingguan'!A1307</f>
        <v>277</v>
      </c>
      <c r="B1301" s="48" t="str">
        <f>'Laporan Mingguan'!B1307</f>
        <v xml:space="preserve">END MILL MOLDINO </v>
      </c>
      <c r="C1301" s="48" t="str">
        <f>'Laporan Mingguan'!C1307</f>
        <v>S/ER5HS0600R-R0.5-W-PN</v>
      </c>
      <c r="D1301" s="48" t="str">
        <f>'Laporan Mingguan'!D1307</f>
        <v>PRIMA TIGON</v>
      </c>
      <c r="E1301" s="48">
        <f>'Laporan Mingguan'!E1307</f>
        <v>0</v>
      </c>
      <c r="F1301" s="51">
        <f>'Laporan Mingguan'!F1307</f>
        <v>0</v>
      </c>
      <c r="G1301" s="48">
        <f>'Laporan Mingguan'!G1307+'Laporan Mingguan'!I1307+'Laporan Mingguan'!K1307+'Laporan Mingguan'!M1307</f>
        <v>0</v>
      </c>
      <c r="H1301" s="48">
        <f>'Laporan Mingguan'!H1307+'Laporan Mingguan'!J1307+'Laporan Mingguan'!L1307+'Laporan Mingguan'!N1307</f>
        <v>0</v>
      </c>
      <c r="I1301" s="51">
        <f>'Laporan Mingguan'!O1307</f>
        <v>0</v>
      </c>
      <c r="J1301" s="39">
        <f>'Laporan Mingguan'!P1307</f>
        <v>0</v>
      </c>
      <c r="K1301" s="51">
        <f>'Laporan Mingguan'!Q1307</f>
        <v>1388000</v>
      </c>
      <c r="L1301" s="51">
        <f>'Laporan Mingguan'!R1307</f>
        <v>0</v>
      </c>
    </row>
    <row r="1302" spans="1:12" s="52" customFormat="1" x14ac:dyDescent="0.2">
      <c r="A1302" s="38">
        <f>'Laporan Mingguan'!A1308</f>
        <v>278</v>
      </c>
      <c r="B1302" s="48" t="str">
        <f>'Laporan Mingguan'!B1308</f>
        <v xml:space="preserve">END MILL MOLDINO </v>
      </c>
      <c r="C1302" s="48" t="str">
        <f>'Laporan Mingguan'!C1308</f>
        <v>ER5HS06-PN Ø6XR0.5X18X21</v>
      </c>
      <c r="D1302" s="48" t="str">
        <f>'Laporan Mingguan'!D1308</f>
        <v>PRIMA TIGON</v>
      </c>
      <c r="E1302" s="48">
        <f>'Laporan Mingguan'!E1308</f>
        <v>0</v>
      </c>
      <c r="F1302" s="51">
        <f>'Laporan Mingguan'!F1308</f>
        <v>1</v>
      </c>
      <c r="G1302" s="48">
        <f>'Laporan Mingguan'!G1308+'Laporan Mingguan'!I1308+'Laporan Mingguan'!K1308+'Laporan Mingguan'!M1308</f>
        <v>1</v>
      </c>
      <c r="H1302" s="48">
        <f>'Laporan Mingguan'!H1308+'Laporan Mingguan'!J1308+'Laporan Mingguan'!L1308+'Laporan Mingguan'!N1308</f>
        <v>0</v>
      </c>
      <c r="I1302" s="51">
        <f>'Laporan Mingguan'!O1308</f>
        <v>2</v>
      </c>
      <c r="J1302" s="39">
        <f>'Laporan Mingguan'!P1308</f>
        <v>2</v>
      </c>
      <c r="K1302" s="51">
        <f>'Laporan Mingguan'!Q1308</f>
        <v>860000</v>
      </c>
      <c r="L1302" s="51">
        <f>'Laporan Mingguan'!R1308</f>
        <v>1720000</v>
      </c>
    </row>
    <row r="1303" spans="1:12" s="52" customFormat="1" x14ac:dyDescent="0.2">
      <c r="A1303" s="38">
        <f>'Laporan Mingguan'!A1309</f>
        <v>279</v>
      </c>
      <c r="B1303" s="48" t="str">
        <f>'Laporan Mingguan'!B1309</f>
        <v xml:space="preserve">END MILL MOLDINO </v>
      </c>
      <c r="C1303" s="48" t="str">
        <f>'Laporan Mingguan'!C1309</f>
        <v>SP/ER5HS1000R-R1.0-W-PN</v>
      </c>
      <c r="D1303" s="48" t="str">
        <f>'Laporan Mingguan'!D1309</f>
        <v>PRIMA TIGON</v>
      </c>
      <c r="E1303" s="48">
        <f>'Laporan Mingguan'!E1309</f>
        <v>0</v>
      </c>
      <c r="F1303" s="51">
        <f>'Laporan Mingguan'!F1309</f>
        <v>0</v>
      </c>
      <c r="G1303" s="48">
        <f>'Laporan Mingguan'!G1309+'Laporan Mingguan'!I1309+'Laporan Mingguan'!K1309+'Laporan Mingguan'!M1309</f>
        <v>0</v>
      </c>
      <c r="H1303" s="48">
        <f>'Laporan Mingguan'!H1309+'Laporan Mingguan'!J1309+'Laporan Mingguan'!L1309+'Laporan Mingguan'!N1309</f>
        <v>0</v>
      </c>
      <c r="I1303" s="51">
        <f>'Laporan Mingguan'!O1309</f>
        <v>0</v>
      </c>
      <c r="J1303" s="39">
        <f>'Laporan Mingguan'!P1309</f>
        <v>0</v>
      </c>
      <c r="K1303" s="51">
        <f>'Laporan Mingguan'!Q1309</f>
        <v>1957000</v>
      </c>
      <c r="L1303" s="51">
        <f>'Laporan Mingguan'!R1309</f>
        <v>0</v>
      </c>
    </row>
    <row r="1304" spans="1:12" s="52" customFormat="1" x14ac:dyDescent="0.2">
      <c r="A1304" s="38">
        <f>'Laporan Mingguan'!A1310</f>
        <v>280</v>
      </c>
      <c r="B1304" s="48" t="str">
        <f>'Laporan Mingguan'!B1310</f>
        <v xml:space="preserve">END MILL MOLDINO </v>
      </c>
      <c r="C1304" s="48" t="str">
        <f>'Laporan Mingguan'!C1310</f>
        <v>ER5HS10-PNØ10xR1x30x35</v>
      </c>
      <c r="D1304" s="48" t="str">
        <f>'Laporan Mingguan'!D1310</f>
        <v>PRIMA TIGON</v>
      </c>
      <c r="E1304" s="48">
        <f>'Laporan Mingguan'!E1310</f>
        <v>0</v>
      </c>
      <c r="F1304" s="51">
        <f>'Laporan Mingguan'!F1310</f>
        <v>0</v>
      </c>
      <c r="G1304" s="48">
        <f>'Laporan Mingguan'!G1310+'Laporan Mingguan'!I1310+'Laporan Mingguan'!K1310+'Laporan Mingguan'!M1310</f>
        <v>2</v>
      </c>
      <c r="H1304" s="48">
        <f>'Laporan Mingguan'!H1310+'Laporan Mingguan'!J1310+'Laporan Mingguan'!L1310+'Laporan Mingguan'!N1310</f>
        <v>2</v>
      </c>
      <c r="I1304" s="51">
        <f>'Laporan Mingguan'!O1310</f>
        <v>0</v>
      </c>
      <c r="J1304" s="39">
        <f>'Laporan Mingguan'!P1310</f>
        <v>0</v>
      </c>
      <c r="K1304" s="51">
        <f>'Laporan Mingguan'!Q1310</f>
        <v>1300000</v>
      </c>
      <c r="L1304" s="51">
        <f>'Laporan Mingguan'!R1310</f>
        <v>0</v>
      </c>
    </row>
    <row r="1305" spans="1:12" s="52" customFormat="1" x14ac:dyDescent="0.2">
      <c r="A1305" s="38">
        <f>'Laporan Mingguan'!A1311</f>
        <v>281</v>
      </c>
      <c r="B1305" s="48" t="str">
        <f>'Laporan Mingguan'!B1311</f>
        <v xml:space="preserve">END MILL MOLDINO </v>
      </c>
      <c r="C1305" s="48" t="str">
        <f>'Laporan Mingguan'!C1311</f>
        <v>SP/ER5HS1200R-R1.0-W-PN</v>
      </c>
      <c r="D1305" s="48" t="str">
        <f>'Laporan Mingguan'!D1311</f>
        <v>PRIMA TIGON</v>
      </c>
      <c r="E1305" s="48">
        <f>'Laporan Mingguan'!E1311</f>
        <v>0</v>
      </c>
      <c r="F1305" s="51">
        <f>'Laporan Mingguan'!F1311</f>
        <v>0</v>
      </c>
      <c r="G1305" s="48">
        <f>'Laporan Mingguan'!G1311+'Laporan Mingguan'!I1311+'Laporan Mingguan'!K1311+'Laporan Mingguan'!M1311</f>
        <v>0</v>
      </c>
      <c r="H1305" s="48">
        <f>'Laporan Mingguan'!H1311+'Laporan Mingguan'!J1311+'Laporan Mingguan'!L1311+'Laporan Mingguan'!N1311</f>
        <v>0</v>
      </c>
      <c r="I1305" s="51">
        <f>'Laporan Mingguan'!O1311</f>
        <v>0</v>
      </c>
      <c r="J1305" s="39">
        <f>'Laporan Mingguan'!P1311</f>
        <v>0</v>
      </c>
      <c r="K1305" s="51">
        <f>'Laporan Mingguan'!Q1311</f>
        <v>2390000</v>
      </c>
      <c r="L1305" s="51">
        <f>'Laporan Mingguan'!R1311</f>
        <v>0</v>
      </c>
    </row>
    <row r="1306" spans="1:12" s="52" customFormat="1" x14ac:dyDescent="0.2">
      <c r="A1306" s="38">
        <f>'Laporan Mingguan'!A1312</f>
        <v>282</v>
      </c>
      <c r="B1306" s="48" t="str">
        <f>'Laporan Mingguan'!B1312</f>
        <v xml:space="preserve">END MILL MOLDINO </v>
      </c>
      <c r="C1306" s="48" t="str">
        <f>'Laporan Mingguan'!C1312</f>
        <v>ER5HS12-PN Ø12xR1x36x42</v>
      </c>
      <c r="D1306" s="48" t="str">
        <f>'Laporan Mingguan'!D1312</f>
        <v>PRIMA TIGON</v>
      </c>
      <c r="E1306" s="48">
        <f>'Laporan Mingguan'!E1312</f>
        <v>0</v>
      </c>
      <c r="F1306" s="51">
        <f>'Laporan Mingguan'!F1312</f>
        <v>1</v>
      </c>
      <c r="G1306" s="48">
        <f>'Laporan Mingguan'!G1312+'Laporan Mingguan'!I1312+'Laporan Mingguan'!K1312+'Laporan Mingguan'!M1312</f>
        <v>1</v>
      </c>
      <c r="H1306" s="48">
        <f>'Laporan Mingguan'!H1312+'Laporan Mingguan'!J1312+'Laporan Mingguan'!L1312+'Laporan Mingguan'!N1312</f>
        <v>0</v>
      </c>
      <c r="I1306" s="51">
        <f>'Laporan Mingguan'!O1312</f>
        <v>2</v>
      </c>
      <c r="J1306" s="39">
        <f>'Laporan Mingguan'!P1312</f>
        <v>2</v>
      </c>
      <c r="K1306" s="51">
        <f>'Laporan Mingguan'!Q1312</f>
        <v>1565000</v>
      </c>
      <c r="L1306" s="51">
        <f>'Laporan Mingguan'!R1312</f>
        <v>3130000</v>
      </c>
    </row>
    <row r="1307" spans="1:12" s="52" customFormat="1" x14ac:dyDescent="0.2">
      <c r="A1307" s="38">
        <f>'Laporan Mingguan'!A1313</f>
        <v>283</v>
      </c>
      <c r="B1307" s="48" t="str">
        <f>'Laporan Mingguan'!B1313</f>
        <v>END MILL OSG</v>
      </c>
      <c r="C1307" s="48" t="str">
        <f>'Laporan Mingguan'!C1313</f>
        <v>Ø3 AE-VMS 855830</v>
      </c>
      <c r="D1307" s="48" t="str">
        <f>'Laporan Mingguan'!D1313</f>
        <v>KAWAN LAMA</v>
      </c>
      <c r="E1307" s="48">
        <f>'Laporan Mingguan'!E1313</f>
        <v>0</v>
      </c>
      <c r="F1307" s="51">
        <f>'Laporan Mingguan'!F1313</f>
        <v>0</v>
      </c>
      <c r="G1307" s="48">
        <f>'Laporan Mingguan'!G1313+'Laporan Mingguan'!I1313+'Laporan Mingguan'!K1313+'Laporan Mingguan'!M1313</f>
        <v>0</v>
      </c>
      <c r="H1307" s="48">
        <f>'Laporan Mingguan'!H1313+'Laporan Mingguan'!J1313+'Laporan Mingguan'!L1313+'Laporan Mingguan'!N1313</f>
        <v>0</v>
      </c>
      <c r="I1307" s="51">
        <f>'Laporan Mingguan'!O1313</f>
        <v>0</v>
      </c>
      <c r="J1307" s="39">
        <f>'Laporan Mingguan'!P1313</f>
        <v>0</v>
      </c>
      <c r="K1307" s="51">
        <f>'Laporan Mingguan'!Q1313</f>
        <v>370000</v>
      </c>
      <c r="L1307" s="51">
        <f>'Laporan Mingguan'!R1313</f>
        <v>0</v>
      </c>
    </row>
    <row r="1308" spans="1:12" s="52" customFormat="1" x14ac:dyDescent="0.2">
      <c r="A1308" s="38">
        <f>'Laporan Mingguan'!A1314</f>
        <v>284</v>
      </c>
      <c r="B1308" s="48" t="str">
        <f>'Laporan Mingguan'!B1314</f>
        <v>END MILL OSG</v>
      </c>
      <c r="C1308" s="48" t="str">
        <f>'Laporan Mingguan'!C1314</f>
        <v>Ø4 AE-VMS 855840</v>
      </c>
      <c r="D1308" s="48" t="str">
        <f>'Laporan Mingguan'!D1314</f>
        <v>KAWAN LAMA</v>
      </c>
      <c r="E1308" s="48">
        <f>'Laporan Mingguan'!E1314</f>
        <v>0</v>
      </c>
      <c r="F1308" s="51">
        <f>'Laporan Mingguan'!F1314</f>
        <v>0</v>
      </c>
      <c r="G1308" s="48">
        <f>'Laporan Mingguan'!G1314+'Laporan Mingguan'!I1314+'Laporan Mingguan'!K1314+'Laporan Mingguan'!M1314</f>
        <v>0</v>
      </c>
      <c r="H1308" s="48">
        <f>'Laporan Mingguan'!H1314+'Laporan Mingguan'!J1314+'Laporan Mingguan'!L1314+'Laporan Mingguan'!N1314</f>
        <v>0</v>
      </c>
      <c r="I1308" s="51">
        <f>'Laporan Mingguan'!O1314</f>
        <v>0</v>
      </c>
      <c r="J1308" s="39">
        <f>'Laporan Mingguan'!P1314</f>
        <v>0</v>
      </c>
      <c r="K1308" s="51">
        <f>'Laporan Mingguan'!Q1314</f>
        <v>563000</v>
      </c>
      <c r="L1308" s="51">
        <f>'Laporan Mingguan'!R1314</f>
        <v>0</v>
      </c>
    </row>
    <row r="1309" spans="1:12" s="52" customFormat="1" x14ac:dyDescent="0.2">
      <c r="A1309" s="38">
        <f>'Laporan Mingguan'!A1315</f>
        <v>285</v>
      </c>
      <c r="B1309" s="48" t="str">
        <f>'Laporan Mingguan'!B1315</f>
        <v>END MILL OSG (3172008)</v>
      </c>
      <c r="C1309" s="48" t="str">
        <f>'Laporan Mingguan'!C1315</f>
        <v xml:space="preserve">Ø1-45 WXL-LN-EMS 1x8 </v>
      </c>
      <c r="D1309" s="48">
        <f>'Laporan Mingguan'!D1315</f>
        <v>0</v>
      </c>
      <c r="E1309" s="48">
        <f>'Laporan Mingguan'!E1315</f>
        <v>0</v>
      </c>
      <c r="F1309" s="51">
        <f>'Laporan Mingguan'!F1315</f>
        <v>0</v>
      </c>
      <c r="G1309" s="48">
        <f>'Laporan Mingguan'!G1315+'Laporan Mingguan'!I1315+'Laporan Mingguan'!K1315+'Laporan Mingguan'!M1315</f>
        <v>0</v>
      </c>
      <c r="H1309" s="48">
        <f>'Laporan Mingguan'!H1315+'Laporan Mingguan'!J1315+'Laporan Mingguan'!L1315+'Laporan Mingguan'!N1315</f>
        <v>0</v>
      </c>
      <c r="I1309" s="51">
        <f>'Laporan Mingguan'!O1315</f>
        <v>0</v>
      </c>
      <c r="J1309" s="39">
        <f>'Laporan Mingguan'!P1315</f>
        <v>0</v>
      </c>
      <c r="K1309" s="51">
        <f>'Laporan Mingguan'!Q1315</f>
        <v>451500</v>
      </c>
      <c r="L1309" s="51">
        <f>'Laporan Mingguan'!R1315</f>
        <v>0</v>
      </c>
    </row>
    <row r="1310" spans="1:12" s="52" customFormat="1" x14ac:dyDescent="0.2">
      <c r="A1310" s="38">
        <f>'Laporan Mingguan'!A1316</f>
        <v>286</v>
      </c>
      <c r="B1310" s="48" t="str">
        <f>'Laporan Mingguan'!B1316</f>
        <v>END MILL OSG (3173012)</v>
      </c>
      <c r="C1310" s="48" t="str">
        <f>'Laporan Mingguan'!C1316</f>
        <v xml:space="preserve">Ø2-45 WXL-LN-EMS 2x12 </v>
      </c>
      <c r="D1310" s="48">
        <f>'Laporan Mingguan'!D1316</f>
        <v>0</v>
      </c>
      <c r="E1310" s="48">
        <f>'Laporan Mingguan'!E1316</f>
        <v>0</v>
      </c>
      <c r="F1310" s="51">
        <f>'Laporan Mingguan'!F1316</f>
        <v>0</v>
      </c>
      <c r="G1310" s="48">
        <f>'Laporan Mingguan'!G1316+'Laporan Mingguan'!I1316+'Laporan Mingguan'!K1316+'Laporan Mingguan'!M1316</f>
        <v>0</v>
      </c>
      <c r="H1310" s="48">
        <f>'Laporan Mingguan'!H1316+'Laporan Mingguan'!J1316+'Laporan Mingguan'!L1316+'Laporan Mingguan'!N1316</f>
        <v>0</v>
      </c>
      <c r="I1310" s="51">
        <f>'Laporan Mingguan'!O1316</f>
        <v>0</v>
      </c>
      <c r="J1310" s="39">
        <f>'Laporan Mingguan'!P1316</f>
        <v>0</v>
      </c>
      <c r="K1310" s="51">
        <f>'Laporan Mingguan'!Q1316</f>
        <v>280725</v>
      </c>
      <c r="L1310" s="51">
        <f>'Laporan Mingguan'!R1316</f>
        <v>0</v>
      </c>
    </row>
    <row r="1311" spans="1:12" s="52" customFormat="1" x14ac:dyDescent="0.2">
      <c r="A1311" s="38">
        <f>'Laporan Mingguan'!A1317</f>
        <v>287</v>
      </c>
      <c r="B1311" s="48" t="str">
        <f>'Laporan Mingguan'!B1317</f>
        <v>END MILL OSG (3173016)</v>
      </c>
      <c r="C1311" s="48" t="str">
        <f>'Laporan Mingguan'!C1317</f>
        <v xml:space="preserve">Ø2-50 WXL-LN-EMS 2x16 </v>
      </c>
      <c r="D1311" s="48">
        <f>'Laporan Mingguan'!D1317</f>
        <v>0</v>
      </c>
      <c r="E1311" s="48">
        <f>'Laporan Mingguan'!E1317</f>
        <v>0</v>
      </c>
      <c r="F1311" s="51">
        <f>'Laporan Mingguan'!F1317</f>
        <v>0</v>
      </c>
      <c r="G1311" s="48">
        <f>'Laporan Mingguan'!G1317+'Laporan Mingguan'!I1317+'Laporan Mingguan'!K1317+'Laporan Mingguan'!M1317</f>
        <v>0</v>
      </c>
      <c r="H1311" s="48">
        <f>'Laporan Mingguan'!H1317+'Laporan Mingguan'!J1317+'Laporan Mingguan'!L1317+'Laporan Mingguan'!N1317</f>
        <v>0</v>
      </c>
      <c r="I1311" s="51">
        <f>'Laporan Mingguan'!O1317</f>
        <v>0</v>
      </c>
      <c r="J1311" s="39">
        <f>'Laporan Mingguan'!P1317</f>
        <v>0</v>
      </c>
      <c r="K1311" s="51">
        <f>'Laporan Mingguan'!Q1317</f>
        <v>280725</v>
      </c>
      <c r="L1311" s="51">
        <f>'Laporan Mingguan'!R1317</f>
        <v>0</v>
      </c>
    </row>
    <row r="1312" spans="1:12" s="52" customFormat="1" x14ac:dyDescent="0.2">
      <c r="A1312" s="38">
        <f>'Laporan Mingguan'!A1318</f>
        <v>288</v>
      </c>
      <c r="B1312" s="48" t="str">
        <f>'Laporan Mingguan'!B1318</f>
        <v>END MILL OSG (3174020)</v>
      </c>
      <c r="C1312" s="48" t="str">
        <f>'Laporan Mingguan'!C1318</f>
        <v xml:space="preserve">Ø3x20 WXL-LN-EMS </v>
      </c>
      <c r="D1312" s="48">
        <f>'Laporan Mingguan'!D1318</f>
        <v>0</v>
      </c>
      <c r="E1312" s="48">
        <f>'Laporan Mingguan'!E1318</f>
        <v>0</v>
      </c>
      <c r="F1312" s="51">
        <f>'Laporan Mingguan'!F1318</f>
        <v>0</v>
      </c>
      <c r="G1312" s="48">
        <f>'Laporan Mingguan'!G1318+'Laporan Mingguan'!I1318+'Laporan Mingguan'!K1318+'Laporan Mingguan'!M1318</f>
        <v>0</v>
      </c>
      <c r="H1312" s="48">
        <f>'Laporan Mingguan'!H1318+'Laporan Mingguan'!J1318+'Laporan Mingguan'!L1318+'Laporan Mingguan'!N1318</f>
        <v>0</v>
      </c>
      <c r="I1312" s="51">
        <f>'Laporan Mingguan'!O1318</f>
        <v>0</v>
      </c>
      <c r="J1312" s="39">
        <f>'Laporan Mingguan'!P1318</f>
        <v>0</v>
      </c>
      <c r="K1312" s="51">
        <f>'Laporan Mingguan'!Q1318</f>
        <v>412060</v>
      </c>
      <c r="L1312" s="51">
        <f>'Laporan Mingguan'!R1318</f>
        <v>0</v>
      </c>
    </row>
    <row r="1313" spans="1:12" s="52" customFormat="1" x14ac:dyDescent="0.2">
      <c r="A1313" s="38">
        <f>'Laporan Mingguan'!A1319</f>
        <v>289</v>
      </c>
      <c r="B1313" s="48" t="str">
        <f>'Laporan Mingguan'!B1319</f>
        <v>END MILL OSG</v>
      </c>
      <c r="C1313" s="48" t="str">
        <f>'Laporan Mingguan'!C1319</f>
        <v xml:space="preserve">Ø3-65  WXL-LN-EMS 3x25 </v>
      </c>
      <c r="D1313" s="48">
        <f>'Laporan Mingguan'!D1319</f>
        <v>0</v>
      </c>
      <c r="E1313" s="48">
        <f>'Laporan Mingguan'!E1319</f>
        <v>0</v>
      </c>
      <c r="F1313" s="51">
        <f>'Laporan Mingguan'!F1319</f>
        <v>0</v>
      </c>
      <c r="G1313" s="48">
        <f>'Laporan Mingguan'!G1319+'Laporan Mingguan'!I1319+'Laporan Mingguan'!K1319+'Laporan Mingguan'!M1319</f>
        <v>0</v>
      </c>
      <c r="H1313" s="48">
        <f>'Laporan Mingguan'!H1319+'Laporan Mingguan'!J1319+'Laporan Mingguan'!L1319+'Laporan Mingguan'!N1319</f>
        <v>0</v>
      </c>
      <c r="I1313" s="51">
        <f>'Laporan Mingguan'!O1319</f>
        <v>0</v>
      </c>
      <c r="J1313" s="39">
        <f>'Laporan Mingguan'!P1319</f>
        <v>0</v>
      </c>
      <c r="K1313" s="51">
        <f>'Laporan Mingguan'!Q1319</f>
        <v>394060</v>
      </c>
      <c r="L1313" s="51">
        <f>'Laporan Mingguan'!R1319</f>
        <v>0</v>
      </c>
    </row>
    <row r="1314" spans="1:12" s="52" customFormat="1" x14ac:dyDescent="0.2">
      <c r="A1314" s="38">
        <f>'Laporan Mingguan'!A1320</f>
        <v>290</v>
      </c>
      <c r="B1314" s="48" t="str">
        <f>'Laporan Mingguan'!B1320</f>
        <v>END MILL OSG</v>
      </c>
      <c r="C1314" s="48" t="str">
        <f>'Laporan Mingguan'!C1320</f>
        <v xml:space="preserve">Ø4-70 WXL-LN-EMS 4x25 (3175025) </v>
      </c>
      <c r="D1314" s="48">
        <f>'Laporan Mingguan'!D1320</f>
        <v>0</v>
      </c>
      <c r="E1314" s="48">
        <f>'Laporan Mingguan'!E1320</f>
        <v>0</v>
      </c>
      <c r="F1314" s="51">
        <f>'Laporan Mingguan'!F1320</f>
        <v>1</v>
      </c>
      <c r="G1314" s="48">
        <f>'Laporan Mingguan'!G1320+'Laporan Mingguan'!I1320+'Laporan Mingguan'!K1320+'Laporan Mingguan'!M1320</f>
        <v>0</v>
      </c>
      <c r="H1314" s="48">
        <f>'Laporan Mingguan'!H1320+'Laporan Mingguan'!J1320+'Laporan Mingguan'!L1320+'Laporan Mingguan'!N1320</f>
        <v>0</v>
      </c>
      <c r="I1314" s="51">
        <f>'Laporan Mingguan'!O1320</f>
        <v>1</v>
      </c>
      <c r="J1314" s="39">
        <f>'Laporan Mingguan'!P1320</f>
        <v>1</v>
      </c>
      <c r="K1314" s="51">
        <f>'Laporan Mingguan'!Q1320</f>
        <v>601000</v>
      </c>
      <c r="L1314" s="51">
        <f>'Laporan Mingguan'!R1320</f>
        <v>601000</v>
      </c>
    </row>
    <row r="1315" spans="1:12" s="52" customFormat="1" x14ac:dyDescent="0.2">
      <c r="A1315" s="38">
        <f>'Laporan Mingguan'!A1321</f>
        <v>291</v>
      </c>
      <c r="B1315" s="48" t="str">
        <f>'Laporan Mingguan'!B1321</f>
        <v>END MILL OSG (100-34-10)</v>
      </c>
      <c r="C1315" s="48" t="str">
        <f>'Laporan Mingguan'!C1321</f>
        <v>Ø10-100 GS EML</v>
      </c>
      <c r="D1315" s="48">
        <f>'Laporan Mingguan'!D1321</f>
        <v>0</v>
      </c>
      <c r="E1315" s="48">
        <f>'Laporan Mingguan'!E1321</f>
        <v>0</v>
      </c>
      <c r="F1315" s="51">
        <f>'Laporan Mingguan'!F1321</f>
        <v>1</v>
      </c>
      <c r="G1315" s="48">
        <f>'Laporan Mingguan'!G1321+'Laporan Mingguan'!I1321+'Laporan Mingguan'!K1321+'Laporan Mingguan'!M1321</f>
        <v>0</v>
      </c>
      <c r="H1315" s="48">
        <f>'Laporan Mingguan'!H1321+'Laporan Mingguan'!J1321+'Laporan Mingguan'!L1321+'Laporan Mingguan'!N1321</f>
        <v>0</v>
      </c>
      <c r="I1315" s="51">
        <f>'Laporan Mingguan'!O1321</f>
        <v>1</v>
      </c>
      <c r="J1315" s="39">
        <f>'Laporan Mingguan'!P1321</f>
        <v>1</v>
      </c>
      <c r="K1315" s="51">
        <f>'Laporan Mingguan'!Q1321</f>
        <v>350000</v>
      </c>
      <c r="L1315" s="51">
        <f>'Laporan Mingguan'!R1321</f>
        <v>350000</v>
      </c>
    </row>
    <row r="1316" spans="1:12" s="52" customFormat="1" x14ac:dyDescent="0.2">
      <c r="A1316" s="38">
        <f>'Laporan Mingguan'!A1322</f>
        <v>292</v>
      </c>
      <c r="B1316" s="48" t="str">
        <f>'Laporan Mingguan'!B1322</f>
        <v>END MILL (RGH) YG</v>
      </c>
      <c r="C1316" s="48" t="str">
        <f>'Laporan Mingguan'!C1322</f>
        <v>Ø12 (12x12x26x83)</v>
      </c>
      <c r="D1316" s="48" t="str">
        <f>'Laporan Mingguan'!D1322</f>
        <v>BREINDO</v>
      </c>
      <c r="E1316" s="48">
        <f>'Laporan Mingguan'!E1322</f>
        <v>0</v>
      </c>
      <c r="F1316" s="51">
        <f>'Laporan Mingguan'!F1322</f>
        <v>2</v>
      </c>
      <c r="G1316" s="48">
        <f>'Laporan Mingguan'!G1322+'Laporan Mingguan'!I1322+'Laporan Mingguan'!K1322+'Laporan Mingguan'!M1322</f>
        <v>0</v>
      </c>
      <c r="H1316" s="48">
        <f>'Laporan Mingguan'!H1322+'Laporan Mingguan'!J1322+'Laporan Mingguan'!L1322+'Laporan Mingguan'!N1322</f>
        <v>0</v>
      </c>
      <c r="I1316" s="51">
        <f>'Laporan Mingguan'!O1322</f>
        <v>2</v>
      </c>
      <c r="J1316" s="39">
        <f>'Laporan Mingguan'!P1322</f>
        <v>2</v>
      </c>
      <c r="K1316" s="51">
        <f>'Laporan Mingguan'!Q1322</f>
        <v>506000</v>
      </c>
      <c r="L1316" s="51">
        <f>'Laporan Mingguan'!R1322</f>
        <v>1012000</v>
      </c>
    </row>
    <row r="1317" spans="1:12" s="52" customFormat="1" x14ac:dyDescent="0.2">
      <c r="A1317" s="38">
        <f>'Laporan Mingguan'!A1323</f>
        <v>293</v>
      </c>
      <c r="B1317" s="48" t="str">
        <f>'Laporan Mingguan'!B1323</f>
        <v>END MILL (RGH) YG</v>
      </c>
      <c r="C1317" s="48" t="str">
        <f>'Laporan Mingguan'!C1323</f>
        <v>Ø16 (16x16x32x92)</v>
      </c>
      <c r="D1317" s="48" t="str">
        <f>'Laporan Mingguan'!D1323</f>
        <v>BREINDO</v>
      </c>
      <c r="E1317" s="48">
        <f>'Laporan Mingguan'!E1323</f>
        <v>0</v>
      </c>
      <c r="F1317" s="51">
        <f>'Laporan Mingguan'!F1323</f>
        <v>1</v>
      </c>
      <c r="G1317" s="48">
        <f>'Laporan Mingguan'!G1323+'Laporan Mingguan'!I1323+'Laporan Mingguan'!K1323+'Laporan Mingguan'!M1323</f>
        <v>0</v>
      </c>
      <c r="H1317" s="48">
        <f>'Laporan Mingguan'!H1323+'Laporan Mingguan'!J1323+'Laporan Mingguan'!L1323+'Laporan Mingguan'!N1323</f>
        <v>0</v>
      </c>
      <c r="I1317" s="51">
        <f>'Laporan Mingguan'!O1323</f>
        <v>1</v>
      </c>
      <c r="J1317" s="39">
        <f>'Laporan Mingguan'!P1323</f>
        <v>1</v>
      </c>
      <c r="K1317" s="51">
        <f>'Laporan Mingguan'!Q1323</f>
        <v>762000</v>
      </c>
      <c r="L1317" s="51">
        <f>'Laporan Mingguan'!R1323</f>
        <v>762000</v>
      </c>
    </row>
    <row r="1318" spans="1:12" s="52" customFormat="1" x14ac:dyDescent="0.2">
      <c r="A1318" s="38">
        <f>'Laporan Mingguan'!A1324</f>
        <v>294</v>
      </c>
      <c r="B1318" s="48" t="str">
        <f>'Laporan Mingguan'!B1324</f>
        <v>END MILL (RGH) YG</v>
      </c>
      <c r="C1318" s="48" t="str">
        <f>'Laporan Mingguan'!C1324</f>
        <v>Ø20 (20x20x38x104)</v>
      </c>
      <c r="D1318" s="48" t="str">
        <f>'Laporan Mingguan'!D1324</f>
        <v>BREINDO</v>
      </c>
      <c r="E1318" s="48">
        <f>'Laporan Mingguan'!E1324</f>
        <v>0</v>
      </c>
      <c r="F1318" s="51">
        <f>'Laporan Mingguan'!F1324</f>
        <v>0</v>
      </c>
      <c r="G1318" s="48">
        <f>'Laporan Mingguan'!G1324+'Laporan Mingguan'!I1324+'Laporan Mingguan'!K1324+'Laporan Mingguan'!M1324</f>
        <v>0</v>
      </c>
      <c r="H1318" s="48">
        <f>'Laporan Mingguan'!H1324+'Laporan Mingguan'!J1324+'Laporan Mingguan'!L1324+'Laporan Mingguan'!N1324</f>
        <v>0</v>
      </c>
      <c r="I1318" s="51">
        <f>'Laporan Mingguan'!O1324</f>
        <v>0</v>
      </c>
      <c r="J1318" s="39">
        <f>'Laporan Mingguan'!P1324</f>
        <v>0</v>
      </c>
      <c r="K1318" s="51">
        <f>'Laporan Mingguan'!Q1324</f>
        <v>1130000</v>
      </c>
      <c r="L1318" s="51">
        <f>'Laporan Mingguan'!R1324</f>
        <v>0</v>
      </c>
    </row>
    <row r="1319" spans="1:12" s="52" customFormat="1" x14ac:dyDescent="0.2">
      <c r="A1319" s="38">
        <f>'Laporan Mingguan'!A1325</f>
        <v>295</v>
      </c>
      <c r="B1319" s="48" t="str">
        <f>'Laporan Mingguan'!B1325</f>
        <v>END MILL (RGH) YG</v>
      </c>
      <c r="C1319" s="48" t="str">
        <f>'Laporan Mingguan'!C1325</f>
        <v>Ø20 (20x20x75x141)</v>
      </c>
      <c r="D1319" s="48" t="str">
        <f>'Laporan Mingguan'!D1325</f>
        <v>BREINDO</v>
      </c>
      <c r="E1319" s="48">
        <f>'Laporan Mingguan'!E1325</f>
        <v>0</v>
      </c>
      <c r="F1319" s="51">
        <f>'Laporan Mingguan'!F1325</f>
        <v>1</v>
      </c>
      <c r="G1319" s="48">
        <f>'Laporan Mingguan'!G1325+'Laporan Mingguan'!I1325+'Laporan Mingguan'!K1325+'Laporan Mingguan'!M1325</f>
        <v>0</v>
      </c>
      <c r="H1319" s="48">
        <f>'Laporan Mingguan'!H1325+'Laporan Mingguan'!J1325+'Laporan Mingguan'!L1325+'Laporan Mingguan'!N1325</f>
        <v>0</v>
      </c>
      <c r="I1319" s="51">
        <f>'Laporan Mingguan'!O1325</f>
        <v>1</v>
      </c>
      <c r="J1319" s="39">
        <f>'Laporan Mingguan'!P1325</f>
        <v>1</v>
      </c>
      <c r="K1319" s="51">
        <f>'Laporan Mingguan'!Q1325</f>
        <v>1646000</v>
      </c>
      <c r="L1319" s="51">
        <f>'Laporan Mingguan'!R1325</f>
        <v>1646000</v>
      </c>
    </row>
    <row r="1320" spans="1:12" s="52" customFormat="1" x14ac:dyDescent="0.2">
      <c r="A1320" s="38">
        <f>'Laporan Mingguan'!A1326</f>
        <v>296</v>
      </c>
      <c r="B1320" s="48" t="str">
        <f>'Laporan Mingguan'!B1326</f>
        <v>END MILL STS</v>
      </c>
      <c r="C1320" s="48" t="str">
        <f>'Laporan Mingguan'!C1326</f>
        <v>Ø0.3 AC-ELN-0.3x1</v>
      </c>
      <c r="D1320" s="48" t="str">
        <f>'Laporan Mingguan'!D1326</f>
        <v>SINERGI MK</v>
      </c>
      <c r="E1320" s="48">
        <f>'Laporan Mingguan'!E1326</f>
        <v>0</v>
      </c>
      <c r="F1320" s="51">
        <f>'Laporan Mingguan'!F1326</f>
        <v>3</v>
      </c>
      <c r="G1320" s="48">
        <f>'Laporan Mingguan'!G1326+'Laporan Mingguan'!I1326+'Laporan Mingguan'!K1326+'Laporan Mingguan'!M1326</f>
        <v>0</v>
      </c>
      <c r="H1320" s="48">
        <f>'Laporan Mingguan'!H1326+'Laporan Mingguan'!J1326+'Laporan Mingguan'!L1326+'Laporan Mingguan'!N1326</f>
        <v>0</v>
      </c>
      <c r="I1320" s="51">
        <f>'Laporan Mingguan'!O1326</f>
        <v>3</v>
      </c>
      <c r="J1320" s="39">
        <f>'Laporan Mingguan'!P1326</f>
        <v>3</v>
      </c>
      <c r="K1320" s="51">
        <f>'Laporan Mingguan'!Q1326</f>
        <v>371260</v>
      </c>
      <c r="L1320" s="51">
        <f>'Laporan Mingguan'!R1326</f>
        <v>1113780</v>
      </c>
    </row>
    <row r="1321" spans="1:12" s="52" customFormat="1" x14ac:dyDescent="0.2">
      <c r="A1321" s="38">
        <f>'Laporan Mingguan'!A1327</f>
        <v>297</v>
      </c>
      <c r="B1321" s="48" t="str">
        <f>'Laporan Mingguan'!B1327</f>
        <v>END MILL STS</v>
      </c>
      <c r="C1321" s="48" t="str">
        <f>'Laporan Mingguan'!C1327</f>
        <v>Ø0.4 AC-ELN-0.4x1.5</v>
      </c>
      <c r="D1321" s="48" t="str">
        <f>'Laporan Mingguan'!D1327</f>
        <v>SINERGI MK</v>
      </c>
      <c r="E1321" s="48">
        <f>'Laporan Mingguan'!E1327</f>
        <v>0</v>
      </c>
      <c r="F1321" s="51">
        <f>'Laporan Mingguan'!F1327</f>
        <v>1</v>
      </c>
      <c r="G1321" s="48">
        <f>'Laporan Mingguan'!G1327+'Laporan Mingguan'!I1327+'Laporan Mingguan'!K1327+'Laporan Mingguan'!M1327</f>
        <v>0</v>
      </c>
      <c r="H1321" s="48">
        <f>'Laporan Mingguan'!H1327+'Laporan Mingguan'!J1327+'Laporan Mingguan'!L1327+'Laporan Mingguan'!N1327</f>
        <v>0</v>
      </c>
      <c r="I1321" s="51">
        <f>'Laporan Mingguan'!O1327</f>
        <v>1</v>
      </c>
      <c r="J1321" s="39">
        <f>'Laporan Mingguan'!P1327</f>
        <v>1</v>
      </c>
      <c r="K1321" s="51">
        <f>'Laporan Mingguan'!Q1327</f>
        <v>294000</v>
      </c>
      <c r="L1321" s="51">
        <f>'Laporan Mingguan'!R1327</f>
        <v>294000</v>
      </c>
    </row>
    <row r="1322" spans="1:12" s="52" customFormat="1" x14ac:dyDescent="0.2">
      <c r="A1322" s="38">
        <f>'Laporan Mingguan'!A1328</f>
        <v>298</v>
      </c>
      <c r="B1322" s="48" t="str">
        <f>'Laporan Mingguan'!B1328</f>
        <v>END MILL STS</v>
      </c>
      <c r="C1322" s="48" t="str">
        <f>'Laporan Mingguan'!C1328</f>
        <v>Ø0.4 OT-ELN-0.4x1.5</v>
      </c>
      <c r="D1322" s="48" t="str">
        <f>'Laporan Mingguan'!D1328</f>
        <v>SINERGI MK</v>
      </c>
      <c r="E1322" s="48">
        <f>'Laporan Mingguan'!E1328</f>
        <v>0</v>
      </c>
      <c r="F1322" s="51">
        <f>'Laporan Mingguan'!F1328</f>
        <v>2</v>
      </c>
      <c r="G1322" s="48">
        <f>'Laporan Mingguan'!G1328+'Laporan Mingguan'!I1328+'Laporan Mingguan'!K1328+'Laporan Mingguan'!M1328</f>
        <v>0</v>
      </c>
      <c r="H1322" s="48">
        <f>'Laporan Mingguan'!H1328+'Laporan Mingguan'!J1328+'Laporan Mingguan'!L1328+'Laporan Mingguan'!N1328</f>
        <v>0</v>
      </c>
      <c r="I1322" s="51">
        <f>'Laporan Mingguan'!O1328</f>
        <v>2</v>
      </c>
      <c r="J1322" s="39">
        <f>'Laporan Mingguan'!P1328</f>
        <v>2</v>
      </c>
      <c r="K1322" s="51">
        <f>'Laporan Mingguan'!Q1328</f>
        <v>277800</v>
      </c>
      <c r="L1322" s="51">
        <f>'Laporan Mingguan'!R1328</f>
        <v>555600</v>
      </c>
    </row>
    <row r="1323" spans="1:12" s="52" customFormat="1" x14ac:dyDescent="0.2">
      <c r="A1323" s="38">
        <f>'Laporan Mingguan'!A1329</f>
        <v>299</v>
      </c>
      <c r="B1323" s="48" t="str">
        <f>'Laporan Mingguan'!B1329</f>
        <v>END MILL STS</v>
      </c>
      <c r="C1323" s="48" t="str">
        <f>'Laporan Mingguan'!C1329</f>
        <v>Ø0.5 AC-ELN-0.5x2</v>
      </c>
      <c r="D1323" s="48" t="str">
        <f>'Laporan Mingguan'!D1329</f>
        <v>SINERGI MK</v>
      </c>
      <c r="E1323" s="48">
        <f>'Laporan Mingguan'!E1329</f>
        <v>0</v>
      </c>
      <c r="F1323" s="51">
        <f>'Laporan Mingguan'!F1329</f>
        <v>3</v>
      </c>
      <c r="G1323" s="48">
        <f>'Laporan Mingguan'!G1329+'Laporan Mingguan'!I1329+'Laporan Mingguan'!K1329+'Laporan Mingguan'!M1329</f>
        <v>0</v>
      </c>
      <c r="H1323" s="48">
        <f>'Laporan Mingguan'!H1329+'Laporan Mingguan'!J1329+'Laporan Mingguan'!L1329+'Laporan Mingguan'!N1329</f>
        <v>1</v>
      </c>
      <c r="I1323" s="51">
        <f>'Laporan Mingguan'!O1329</f>
        <v>2</v>
      </c>
      <c r="J1323" s="39">
        <f>'Laporan Mingguan'!P1329</f>
        <v>2</v>
      </c>
      <c r="K1323" s="51">
        <f>'Laporan Mingguan'!Q1329</f>
        <v>210000</v>
      </c>
      <c r="L1323" s="51">
        <f>'Laporan Mingguan'!R1329</f>
        <v>420000</v>
      </c>
    </row>
    <row r="1324" spans="1:12" s="52" customFormat="1" x14ac:dyDescent="0.2">
      <c r="A1324" s="38">
        <f>'Laporan Mingguan'!A1330</f>
        <v>300</v>
      </c>
      <c r="B1324" s="48" t="str">
        <f>'Laporan Mingguan'!B1330</f>
        <v>END MILL STS</v>
      </c>
      <c r="C1324" s="48" t="str">
        <f>'Laporan Mingguan'!C1330</f>
        <v>Ø0.6 OT-ELN-0.6x4</v>
      </c>
      <c r="D1324" s="48" t="str">
        <f>'Laporan Mingguan'!D1330</f>
        <v>SINERGI MK</v>
      </c>
      <c r="E1324" s="48">
        <f>'Laporan Mingguan'!E1330</f>
        <v>0</v>
      </c>
      <c r="F1324" s="51">
        <f>'Laporan Mingguan'!F1330</f>
        <v>1</v>
      </c>
      <c r="G1324" s="48">
        <f>'Laporan Mingguan'!G1330+'Laporan Mingguan'!I1330+'Laporan Mingguan'!K1330+'Laporan Mingguan'!M1330</f>
        <v>0</v>
      </c>
      <c r="H1324" s="48">
        <f>'Laporan Mingguan'!H1330+'Laporan Mingguan'!J1330+'Laporan Mingguan'!L1330+'Laporan Mingguan'!N1330</f>
        <v>0</v>
      </c>
      <c r="I1324" s="51">
        <f>'Laporan Mingguan'!O1330</f>
        <v>1</v>
      </c>
      <c r="J1324" s="39">
        <f>'Laporan Mingguan'!P1330</f>
        <v>1</v>
      </c>
      <c r="K1324" s="51">
        <f>'Laporan Mingguan'!Q1330</f>
        <v>228800</v>
      </c>
      <c r="L1324" s="51">
        <f>'Laporan Mingguan'!R1330</f>
        <v>228800</v>
      </c>
    </row>
    <row r="1325" spans="1:12" s="52" customFormat="1" x14ac:dyDescent="0.2">
      <c r="A1325" s="38">
        <f>'Laporan Mingguan'!A1331</f>
        <v>301</v>
      </c>
      <c r="B1325" s="48" t="str">
        <f>'Laporan Mingguan'!B1331</f>
        <v>END MILL STS</v>
      </c>
      <c r="C1325" s="48" t="str">
        <f>'Laporan Mingguan'!C1331</f>
        <v>Ø1 AC-ELN-1x4</v>
      </c>
      <c r="D1325" s="48" t="str">
        <f>'Laporan Mingguan'!D1331</f>
        <v>SINERGI MK</v>
      </c>
      <c r="E1325" s="48">
        <f>'Laporan Mingguan'!E1331</f>
        <v>0</v>
      </c>
      <c r="F1325" s="51">
        <f>'Laporan Mingguan'!F1331</f>
        <v>2</v>
      </c>
      <c r="G1325" s="48">
        <f>'Laporan Mingguan'!G1331+'Laporan Mingguan'!I1331+'Laporan Mingguan'!K1331+'Laporan Mingguan'!M1331</f>
        <v>0</v>
      </c>
      <c r="H1325" s="48">
        <f>'Laporan Mingguan'!H1331+'Laporan Mingguan'!J1331+'Laporan Mingguan'!L1331+'Laporan Mingguan'!N1331</f>
        <v>0</v>
      </c>
      <c r="I1325" s="51">
        <f>'Laporan Mingguan'!O1331</f>
        <v>2</v>
      </c>
      <c r="J1325" s="39">
        <f>'Laporan Mingguan'!P1331</f>
        <v>2</v>
      </c>
      <c r="K1325" s="51">
        <f>'Laporan Mingguan'!Q1331</f>
        <v>212200</v>
      </c>
      <c r="L1325" s="51">
        <f>'Laporan Mingguan'!R1331</f>
        <v>424400</v>
      </c>
    </row>
    <row r="1326" spans="1:12" s="52" customFormat="1" x14ac:dyDescent="0.2">
      <c r="A1326" s="38">
        <f>'Laporan Mingguan'!A1332</f>
        <v>302</v>
      </c>
      <c r="B1326" s="48" t="str">
        <f>'Laporan Mingguan'!B1332</f>
        <v>END MILL STS</v>
      </c>
      <c r="C1326" s="48" t="str">
        <f>'Laporan Mingguan'!C1332</f>
        <v>Ø1 OT-4HELN-1x6</v>
      </c>
      <c r="D1326" s="48" t="str">
        <f>'Laporan Mingguan'!D1332</f>
        <v>SINERGI MK</v>
      </c>
      <c r="E1326" s="48">
        <f>'Laporan Mingguan'!E1332</f>
        <v>0</v>
      </c>
      <c r="F1326" s="51">
        <f>'Laporan Mingguan'!F1332</f>
        <v>4</v>
      </c>
      <c r="G1326" s="48">
        <f>'Laporan Mingguan'!G1332+'Laporan Mingguan'!I1332+'Laporan Mingguan'!K1332+'Laporan Mingguan'!M1332</f>
        <v>0</v>
      </c>
      <c r="H1326" s="48">
        <f>'Laporan Mingguan'!H1332+'Laporan Mingguan'!J1332+'Laporan Mingguan'!L1332+'Laporan Mingguan'!N1332</f>
        <v>0</v>
      </c>
      <c r="I1326" s="51">
        <f>'Laporan Mingguan'!O1332</f>
        <v>4</v>
      </c>
      <c r="J1326" s="39">
        <f>'Laporan Mingguan'!P1332</f>
        <v>4</v>
      </c>
      <c r="K1326" s="51">
        <f>'Laporan Mingguan'!Q1332</f>
        <v>175200</v>
      </c>
      <c r="L1326" s="51">
        <f>'Laporan Mingguan'!R1332</f>
        <v>700800</v>
      </c>
    </row>
    <row r="1327" spans="1:12" s="52" customFormat="1" x14ac:dyDescent="0.2">
      <c r="A1327" s="38">
        <f>'Laporan Mingguan'!A1333</f>
        <v>303</v>
      </c>
      <c r="B1327" s="48" t="str">
        <f>'Laporan Mingguan'!B1333</f>
        <v>END MILL STS</v>
      </c>
      <c r="C1327" s="48" t="str">
        <f>'Laporan Mingguan'!C1333</f>
        <v>Ø1 AC-ELN-1x10</v>
      </c>
      <c r="D1327" s="48" t="str">
        <f>'Laporan Mingguan'!D1333</f>
        <v>SINERGI MK</v>
      </c>
      <c r="E1327" s="48">
        <f>'Laporan Mingguan'!E1333</f>
        <v>0</v>
      </c>
      <c r="F1327" s="51">
        <f>'Laporan Mingguan'!F1333</f>
        <v>0</v>
      </c>
      <c r="G1327" s="48">
        <f>'Laporan Mingguan'!G1333+'Laporan Mingguan'!I1333+'Laporan Mingguan'!K1333+'Laporan Mingguan'!M1333</f>
        <v>0</v>
      </c>
      <c r="H1327" s="48">
        <f>'Laporan Mingguan'!H1333+'Laporan Mingguan'!J1333+'Laporan Mingguan'!L1333+'Laporan Mingguan'!N1333</f>
        <v>0</v>
      </c>
      <c r="I1327" s="51">
        <f>'Laporan Mingguan'!O1333</f>
        <v>0</v>
      </c>
      <c r="J1327" s="39">
        <f>'Laporan Mingguan'!P1333</f>
        <v>0</v>
      </c>
      <c r="K1327" s="51">
        <f>'Laporan Mingguan'!Q1333</f>
        <v>212200</v>
      </c>
      <c r="L1327" s="51">
        <f>'Laporan Mingguan'!R1333</f>
        <v>0</v>
      </c>
    </row>
    <row r="1328" spans="1:12" s="52" customFormat="1" x14ac:dyDescent="0.2">
      <c r="A1328" s="38">
        <f>'Laporan Mingguan'!A1334</f>
        <v>304</v>
      </c>
      <c r="B1328" s="48" t="str">
        <f>'Laporan Mingguan'!B1334</f>
        <v>END MILL STS</v>
      </c>
      <c r="C1328" s="48" t="str">
        <f>'Laporan Mingguan'!C1334</f>
        <v>Ø1 OT-4HELN-1x10</v>
      </c>
      <c r="D1328" s="48" t="str">
        <f>'Laporan Mingguan'!D1334</f>
        <v>SINERGI MK</v>
      </c>
      <c r="E1328" s="48">
        <f>'Laporan Mingguan'!E1334</f>
        <v>0</v>
      </c>
      <c r="F1328" s="51">
        <f>'Laporan Mingguan'!F1334</f>
        <v>3</v>
      </c>
      <c r="G1328" s="48">
        <f>'Laporan Mingguan'!G1334+'Laporan Mingguan'!I1334+'Laporan Mingguan'!K1334+'Laporan Mingguan'!M1334</f>
        <v>0</v>
      </c>
      <c r="H1328" s="48">
        <f>'Laporan Mingguan'!H1334+'Laporan Mingguan'!J1334+'Laporan Mingguan'!L1334+'Laporan Mingguan'!N1334</f>
        <v>0</v>
      </c>
      <c r="I1328" s="51">
        <f>'Laporan Mingguan'!O1334</f>
        <v>3</v>
      </c>
      <c r="J1328" s="39">
        <f>'Laporan Mingguan'!P1334</f>
        <v>3</v>
      </c>
      <c r="K1328" s="51">
        <f>'Laporan Mingguan'!Q1334</f>
        <v>175200</v>
      </c>
      <c r="L1328" s="51">
        <f>'Laporan Mingguan'!R1334</f>
        <v>525600</v>
      </c>
    </row>
    <row r="1329" spans="1:12" s="52" customFormat="1" x14ac:dyDescent="0.2">
      <c r="A1329" s="38">
        <f>'Laporan Mingguan'!A1335</f>
        <v>305</v>
      </c>
      <c r="B1329" s="48" t="str">
        <f>'Laporan Mingguan'!B1335</f>
        <v>END MILL STS</v>
      </c>
      <c r="C1329" s="48" t="str">
        <f>'Laporan Mingguan'!C1335</f>
        <v>Ø1 CRN-CUELN 1x10</v>
      </c>
      <c r="D1329" s="48" t="str">
        <f>'Laporan Mingguan'!D1335</f>
        <v>SINERGI MK</v>
      </c>
      <c r="E1329" s="48">
        <f>'Laporan Mingguan'!E1335</f>
        <v>0</v>
      </c>
      <c r="F1329" s="51">
        <f>'Laporan Mingguan'!F1335</f>
        <v>2</v>
      </c>
      <c r="G1329" s="48">
        <f>'Laporan Mingguan'!G1335+'Laporan Mingguan'!I1335+'Laporan Mingguan'!K1335+'Laporan Mingguan'!M1335</f>
        <v>0</v>
      </c>
      <c r="H1329" s="48">
        <f>'Laporan Mingguan'!H1335+'Laporan Mingguan'!J1335+'Laporan Mingguan'!L1335+'Laporan Mingguan'!N1335</f>
        <v>0</v>
      </c>
      <c r="I1329" s="51">
        <f>'Laporan Mingguan'!O1335</f>
        <v>2</v>
      </c>
      <c r="J1329" s="39">
        <f>'Laporan Mingguan'!P1335</f>
        <v>2</v>
      </c>
      <c r="K1329" s="51">
        <f>'Laporan Mingguan'!Q1335</f>
        <v>248000</v>
      </c>
      <c r="L1329" s="51">
        <f>'Laporan Mingguan'!R1335</f>
        <v>496000</v>
      </c>
    </row>
    <row r="1330" spans="1:12" s="52" customFormat="1" x14ac:dyDescent="0.2">
      <c r="A1330" s="38">
        <f>'Laporan Mingguan'!A1336</f>
        <v>306</v>
      </c>
      <c r="B1330" s="48" t="str">
        <f>'Laporan Mingguan'!B1336</f>
        <v>END MILL STS</v>
      </c>
      <c r="C1330" s="48" t="str">
        <f>'Laporan Mingguan'!C1336</f>
        <v>Ø1 AC-3HFR 1</v>
      </c>
      <c r="D1330" s="48" t="str">
        <f>'Laporan Mingguan'!D1336</f>
        <v>SINERGI MK</v>
      </c>
      <c r="E1330" s="48">
        <f>'Laporan Mingguan'!E1336</f>
        <v>0</v>
      </c>
      <c r="F1330" s="51">
        <f>'Laporan Mingguan'!F1336</f>
        <v>2</v>
      </c>
      <c r="G1330" s="48">
        <f>'Laporan Mingguan'!G1336+'Laporan Mingguan'!I1336+'Laporan Mingguan'!K1336+'Laporan Mingguan'!M1336</f>
        <v>0</v>
      </c>
      <c r="H1330" s="48">
        <f>'Laporan Mingguan'!H1336+'Laporan Mingguan'!J1336+'Laporan Mingguan'!L1336+'Laporan Mingguan'!N1336</f>
        <v>0</v>
      </c>
      <c r="I1330" s="51">
        <f>'Laporan Mingguan'!O1336</f>
        <v>2</v>
      </c>
      <c r="J1330" s="39">
        <f>'Laporan Mingguan'!P1336</f>
        <v>2</v>
      </c>
      <c r="K1330" s="51">
        <f>'Laporan Mingguan'!Q1336</f>
        <v>257400</v>
      </c>
      <c r="L1330" s="51">
        <f>'Laporan Mingguan'!R1336</f>
        <v>514800</v>
      </c>
    </row>
    <row r="1331" spans="1:12" s="52" customFormat="1" x14ac:dyDescent="0.2">
      <c r="A1331" s="38">
        <f>'Laporan Mingguan'!A1337</f>
        <v>307</v>
      </c>
      <c r="B1331" s="48" t="str">
        <f>'Laporan Mingguan'!B1337</f>
        <v>END MILL STS</v>
      </c>
      <c r="C1331" s="48" t="str">
        <f>'Laporan Mingguan'!C1337</f>
        <v>Ø1,5-OT-4HELN-1,5X12</v>
      </c>
      <c r="D1331" s="48" t="str">
        <f>'Laporan Mingguan'!D1337</f>
        <v>SINERGI MK</v>
      </c>
      <c r="E1331" s="48">
        <f>'Laporan Mingguan'!E1337</f>
        <v>0</v>
      </c>
      <c r="F1331" s="51">
        <f>'Laporan Mingguan'!F1337</f>
        <v>2</v>
      </c>
      <c r="G1331" s="48">
        <f>'Laporan Mingguan'!G1337+'Laporan Mingguan'!I1337+'Laporan Mingguan'!K1337+'Laporan Mingguan'!M1337</f>
        <v>0</v>
      </c>
      <c r="H1331" s="48">
        <f>'Laporan Mingguan'!H1337+'Laporan Mingguan'!J1337+'Laporan Mingguan'!L1337+'Laporan Mingguan'!N1337</f>
        <v>0</v>
      </c>
      <c r="I1331" s="51">
        <f>'Laporan Mingguan'!O1337</f>
        <v>2</v>
      </c>
      <c r="J1331" s="39">
        <f>'Laporan Mingguan'!P1337</f>
        <v>2</v>
      </c>
      <c r="K1331" s="51">
        <f>'Laporan Mingguan'!Q1337</f>
        <v>175200</v>
      </c>
      <c r="L1331" s="51">
        <f>'Laporan Mingguan'!R1337</f>
        <v>350400</v>
      </c>
    </row>
    <row r="1332" spans="1:12" s="52" customFormat="1" x14ac:dyDescent="0.2">
      <c r="A1332" s="38">
        <f>'Laporan Mingguan'!A1338</f>
        <v>308</v>
      </c>
      <c r="B1332" s="48" t="str">
        <f>'Laporan Mingguan'!B1338</f>
        <v>END MILL STS</v>
      </c>
      <c r="C1332" s="48" t="str">
        <f>'Laporan Mingguan'!C1338</f>
        <v>Ø2 AC-ELN 2x12</v>
      </c>
      <c r="D1332" s="48" t="str">
        <f>'Laporan Mingguan'!D1338</f>
        <v>SINERGI MK</v>
      </c>
      <c r="E1332" s="48">
        <f>'Laporan Mingguan'!E1338</f>
        <v>0</v>
      </c>
      <c r="F1332" s="51">
        <f>'Laporan Mingguan'!F1338</f>
        <v>0</v>
      </c>
      <c r="G1332" s="48">
        <f>'Laporan Mingguan'!G1338+'Laporan Mingguan'!I1338+'Laporan Mingguan'!K1338+'Laporan Mingguan'!M1338</f>
        <v>0</v>
      </c>
      <c r="H1332" s="48">
        <f>'Laporan Mingguan'!H1338+'Laporan Mingguan'!J1338+'Laporan Mingguan'!L1338+'Laporan Mingguan'!N1338</f>
        <v>0</v>
      </c>
      <c r="I1332" s="51">
        <f>'Laporan Mingguan'!O1338</f>
        <v>0</v>
      </c>
      <c r="J1332" s="39">
        <f>'Laporan Mingguan'!P1338</f>
        <v>0</v>
      </c>
      <c r="K1332" s="51">
        <f>'Laporan Mingguan'!Q1338</f>
        <v>215500</v>
      </c>
      <c r="L1332" s="51">
        <f>'Laporan Mingguan'!R1338</f>
        <v>0</v>
      </c>
    </row>
    <row r="1333" spans="1:12" s="52" customFormat="1" x14ac:dyDescent="0.2">
      <c r="A1333" s="38">
        <f>'Laporan Mingguan'!A1339</f>
        <v>309</v>
      </c>
      <c r="B1333" s="48" t="str">
        <f>'Laporan Mingguan'!B1339</f>
        <v>END MILL STS</v>
      </c>
      <c r="C1333" s="48" t="str">
        <f>'Laporan Mingguan'!C1339</f>
        <v>Ø2 OT-4HELN 2x12</v>
      </c>
      <c r="D1333" s="48" t="str">
        <f>'Laporan Mingguan'!D1339</f>
        <v>SINERGI MK</v>
      </c>
      <c r="E1333" s="48">
        <f>'Laporan Mingguan'!E1339</f>
        <v>0</v>
      </c>
      <c r="F1333" s="51">
        <f>'Laporan Mingguan'!F1339</f>
        <v>1</v>
      </c>
      <c r="G1333" s="48">
        <f>'Laporan Mingguan'!G1339+'Laporan Mingguan'!I1339+'Laporan Mingguan'!K1339+'Laporan Mingguan'!M1339</f>
        <v>0</v>
      </c>
      <c r="H1333" s="48">
        <f>'Laporan Mingguan'!H1339+'Laporan Mingguan'!J1339+'Laporan Mingguan'!L1339+'Laporan Mingguan'!N1339</f>
        <v>0</v>
      </c>
      <c r="I1333" s="51">
        <f>'Laporan Mingguan'!O1339</f>
        <v>1</v>
      </c>
      <c r="J1333" s="39">
        <f>'Laporan Mingguan'!P1339</f>
        <v>1</v>
      </c>
      <c r="K1333" s="51">
        <f>'Laporan Mingguan'!Q1339</f>
        <v>175200</v>
      </c>
      <c r="L1333" s="51">
        <f>'Laporan Mingguan'!R1339</f>
        <v>175200</v>
      </c>
    </row>
    <row r="1334" spans="1:12" s="52" customFormat="1" x14ac:dyDescent="0.2">
      <c r="A1334" s="38">
        <f>'Laporan Mingguan'!A1340</f>
        <v>310</v>
      </c>
      <c r="B1334" s="48" t="str">
        <f>'Laporan Mingguan'!B1340</f>
        <v>END MILL STS</v>
      </c>
      <c r="C1334" s="48" t="str">
        <f>'Laporan Mingguan'!C1340</f>
        <v>Ø2 AC-ELN 2x16</v>
      </c>
      <c r="D1334" s="48" t="str">
        <f>'Laporan Mingguan'!D1340</f>
        <v>SINERGI MK</v>
      </c>
      <c r="E1334" s="48">
        <f>'Laporan Mingguan'!E1340</f>
        <v>0</v>
      </c>
      <c r="F1334" s="51">
        <f>'Laporan Mingguan'!F1340</f>
        <v>1</v>
      </c>
      <c r="G1334" s="48">
        <f>'Laporan Mingguan'!G1340+'Laporan Mingguan'!I1340+'Laporan Mingguan'!K1340+'Laporan Mingguan'!M1340</f>
        <v>0</v>
      </c>
      <c r="H1334" s="48">
        <f>'Laporan Mingguan'!H1340+'Laporan Mingguan'!J1340+'Laporan Mingguan'!L1340+'Laporan Mingguan'!N1340</f>
        <v>0</v>
      </c>
      <c r="I1334" s="51">
        <f>'Laporan Mingguan'!O1340</f>
        <v>1</v>
      </c>
      <c r="J1334" s="39">
        <f>'Laporan Mingguan'!P1340</f>
        <v>1</v>
      </c>
      <c r="K1334" s="51">
        <f>'Laporan Mingguan'!Q1340</f>
        <v>223200</v>
      </c>
      <c r="L1334" s="51">
        <f>'Laporan Mingguan'!R1340</f>
        <v>223200</v>
      </c>
    </row>
    <row r="1335" spans="1:12" s="52" customFormat="1" x14ac:dyDescent="0.2">
      <c r="A1335" s="38">
        <f>'Laporan Mingguan'!A1341</f>
        <v>311</v>
      </c>
      <c r="B1335" s="48" t="str">
        <f>'Laporan Mingguan'!B1341</f>
        <v>END MILL STS</v>
      </c>
      <c r="C1335" s="48" t="str">
        <f>'Laporan Mingguan'!C1341</f>
        <v>Ø2 OT-4HELN 2x16</v>
      </c>
      <c r="D1335" s="48" t="str">
        <f>'Laporan Mingguan'!D1341</f>
        <v>SINERGI MK</v>
      </c>
      <c r="E1335" s="48">
        <f>'Laporan Mingguan'!E1341</f>
        <v>0</v>
      </c>
      <c r="F1335" s="51">
        <f>'Laporan Mingguan'!F1341</f>
        <v>2</v>
      </c>
      <c r="G1335" s="48">
        <f>'Laporan Mingguan'!G1341+'Laporan Mingguan'!I1341+'Laporan Mingguan'!K1341+'Laporan Mingguan'!M1341</f>
        <v>2</v>
      </c>
      <c r="H1335" s="48">
        <f>'Laporan Mingguan'!H1341+'Laporan Mingguan'!J1341+'Laporan Mingguan'!L1341+'Laporan Mingguan'!N1341</f>
        <v>2</v>
      </c>
      <c r="I1335" s="51">
        <f>'Laporan Mingguan'!O1341</f>
        <v>2</v>
      </c>
      <c r="J1335" s="39">
        <f>'Laporan Mingguan'!P1341</f>
        <v>2</v>
      </c>
      <c r="K1335" s="51">
        <f>'Laporan Mingguan'!Q1341</f>
        <v>200400</v>
      </c>
      <c r="L1335" s="51">
        <f>'Laporan Mingguan'!R1341</f>
        <v>400800</v>
      </c>
    </row>
    <row r="1336" spans="1:12" s="52" customFormat="1" x14ac:dyDescent="0.2">
      <c r="A1336" s="38">
        <f>'Laporan Mingguan'!A1342</f>
        <v>312</v>
      </c>
      <c r="B1336" s="48" t="str">
        <f>'Laporan Mingguan'!B1342</f>
        <v>END MILL STS</v>
      </c>
      <c r="C1336" s="48" t="str">
        <f>'Laporan Mingguan'!C1342</f>
        <v>Ø2 AC-ELN 2x20</v>
      </c>
      <c r="D1336" s="48" t="str">
        <f>'Laporan Mingguan'!D1342</f>
        <v>SINERGI MK</v>
      </c>
      <c r="E1336" s="48">
        <f>'Laporan Mingguan'!E1342</f>
        <v>0</v>
      </c>
      <c r="F1336" s="51">
        <f>'Laporan Mingguan'!F1342</f>
        <v>3</v>
      </c>
      <c r="G1336" s="48">
        <f>'Laporan Mingguan'!G1342+'Laporan Mingguan'!I1342+'Laporan Mingguan'!K1342+'Laporan Mingguan'!M1342</f>
        <v>0</v>
      </c>
      <c r="H1336" s="48">
        <f>'Laporan Mingguan'!H1342+'Laporan Mingguan'!J1342+'Laporan Mingguan'!L1342+'Laporan Mingguan'!N1342</f>
        <v>0</v>
      </c>
      <c r="I1336" s="51">
        <f>'Laporan Mingguan'!O1342</f>
        <v>3</v>
      </c>
      <c r="J1336" s="39">
        <f>'Laporan Mingguan'!P1342</f>
        <v>3</v>
      </c>
      <c r="K1336" s="51">
        <f>'Laporan Mingguan'!Q1342</f>
        <v>223200</v>
      </c>
      <c r="L1336" s="51">
        <f>'Laporan Mingguan'!R1342</f>
        <v>669600</v>
      </c>
    </row>
    <row r="1337" spans="1:12" s="52" customFormat="1" x14ac:dyDescent="0.2">
      <c r="A1337" s="38">
        <f>'Laporan Mingguan'!A1343</f>
        <v>313</v>
      </c>
      <c r="B1337" s="48" t="str">
        <f>'Laporan Mingguan'!B1343</f>
        <v>END MILL STS</v>
      </c>
      <c r="C1337" s="48" t="str">
        <f>'Laporan Mingguan'!C1343</f>
        <v>Ø2 CRN-CUELN 2x20</v>
      </c>
      <c r="D1337" s="48" t="str">
        <f>'Laporan Mingguan'!D1343</f>
        <v>SINERGI MK</v>
      </c>
      <c r="E1337" s="48">
        <f>'Laporan Mingguan'!E1343</f>
        <v>0</v>
      </c>
      <c r="F1337" s="51">
        <f>'Laporan Mingguan'!F1343</f>
        <v>3</v>
      </c>
      <c r="G1337" s="48">
        <f>'Laporan Mingguan'!G1343+'Laporan Mingguan'!I1343+'Laporan Mingguan'!K1343+'Laporan Mingguan'!M1343</f>
        <v>0</v>
      </c>
      <c r="H1337" s="48">
        <f>'Laporan Mingguan'!H1343+'Laporan Mingguan'!J1343+'Laporan Mingguan'!L1343+'Laporan Mingguan'!N1343</f>
        <v>0</v>
      </c>
      <c r="I1337" s="51">
        <f>'Laporan Mingguan'!O1343</f>
        <v>3</v>
      </c>
      <c r="J1337" s="39">
        <f>'Laporan Mingguan'!P1343</f>
        <v>3</v>
      </c>
      <c r="K1337" s="51">
        <f>'Laporan Mingguan'!Q1343</f>
        <v>274800</v>
      </c>
      <c r="L1337" s="51">
        <f>'Laporan Mingguan'!R1343</f>
        <v>824400</v>
      </c>
    </row>
    <row r="1338" spans="1:12" s="52" customFormat="1" x14ac:dyDescent="0.2">
      <c r="A1338" s="38">
        <f>'Laporan Mingguan'!A1344</f>
        <v>314</v>
      </c>
      <c r="B1338" s="48" t="str">
        <f>'Laporan Mingguan'!B1344</f>
        <v>END MILL STS</v>
      </c>
      <c r="C1338" s="48" t="str">
        <f>'Laporan Mingguan'!C1344</f>
        <v>Ø2 AC-4HFL-2</v>
      </c>
      <c r="D1338" s="48" t="str">
        <f>'Laporan Mingguan'!D1344</f>
        <v>SINERGI MK</v>
      </c>
      <c r="E1338" s="48">
        <f>'Laporan Mingguan'!E1344</f>
        <v>0</v>
      </c>
      <c r="F1338" s="51">
        <f>'Laporan Mingguan'!F1344</f>
        <v>3</v>
      </c>
      <c r="G1338" s="48">
        <f>'Laporan Mingguan'!G1344+'Laporan Mingguan'!I1344+'Laporan Mingguan'!K1344+'Laporan Mingguan'!M1344</f>
        <v>0</v>
      </c>
      <c r="H1338" s="48">
        <f>'Laporan Mingguan'!H1344+'Laporan Mingguan'!J1344+'Laporan Mingguan'!L1344+'Laporan Mingguan'!N1344</f>
        <v>1</v>
      </c>
      <c r="I1338" s="51">
        <f>'Laporan Mingguan'!O1344</f>
        <v>2</v>
      </c>
      <c r="J1338" s="39">
        <f>'Laporan Mingguan'!P1344</f>
        <v>2</v>
      </c>
      <c r="K1338" s="51">
        <f>'Laporan Mingguan'!Q1344</f>
        <v>318500</v>
      </c>
      <c r="L1338" s="51">
        <f>'Laporan Mingguan'!R1344</f>
        <v>637000</v>
      </c>
    </row>
    <row r="1339" spans="1:12" s="52" customFormat="1" x14ac:dyDescent="0.2">
      <c r="A1339" s="38">
        <f>'Laporan Mingguan'!A1345</f>
        <v>315</v>
      </c>
      <c r="B1339" s="48" t="str">
        <f>'Laporan Mingguan'!B1345</f>
        <v>END MILL STS</v>
      </c>
      <c r="C1339" s="48" t="str">
        <f>'Laporan Mingguan'!C1345</f>
        <v>Ø3 AC-ELN 3x16</v>
      </c>
      <c r="D1339" s="48" t="str">
        <f>'Laporan Mingguan'!D1345</f>
        <v>SINERGI MK</v>
      </c>
      <c r="E1339" s="48">
        <f>'Laporan Mingguan'!E1345</f>
        <v>0</v>
      </c>
      <c r="F1339" s="51">
        <f>'Laporan Mingguan'!F1345</f>
        <v>0</v>
      </c>
      <c r="G1339" s="48">
        <f>'Laporan Mingguan'!G1345+'Laporan Mingguan'!I1345+'Laporan Mingguan'!K1345+'Laporan Mingguan'!M1345</f>
        <v>0</v>
      </c>
      <c r="H1339" s="48">
        <f>'Laporan Mingguan'!H1345+'Laporan Mingguan'!J1345+'Laporan Mingguan'!L1345+'Laporan Mingguan'!N1345</f>
        <v>0</v>
      </c>
      <c r="I1339" s="51">
        <f>'Laporan Mingguan'!O1345</f>
        <v>0</v>
      </c>
      <c r="J1339" s="39">
        <f>'Laporan Mingguan'!P1345</f>
        <v>0</v>
      </c>
      <c r="K1339" s="51">
        <f>'Laporan Mingguan'!Q1345</f>
        <v>308000</v>
      </c>
      <c r="L1339" s="51">
        <f>'Laporan Mingguan'!R1345</f>
        <v>0</v>
      </c>
    </row>
    <row r="1340" spans="1:12" s="52" customFormat="1" x14ac:dyDescent="0.2">
      <c r="A1340" s="38">
        <f>'Laporan Mingguan'!A1346</f>
        <v>316</v>
      </c>
      <c r="B1340" s="48" t="str">
        <f>'Laporan Mingguan'!B1346</f>
        <v>END MILL STS</v>
      </c>
      <c r="C1340" s="48" t="str">
        <f>'Laporan Mingguan'!C1346</f>
        <v>Ø3 OT-4HELN 3x16</v>
      </c>
      <c r="D1340" s="48" t="str">
        <f>'Laporan Mingguan'!D1346</f>
        <v>SINERGI MK</v>
      </c>
      <c r="E1340" s="48">
        <f>'Laporan Mingguan'!E1346</f>
        <v>0</v>
      </c>
      <c r="F1340" s="51">
        <f>'Laporan Mingguan'!F1346</f>
        <v>0</v>
      </c>
      <c r="G1340" s="48">
        <f>'Laporan Mingguan'!G1346+'Laporan Mingguan'!I1346+'Laporan Mingguan'!K1346+'Laporan Mingguan'!M1346</f>
        <v>4</v>
      </c>
      <c r="H1340" s="48">
        <f>'Laporan Mingguan'!H1346+'Laporan Mingguan'!J1346+'Laporan Mingguan'!L1346+'Laporan Mingguan'!N1346</f>
        <v>0</v>
      </c>
      <c r="I1340" s="51">
        <f>'Laporan Mingguan'!O1346</f>
        <v>4</v>
      </c>
      <c r="J1340" s="39">
        <f>'Laporan Mingguan'!P1346</f>
        <v>4</v>
      </c>
      <c r="K1340" s="51">
        <f>'Laporan Mingguan'!Q1346</f>
        <v>244800</v>
      </c>
      <c r="L1340" s="51">
        <f>'Laporan Mingguan'!R1346</f>
        <v>979200</v>
      </c>
    </row>
    <row r="1341" spans="1:12" s="52" customFormat="1" x14ac:dyDescent="0.2">
      <c r="A1341" s="38">
        <f>'Laporan Mingguan'!A1347</f>
        <v>317</v>
      </c>
      <c r="B1341" s="48" t="str">
        <f>'Laporan Mingguan'!B1347</f>
        <v>END MILL STS</v>
      </c>
      <c r="C1341" s="48" t="str">
        <f>'Laporan Mingguan'!C1347</f>
        <v>Ø3 AC-ELN 3x20</v>
      </c>
      <c r="D1341" s="48" t="str">
        <f>'Laporan Mingguan'!D1347</f>
        <v>SINERGI MK</v>
      </c>
      <c r="E1341" s="48">
        <f>'Laporan Mingguan'!E1347</f>
        <v>0</v>
      </c>
      <c r="F1341" s="51">
        <f>'Laporan Mingguan'!F1347</f>
        <v>1</v>
      </c>
      <c r="G1341" s="48">
        <f>'Laporan Mingguan'!G1347+'Laporan Mingguan'!I1347+'Laporan Mingguan'!K1347+'Laporan Mingguan'!M1347</f>
        <v>0</v>
      </c>
      <c r="H1341" s="48">
        <f>'Laporan Mingguan'!H1347+'Laporan Mingguan'!J1347+'Laporan Mingguan'!L1347+'Laporan Mingguan'!N1347</f>
        <v>0</v>
      </c>
      <c r="I1341" s="51">
        <f>'Laporan Mingguan'!O1347</f>
        <v>1</v>
      </c>
      <c r="J1341" s="39">
        <f>'Laporan Mingguan'!P1347</f>
        <v>1</v>
      </c>
      <c r="K1341" s="51">
        <f>'Laporan Mingguan'!Q1347</f>
        <v>308000</v>
      </c>
      <c r="L1341" s="51">
        <f>'Laporan Mingguan'!R1347</f>
        <v>308000</v>
      </c>
    </row>
    <row r="1342" spans="1:12" s="52" customFormat="1" x14ac:dyDescent="0.2">
      <c r="A1342" s="38">
        <f>'Laporan Mingguan'!A1348</f>
        <v>318</v>
      </c>
      <c r="B1342" s="48" t="str">
        <f>'Laporan Mingguan'!B1348</f>
        <v>END MILL STS</v>
      </c>
      <c r="C1342" s="48" t="str">
        <f>'Laporan Mingguan'!C1348</f>
        <v>Ø3 OT-4HELN 3x20</v>
      </c>
      <c r="D1342" s="48" t="str">
        <f>'Laporan Mingguan'!D1348</f>
        <v>SINERGI MK</v>
      </c>
      <c r="E1342" s="48">
        <f>'Laporan Mingguan'!E1348</f>
        <v>0</v>
      </c>
      <c r="F1342" s="51">
        <f>'Laporan Mingguan'!F1348</f>
        <v>3</v>
      </c>
      <c r="G1342" s="48">
        <f>'Laporan Mingguan'!G1348+'Laporan Mingguan'!I1348+'Laporan Mingguan'!K1348+'Laporan Mingguan'!M1348</f>
        <v>3</v>
      </c>
      <c r="H1342" s="48">
        <f>'Laporan Mingguan'!H1348+'Laporan Mingguan'!J1348+'Laporan Mingguan'!L1348+'Laporan Mingguan'!N1348</f>
        <v>3</v>
      </c>
      <c r="I1342" s="51">
        <f>'Laporan Mingguan'!O1348</f>
        <v>3</v>
      </c>
      <c r="J1342" s="39">
        <f>'Laporan Mingguan'!P1348</f>
        <v>3</v>
      </c>
      <c r="K1342" s="51">
        <f>'Laporan Mingguan'!Q1348</f>
        <v>244800</v>
      </c>
      <c r="L1342" s="51">
        <f>'Laporan Mingguan'!R1348</f>
        <v>734400</v>
      </c>
    </row>
    <row r="1343" spans="1:12" s="52" customFormat="1" x14ac:dyDescent="0.2">
      <c r="A1343" s="38">
        <f>'Laporan Mingguan'!A1349</f>
        <v>319</v>
      </c>
      <c r="B1343" s="48" t="str">
        <f>'Laporan Mingguan'!B1349</f>
        <v>END MILL STS</v>
      </c>
      <c r="C1343" s="48" t="str">
        <f>'Laporan Mingguan'!C1349</f>
        <v>Ø3 AC-ELN 3x30</v>
      </c>
      <c r="D1343" s="48" t="str">
        <f>'Laporan Mingguan'!D1349</f>
        <v>SINERGI MK</v>
      </c>
      <c r="E1343" s="48">
        <f>'Laporan Mingguan'!E1349</f>
        <v>0</v>
      </c>
      <c r="F1343" s="51">
        <f>'Laporan Mingguan'!F1349</f>
        <v>0</v>
      </c>
      <c r="G1343" s="48">
        <f>'Laporan Mingguan'!G1349+'Laporan Mingguan'!I1349+'Laporan Mingguan'!K1349+'Laporan Mingguan'!M1349</f>
        <v>0</v>
      </c>
      <c r="H1343" s="48">
        <f>'Laporan Mingguan'!H1349+'Laporan Mingguan'!J1349+'Laporan Mingguan'!L1349+'Laporan Mingguan'!N1349</f>
        <v>0</v>
      </c>
      <c r="I1343" s="51">
        <f>'Laporan Mingguan'!O1349</f>
        <v>0</v>
      </c>
      <c r="J1343" s="39">
        <f>'Laporan Mingguan'!P1349</f>
        <v>0</v>
      </c>
      <c r="K1343" s="51">
        <f>'Laporan Mingguan'!Q1349</f>
        <v>368800</v>
      </c>
      <c r="L1343" s="51">
        <f>'Laporan Mingguan'!R1349</f>
        <v>0</v>
      </c>
    </row>
    <row r="1344" spans="1:12" s="52" customFormat="1" x14ac:dyDescent="0.2">
      <c r="A1344" s="38">
        <f>'Laporan Mingguan'!A1350</f>
        <v>320</v>
      </c>
      <c r="B1344" s="48" t="str">
        <f>'Laporan Mingguan'!B1350</f>
        <v>END MILL STS</v>
      </c>
      <c r="C1344" s="48" t="str">
        <f>'Laporan Mingguan'!C1350</f>
        <v>Ø3 OT-ELN 3x30</v>
      </c>
      <c r="D1344" s="48" t="str">
        <f>'Laporan Mingguan'!D1350</f>
        <v>SINERGI MK</v>
      </c>
      <c r="E1344" s="48">
        <f>'Laporan Mingguan'!E1350</f>
        <v>0</v>
      </c>
      <c r="F1344" s="51">
        <f>'Laporan Mingguan'!F1350</f>
        <v>3</v>
      </c>
      <c r="G1344" s="48">
        <f>'Laporan Mingguan'!G1350+'Laporan Mingguan'!I1350+'Laporan Mingguan'!K1350+'Laporan Mingguan'!M1350</f>
        <v>0</v>
      </c>
      <c r="H1344" s="48">
        <f>'Laporan Mingguan'!H1350+'Laporan Mingguan'!J1350+'Laporan Mingguan'!L1350+'Laporan Mingguan'!N1350</f>
        <v>2</v>
      </c>
      <c r="I1344" s="51">
        <f>'Laporan Mingguan'!O1350</f>
        <v>1</v>
      </c>
      <c r="J1344" s="39">
        <f>'Laporan Mingguan'!P1350</f>
        <v>1</v>
      </c>
      <c r="K1344" s="51">
        <f>'Laporan Mingguan'!Q1350</f>
        <v>377400</v>
      </c>
      <c r="L1344" s="51">
        <f>'Laporan Mingguan'!R1350</f>
        <v>377400</v>
      </c>
    </row>
    <row r="1345" spans="1:12" s="52" customFormat="1" x14ac:dyDescent="0.2">
      <c r="A1345" s="38">
        <f>'Laporan Mingguan'!A1351</f>
        <v>321</v>
      </c>
      <c r="B1345" s="48" t="str">
        <f>'Laporan Mingguan'!B1351</f>
        <v>END MILL STS</v>
      </c>
      <c r="C1345" s="48" t="str">
        <f>'Laporan Mingguan'!C1351</f>
        <v>Ø4 AC-4RHFR-4xR0.5</v>
      </c>
      <c r="D1345" s="48" t="str">
        <f>'Laporan Mingguan'!D1351</f>
        <v>SINERGI MK</v>
      </c>
      <c r="E1345" s="48">
        <f>'Laporan Mingguan'!E1351</f>
        <v>0</v>
      </c>
      <c r="F1345" s="51">
        <f>'Laporan Mingguan'!F1351</f>
        <v>0</v>
      </c>
      <c r="G1345" s="48">
        <f>'Laporan Mingguan'!G1351+'Laporan Mingguan'!I1351+'Laporan Mingguan'!K1351+'Laporan Mingguan'!M1351</f>
        <v>0</v>
      </c>
      <c r="H1345" s="48">
        <f>'Laporan Mingguan'!H1351+'Laporan Mingguan'!J1351+'Laporan Mingguan'!L1351+'Laporan Mingguan'!N1351</f>
        <v>0</v>
      </c>
      <c r="I1345" s="51">
        <f>'Laporan Mingguan'!O1351</f>
        <v>0</v>
      </c>
      <c r="J1345" s="39">
        <f>'Laporan Mingguan'!P1351</f>
        <v>0</v>
      </c>
      <c r="K1345" s="51">
        <f>'Laporan Mingguan'!Q1351</f>
        <v>485900</v>
      </c>
      <c r="L1345" s="51">
        <f>'Laporan Mingguan'!R1351</f>
        <v>0</v>
      </c>
    </row>
    <row r="1346" spans="1:12" s="52" customFormat="1" x14ac:dyDescent="0.2">
      <c r="A1346" s="38">
        <f>'Laporan Mingguan'!A1352</f>
        <v>322</v>
      </c>
      <c r="B1346" s="48" t="str">
        <f>'Laporan Mingguan'!B1352</f>
        <v>END MILL STS</v>
      </c>
      <c r="C1346" s="48" t="str">
        <f>'Laporan Mingguan'!C1352</f>
        <v>Ø4 OT-4RHFR-4xR0.5</v>
      </c>
      <c r="D1346" s="48" t="str">
        <f>'Laporan Mingguan'!D1352</f>
        <v>SINERGI MK</v>
      </c>
      <c r="E1346" s="48">
        <f>'Laporan Mingguan'!E1352</f>
        <v>0</v>
      </c>
      <c r="F1346" s="51">
        <f>'Laporan Mingguan'!F1352</f>
        <v>5</v>
      </c>
      <c r="G1346" s="48">
        <f>'Laporan Mingguan'!G1352+'Laporan Mingguan'!I1352+'Laporan Mingguan'!K1352+'Laporan Mingguan'!M1352</f>
        <v>0</v>
      </c>
      <c r="H1346" s="48">
        <f>'Laporan Mingguan'!H1352+'Laporan Mingguan'!J1352+'Laporan Mingguan'!L1352+'Laporan Mingguan'!N1352</f>
        <v>0</v>
      </c>
      <c r="I1346" s="51">
        <f>'Laporan Mingguan'!O1352</f>
        <v>5</v>
      </c>
      <c r="J1346" s="39">
        <f>'Laporan Mingguan'!P1352</f>
        <v>5</v>
      </c>
      <c r="K1346" s="51">
        <f>'Laporan Mingguan'!Q1352</f>
        <v>462600</v>
      </c>
      <c r="L1346" s="51">
        <f>'Laporan Mingguan'!R1352</f>
        <v>2313000</v>
      </c>
    </row>
    <row r="1347" spans="1:12" s="52" customFormat="1" x14ac:dyDescent="0.2">
      <c r="A1347" s="38">
        <f>'Laporan Mingguan'!A1353</f>
        <v>323</v>
      </c>
      <c r="B1347" s="48" t="str">
        <f>'Laporan Mingguan'!B1353</f>
        <v>END MILL STS</v>
      </c>
      <c r="C1347" s="48" t="str">
        <f>'Laporan Mingguan'!C1353</f>
        <v>Ø4 AC-ELN 4x25</v>
      </c>
      <c r="D1347" s="48" t="str">
        <f>'Laporan Mingguan'!D1353</f>
        <v>SINERGI MK</v>
      </c>
      <c r="E1347" s="48">
        <f>'Laporan Mingguan'!E1353</f>
        <v>0</v>
      </c>
      <c r="F1347" s="51">
        <f>'Laporan Mingguan'!F1353</f>
        <v>0</v>
      </c>
      <c r="G1347" s="48">
        <f>'Laporan Mingguan'!G1353+'Laporan Mingguan'!I1353+'Laporan Mingguan'!K1353+'Laporan Mingguan'!M1353</f>
        <v>0</v>
      </c>
      <c r="H1347" s="48">
        <f>'Laporan Mingguan'!H1353+'Laporan Mingguan'!J1353+'Laporan Mingguan'!L1353+'Laporan Mingguan'!N1353</f>
        <v>0</v>
      </c>
      <c r="I1347" s="51">
        <f>'Laporan Mingguan'!O1353</f>
        <v>0</v>
      </c>
      <c r="J1347" s="39">
        <f>'Laporan Mingguan'!P1353</f>
        <v>0</v>
      </c>
      <c r="K1347" s="51">
        <f>'Laporan Mingguan'!Q1353</f>
        <v>353700</v>
      </c>
      <c r="L1347" s="51">
        <f>'Laporan Mingguan'!R1353</f>
        <v>0</v>
      </c>
    </row>
    <row r="1348" spans="1:12" s="52" customFormat="1" x14ac:dyDescent="0.2">
      <c r="A1348" s="38">
        <f>'Laporan Mingguan'!A1354</f>
        <v>324</v>
      </c>
      <c r="B1348" s="48" t="str">
        <f>'Laporan Mingguan'!B1354</f>
        <v>END MILL STS</v>
      </c>
      <c r="C1348" s="48" t="str">
        <f>'Laporan Mingguan'!C1354</f>
        <v>Ø4 OT-4HELN 4x25</v>
      </c>
      <c r="D1348" s="48" t="str">
        <f>'Laporan Mingguan'!D1354</f>
        <v>SINERGI MK</v>
      </c>
      <c r="E1348" s="48">
        <f>'Laporan Mingguan'!E1354</f>
        <v>0</v>
      </c>
      <c r="F1348" s="51">
        <f>'Laporan Mingguan'!F1354</f>
        <v>3</v>
      </c>
      <c r="G1348" s="48">
        <f>'Laporan Mingguan'!G1354+'Laporan Mingguan'!I1354+'Laporan Mingguan'!K1354+'Laporan Mingguan'!M1354</f>
        <v>0</v>
      </c>
      <c r="H1348" s="48">
        <f>'Laporan Mingguan'!H1354+'Laporan Mingguan'!J1354+'Laporan Mingguan'!L1354+'Laporan Mingguan'!N1354</f>
        <v>1</v>
      </c>
      <c r="I1348" s="51">
        <f>'Laporan Mingguan'!O1354</f>
        <v>2</v>
      </c>
      <c r="J1348" s="39">
        <f>'Laporan Mingguan'!P1354</f>
        <v>2</v>
      </c>
      <c r="K1348" s="51">
        <f>'Laporan Mingguan'!Q1354</f>
        <v>276000</v>
      </c>
      <c r="L1348" s="51">
        <f>'Laporan Mingguan'!R1354</f>
        <v>552000</v>
      </c>
    </row>
    <row r="1349" spans="1:12" s="52" customFormat="1" x14ac:dyDescent="0.2">
      <c r="A1349" s="38">
        <f>'Laporan Mingguan'!A1355</f>
        <v>325</v>
      </c>
      <c r="B1349" s="48" t="str">
        <f>'Laporan Mingguan'!B1355</f>
        <v>END MILL STS</v>
      </c>
      <c r="C1349" s="48" t="str">
        <f>'Laporan Mingguan'!C1355</f>
        <v>Ø4 AC-ELN 4x30</v>
      </c>
      <c r="D1349" s="48" t="str">
        <f>'Laporan Mingguan'!D1355</f>
        <v>SINERGI MK</v>
      </c>
      <c r="E1349" s="48">
        <f>'Laporan Mingguan'!E1355</f>
        <v>0</v>
      </c>
      <c r="F1349" s="51">
        <f>'Laporan Mingguan'!F1355</f>
        <v>0</v>
      </c>
      <c r="G1349" s="48">
        <f>'Laporan Mingguan'!G1355+'Laporan Mingguan'!I1355+'Laporan Mingguan'!K1355+'Laporan Mingguan'!M1355</f>
        <v>0</v>
      </c>
      <c r="H1349" s="48">
        <f>'Laporan Mingguan'!H1355+'Laporan Mingguan'!J1355+'Laporan Mingguan'!L1355+'Laporan Mingguan'!N1355</f>
        <v>0</v>
      </c>
      <c r="I1349" s="51">
        <f>'Laporan Mingguan'!O1355</f>
        <v>0</v>
      </c>
      <c r="J1349" s="39">
        <f>'Laporan Mingguan'!P1355</f>
        <v>0</v>
      </c>
      <c r="K1349" s="51">
        <f>'Laporan Mingguan'!Q1355</f>
        <v>353700</v>
      </c>
      <c r="L1349" s="51">
        <f>'Laporan Mingguan'!R1355</f>
        <v>0</v>
      </c>
    </row>
    <row r="1350" spans="1:12" s="52" customFormat="1" x14ac:dyDescent="0.2">
      <c r="A1350" s="38">
        <f>'Laporan Mingguan'!A1356</f>
        <v>326</v>
      </c>
      <c r="B1350" s="48" t="str">
        <f>'Laporan Mingguan'!B1356</f>
        <v>END MILL STS</v>
      </c>
      <c r="C1350" s="48" t="str">
        <f>'Laporan Mingguan'!C1356</f>
        <v>Ø4 OT-4HELN 4x30</v>
      </c>
      <c r="D1350" s="48" t="str">
        <f>'Laporan Mingguan'!D1356</f>
        <v>SINERGI MK</v>
      </c>
      <c r="E1350" s="48">
        <f>'Laporan Mingguan'!E1356</f>
        <v>0</v>
      </c>
      <c r="F1350" s="51">
        <f>'Laporan Mingguan'!F1356</f>
        <v>0</v>
      </c>
      <c r="G1350" s="48">
        <f>'Laporan Mingguan'!G1356+'Laporan Mingguan'!I1356+'Laporan Mingguan'!K1356+'Laporan Mingguan'!M1356</f>
        <v>3</v>
      </c>
      <c r="H1350" s="48">
        <f>'Laporan Mingguan'!H1356+'Laporan Mingguan'!J1356+'Laporan Mingguan'!L1356+'Laporan Mingguan'!N1356</f>
        <v>0</v>
      </c>
      <c r="I1350" s="51">
        <f>'Laporan Mingguan'!O1356</f>
        <v>3</v>
      </c>
      <c r="J1350" s="39">
        <f>'Laporan Mingguan'!P1356</f>
        <v>3</v>
      </c>
      <c r="K1350" s="51">
        <f>'Laporan Mingguan'!Q1356</f>
        <v>276000</v>
      </c>
      <c r="L1350" s="51">
        <f>'Laporan Mingguan'!R1356</f>
        <v>828000</v>
      </c>
    </row>
    <row r="1351" spans="1:12" s="52" customFormat="1" x14ac:dyDescent="0.2">
      <c r="A1351" s="38">
        <f>'Laporan Mingguan'!A1357</f>
        <v>327</v>
      </c>
      <c r="B1351" s="48" t="str">
        <f>'Laporan Mingguan'!B1357</f>
        <v>END MILL STS</v>
      </c>
      <c r="C1351" s="48" t="str">
        <f>'Laporan Mingguan'!C1357</f>
        <v>Ø4 3AEMM 4</v>
      </c>
      <c r="D1351" s="48" t="str">
        <f>'Laporan Mingguan'!D1357</f>
        <v>SINERGI MK</v>
      </c>
      <c r="E1351" s="48">
        <f>'Laporan Mingguan'!E1357</f>
        <v>0</v>
      </c>
      <c r="F1351" s="51">
        <f>'Laporan Mingguan'!F1357</f>
        <v>3</v>
      </c>
      <c r="G1351" s="48">
        <f>'Laporan Mingguan'!G1357+'Laporan Mingguan'!I1357+'Laporan Mingguan'!K1357+'Laporan Mingguan'!M1357</f>
        <v>0</v>
      </c>
      <c r="H1351" s="48">
        <f>'Laporan Mingguan'!H1357+'Laporan Mingguan'!J1357+'Laporan Mingguan'!L1357+'Laporan Mingguan'!N1357</f>
        <v>0</v>
      </c>
      <c r="I1351" s="51">
        <f>'Laporan Mingguan'!O1357</f>
        <v>3</v>
      </c>
      <c r="J1351" s="39">
        <f>'Laporan Mingguan'!P1357</f>
        <v>3</v>
      </c>
      <c r="K1351" s="51">
        <f>'Laporan Mingguan'!Q1357</f>
        <v>351600</v>
      </c>
      <c r="L1351" s="51">
        <f>'Laporan Mingguan'!R1357</f>
        <v>1054800</v>
      </c>
    </row>
    <row r="1352" spans="1:12" s="52" customFormat="1" x14ac:dyDescent="0.2">
      <c r="A1352" s="38">
        <f>'Laporan Mingguan'!A1358</f>
        <v>328</v>
      </c>
      <c r="B1352" s="48" t="str">
        <f>'Laporan Mingguan'!B1358</f>
        <v>END MILL STS</v>
      </c>
      <c r="C1352" s="48" t="str">
        <f>'Laporan Mingguan'!C1358</f>
        <v>Ø6  OT-4RHFR-6 R0.5</v>
      </c>
      <c r="D1352" s="48" t="str">
        <f>'Laporan Mingguan'!D1358</f>
        <v>SINERGI MK</v>
      </c>
      <c r="E1352" s="48">
        <f>'Laporan Mingguan'!E1358</f>
        <v>0</v>
      </c>
      <c r="F1352" s="51">
        <f>'Laporan Mingguan'!F1358</f>
        <v>2</v>
      </c>
      <c r="G1352" s="48">
        <f>'Laporan Mingguan'!G1358+'Laporan Mingguan'!I1358+'Laporan Mingguan'!K1358+'Laporan Mingguan'!M1358</f>
        <v>2</v>
      </c>
      <c r="H1352" s="48">
        <f>'Laporan Mingguan'!H1358+'Laporan Mingguan'!J1358+'Laporan Mingguan'!L1358+'Laporan Mingguan'!N1358</f>
        <v>3</v>
      </c>
      <c r="I1352" s="51">
        <f>'Laporan Mingguan'!O1358</f>
        <v>1</v>
      </c>
      <c r="J1352" s="39">
        <f>'Laporan Mingguan'!P1358</f>
        <v>1</v>
      </c>
      <c r="K1352" s="51">
        <f>'Laporan Mingguan'!Q1358</f>
        <v>570000</v>
      </c>
      <c r="L1352" s="51">
        <f>'Laporan Mingguan'!R1358</f>
        <v>570000</v>
      </c>
    </row>
    <row r="1353" spans="1:12" s="52" customFormat="1" x14ac:dyDescent="0.2">
      <c r="A1353" s="38">
        <f>'Laporan Mingguan'!A1359</f>
        <v>329</v>
      </c>
      <c r="B1353" s="48" t="str">
        <f>'Laporan Mingguan'!B1359</f>
        <v>END MILL STS</v>
      </c>
      <c r="C1353" s="48" t="str">
        <f>'Laporan Mingguan'!C1359</f>
        <v>Ø6 AC-4RHFR-6 R1</v>
      </c>
      <c r="D1353" s="48" t="str">
        <f>'Laporan Mingguan'!D1359</f>
        <v>SINERGI MK</v>
      </c>
      <c r="E1353" s="48">
        <f>'Laporan Mingguan'!E1359</f>
        <v>0</v>
      </c>
      <c r="F1353" s="51">
        <f>'Laporan Mingguan'!F1359</f>
        <v>1</v>
      </c>
      <c r="G1353" s="48">
        <f>'Laporan Mingguan'!G1359+'Laporan Mingguan'!I1359+'Laporan Mingguan'!K1359+'Laporan Mingguan'!M1359</f>
        <v>0</v>
      </c>
      <c r="H1353" s="48">
        <f>'Laporan Mingguan'!H1359+'Laporan Mingguan'!J1359+'Laporan Mingguan'!L1359+'Laporan Mingguan'!N1359</f>
        <v>0</v>
      </c>
      <c r="I1353" s="51">
        <f>'Laporan Mingguan'!O1359</f>
        <v>1</v>
      </c>
      <c r="J1353" s="39">
        <f>'Laporan Mingguan'!P1359</f>
        <v>1</v>
      </c>
      <c r="K1353" s="51">
        <f>'Laporan Mingguan'!Q1359</f>
        <v>558300</v>
      </c>
      <c r="L1353" s="51">
        <f>'Laporan Mingguan'!R1359</f>
        <v>558300</v>
      </c>
    </row>
    <row r="1354" spans="1:12" s="52" customFormat="1" x14ac:dyDescent="0.2">
      <c r="A1354" s="38">
        <f>'Laporan Mingguan'!A1360</f>
        <v>330</v>
      </c>
      <c r="B1354" s="48" t="str">
        <f>'Laporan Mingguan'!B1360</f>
        <v>END MILL STS</v>
      </c>
      <c r="C1354" s="48" t="str">
        <f>'Laporan Mingguan'!C1360</f>
        <v>Ø6 OT-4RHFR-6 R1</v>
      </c>
      <c r="D1354" s="48" t="str">
        <f>'Laporan Mingguan'!D1360</f>
        <v>SINERGI MK</v>
      </c>
      <c r="E1354" s="48">
        <f>'Laporan Mingguan'!E1360</f>
        <v>0</v>
      </c>
      <c r="F1354" s="51">
        <f>'Laporan Mingguan'!F1360</f>
        <v>2</v>
      </c>
      <c r="G1354" s="48">
        <f>'Laporan Mingguan'!G1360+'Laporan Mingguan'!I1360+'Laporan Mingguan'!K1360+'Laporan Mingguan'!M1360</f>
        <v>0</v>
      </c>
      <c r="H1354" s="48">
        <f>'Laporan Mingguan'!H1360+'Laporan Mingguan'!J1360+'Laporan Mingguan'!L1360+'Laporan Mingguan'!N1360</f>
        <v>1</v>
      </c>
      <c r="I1354" s="51">
        <f>'Laporan Mingguan'!O1360</f>
        <v>1</v>
      </c>
      <c r="J1354" s="39">
        <f>'Laporan Mingguan'!P1360</f>
        <v>1</v>
      </c>
      <c r="K1354" s="51">
        <f>'Laporan Mingguan'!Q1360</f>
        <v>570000</v>
      </c>
      <c r="L1354" s="51">
        <f>'Laporan Mingguan'!R1360</f>
        <v>570000</v>
      </c>
    </row>
    <row r="1355" spans="1:12" s="52" customFormat="1" x14ac:dyDescent="0.2">
      <c r="A1355" s="38">
        <f>'Laporan Mingguan'!A1361</f>
        <v>331</v>
      </c>
      <c r="B1355" s="48" t="str">
        <f>'Laporan Mingguan'!B1361</f>
        <v>END MILL STS</v>
      </c>
      <c r="C1355" s="48" t="str">
        <f>'Laporan Mingguan'!C1361</f>
        <v>Ø6-3AEMM 6</v>
      </c>
      <c r="D1355" s="48" t="str">
        <f>'Laporan Mingguan'!D1361</f>
        <v>SINERGI MK</v>
      </c>
      <c r="E1355" s="48">
        <f>'Laporan Mingguan'!E1361</f>
        <v>0</v>
      </c>
      <c r="F1355" s="51">
        <f>'Laporan Mingguan'!F1361</f>
        <v>1</v>
      </c>
      <c r="G1355" s="48">
        <f>'Laporan Mingguan'!G1361+'Laporan Mingguan'!I1361+'Laporan Mingguan'!K1361+'Laporan Mingguan'!M1361</f>
        <v>2</v>
      </c>
      <c r="H1355" s="48">
        <f>'Laporan Mingguan'!H1361+'Laporan Mingguan'!J1361+'Laporan Mingguan'!L1361+'Laporan Mingguan'!N1361</f>
        <v>2</v>
      </c>
      <c r="I1355" s="51">
        <f>'Laporan Mingguan'!O1361</f>
        <v>1</v>
      </c>
      <c r="J1355" s="39">
        <f>'Laporan Mingguan'!P1361</f>
        <v>1</v>
      </c>
      <c r="K1355" s="51">
        <f>'Laporan Mingguan'!Q1361</f>
        <v>377400</v>
      </c>
      <c r="L1355" s="51">
        <f>'Laporan Mingguan'!R1361</f>
        <v>377400</v>
      </c>
    </row>
    <row r="1356" spans="1:12" s="52" customFormat="1" x14ac:dyDescent="0.2">
      <c r="A1356" s="38">
        <f>'Laporan Mingguan'!A1362</f>
        <v>332</v>
      </c>
      <c r="B1356" s="48" t="str">
        <f>'Laporan Mingguan'!B1362</f>
        <v>END MILL STS</v>
      </c>
      <c r="C1356" s="48" t="str">
        <f>'Laporan Mingguan'!C1362</f>
        <v>Ø6 3RAEMM-OD 6XR0.5</v>
      </c>
      <c r="D1356" s="48" t="str">
        <f>'Laporan Mingguan'!D1362</f>
        <v>SINERGI MK</v>
      </c>
      <c r="E1356" s="48">
        <f>'Laporan Mingguan'!E1362</f>
        <v>0</v>
      </c>
      <c r="F1356" s="51">
        <f>'Laporan Mingguan'!F1362</f>
        <v>2</v>
      </c>
      <c r="G1356" s="48">
        <f>'Laporan Mingguan'!G1362+'Laporan Mingguan'!I1362+'Laporan Mingguan'!K1362+'Laporan Mingguan'!M1362</f>
        <v>0</v>
      </c>
      <c r="H1356" s="48">
        <f>'Laporan Mingguan'!H1362+'Laporan Mingguan'!J1362+'Laporan Mingguan'!L1362+'Laporan Mingguan'!N1362</f>
        <v>0</v>
      </c>
      <c r="I1356" s="51">
        <f>'Laporan Mingguan'!O1362</f>
        <v>2</v>
      </c>
      <c r="J1356" s="39">
        <f>'Laporan Mingguan'!P1362</f>
        <v>2</v>
      </c>
      <c r="K1356" s="51">
        <f>'Laporan Mingguan'!Q1362</f>
        <v>748000</v>
      </c>
      <c r="L1356" s="51">
        <f>'Laporan Mingguan'!R1362</f>
        <v>1496000</v>
      </c>
    </row>
    <row r="1357" spans="1:12" s="52" customFormat="1" x14ac:dyDescent="0.2">
      <c r="A1357" s="38">
        <f>'Laporan Mingguan'!A1363</f>
        <v>333</v>
      </c>
      <c r="B1357" s="48" t="str">
        <f>'Laporan Mingguan'!B1363</f>
        <v>END MILL STS</v>
      </c>
      <c r="C1357" s="48" t="str">
        <f>'Laporan Mingguan'!C1363</f>
        <v>Ø8 AC-4HFR-8</v>
      </c>
      <c r="D1357" s="48" t="str">
        <f>'Laporan Mingguan'!D1363</f>
        <v>SINERGI MK</v>
      </c>
      <c r="E1357" s="48">
        <f>'Laporan Mingguan'!E1363</f>
        <v>0</v>
      </c>
      <c r="F1357" s="51">
        <f>'Laporan Mingguan'!F1363</f>
        <v>0</v>
      </c>
      <c r="G1357" s="48">
        <f>'Laporan Mingguan'!G1363+'Laporan Mingguan'!I1363+'Laporan Mingguan'!K1363+'Laporan Mingguan'!M1363</f>
        <v>0</v>
      </c>
      <c r="H1357" s="48">
        <f>'Laporan Mingguan'!H1363+'Laporan Mingguan'!J1363+'Laporan Mingguan'!L1363+'Laporan Mingguan'!N1363</f>
        <v>0</v>
      </c>
      <c r="I1357" s="51">
        <f>'Laporan Mingguan'!O1363</f>
        <v>0</v>
      </c>
      <c r="J1357" s="39">
        <f>'Laporan Mingguan'!P1363</f>
        <v>0</v>
      </c>
      <c r="K1357" s="51">
        <f>'Laporan Mingguan'!Q1363</f>
        <v>594150</v>
      </c>
      <c r="L1357" s="51">
        <f>'Laporan Mingguan'!R1363</f>
        <v>0</v>
      </c>
    </row>
    <row r="1358" spans="1:12" s="52" customFormat="1" x14ac:dyDescent="0.2">
      <c r="A1358" s="38">
        <f>'Laporan Mingguan'!A1364</f>
        <v>334</v>
      </c>
      <c r="B1358" s="48" t="str">
        <f>'Laporan Mingguan'!B1364</f>
        <v>END MILL STS</v>
      </c>
      <c r="C1358" s="48" t="str">
        <f>'Laporan Mingguan'!C1364</f>
        <v>Ø8 OT-4HFR-8</v>
      </c>
      <c r="D1358" s="48" t="str">
        <f>'Laporan Mingguan'!D1364</f>
        <v>SINERGI MK</v>
      </c>
      <c r="E1358" s="48">
        <f>'Laporan Mingguan'!E1364</f>
        <v>0</v>
      </c>
      <c r="F1358" s="51">
        <f>'Laporan Mingguan'!F1364</f>
        <v>1</v>
      </c>
      <c r="G1358" s="48">
        <f>'Laporan Mingguan'!G1364+'Laporan Mingguan'!I1364+'Laporan Mingguan'!K1364+'Laporan Mingguan'!M1364</f>
        <v>2</v>
      </c>
      <c r="H1358" s="48">
        <f>'Laporan Mingguan'!H1364+'Laporan Mingguan'!J1364+'Laporan Mingguan'!L1364+'Laporan Mingguan'!N1364</f>
        <v>0</v>
      </c>
      <c r="I1358" s="51">
        <f>'Laporan Mingguan'!O1364</f>
        <v>3</v>
      </c>
      <c r="J1358" s="39">
        <f>'Laporan Mingguan'!P1364</f>
        <v>3</v>
      </c>
      <c r="K1358" s="51">
        <f>'Laporan Mingguan'!Q1364</f>
        <v>589800</v>
      </c>
      <c r="L1358" s="51">
        <f>'Laporan Mingguan'!R1364</f>
        <v>1769400</v>
      </c>
    </row>
    <row r="1359" spans="1:12" s="52" customFormat="1" x14ac:dyDescent="0.2">
      <c r="A1359" s="38">
        <f>'Laporan Mingguan'!A1365</f>
        <v>335</v>
      </c>
      <c r="B1359" s="48" t="str">
        <f>'Laporan Mingguan'!B1365</f>
        <v>END MILL STS</v>
      </c>
      <c r="C1359" s="48" t="str">
        <f>'Laporan Mingguan'!C1365</f>
        <v>Ø8-3AEMM 8</v>
      </c>
      <c r="D1359" s="48" t="str">
        <f>'Laporan Mingguan'!D1365</f>
        <v>SINERGI MK</v>
      </c>
      <c r="E1359" s="48">
        <f>'Laporan Mingguan'!E1365</f>
        <v>0</v>
      </c>
      <c r="F1359" s="51">
        <f>'Laporan Mingguan'!F1365</f>
        <v>2</v>
      </c>
      <c r="G1359" s="48">
        <f>'Laporan Mingguan'!G1365+'Laporan Mingguan'!I1365+'Laporan Mingguan'!K1365+'Laporan Mingguan'!M1365</f>
        <v>1</v>
      </c>
      <c r="H1359" s="48">
        <f>'Laporan Mingguan'!H1365+'Laporan Mingguan'!J1365+'Laporan Mingguan'!L1365+'Laporan Mingguan'!N1365</f>
        <v>0</v>
      </c>
      <c r="I1359" s="51">
        <f>'Laporan Mingguan'!O1365</f>
        <v>3</v>
      </c>
      <c r="J1359" s="39">
        <f>'Laporan Mingguan'!P1365</f>
        <v>3</v>
      </c>
      <c r="K1359" s="51">
        <f>'Laporan Mingguan'!Q1365</f>
        <v>527200</v>
      </c>
      <c r="L1359" s="51">
        <f>'Laporan Mingguan'!R1365</f>
        <v>1581600</v>
      </c>
    </row>
    <row r="1360" spans="1:12" s="52" customFormat="1" x14ac:dyDescent="0.2">
      <c r="A1360" s="38">
        <f>'Laporan Mingguan'!A1366</f>
        <v>336</v>
      </c>
      <c r="B1360" s="48" t="str">
        <f>'Laporan Mingguan'!B1366</f>
        <v>END MILL STS</v>
      </c>
      <c r="C1360" s="48" t="str">
        <f>'Laporan Mingguan'!C1366</f>
        <v>Ø10 AC-4HFL-10</v>
      </c>
      <c r="D1360" s="48" t="str">
        <f>'Laporan Mingguan'!D1366</f>
        <v>SINERGI MK</v>
      </c>
      <c r="E1360" s="48">
        <f>'Laporan Mingguan'!E1366</f>
        <v>0</v>
      </c>
      <c r="F1360" s="51">
        <f>'Laporan Mingguan'!F1366</f>
        <v>2</v>
      </c>
      <c r="G1360" s="48">
        <f>'Laporan Mingguan'!G1366+'Laporan Mingguan'!I1366+'Laporan Mingguan'!K1366+'Laporan Mingguan'!M1366</f>
        <v>0</v>
      </c>
      <c r="H1360" s="48">
        <f>'Laporan Mingguan'!H1366+'Laporan Mingguan'!J1366+'Laporan Mingguan'!L1366+'Laporan Mingguan'!N1366</f>
        <v>0</v>
      </c>
      <c r="I1360" s="51">
        <f>'Laporan Mingguan'!O1366</f>
        <v>2</v>
      </c>
      <c r="J1360" s="39">
        <f>'Laporan Mingguan'!P1366</f>
        <v>2</v>
      </c>
      <c r="K1360" s="51">
        <f>'Laporan Mingguan'!Q1366</f>
        <v>894800</v>
      </c>
      <c r="L1360" s="51">
        <f>'Laporan Mingguan'!R1366</f>
        <v>1789600</v>
      </c>
    </row>
    <row r="1361" spans="1:12" s="52" customFormat="1" x14ac:dyDescent="0.2">
      <c r="A1361" s="38">
        <f>'Laporan Mingguan'!A1367</f>
        <v>337</v>
      </c>
      <c r="B1361" s="48" t="str">
        <f>'Laporan Mingguan'!B1367</f>
        <v>END MILL STS</v>
      </c>
      <c r="C1361" s="48" t="str">
        <f>'Laporan Mingguan'!C1367</f>
        <v>Ø10 AC-4HFR-10</v>
      </c>
      <c r="D1361" s="48" t="str">
        <f>'Laporan Mingguan'!D1367</f>
        <v>SINERGI MK</v>
      </c>
      <c r="E1361" s="48">
        <f>'Laporan Mingguan'!E1367</f>
        <v>0</v>
      </c>
      <c r="F1361" s="51">
        <f>'Laporan Mingguan'!F1367</f>
        <v>0</v>
      </c>
      <c r="G1361" s="48">
        <f>'Laporan Mingguan'!G1367+'Laporan Mingguan'!I1367+'Laporan Mingguan'!K1367+'Laporan Mingguan'!M1367</f>
        <v>0</v>
      </c>
      <c r="H1361" s="48">
        <f>'Laporan Mingguan'!H1367+'Laporan Mingguan'!J1367+'Laporan Mingguan'!L1367+'Laporan Mingguan'!N1367</f>
        <v>0</v>
      </c>
      <c r="I1361" s="51">
        <f>'Laporan Mingguan'!O1367</f>
        <v>0</v>
      </c>
      <c r="J1361" s="39">
        <f>'Laporan Mingguan'!P1367</f>
        <v>0</v>
      </c>
      <c r="K1361" s="51">
        <f>'Laporan Mingguan'!Q1367</f>
        <v>738000</v>
      </c>
      <c r="L1361" s="51">
        <f>'Laporan Mingguan'!R1367</f>
        <v>0</v>
      </c>
    </row>
    <row r="1362" spans="1:12" s="52" customFormat="1" x14ac:dyDescent="0.2">
      <c r="A1362" s="38">
        <f>'Laporan Mingguan'!A1368</f>
        <v>338</v>
      </c>
      <c r="B1362" s="48" t="str">
        <f>'Laporan Mingguan'!B1368</f>
        <v>END MILL STS</v>
      </c>
      <c r="C1362" s="48" t="str">
        <f>'Laporan Mingguan'!C1368</f>
        <v>Ø10 OT-4HFR-10</v>
      </c>
      <c r="D1362" s="48" t="str">
        <f>'Laporan Mingguan'!D1368</f>
        <v>SINERGI MK</v>
      </c>
      <c r="E1362" s="48">
        <f>'Laporan Mingguan'!E1368</f>
        <v>0</v>
      </c>
      <c r="F1362" s="51">
        <f>'Laporan Mingguan'!F1368</f>
        <v>2</v>
      </c>
      <c r="G1362" s="48">
        <f>'Laporan Mingguan'!G1368+'Laporan Mingguan'!I1368+'Laporan Mingguan'!K1368+'Laporan Mingguan'!M1368</f>
        <v>1</v>
      </c>
      <c r="H1362" s="48">
        <f>'Laporan Mingguan'!H1368+'Laporan Mingguan'!J1368+'Laporan Mingguan'!L1368+'Laporan Mingguan'!N1368</f>
        <v>2</v>
      </c>
      <c r="I1362" s="51">
        <f>'Laporan Mingguan'!O1368</f>
        <v>1</v>
      </c>
      <c r="J1362" s="39">
        <f>'Laporan Mingguan'!P1368</f>
        <v>1</v>
      </c>
      <c r="K1362" s="51">
        <f>'Laporan Mingguan'!Q1368</f>
        <v>702600</v>
      </c>
      <c r="L1362" s="51">
        <f>'Laporan Mingguan'!R1368</f>
        <v>702600</v>
      </c>
    </row>
    <row r="1363" spans="1:12" s="52" customFormat="1" x14ac:dyDescent="0.2">
      <c r="A1363" s="38">
        <f>'Laporan Mingguan'!A1369</f>
        <v>339</v>
      </c>
      <c r="B1363" s="48" t="str">
        <f>'Laporan Mingguan'!B1369</f>
        <v>END MILL STS</v>
      </c>
      <c r="C1363" s="48" t="str">
        <f>'Laporan Mingguan'!C1369</f>
        <v>Ø10 OT-4RHFR-10XR1</v>
      </c>
      <c r="D1363" s="48" t="str">
        <f>'Laporan Mingguan'!D1369</f>
        <v>SINERGI MK</v>
      </c>
      <c r="E1363" s="48">
        <f>'Laporan Mingguan'!E1369</f>
        <v>0</v>
      </c>
      <c r="F1363" s="51">
        <f>'Laporan Mingguan'!F1369</f>
        <v>0</v>
      </c>
      <c r="G1363" s="48">
        <f>'Laporan Mingguan'!G1369+'Laporan Mingguan'!I1369+'Laporan Mingguan'!K1369+'Laporan Mingguan'!M1369</f>
        <v>3</v>
      </c>
      <c r="H1363" s="48">
        <f>'Laporan Mingguan'!H1369+'Laporan Mingguan'!J1369+'Laporan Mingguan'!L1369+'Laporan Mingguan'!N1369</f>
        <v>2</v>
      </c>
      <c r="I1363" s="51">
        <f>'Laporan Mingguan'!O1369</f>
        <v>1</v>
      </c>
      <c r="J1363" s="39">
        <f>'Laporan Mingguan'!P1369</f>
        <v>1</v>
      </c>
      <c r="K1363" s="51">
        <f>'Laporan Mingguan'!Q1369</f>
        <v>984000</v>
      </c>
      <c r="L1363" s="51">
        <f>'Laporan Mingguan'!R1369</f>
        <v>702600</v>
      </c>
    </row>
    <row r="1364" spans="1:12" s="52" customFormat="1" x14ac:dyDescent="0.2">
      <c r="A1364" s="38">
        <f>'Laporan Mingguan'!A1370</f>
        <v>340</v>
      </c>
      <c r="B1364" s="48" t="str">
        <f>'Laporan Mingguan'!B1370</f>
        <v>END MILL STS</v>
      </c>
      <c r="C1364" s="48" t="str">
        <f>'Laporan Mingguan'!C1370</f>
        <v>Ø10 R1 AC-4RHFR</v>
      </c>
      <c r="D1364" s="48" t="str">
        <f>'Laporan Mingguan'!D1370</f>
        <v>SINERGI MK</v>
      </c>
      <c r="E1364" s="48">
        <f>'Laporan Mingguan'!E1370</f>
        <v>0</v>
      </c>
      <c r="F1364" s="51">
        <f>'Laporan Mingguan'!F1370</f>
        <v>0</v>
      </c>
      <c r="G1364" s="48">
        <f>'Laporan Mingguan'!G1370+'Laporan Mingguan'!I1370+'Laporan Mingguan'!K1370+'Laporan Mingguan'!M1370</f>
        <v>0</v>
      </c>
      <c r="H1364" s="48">
        <f>'Laporan Mingguan'!H1370+'Laporan Mingguan'!J1370+'Laporan Mingguan'!L1370+'Laporan Mingguan'!N1370</f>
        <v>0</v>
      </c>
      <c r="I1364" s="51">
        <f>'Laporan Mingguan'!O1370</f>
        <v>0</v>
      </c>
      <c r="J1364" s="39">
        <f>'Laporan Mingguan'!P1370</f>
        <v>0</v>
      </c>
      <c r="K1364" s="51">
        <f>'Laporan Mingguan'!Q1370</f>
        <v>988000</v>
      </c>
      <c r="L1364" s="51">
        <f>'Laporan Mingguan'!R1370</f>
        <v>0</v>
      </c>
    </row>
    <row r="1365" spans="1:12" s="52" customFormat="1" x14ac:dyDescent="0.2">
      <c r="A1365" s="38">
        <f>'Laporan Mingguan'!A1371</f>
        <v>341</v>
      </c>
      <c r="B1365" s="48" t="str">
        <f>'Laporan Mingguan'!B1371</f>
        <v>END MILL STS</v>
      </c>
      <c r="C1365" s="48" t="s">
        <v>265</v>
      </c>
      <c r="D1365" s="48" t="str">
        <f>'Laporan Mingguan'!D1371</f>
        <v>SINERGI MK</v>
      </c>
      <c r="E1365" s="48">
        <v>0</v>
      </c>
      <c r="F1365" s="51">
        <f>'Laporan Mingguan'!F1371</f>
        <v>4</v>
      </c>
      <c r="G1365" s="48">
        <f>'Laporan Mingguan'!G1371+'Laporan Mingguan'!I1371+'Laporan Mingguan'!K1371+'Laporan Mingguan'!M1371</f>
        <v>0</v>
      </c>
      <c r="H1365" s="48">
        <f>'Laporan Mingguan'!H1371+'Laporan Mingguan'!J1371+'Laporan Mingguan'!L1371+'Laporan Mingguan'!N1371</f>
        <v>0</v>
      </c>
      <c r="I1365" s="51">
        <f>'Laporan Mingguan'!O1371</f>
        <v>4</v>
      </c>
      <c r="J1365" s="39">
        <f>'Laporan Mingguan'!P1371</f>
        <v>4</v>
      </c>
      <c r="K1365" s="51">
        <f>'Laporan Mingguan'!Q1371</f>
        <v>377400</v>
      </c>
      <c r="L1365" s="51">
        <f>'Laporan Mingguan'!R1371</f>
        <v>1509600</v>
      </c>
    </row>
    <row r="1366" spans="1:12" s="52" customFormat="1" x14ac:dyDescent="0.2">
      <c r="A1366" s="38">
        <f>'Laporan Mingguan'!A1372</f>
        <v>342</v>
      </c>
      <c r="B1366" s="48" t="str">
        <f>'Laporan Mingguan'!B1372</f>
        <v>END MILL STS</v>
      </c>
      <c r="C1366" s="48" t="str">
        <f>'Laporan Mingguan'!C1372</f>
        <v>Ø10-3RAEMM-OD 10XR0.5</v>
      </c>
      <c r="D1366" s="48" t="str">
        <f>'Laporan Mingguan'!D1372</f>
        <v>SINERGI MK</v>
      </c>
      <c r="E1366" s="48">
        <v>0</v>
      </c>
      <c r="F1366" s="51">
        <f>'Laporan Mingguan'!F1372</f>
        <v>2</v>
      </c>
      <c r="G1366" s="48">
        <f>'Laporan Mingguan'!G1372+'Laporan Mingguan'!I1372+'Laporan Mingguan'!K1372+'Laporan Mingguan'!M1372</f>
        <v>0</v>
      </c>
      <c r="H1366" s="48">
        <f>'Laporan Mingguan'!H1372+'Laporan Mingguan'!J1372+'Laporan Mingguan'!L1372+'Laporan Mingguan'!N1372</f>
        <v>0</v>
      </c>
      <c r="I1366" s="51">
        <f>'Laporan Mingguan'!O1372</f>
        <v>2</v>
      </c>
      <c r="J1366" s="39">
        <f>'Laporan Mingguan'!P1372</f>
        <v>2</v>
      </c>
      <c r="K1366" s="51">
        <f>'Laporan Mingguan'!Q1372</f>
        <v>1240000</v>
      </c>
      <c r="L1366" s="51">
        <f>'Laporan Mingguan'!R1372</f>
        <v>2480000</v>
      </c>
    </row>
    <row r="1367" spans="1:12" s="52" customFormat="1" x14ac:dyDescent="0.2">
      <c r="A1367" s="38">
        <f>'Laporan Mingguan'!A1373</f>
        <v>343</v>
      </c>
      <c r="B1367" s="48" t="str">
        <f>'Laporan Mingguan'!B1373</f>
        <v>END MILL STS</v>
      </c>
      <c r="C1367" s="48" t="str">
        <f>'Laporan Mingguan'!C1373</f>
        <v>Ø12  AC-4HFL</v>
      </c>
      <c r="D1367" s="48" t="str">
        <f>'Laporan Mingguan'!D1373</f>
        <v>SINERGI MK</v>
      </c>
      <c r="E1367" s="48">
        <f>'Laporan Mingguan'!E1373</f>
        <v>0</v>
      </c>
      <c r="F1367" s="51">
        <f>'Laporan Mingguan'!F1373</f>
        <v>2</v>
      </c>
      <c r="G1367" s="48">
        <f>'Laporan Mingguan'!G1373+'Laporan Mingguan'!I1373+'Laporan Mingguan'!K1373+'Laporan Mingguan'!M1373</f>
        <v>0</v>
      </c>
      <c r="H1367" s="48">
        <f>'Laporan Mingguan'!H1373+'Laporan Mingguan'!J1373+'Laporan Mingguan'!L1373+'Laporan Mingguan'!N1373</f>
        <v>0</v>
      </c>
      <c r="I1367" s="51">
        <f>'Laporan Mingguan'!O1373</f>
        <v>2</v>
      </c>
      <c r="J1367" s="39">
        <f>'Laporan Mingguan'!P1373</f>
        <v>2</v>
      </c>
      <c r="K1367" s="51">
        <f>'Laporan Mingguan'!Q1373</f>
        <v>1398500</v>
      </c>
      <c r="L1367" s="51">
        <f>'Laporan Mingguan'!R1373</f>
        <v>2797000</v>
      </c>
    </row>
    <row r="1368" spans="1:12" s="52" customFormat="1" x14ac:dyDescent="0.2">
      <c r="A1368" s="38">
        <f>'Laporan Mingguan'!A1374</f>
        <v>344</v>
      </c>
      <c r="B1368" s="48" t="str">
        <f>'Laporan Mingguan'!B1374</f>
        <v>END MILL STS</v>
      </c>
      <c r="C1368" s="48" t="str">
        <f>'Laporan Mingguan'!C1374</f>
        <v>Ø12 AC-4HFR-12</v>
      </c>
      <c r="D1368" s="48" t="str">
        <f>'Laporan Mingguan'!D1374</f>
        <v>SINERGI MK</v>
      </c>
      <c r="E1368" s="48">
        <f>'Laporan Mingguan'!E1374</f>
        <v>0</v>
      </c>
      <c r="F1368" s="51">
        <f>'Laporan Mingguan'!F1374</f>
        <v>0</v>
      </c>
      <c r="G1368" s="48">
        <f>'Laporan Mingguan'!G1374+'Laporan Mingguan'!I1374+'Laporan Mingguan'!K1374+'Laporan Mingguan'!M1374</f>
        <v>0</v>
      </c>
      <c r="H1368" s="48">
        <f>'Laporan Mingguan'!H1374+'Laporan Mingguan'!J1374+'Laporan Mingguan'!L1374+'Laporan Mingguan'!N1374</f>
        <v>0</v>
      </c>
      <c r="I1368" s="51">
        <f>'Laporan Mingguan'!O1374</f>
        <v>0</v>
      </c>
      <c r="J1368" s="39">
        <f>'Laporan Mingguan'!P1374</f>
        <v>0</v>
      </c>
      <c r="K1368" s="51">
        <f>'Laporan Mingguan'!Q1374</f>
        <v>1040000</v>
      </c>
      <c r="L1368" s="51">
        <f>'Laporan Mingguan'!R1374</f>
        <v>0</v>
      </c>
    </row>
    <row r="1369" spans="1:12" s="52" customFormat="1" x14ac:dyDescent="0.2">
      <c r="A1369" s="38">
        <f>'Laporan Mingguan'!A1375</f>
        <v>345</v>
      </c>
      <c r="B1369" s="48" t="str">
        <f>'Laporan Mingguan'!B1375</f>
        <v>END MILL STS</v>
      </c>
      <c r="C1369" s="48" t="str">
        <f>'Laporan Mingguan'!C1375</f>
        <v>Ø12 OT-4HFR-12</v>
      </c>
      <c r="D1369" s="48" t="str">
        <f>'Laporan Mingguan'!D1375</f>
        <v>SINERGI MK</v>
      </c>
      <c r="E1369" s="48">
        <f>'Laporan Mingguan'!E1375</f>
        <v>0</v>
      </c>
      <c r="F1369" s="51">
        <f>'Laporan Mingguan'!F1375</f>
        <v>1</v>
      </c>
      <c r="G1369" s="48">
        <f>'Laporan Mingguan'!G1375+'Laporan Mingguan'!I1375+'Laporan Mingguan'!K1375+'Laporan Mingguan'!M1375</f>
        <v>0</v>
      </c>
      <c r="H1369" s="48">
        <f>'Laporan Mingguan'!H1375+'Laporan Mingguan'!J1375+'Laporan Mingguan'!L1375+'Laporan Mingguan'!N1375</f>
        <v>1</v>
      </c>
      <c r="I1369" s="51">
        <f>'Laporan Mingguan'!O1375</f>
        <v>0</v>
      </c>
      <c r="J1369" s="39">
        <f>'Laporan Mingguan'!P1375</f>
        <v>0</v>
      </c>
      <c r="K1369" s="51">
        <f>'Laporan Mingguan'!Q1375</f>
        <v>1008600</v>
      </c>
      <c r="L1369" s="51">
        <f>'Laporan Mingguan'!R1375</f>
        <v>0</v>
      </c>
    </row>
    <row r="1370" spans="1:12" s="52" customFormat="1" x14ac:dyDescent="0.2">
      <c r="A1370" s="38">
        <f>'Laporan Mingguan'!A1376</f>
        <v>346</v>
      </c>
      <c r="B1370" s="48" t="str">
        <f>'Laporan Mingguan'!B1376</f>
        <v>END MILL STS</v>
      </c>
      <c r="C1370" s="48" t="str">
        <f>'Laporan Mingguan'!C1376</f>
        <v>Ø12-3AEMM 12</v>
      </c>
      <c r="D1370" s="48" t="str">
        <f>'Laporan Mingguan'!D1376</f>
        <v>SINERGI MK</v>
      </c>
      <c r="E1370" s="48">
        <f>'Laporan Mingguan'!E1376</f>
        <v>0</v>
      </c>
      <c r="F1370" s="51">
        <f>'Laporan Mingguan'!F1376</f>
        <v>3</v>
      </c>
      <c r="G1370" s="48">
        <f>'Laporan Mingguan'!G1376+'Laporan Mingguan'!I1376+'Laporan Mingguan'!K1376+'Laporan Mingguan'!M1376</f>
        <v>0</v>
      </c>
      <c r="H1370" s="48">
        <f>'Laporan Mingguan'!H1376+'Laporan Mingguan'!J1376+'Laporan Mingguan'!L1376+'Laporan Mingguan'!N1376</f>
        <v>0</v>
      </c>
      <c r="I1370" s="51">
        <f>'Laporan Mingguan'!O1376</f>
        <v>3</v>
      </c>
      <c r="J1370" s="39">
        <f>'Laporan Mingguan'!P1376</f>
        <v>3</v>
      </c>
      <c r="K1370" s="51">
        <f>'Laporan Mingguan'!Q1376</f>
        <v>942600</v>
      </c>
      <c r="L1370" s="51">
        <f>'Laporan Mingguan'!R1376</f>
        <v>2827800</v>
      </c>
    </row>
    <row r="1371" spans="1:12" s="52" customFormat="1" x14ac:dyDescent="0.2">
      <c r="A1371" s="38">
        <f>'Laporan Mingguan'!A1377</f>
        <v>347</v>
      </c>
      <c r="B1371" s="48" t="str">
        <f>'Laporan Mingguan'!B1377</f>
        <v>END MILL STS</v>
      </c>
      <c r="C1371" s="48" t="str">
        <f>'Laporan Mingguan'!C1377</f>
        <v>Ø3 EMM 3ST</v>
      </c>
      <c r="D1371" s="48" t="str">
        <f>'Laporan Mingguan'!D1377</f>
        <v>SINERGI MK</v>
      </c>
      <c r="E1371" s="48">
        <f>'Laporan Mingguan'!E1377</f>
        <v>0</v>
      </c>
      <c r="F1371" s="51">
        <f>'Laporan Mingguan'!F1377</f>
        <v>2</v>
      </c>
      <c r="G1371" s="48">
        <f>'Laporan Mingguan'!G1377+'Laporan Mingguan'!I1377+'Laporan Mingguan'!K1377+'Laporan Mingguan'!M1377</f>
        <v>0</v>
      </c>
      <c r="H1371" s="48">
        <f>'Laporan Mingguan'!H1377+'Laporan Mingguan'!J1377+'Laporan Mingguan'!L1377+'Laporan Mingguan'!N1377</f>
        <v>0</v>
      </c>
      <c r="I1371" s="51">
        <f>'Laporan Mingguan'!O1377</f>
        <v>2</v>
      </c>
      <c r="J1371" s="39">
        <f>'Laporan Mingguan'!P1377</f>
        <v>2</v>
      </c>
      <c r="K1371" s="51">
        <f>'Laporan Mingguan'!Q1377</f>
        <v>286000</v>
      </c>
      <c r="L1371" s="51">
        <f>'Laporan Mingguan'!R1377</f>
        <v>572000</v>
      </c>
    </row>
    <row r="1372" spans="1:12" s="52" customFormat="1" x14ac:dyDescent="0.2">
      <c r="A1372" s="38">
        <f>'Laporan Mingguan'!A1378</f>
        <v>348</v>
      </c>
      <c r="B1372" s="48" t="str">
        <f>'Laporan Mingguan'!B1378</f>
        <v>END MILL STS</v>
      </c>
      <c r="C1372" s="48" t="str">
        <f>'Laporan Mingguan'!C1378</f>
        <v>Ø4 EMM 4ST</v>
      </c>
      <c r="D1372" s="48" t="str">
        <f>'Laporan Mingguan'!D1378</f>
        <v>SINERGI MK</v>
      </c>
      <c r="E1372" s="48">
        <f>'Laporan Mingguan'!E1378</f>
        <v>0</v>
      </c>
      <c r="F1372" s="51">
        <f>'Laporan Mingguan'!F1378</f>
        <v>1</v>
      </c>
      <c r="G1372" s="48">
        <f>'Laporan Mingguan'!G1378+'Laporan Mingguan'!I1378+'Laporan Mingguan'!K1378+'Laporan Mingguan'!M1378</f>
        <v>0</v>
      </c>
      <c r="H1372" s="48">
        <f>'Laporan Mingguan'!H1378+'Laporan Mingguan'!J1378+'Laporan Mingguan'!L1378+'Laporan Mingguan'!N1378</f>
        <v>0</v>
      </c>
      <c r="I1372" s="51">
        <f>'Laporan Mingguan'!O1378</f>
        <v>1</v>
      </c>
      <c r="J1372" s="39">
        <f>'Laporan Mingguan'!P1378</f>
        <v>1</v>
      </c>
      <c r="K1372" s="51">
        <f>'Laporan Mingguan'!Q1378</f>
        <v>286000</v>
      </c>
      <c r="L1372" s="51">
        <f>'Laporan Mingguan'!R1378</f>
        <v>286000</v>
      </c>
    </row>
    <row r="1373" spans="1:12" s="52" customFormat="1" x14ac:dyDescent="0.2">
      <c r="A1373" s="38">
        <f>'Laporan Mingguan'!A1379</f>
        <v>349</v>
      </c>
      <c r="B1373" s="48" t="str">
        <f>'Laporan Mingguan'!B1379</f>
        <v>END MILL STS</v>
      </c>
      <c r="C1373" s="48" t="str">
        <f>'Laporan Mingguan'!C1379</f>
        <v>Ø6 RER 6xR0.5</v>
      </c>
      <c r="D1373" s="48" t="str">
        <f>'Laporan Mingguan'!D1379</f>
        <v>SINERGI MK</v>
      </c>
      <c r="E1373" s="48">
        <f>'Laporan Mingguan'!E1379</f>
        <v>0</v>
      </c>
      <c r="F1373" s="51">
        <f>'Laporan Mingguan'!F1379</f>
        <v>3</v>
      </c>
      <c r="G1373" s="48">
        <f>'Laporan Mingguan'!G1379+'Laporan Mingguan'!I1379+'Laporan Mingguan'!K1379+'Laporan Mingguan'!M1379</f>
        <v>0</v>
      </c>
      <c r="H1373" s="48">
        <f>'Laporan Mingguan'!H1379+'Laporan Mingguan'!J1379+'Laporan Mingguan'!L1379+'Laporan Mingguan'!N1379</f>
        <v>0</v>
      </c>
      <c r="I1373" s="51">
        <f>'Laporan Mingguan'!O1379</f>
        <v>3</v>
      </c>
      <c r="J1373" s="39">
        <f>'Laporan Mingguan'!P1379</f>
        <v>3</v>
      </c>
      <c r="K1373" s="51">
        <f>'Laporan Mingguan'!Q1379</f>
        <v>468000</v>
      </c>
      <c r="L1373" s="51">
        <f>'Laporan Mingguan'!R1379</f>
        <v>1404000</v>
      </c>
    </row>
    <row r="1374" spans="1:12" s="52" customFormat="1" x14ac:dyDescent="0.2">
      <c r="A1374" s="38">
        <f>'Laporan Mingguan'!A1380</f>
        <v>350</v>
      </c>
      <c r="B1374" s="48" t="str">
        <f>'Laporan Mingguan'!B1380</f>
        <v>END MILL STS</v>
      </c>
      <c r="C1374" s="48" t="str">
        <f>'Laporan Mingguan'!C1380</f>
        <v>Ø6 RER 6xR1</v>
      </c>
      <c r="D1374" s="48" t="str">
        <f>'Laporan Mingguan'!D1380</f>
        <v>SINERGI MK</v>
      </c>
      <c r="E1374" s="48">
        <f>'Laporan Mingguan'!E1380</f>
        <v>0</v>
      </c>
      <c r="F1374" s="51">
        <f>'Laporan Mingguan'!F1380</f>
        <v>1</v>
      </c>
      <c r="G1374" s="48">
        <f>'Laporan Mingguan'!G1380+'Laporan Mingguan'!I1380+'Laporan Mingguan'!K1380+'Laporan Mingguan'!M1380</f>
        <v>0</v>
      </c>
      <c r="H1374" s="48">
        <f>'Laporan Mingguan'!H1380+'Laporan Mingguan'!J1380+'Laporan Mingguan'!L1380+'Laporan Mingguan'!N1380</f>
        <v>0</v>
      </c>
      <c r="I1374" s="51">
        <f>'Laporan Mingguan'!O1380</f>
        <v>1</v>
      </c>
      <c r="J1374" s="39">
        <f>'Laporan Mingguan'!P1380</f>
        <v>1</v>
      </c>
      <c r="K1374" s="51">
        <f>'Laporan Mingguan'!Q1380</f>
        <v>468000</v>
      </c>
      <c r="L1374" s="51">
        <f>'Laporan Mingguan'!R1380</f>
        <v>468000</v>
      </c>
    </row>
    <row r="1375" spans="1:12" s="52" customFormat="1" x14ac:dyDescent="0.2">
      <c r="A1375" s="38">
        <f>'Laporan Mingguan'!A1381</f>
        <v>351</v>
      </c>
      <c r="B1375" s="48" t="str">
        <f>'Laporan Mingguan'!B1381</f>
        <v>END MILL STS</v>
      </c>
      <c r="C1375" s="48" t="str">
        <f>'Laporan Mingguan'!C1381</f>
        <v>Ø10 RER 10xR1</v>
      </c>
      <c r="D1375" s="48" t="str">
        <f>'Laporan Mingguan'!D1381</f>
        <v>SINERGI MK</v>
      </c>
      <c r="E1375" s="48">
        <f>'Laporan Mingguan'!E1381</f>
        <v>0</v>
      </c>
      <c r="F1375" s="51">
        <f>'Laporan Mingguan'!F1381</f>
        <v>0</v>
      </c>
      <c r="G1375" s="48">
        <f>'Laporan Mingguan'!G1381+'Laporan Mingguan'!I1381+'Laporan Mingguan'!K1381+'Laporan Mingguan'!M1381</f>
        <v>0</v>
      </c>
      <c r="H1375" s="48">
        <f>'Laporan Mingguan'!H1381+'Laporan Mingguan'!J1381+'Laporan Mingguan'!L1381+'Laporan Mingguan'!N1381</f>
        <v>0</v>
      </c>
      <c r="I1375" s="51">
        <f>'Laporan Mingguan'!O1381</f>
        <v>0</v>
      </c>
      <c r="J1375" s="39">
        <f>'Laporan Mingguan'!P1381</f>
        <v>0</v>
      </c>
      <c r="K1375" s="51">
        <f>'Laporan Mingguan'!Q1381</f>
        <v>766000</v>
      </c>
      <c r="L1375" s="51">
        <f>'Laporan Mingguan'!R1381</f>
        <v>0</v>
      </c>
    </row>
    <row r="1376" spans="1:12" s="52" customFormat="1" x14ac:dyDescent="0.2">
      <c r="A1376" s="38">
        <f>'Laporan Mingguan'!A1382</f>
        <v>352</v>
      </c>
      <c r="B1376" s="48" t="str">
        <f>'Laporan Mingguan'!B1382</f>
        <v>END MILL STS</v>
      </c>
      <c r="C1376" s="48" t="str">
        <f>'Laporan Mingguan'!C1382</f>
        <v>Ø16 3AEMM16</v>
      </c>
      <c r="D1376" s="48" t="str">
        <f>'Laporan Mingguan'!D1382</f>
        <v>SINERGI MK</v>
      </c>
      <c r="E1376" s="48">
        <f>'Laporan Mingguan'!E1382</f>
        <v>0</v>
      </c>
      <c r="F1376" s="51">
        <f>'Laporan Mingguan'!F1382</f>
        <v>1</v>
      </c>
      <c r="G1376" s="48">
        <f>'Laporan Mingguan'!G1382+'Laporan Mingguan'!I1382+'Laporan Mingguan'!K1382+'Laporan Mingguan'!M1382</f>
        <v>0</v>
      </c>
      <c r="H1376" s="48">
        <f>'Laporan Mingguan'!H1382+'Laporan Mingguan'!J1382+'Laporan Mingguan'!L1382+'Laporan Mingguan'!N1382</f>
        <v>1</v>
      </c>
      <c r="I1376" s="51">
        <f>'Laporan Mingguan'!O1382</f>
        <v>0</v>
      </c>
      <c r="J1376" s="39">
        <f>'Laporan Mingguan'!P1382</f>
        <v>0</v>
      </c>
      <c r="K1376" s="51">
        <f>'Laporan Mingguan'!Q1382</f>
        <v>1875000</v>
      </c>
      <c r="L1376" s="51">
        <f>'Laporan Mingguan'!R1382</f>
        <v>0</v>
      </c>
    </row>
    <row r="1377" spans="1:12" s="52" customFormat="1" x14ac:dyDescent="0.2">
      <c r="A1377" s="38">
        <f>'Laporan Mingguan'!A1383</f>
        <v>353</v>
      </c>
      <c r="B1377" s="48" t="str">
        <f>'Laporan Mingguan'!B1383</f>
        <v>END MILL STS</v>
      </c>
      <c r="C1377" s="48" t="str">
        <f>'Laporan Mingguan'!C1383</f>
        <v>Ø16 4EMM16</v>
      </c>
      <c r="D1377" s="48" t="str">
        <f>'Laporan Mingguan'!D1383</f>
        <v>SINERGI MK</v>
      </c>
      <c r="E1377" s="48">
        <f>'Laporan Mingguan'!E1383</f>
        <v>0</v>
      </c>
      <c r="F1377" s="51">
        <f>'Laporan Mingguan'!F1383</f>
        <v>1</v>
      </c>
      <c r="G1377" s="48">
        <f>'Laporan Mingguan'!G1383+'Laporan Mingguan'!I1383+'Laporan Mingguan'!K1383+'Laporan Mingguan'!M1383</f>
        <v>0</v>
      </c>
      <c r="H1377" s="48">
        <f>'Laporan Mingguan'!H1383+'Laporan Mingguan'!J1383+'Laporan Mingguan'!L1383+'Laporan Mingguan'!N1383</f>
        <v>0</v>
      </c>
      <c r="I1377" s="51">
        <f>'Laporan Mingguan'!O1383</f>
        <v>1</v>
      </c>
      <c r="J1377" s="39">
        <f>'Laporan Mingguan'!P1383</f>
        <v>1</v>
      </c>
      <c r="K1377" s="51">
        <f>'Laporan Mingguan'!Q1383</f>
        <v>1686000</v>
      </c>
      <c r="L1377" s="51">
        <f>'Laporan Mingguan'!R1383</f>
        <v>1686000</v>
      </c>
    </row>
    <row r="1378" spans="1:12" s="52" customFormat="1" x14ac:dyDescent="0.2">
      <c r="A1378" s="38">
        <f>'Laporan Mingguan'!A1384</f>
        <v>354</v>
      </c>
      <c r="B1378" s="48" t="str">
        <f>'Laporan Mingguan'!B1384</f>
        <v>END MILL STS</v>
      </c>
      <c r="C1378" s="48" t="str">
        <f>'Laporan Mingguan'!C1384</f>
        <v>Ø16 OT-4EMM16</v>
      </c>
      <c r="D1378" s="48" t="str">
        <f>'Laporan Mingguan'!D1384</f>
        <v>SINERGI MK</v>
      </c>
      <c r="E1378" s="48">
        <f>'Laporan Mingguan'!E1384</f>
        <v>0</v>
      </c>
      <c r="F1378" s="51">
        <f>'Laporan Mingguan'!F1384</f>
        <v>2</v>
      </c>
      <c r="G1378" s="48">
        <f>'Laporan Mingguan'!G1384+'Laporan Mingguan'!I1384+'Laporan Mingguan'!K1384+'Laporan Mingguan'!M1384</f>
        <v>0</v>
      </c>
      <c r="H1378" s="48">
        <f>'Laporan Mingguan'!H1384+'Laporan Mingguan'!J1384+'Laporan Mingguan'!L1384+'Laporan Mingguan'!N1384</f>
        <v>0</v>
      </c>
      <c r="I1378" s="51">
        <f>'Laporan Mingguan'!O1384</f>
        <v>2</v>
      </c>
      <c r="J1378" s="39">
        <f>'Laporan Mingguan'!P1384</f>
        <v>2</v>
      </c>
      <c r="K1378" s="51">
        <f>'Laporan Mingguan'!Q1384</f>
        <v>1323600</v>
      </c>
      <c r="L1378" s="51">
        <f>'Laporan Mingguan'!R1384</f>
        <v>2647200</v>
      </c>
    </row>
    <row r="1379" spans="1:12" s="52" customFormat="1" x14ac:dyDescent="0.2">
      <c r="A1379" s="38">
        <f>'Laporan Mingguan'!A1385</f>
        <v>355</v>
      </c>
      <c r="B1379" s="48" t="str">
        <f>'Laporan Mingguan'!B1385</f>
        <v>END MILL STS</v>
      </c>
      <c r="C1379" s="48" t="str">
        <f>'Laporan Mingguan'!C1385</f>
        <v>Ø16 AC-4EMM16</v>
      </c>
      <c r="D1379" s="48" t="str">
        <f>'Laporan Mingguan'!D1385</f>
        <v>SINERGI MK</v>
      </c>
      <c r="E1379" s="48">
        <f>'Laporan Mingguan'!E1385</f>
        <v>0</v>
      </c>
      <c r="F1379" s="51">
        <f>'Laporan Mingguan'!F1385</f>
        <v>0</v>
      </c>
      <c r="G1379" s="48">
        <f>'Laporan Mingguan'!G1385+'Laporan Mingguan'!I1385+'Laporan Mingguan'!K1385+'Laporan Mingguan'!M1385</f>
        <v>0</v>
      </c>
      <c r="H1379" s="48">
        <f>'Laporan Mingguan'!H1385+'Laporan Mingguan'!J1385+'Laporan Mingguan'!L1385+'Laporan Mingguan'!N1385</f>
        <v>0</v>
      </c>
      <c r="I1379" s="51">
        <f>'Laporan Mingguan'!O1385</f>
        <v>0</v>
      </c>
      <c r="J1379" s="39">
        <f>'Laporan Mingguan'!P1385</f>
        <v>0</v>
      </c>
      <c r="K1379" s="51">
        <f>'Laporan Mingguan'!Q1385</f>
        <v>1660000</v>
      </c>
      <c r="L1379" s="51">
        <f>'Laporan Mingguan'!R1385</f>
        <v>0</v>
      </c>
    </row>
    <row r="1380" spans="1:12" s="52" customFormat="1" x14ac:dyDescent="0.2">
      <c r="A1380" s="38">
        <f>'Laporan Mingguan'!A1386</f>
        <v>356</v>
      </c>
      <c r="B1380" s="48" t="str">
        <f>'Laporan Mingguan'!B1386</f>
        <v>END MILL STS</v>
      </c>
      <c r="C1380" s="48" t="str">
        <f>'Laporan Mingguan'!C1386</f>
        <v>Ø20 4EMM20</v>
      </c>
      <c r="D1380" s="48" t="str">
        <f>'Laporan Mingguan'!D1386</f>
        <v>SINERGI MK</v>
      </c>
      <c r="E1380" s="48">
        <f>'Laporan Mingguan'!E1386</f>
        <v>0</v>
      </c>
      <c r="F1380" s="51">
        <f>'Laporan Mingguan'!F1386</f>
        <v>0</v>
      </c>
      <c r="G1380" s="48">
        <f>'Laporan Mingguan'!G1386+'Laporan Mingguan'!I1386+'Laporan Mingguan'!K1386+'Laporan Mingguan'!M1386</f>
        <v>0</v>
      </c>
      <c r="H1380" s="48">
        <f>'Laporan Mingguan'!H1386+'Laporan Mingguan'!J1386+'Laporan Mingguan'!L1386+'Laporan Mingguan'!N1386</f>
        <v>0</v>
      </c>
      <c r="I1380" s="51">
        <f>'Laporan Mingguan'!O1386</f>
        <v>0</v>
      </c>
      <c r="J1380" s="39">
        <f>'Laporan Mingguan'!P1386</f>
        <v>0</v>
      </c>
      <c r="K1380" s="51">
        <f>'Laporan Mingguan'!Q1386</f>
        <v>2437500</v>
      </c>
      <c r="L1380" s="51">
        <f>'Laporan Mingguan'!R1386</f>
        <v>0</v>
      </c>
    </row>
    <row r="1381" spans="1:12" s="52" customFormat="1" x14ac:dyDescent="0.2">
      <c r="A1381" s="38">
        <f>'Laporan Mingguan'!A1387</f>
        <v>357</v>
      </c>
      <c r="B1381" s="48" t="str">
        <f>'Laporan Mingguan'!B1387</f>
        <v>END MILL STS</v>
      </c>
      <c r="C1381" s="48" t="str">
        <f>'Laporan Mingguan'!C1387</f>
        <v>Ø6 OT-4HFR6</v>
      </c>
      <c r="D1381" s="48" t="str">
        <f>'Laporan Mingguan'!D1387</f>
        <v>SINERGI MK</v>
      </c>
      <c r="E1381" s="48">
        <f>'Laporan Mingguan'!E1387</f>
        <v>0</v>
      </c>
      <c r="F1381" s="51">
        <f>'Laporan Mingguan'!F1387</f>
        <v>2</v>
      </c>
      <c r="G1381" s="48">
        <f>'Laporan Mingguan'!G1387+'Laporan Mingguan'!I1387+'Laporan Mingguan'!K1387+'Laporan Mingguan'!M1387</f>
        <v>2</v>
      </c>
      <c r="H1381" s="48">
        <f>'Laporan Mingguan'!H1387+'Laporan Mingguan'!J1387+'Laporan Mingguan'!L1387+'Laporan Mingguan'!N1387</f>
        <v>2</v>
      </c>
      <c r="I1381" s="51">
        <f>'Laporan Mingguan'!O1387</f>
        <v>2</v>
      </c>
      <c r="J1381" s="39">
        <f>'Laporan Mingguan'!P1387</f>
        <v>2</v>
      </c>
      <c r="K1381" s="51">
        <f>'Laporan Mingguan'!Q1387</f>
        <v>475800</v>
      </c>
      <c r="L1381" s="51">
        <f>'Laporan Mingguan'!R1387</f>
        <v>951600</v>
      </c>
    </row>
    <row r="1382" spans="1:12" s="52" customFormat="1" x14ac:dyDescent="0.2">
      <c r="A1382" s="38">
        <f>'Laporan Mingguan'!A1388</f>
        <v>358</v>
      </c>
      <c r="B1382" s="48" t="str">
        <f>'Laporan Mingguan'!B1388</f>
        <v>END MILL STS</v>
      </c>
      <c r="C1382" s="48" t="str">
        <f>'Laporan Mingguan'!C1388</f>
        <v>Ø20 OT-4EMM20</v>
      </c>
      <c r="D1382" s="48" t="str">
        <f>'Laporan Mingguan'!D1388</f>
        <v>SINERGI MK</v>
      </c>
      <c r="E1382" s="48">
        <f>'Laporan Mingguan'!E1388</f>
        <v>0</v>
      </c>
      <c r="F1382" s="51">
        <f>'Laporan Mingguan'!F1388</f>
        <v>1</v>
      </c>
      <c r="G1382" s="48">
        <f>'Laporan Mingguan'!G1388+'Laporan Mingguan'!I1388+'Laporan Mingguan'!K1388+'Laporan Mingguan'!M1388</f>
        <v>0</v>
      </c>
      <c r="H1382" s="48">
        <f>'Laporan Mingguan'!H1388+'Laporan Mingguan'!J1388+'Laporan Mingguan'!L1388+'Laporan Mingguan'!N1388</f>
        <v>0</v>
      </c>
      <c r="I1382" s="51">
        <f>'Laporan Mingguan'!O1388</f>
        <v>1</v>
      </c>
      <c r="J1382" s="39">
        <f>'Laporan Mingguan'!P1388</f>
        <v>1</v>
      </c>
      <c r="K1382" s="51">
        <f>'Laporan Mingguan'!Q1388</f>
        <v>2370000</v>
      </c>
      <c r="L1382" s="51">
        <f>'Laporan Mingguan'!R1388</f>
        <v>2370000</v>
      </c>
    </row>
    <row r="1383" spans="1:12" s="52" customFormat="1" x14ac:dyDescent="0.2">
      <c r="A1383" s="38">
        <f>'Laporan Mingguan'!A1389</f>
        <v>359</v>
      </c>
      <c r="B1383" s="48" t="str">
        <f>'Laporan Mingguan'!B1389</f>
        <v xml:space="preserve">END MILL YG  </v>
      </c>
      <c r="C1383" s="48" t="str">
        <f>'Laporan Mingguan'!C1389</f>
        <v>Ø8x8x25x70 EM818080</v>
      </c>
      <c r="D1383" s="48">
        <f>'Laporan Mingguan'!D1389</f>
        <v>0</v>
      </c>
      <c r="E1383" s="48">
        <f>'Laporan Mingguan'!E1389</f>
        <v>0</v>
      </c>
      <c r="F1383" s="51">
        <f>'Laporan Mingguan'!F1389</f>
        <v>1</v>
      </c>
      <c r="G1383" s="48">
        <f>'Laporan Mingguan'!G1389+'Laporan Mingguan'!I1389+'Laporan Mingguan'!K1389+'Laporan Mingguan'!M1389</f>
        <v>0</v>
      </c>
      <c r="H1383" s="48">
        <f>'Laporan Mingguan'!H1389+'Laporan Mingguan'!J1389+'Laporan Mingguan'!L1389+'Laporan Mingguan'!N1389</f>
        <v>0</v>
      </c>
      <c r="I1383" s="51">
        <f>'Laporan Mingguan'!O1389</f>
        <v>1</v>
      </c>
      <c r="J1383" s="39">
        <f>'Laporan Mingguan'!P1389</f>
        <v>1</v>
      </c>
      <c r="K1383" s="51">
        <f>'Laporan Mingguan'!Q1389</f>
        <v>0</v>
      </c>
      <c r="L1383" s="51">
        <f>'Laporan Mingguan'!R1389</f>
        <v>0</v>
      </c>
    </row>
    <row r="1384" spans="1:12" s="52" customFormat="1" x14ac:dyDescent="0.2">
      <c r="A1384" s="38">
        <f>'Laporan Mingguan'!A1390</f>
        <v>360</v>
      </c>
      <c r="B1384" s="48" t="str">
        <f>'Laporan Mingguan'!B1390</f>
        <v>END MILL YG (G8A37080)</v>
      </c>
      <c r="C1384" s="48" t="str">
        <f>'Laporan Mingguan'!C1390</f>
        <v xml:space="preserve">Ø8(R0.2)x8x9(18)x60 </v>
      </c>
      <c r="D1384" s="48">
        <f>'Laporan Mingguan'!D1390</f>
        <v>0</v>
      </c>
      <c r="E1384" s="48">
        <f>'Laporan Mingguan'!E1390</f>
        <v>0</v>
      </c>
      <c r="F1384" s="51">
        <f>'Laporan Mingguan'!F1390</f>
        <v>1</v>
      </c>
      <c r="G1384" s="48">
        <f>'Laporan Mingguan'!G1390+'Laporan Mingguan'!I1390+'Laporan Mingguan'!K1390+'Laporan Mingguan'!M1390</f>
        <v>0</v>
      </c>
      <c r="H1384" s="48">
        <f>'Laporan Mingguan'!H1390+'Laporan Mingguan'!J1390+'Laporan Mingguan'!L1390+'Laporan Mingguan'!N1390</f>
        <v>0</v>
      </c>
      <c r="I1384" s="51">
        <f>'Laporan Mingguan'!O1390</f>
        <v>1</v>
      </c>
      <c r="J1384" s="39">
        <f>'Laporan Mingguan'!P1390</f>
        <v>1</v>
      </c>
      <c r="K1384" s="51">
        <f>'Laporan Mingguan'!Q1390</f>
        <v>250000</v>
      </c>
      <c r="L1384" s="51">
        <f>'Laporan Mingguan'!R1390</f>
        <v>250000</v>
      </c>
    </row>
    <row r="1385" spans="1:12" s="52" customFormat="1" x14ac:dyDescent="0.2">
      <c r="A1385" s="38">
        <f>'Laporan Mingguan'!A1391</f>
        <v>361</v>
      </c>
      <c r="B1385" s="48" t="str">
        <f>'Laporan Mingguan'!B1391</f>
        <v xml:space="preserve">END MILL YG  </v>
      </c>
      <c r="C1385" s="48" t="str">
        <f>'Laporan Mingguan'!C1391</f>
        <v>Ø9x10x25x80</v>
      </c>
      <c r="D1385" s="48" t="str">
        <f>'Laporan Mingguan'!D1391</f>
        <v>JABAKU</v>
      </c>
      <c r="E1385" s="48">
        <f>'Laporan Mingguan'!E1391</f>
        <v>0</v>
      </c>
      <c r="F1385" s="51">
        <f>'Laporan Mingguan'!F1391</f>
        <v>2</v>
      </c>
      <c r="G1385" s="48">
        <f>'Laporan Mingguan'!G1391+'Laporan Mingguan'!I1391+'Laporan Mingguan'!K1391+'Laporan Mingguan'!M1391</f>
        <v>0</v>
      </c>
      <c r="H1385" s="48">
        <f>'Laporan Mingguan'!H1391+'Laporan Mingguan'!J1391+'Laporan Mingguan'!L1391+'Laporan Mingguan'!N1391</f>
        <v>0</v>
      </c>
      <c r="I1385" s="51">
        <f>'Laporan Mingguan'!O1391</f>
        <v>2</v>
      </c>
      <c r="J1385" s="39">
        <f>'Laporan Mingguan'!P1391</f>
        <v>2</v>
      </c>
      <c r="K1385" s="51">
        <f>'Laporan Mingguan'!Q1391</f>
        <v>204000</v>
      </c>
      <c r="L1385" s="51">
        <f>'Laporan Mingguan'!R1391</f>
        <v>408000</v>
      </c>
    </row>
    <row r="1386" spans="1:12" s="52" customFormat="1" x14ac:dyDescent="0.2">
      <c r="A1386" s="38">
        <f>'Laporan Mingguan'!A1392</f>
        <v>362</v>
      </c>
      <c r="B1386" s="48" t="str">
        <f>'Laporan Mingguan'!B1392</f>
        <v>END MILL YG1</v>
      </c>
      <c r="C1386" s="48" t="str">
        <f>'Laporan Mingguan'!C1392</f>
        <v>Ø11x12x30x90 E2412110K</v>
      </c>
      <c r="D1386" s="48" t="str">
        <f>'Laporan Mingguan'!D1392</f>
        <v>AGAVE</v>
      </c>
      <c r="E1386" s="48">
        <f>'Laporan Mingguan'!E1392</f>
        <v>0</v>
      </c>
      <c r="F1386" s="51">
        <f>'Laporan Mingguan'!F1392</f>
        <v>1</v>
      </c>
      <c r="G1386" s="48">
        <f>'Laporan Mingguan'!G1392+'Laporan Mingguan'!I1392+'Laporan Mingguan'!K1392+'Laporan Mingguan'!M1392</f>
        <v>0</v>
      </c>
      <c r="H1386" s="48">
        <f>'Laporan Mingguan'!H1392+'Laporan Mingguan'!J1392+'Laporan Mingguan'!L1392+'Laporan Mingguan'!N1392</f>
        <v>0</v>
      </c>
      <c r="I1386" s="51">
        <f>'Laporan Mingguan'!O1392</f>
        <v>1</v>
      </c>
      <c r="J1386" s="39">
        <f>'Laporan Mingguan'!P1392</f>
        <v>1</v>
      </c>
      <c r="K1386" s="51">
        <f>'Laporan Mingguan'!Q1392</f>
        <v>300000</v>
      </c>
      <c r="L1386" s="51">
        <f>'Laporan Mingguan'!R1392</f>
        <v>300000</v>
      </c>
    </row>
    <row r="1387" spans="1:12" s="52" customFormat="1" x14ac:dyDescent="0.2">
      <c r="A1387" s="38">
        <f>'Laporan Mingguan'!A1393</f>
        <v>363</v>
      </c>
      <c r="B1387" s="48" t="str">
        <f>'Laporan Mingguan'!B1393</f>
        <v>EndMill YG HSS</v>
      </c>
      <c r="C1387" s="48" t="str">
        <f>'Laporan Mingguan'!C1393</f>
        <v>Ø13x12x35x95 E2412130</v>
      </c>
      <c r="D1387" s="48" t="str">
        <f>'Laporan Mingguan'!D1393</f>
        <v>AGAVE</v>
      </c>
      <c r="E1387" s="48">
        <f>'Laporan Mingguan'!E1393</f>
        <v>0</v>
      </c>
      <c r="F1387" s="51">
        <f>'Laporan Mingguan'!F1393</f>
        <v>1</v>
      </c>
      <c r="G1387" s="48">
        <f>'Laporan Mingguan'!G1393+'Laporan Mingguan'!I1393+'Laporan Mingguan'!K1393+'Laporan Mingguan'!M1393</f>
        <v>0</v>
      </c>
      <c r="H1387" s="48">
        <f>'Laporan Mingguan'!H1393+'Laporan Mingguan'!J1393+'Laporan Mingguan'!L1393+'Laporan Mingguan'!N1393</f>
        <v>0</v>
      </c>
      <c r="I1387" s="51">
        <f>'Laporan Mingguan'!O1393</f>
        <v>1</v>
      </c>
      <c r="J1387" s="39">
        <f>'Laporan Mingguan'!P1393</f>
        <v>1</v>
      </c>
      <c r="K1387" s="51">
        <f>'Laporan Mingguan'!Q1393</f>
        <v>450000</v>
      </c>
      <c r="L1387" s="51">
        <f>'Laporan Mingguan'!R1393</f>
        <v>450000</v>
      </c>
    </row>
    <row r="1388" spans="1:12" s="52" customFormat="1" x14ac:dyDescent="0.2">
      <c r="A1388" s="38">
        <f>'Laporan Mingguan'!A1394</f>
        <v>364</v>
      </c>
      <c r="B1388" s="48" t="str">
        <f>'Laporan Mingguan'!B1394</f>
        <v>END MILL YG1 HSS</v>
      </c>
      <c r="C1388" s="48" t="str">
        <f>'Laporan Mingguan'!C1394</f>
        <v>Ø16x16x40x105 E2412160</v>
      </c>
      <c r="D1388" s="48" t="str">
        <f>'Laporan Mingguan'!D1394</f>
        <v>JABAKU</v>
      </c>
      <c r="E1388" s="48">
        <f>'Laporan Mingguan'!E1394</f>
        <v>0</v>
      </c>
      <c r="F1388" s="51">
        <f>'Laporan Mingguan'!F1394</f>
        <v>2</v>
      </c>
      <c r="G1388" s="48">
        <f>'Laporan Mingguan'!G1394+'Laporan Mingguan'!I1394+'Laporan Mingguan'!K1394+'Laporan Mingguan'!M1394</f>
        <v>0</v>
      </c>
      <c r="H1388" s="48">
        <f>'Laporan Mingguan'!H1394+'Laporan Mingguan'!J1394+'Laporan Mingguan'!L1394+'Laporan Mingguan'!N1394</f>
        <v>0</v>
      </c>
      <c r="I1388" s="51">
        <f>'Laporan Mingguan'!O1394</f>
        <v>2</v>
      </c>
      <c r="J1388" s="39">
        <f>'Laporan Mingguan'!P1394</f>
        <v>2</v>
      </c>
      <c r="K1388" s="51">
        <f>'Laporan Mingguan'!Q1394</f>
        <v>450000</v>
      </c>
      <c r="L1388" s="51">
        <f>'Laporan Mingguan'!R1394</f>
        <v>900000</v>
      </c>
    </row>
    <row r="1389" spans="1:12" s="52" customFormat="1" x14ac:dyDescent="0.2">
      <c r="A1389" s="38">
        <f>'Laporan Mingguan'!A1395</f>
        <v>365</v>
      </c>
      <c r="B1389" s="48" t="str">
        <f>'Laporan Mingguan'!B1395</f>
        <v>End Mill WG HSS</v>
      </c>
      <c r="C1389" s="48" t="str">
        <f>'Laporan Mingguan'!C1395</f>
        <v>Ø21x20x45x115 E2412210</v>
      </c>
      <c r="D1389" s="48">
        <f>'Laporan Mingguan'!D1395</f>
        <v>0</v>
      </c>
      <c r="E1389" s="48">
        <f>'Laporan Mingguan'!E1395</f>
        <v>0</v>
      </c>
      <c r="F1389" s="51">
        <f>'Laporan Mingguan'!F1395</f>
        <v>1</v>
      </c>
      <c r="G1389" s="48">
        <f>'Laporan Mingguan'!G1395+'Laporan Mingguan'!I1395+'Laporan Mingguan'!K1395+'Laporan Mingguan'!M1395</f>
        <v>0</v>
      </c>
      <c r="H1389" s="48">
        <f>'Laporan Mingguan'!H1395+'Laporan Mingguan'!J1395+'Laporan Mingguan'!L1395+'Laporan Mingguan'!N1395</f>
        <v>0</v>
      </c>
      <c r="I1389" s="51">
        <f>'Laporan Mingguan'!O1395</f>
        <v>1</v>
      </c>
      <c r="J1389" s="39">
        <f>'Laporan Mingguan'!P1395</f>
        <v>1</v>
      </c>
      <c r="K1389" s="51">
        <f>'Laporan Mingguan'!Q1395</f>
        <v>361000</v>
      </c>
      <c r="L1389" s="51">
        <f>'Laporan Mingguan'!R1395</f>
        <v>361000</v>
      </c>
    </row>
    <row r="1390" spans="1:12" s="52" customFormat="1" x14ac:dyDescent="0.2">
      <c r="A1390" s="38">
        <f>'Laporan Mingguan'!A1396</f>
        <v>366</v>
      </c>
      <c r="B1390" s="48" t="str">
        <f>'Laporan Mingguan'!B1396</f>
        <v>END MILL YG</v>
      </c>
      <c r="C1390" s="48" t="str">
        <f>'Laporan Mingguan'!C1396</f>
        <v>Ø25x25x50x125 E2412250</v>
      </c>
      <c r="D1390" s="48">
        <f>'Laporan Mingguan'!D1396</f>
        <v>0</v>
      </c>
      <c r="E1390" s="48">
        <f>'Laporan Mingguan'!E1396</f>
        <v>0</v>
      </c>
      <c r="F1390" s="51">
        <f>'Laporan Mingguan'!F1396</f>
        <v>1</v>
      </c>
      <c r="G1390" s="48">
        <f>'Laporan Mingguan'!G1396+'Laporan Mingguan'!I1396+'Laporan Mingguan'!K1396+'Laporan Mingguan'!M1396</f>
        <v>0</v>
      </c>
      <c r="H1390" s="48">
        <f>'Laporan Mingguan'!H1396+'Laporan Mingguan'!J1396+'Laporan Mingguan'!L1396+'Laporan Mingguan'!N1396</f>
        <v>0</v>
      </c>
      <c r="I1390" s="51">
        <f>'Laporan Mingguan'!O1396</f>
        <v>1</v>
      </c>
      <c r="J1390" s="39">
        <f>'Laporan Mingguan'!P1396</f>
        <v>1</v>
      </c>
      <c r="K1390" s="51">
        <f>'Laporan Mingguan'!Q1396</f>
        <v>361000</v>
      </c>
      <c r="L1390" s="51">
        <f>'Laporan Mingguan'!R1396</f>
        <v>361000</v>
      </c>
    </row>
    <row r="1391" spans="1:12" s="52" customFormat="1" x14ac:dyDescent="0.2">
      <c r="A1391" s="38">
        <f>'Laporan Mingguan'!A1397</f>
        <v>367</v>
      </c>
      <c r="B1391" s="48" t="str">
        <f>'Laporan Mingguan'!B1397</f>
        <v>END MILL YG</v>
      </c>
      <c r="C1391" s="48" t="str">
        <f>'Laporan Mingguan'!C1397</f>
        <v>Ø30x25x55x125 E2412300</v>
      </c>
      <c r="D1391" s="48">
        <f>'Laporan Mingguan'!D1397</f>
        <v>0</v>
      </c>
      <c r="E1391" s="48">
        <f>'Laporan Mingguan'!E1397</f>
        <v>0</v>
      </c>
      <c r="F1391" s="51">
        <f>'Laporan Mingguan'!F1397</f>
        <v>1</v>
      </c>
      <c r="G1391" s="48">
        <f>'Laporan Mingguan'!G1397+'Laporan Mingguan'!I1397+'Laporan Mingguan'!K1397+'Laporan Mingguan'!M1397</f>
        <v>0</v>
      </c>
      <c r="H1391" s="48">
        <f>'Laporan Mingguan'!H1397+'Laporan Mingguan'!J1397+'Laporan Mingguan'!L1397+'Laporan Mingguan'!N1397</f>
        <v>0</v>
      </c>
      <c r="I1391" s="51">
        <f>'Laporan Mingguan'!O1397</f>
        <v>1</v>
      </c>
      <c r="J1391" s="39">
        <f>'Laporan Mingguan'!P1397</f>
        <v>1</v>
      </c>
      <c r="K1391" s="51">
        <f>'Laporan Mingguan'!Q1397</f>
        <v>361000</v>
      </c>
      <c r="L1391" s="51">
        <f>'Laporan Mingguan'!R1397</f>
        <v>361000</v>
      </c>
    </row>
    <row r="1392" spans="1:12" s="52" customFormat="1" x14ac:dyDescent="0.2">
      <c r="A1392" s="38">
        <f>'Laporan Mingguan'!A1398</f>
        <v>368</v>
      </c>
      <c r="B1392" s="48" t="str">
        <f>'Laporan Mingguan'!B1398</f>
        <v>END MILL ZCC.CT</v>
      </c>
      <c r="C1392" s="48" t="str">
        <f>'Laporan Mingguan'!C1398</f>
        <v>Ø6 (R0.5)</v>
      </c>
      <c r="D1392" s="48">
        <f>'Laporan Mingguan'!D1398</f>
        <v>0</v>
      </c>
      <c r="E1392" s="48">
        <f>'Laporan Mingguan'!E1398</f>
        <v>0</v>
      </c>
      <c r="F1392" s="51">
        <f>'Laporan Mingguan'!F1398</f>
        <v>1</v>
      </c>
      <c r="G1392" s="48">
        <f>'Laporan Mingguan'!G1398+'Laporan Mingguan'!I1398+'Laporan Mingguan'!K1398+'Laporan Mingguan'!M1398</f>
        <v>0</v>
      </c>
      <c r="H1392" s="48">
        <f>'Laporan Mingguan'!H1398+'Laporan Mingguan'!J1398+'Laporan Mingguan'!L1398+'Laporan Mingguan'!N1398</f>
        <v>0</v>
      </c>
      <c r="I1392" s="51">
        <f>'Laporan Mingguan'!O1398</f>
        <v>1</v>
      </c>
      <c r="J1392" s="39">
        <f>'Laporan Mingguan'!P1398</f>
        <v>1</v>
      </c>
      <c r="K1392" s="51">
        <f>'Laporan Mingguan'!Q1398</f>
        <v>242600</v>
      </c>
      <c r="L1392" s="51">
        <f>'Laporan Mingguan'!R1398</f>
        <v>242600</v>
      </c>
    </row>
    <row r="1393" spans="1:12" s="52" customFormat="1" x14ac:dyDescent="0.2">
      <c r="A1393" s="38">
        <f>'Laporan Mingguan'!A1399</f>
        <v>369</v>
      </c>
      <c r="B1393" s="48" t="str">
        <f>'Laporan Mingguan'!B1399</f>
        <v>GAGANG DEBURING</v>
      </c>
      <c r="C1393" s="48">
        <f>'Laporan Mingguan'!C1399</f>
        <v>0</v>
      </c>
      <c r="D1393" s="48">
        <f>'Laporan Mingguan'!D1399</f>
        <v>0</v>
      </c>
      <c r="E1393" s="48">
        <f>'Laporan Mingguan'!E1399</f>
        <v>0</v>
      </c>
      <c r="F1393" s="51">
        <f>'Laporan Mingguan'!F1399</f>
        <v>1</v>
      </c>
      <c r="G1393" s="48">
        <f>'Laporan Mingguan'!G1399+'Laporan Mingguan'!I1399+'Laporan Mingguan'!K1399+'Laporan Mingguan'!M1399</f>
        <v>0</v>
      </c>
      <c r="H1393" s="48">
        <f>'Laporan Mingguan'!H1399+'Laporan Mingguan'!J1399+'Laporan Mingguan'!L1399+'Laporan Mingguan'!N1399</f>
        <v>0</v>
      </c>
      <c r="I1393" s="51">
        <f>'Laporan Mingguan'!O1399</f>
        <v>1</v>
      </c>
      <c r="J1393" s="39">
        <f>'Laporan Mingguan'!P1399</f>
        <v>1</v>
      </c>
      <c r="K1393" s="51">
        <f>'Laporan Mingguan'!Q1399</f>
        <v>150000</v>
      </c>
      <c r="L1393" s="51">
        <f>'Laporan Mingguan'!R1399</f>
        <v>150000</v>
      </c>
    </row>
    <row r="1394" spans="1:12" s="52" customFormat="1" x14ac:dyDescent="0.2">
      <c r="A1394" s="38">
        <f>'Laporan Mingguan'!A1400</f>
        <v>370</v>
      </c>
      <c r="B1394" s="48" t="str">
        <f>'Laporan Mingguan'!B1400</f>
        <v>Hand Reamer YG1</v>
      </c>
      <c r="C1394" s="48" t="str">
        <f>'Laporan Mingguan'!C1400</f>
        <v>Ø3.5 K115300350</v>
      </c>
      <c r="D1394" s="48" t="str">
        <f>'Laporan Mingguan'!D1400</f>
        <v>JABAKU</v>
      </c>
      <c r="E1394" s="48">
        <f>'Laporan Mingguan'!E1400</f>
        <v>0</v>
      </c>
      <c r="F1394" s="51">
        <f>'Laporan Mingguan'!F1400</f>
        <v>2</v>
      </c>
      <c r="G1394" s="48">
        <f>'Laporan Mingguan'!G1400+'Laporan Mingguan'!I1400+'Laporan Mingguan'!K1400+'Laporan Mingguan'!M1400</f>
        <v>0</v>
      </c>
      <c r="H1394" s="48">
        <f>'Laporan Mingguan'!H1400+'Laporan Mingguan'!J1400+'Laporan Mingguan'!L1400+'Laporan Mingguan'!N1400</f>
        <v>0</v>
      </c>
      <c r="I1394" s="51">
        <f>'Laporan Mingguan'!O1400</f>
        <v>2</v>
      </c>
      <c r="J1394" s="39">
        <f>'Laporan Mingguan'!P1400</f>
        <v>2</v>
      </c>
      <c r="K1394" s="51">
        <f>'Laporan Mingguan'!Q1400</f>
        <v>150000</v>
      </c>
      <c r="L1394" s="51">
        <f>'Laporan Mingguan'!R1400</f>
        <v>300000</v>
      </c>
    </row>
    <row r="1395" spans="1:12" s="52" customFormat="1" x14ac:dyDescent="0.2">
      <c r="A1395" s="38">
        <f>'Laporan Mingguan'!A1401</f>
        <v>371</v>
      </c>
      <c r="B1395" s="48" t="str">
        <f>'Laporan Mingguan'!B1401</f>
        <v>Hand Tap WG,YAMAWA</v>
      </c>
      <c r="C1395" s="48" t="str">
        <f>'Laporan Mingguan'!C1401</f>
        <v>M3 x 0.5</v>
      </c>
      <c r="D1395" s="48" t="str">
        <f>'Laporan Mingguan'!D1401</f>
        <v>Agave</v>
      </c>
      <c r="E1395" s="48">
        <f>'Laporan Mingguan'!E1401</f>
        <v>0</v>
      </c>
      <c r="F1395" s="51">
        <f>'Laporan Mingguan'!F1401</f>
        <v>1</v>
      </c>
      <c r="G1395" s="48">
        <f>'Laporan Mingguan'!G1401+'Laporan Mingguan'!I1401+'Laporan Mingguan'!K1401+'Laporan Mingguan'!M1401</f>
        <v>1</v>
      </c>
      <c r="H1395" s="48">
        <f>'Laporan Mingguan'!H1401+'Laporan Mingguan'!J1401+'Laporan Mingguan'!L1401+'Laporan Mingguan'!N1401</f>
        <v>1</v>
      </c>
      <c r="I1395" s="51">
        <f>'Laporan Mingguan'!O1401</f>
        <v>1</v>
      </c>
      <c r="J1395" s="39">
        <f>'Laporan Mingguan'!P1401</f>
        <v>1</v>
      </c>
      <c r="K1395" s="51">
        <f>'Laporan Mingguan'!Q1401</f>
        <v>210000</v>
      </c>
      <c r="L1395" s="51">
        <f>'Laporan Mingguan'!R1401</f>
        <v>210000</v>
      </c>
    </row>
    <row r="1396" spans="1:12" s="52" customFormat="1" x14ac:dyDescent="0.2">
      <c r="A1396" s="38">
        <f>'Laporan Mingguan'!A1402</f>
        <v>372</v>
      </c>
      <c r="B1396" s="48" t="str">
        <f>'Laporan Mingguan'!B1402</f>
        <v>Hand Tap WG,YAMAWA</v>
      </c>
      <c r="C1396" s="48" t="str">
        <f>'Laporan Mingguan'!C1402</f>
        <v>M4 x 0.7</v>
      </c>
      <c r="D1396" s="48" t="str">
        <f>'Laporan Mingguan'!D1402</f>
        <v>Agave</v>
      </c>
      <c r="E1396" s="48">
        <f>'Laporan Mingguan'!E1402</f>
        <v>0</v>
      </c>
      <c r="F1396" s="51">
        <f>'Laporan Mingguan'!F1402</f>
        <v>1</v>
      </c>
      <c r="G1396" s="48">
        <f>'Laporan Mingguan'!G1402+'Laporan Mingguan'!I1402+'Laporan Mingguan'!K1402+'Laporan Mingguan'!M1402</f>
        <v>0</v>
      </c>
      <c r="H1396" s="48">
        <f>'Laporan Mingguan'!H1402+'Laporan Mingguan'!J1402+'Laporan Mingguan'!L1402+'Laporan Mingguan'!N1402</f>
        <v>0</v>
      </c>
      <c r="I1396" s="51">
        <f>'Laporan Mingguan'!O1402</f>
        <v>1</v>
      </c>
      <c r="J1396" s="39">
        <f>'Laporan Mingguan'!P1402</f>
        <v>1</v>
      </c>
      <c r="K1396" s="51">
        <f>'Laporan Mingguan'!Q1402</f>
        <v>210700</v>
      </c>
      <c r="L1396" s="51">
        <f>'Laporan Mingguan'!R1402</f>
        <v>210700</v>
      </c>
    </row>
    <row r="1397" spans="1:12" s="52" customFormat="1" x14ac:dyDescent="0.2">
      <c r="A1397" s="38">
        <f>'Laporan Mingguan'!A1403</f>
        <v>373</v>
      </c>
      <c r="B1397" s="48" t="str">
        <f>'Laporan Mingguan'!B1403</f>
        <v>Hand Tap YAMAWA</v>
      </c>
      <c r="C1397" s="48" t="str">
        <f>'Laporan Mingguan'!C1403</f>
        <v>M5 x 0.5</v>
      </c>
      <c r="D1397" s="48" t="str">
        <f>'Laporan Mingguan'!D1403</f>
        <v>Agave</v>
      </c>
      <c r="E1397" s="48">
        <f>'Laporan Mingguan'!E1403</f>
        <v>0</v>
      </c>
      <c r="F1397" s="51">
        <f>'Laporan Mingguan'!F1403</f>
        <v>2</v>
      </c>
      <c r="G1397" s="48">
        <f>'Laporan Mingguan'!G1403+'Laporan Mingguan'!I1403+'Laporan Mingguan'!K1403+'Laporan Mingguan'!M1403</f>
        <v>0</v>
      </c>
      <c r="H1397" s="48">
        <f>'Laporan Mingguan'!H1403+'Laporan Mingguan'!J1403+'Laporan Mingguan'!L1403+'Laporan Mingguan'!N1403</f>
        <v>0</v>
      </c>
      <c r="I1397" s="51">
        <f>'Laporan Mingguan'!O1403</f>
        <v>2</v>
      </c>
      <c r="J1397" s="39">
        <f>'Laporan Mingguan'!P1403</f>
        <v>2</v>
      </c>
      <c r="K1397" s="51">
        <f>'Laporan Mingguan'!Q1403</f>
        <v>598000</v>
      </c>
      <c r="L1397" s="51">
        <f>'Laporan Mingguan'!R1403</f>
        <v>1196000</v>
      </c>
    </row>
    <row r="1398" spans="1:12" s="52" customFormat="1" x14ac:dyDescent="0.2">
      <c r="A1398" s="38">
        <f>'Laporan Mingguan'!A1404</f>
        <v>374</v>
      </c>
      <c r="B1398" s="48" t="str">
        <f>'Laporan Mingguan'!B1404</f>
        <v>Hand Tap YAMAWA,WG</v>
      </c>
      <c r="C1398" s="48" t="str">
        <f>'Laporan Mingguan'!C1404</f>
        <v>M5 x 0.8</v>
      </c>
      <c r="D1398" s="48" t="str">
        <f>'Laporan Mingguan'!D1404</f>
        <v>Agave</v>
      </c>
      <c r="E1398" s="48">
        <f>'Laporan Mingguan'!E1404</f>
        <v>0</v>
      </c>
      <c r="F1398" s="51">
        <f>'Laporan Mingguan'!F1404</f>
        <v>0</v>
      </c>
      <c r="G1398" s="48">
        <f>'Laporan Mingguan'!G1404+'Laporan Mingguan'!I1404+'Laporan Mingguan'!K1404+'Laporan Mingguan'!M1404</f>
        <v>1</v>
      </c>
      <c r="H1398" s="48">
        <f>'Laporan Mingguan'!H1404+'Laporan Mingguan'!J1404+'Laporan Mingguan'!L1404+'Laporan Mingguan'!N1404</f>
        <v>0</v>
      </c>
      <c r="I1398" s="51">
        <f>'Laporan Mingguan'!O1404</f>
        <v>1</v>
      </c>
      <c r="J1398" s="39">
        <f>'Laporan Mingguan'!P1404</f>
        <v>1</v>
      </c>
      <c r="K1398" s="51">
        <f>'Laporan Mingguan'!Q1404</f>
        <v>210000</v>
      </c>
      <c r="L1398" s="51">
        <f>'Laporan Mingguan'!R1404</f>
        <v>210000</v>
      </c>
    </row>
    <row r="1399" spans="1:12" s="52" customFormat="1" x14ac:dyDescent="0.2">
      <c r="A1399" s="38">
        <f>'Laporan Mingguan'!A1405</f>
        <v>375</v>
      </c>
      <c r="B1399" s="48" t="str">
        <f>'Laporan Mingguan'!B1405</f>
        <v>Hand Tap ,YAMAWA,WG</v>
      </c>
      <c r="C1399" s="48" t="str">
        <f>'Laporan Mingguan'!C1405</f>
        <v>M6 x 1</v>
      </c>
      <c r="D1399" s="48" t="str">
        <f>'Laporan Mingguan'!D1405</f>
        <v>AGAVE</v>
      </c>
      <c r="E1399" s="48">
        <f>'Laporan Mingguan'!E1405</f>
        <v>0</v>
      </c>
      <c r="F1399" s="51">
        <f>'Laporan Mingguan'!F1405</f>
        <v>0</v>
      </c>
      <c r="G1399" s="48">
        <f>'Laporan Mingguan'!G1405+'Laporan Mingguan'!I1405+'Laporan Mingguan'!K1405+'Laporan Mingguan'!M1405</f>
        <v>2</v>
      </c>
      <c r="H1399" s="48">
        <f>'Laporan Mingguan'!H1405+'Laporan Mingguan'!J1405+'Laporan Mingguan'!L1405+'Laporan Mingguan'!N1405</f>
        <v>1</v>
      </c>
      <c r="I1399" s="51">
        <f>'Laporan Mingguan'!O1405</f>
        <v>1</v>
      </c>
      <c r="J1399" s="39">
        <f>'Laporan Mingguan'!P1405</f>
        <v>1</v>
      </c>
      <c r="K1399" s="51">
        <f>'Laporan Mingguan'!Q1405</f>
        <v>230000</v>
      </c>
      <c r="L1399" s="51">
        <f>'Laporan Mingguan'!R1405</f>
        <v>230000</v>
      </c>
    </row>
    <row r="1400" spans="1:12" s="52" customFormat="1" x14ac:dyDescent="0.2">
      <c r="A1400" s="38">
        <f>'Laporan Mingguan'!A1406</f>
        <v>376</v>
      </c>
      <c r="B1400" s="48" t="str">
        <f>'Laporan Mingguan'!B1406</f>
        <v>Hand Tap YAMAWA</v>
      </c>
      <c r="C1400" s="48" t="str">
        <f>'Laporan Mingguan'!C1406</f>
        <v>M8 x 1</v>
      </c>
      <c r="D1400" s="48" t="str">
        <f>'Laporan Mingguan'!D1406</f>
        <v>AGAVE</v>
      </c>
      <c r="E1400" s="48">
        <f>'Laporan Mingguan'!E1406</f>
        <v>0</v>
      </c>
      <c r="F1400" s="51">
        <f>'Laporan Mingguan'!F1406</f>
        <v>0</v>
      </c>
      <c r="G1400" s="48">
        <f>'Laporan Mingguan'!G1406+'Laporan Mingguan'!I1406+'Laporan Mingguan'!K1406+'Laporan Mingguan'!M1406</f>
        <v>0</v>
      </c>
      <c r="H1400" s="48">
        <f>'Laporan Mingguan'!H1406+'Laporan Mingguan'!J1406+'Laporan Mingguan'!L1406+'Laporan Mingguan'!N1406</f>
        <v>0</v>
      </c>
      <c r="I1400" s="51">
        <f>'Laporan Mingguan'!O1406</f>
        <v>0</v>
      </c>
      <c r="J1400" s="39">
        <f>'Laporan Mingguan'!P1406</f>
        <v>0</v>
      </c>
      <c r="K1400" s="51">
        <f>'Laporan Mingguan'!Q1406</f>
        <v>391000</v>
      </c>
      <c r="L1400" s="51">
        <f>'Laporan Mingguan'!R1406</f>
        <v>0</v>
      </c>
    </row>
    <row r="1401" spans="1:12" s="52" customFormat="1" x14ac:dyDescent="0.2">
      <c r="A1401" s="38">
        <f>'Laporan Mingguan'!A1407</f>
        <v>377</v>
      </c>
      <c r="B1401" s="48" t="str">
        <f>'Laporan Mingguan'!B1407</f>
        <v>Hand Tap Yamawa,Osborn,YG1</v>
      </c>
      <c r="C1401" s="48" t="str">
        <f>'Laporan Mingguan'!C1407</f>
        <v>M8 x 1.25</v>
      </c>
      <c r="D1401" s="48" t="str">
        <f>'Laporan Mingguan'!D1407</f>
        <v>Agave</v>
      </c>
      <c r="E1401" s="48">
        <f>'Laporan Mingguan'!E1407</f>
        <v>0</v>
      </c>
      <c r="F1401" s="51">
        <f>'Laporan Mingguan'!F1407</f>
        <v>0</v>
      </c>
      <c r="G1401" s="48">
        <f>'Laporan Mingguan'!G1407+'Laporan Mingguan'!I1407+'Laporan Mingguan'!K1407+'Laporan Mingguan'!M1407</f>
        <v>0</v>
      </c>
      <c r="H1401" s="48">
        <f>'Laporan Mingguan'!H1407+'Laporan Mingguan'!J1407+'Laporan Mingguan'!L1407+'Laporan Mingguan'!N1407</f>
        <v>0</v>
      </c>
      <c r="I1401" s="51">
        <f>'Laporan Mingguan'!O1407</f>
        <v>0</v>
      </c>
      <c r="J1401" s="39">
        <f>'Laporan Mingguan'!P1407</f>
        <v>0</v>
      </c>
      <c r="K1401" s="51">
        <f>'Laporan Mingguan'!Q1407</f>
        <v>381500</v>
      </c>
      <c r="L1401" s="51">
        <f>'Laporan Mingguan'!R1407</f>
        <v>0</v>
      </c>
    </row>
    <row r="1402" spans="1:12" s="52" customFormat="1" x14ac:dyDescent="0.2">
      <c r="A1402" s="38">
        <f>'Laporan Mingguan'!A1408</f>
        <v>378</v>
      </c>
      <c r="B1402" s="48" t="str">
        <f>'Laporan Mingguan'!B1408</f>
        <v>Hand Tap YAMAWA.YG1</v>
      </c>
      <c r="C1402" s="48" t="str">
        <f>'Laporan Mingguan'!C1408</f>
        <v>M10 x 1.5</v>
      </c>
      <c r="D1402" s="48" t="str">
        <f>'Laporan Mingguan'!D1408</f>
        <v>Agave</v>
      </c>
      <c r="E1402" s="48">
        <f>'Laporan Mingguan'!E1408</f>
        <v>0</v>
      </c>
      <c r="F1402" s="51">
        <f>'Laporan Mingguan'!F1408</f>
        <v>1</v>
      </c>
      <c r="G1402" s="48">
        <f>'Laporan Mingguan'!G1408+'Laporan Mingguan'!I1408+'Laporan Mingguan'!K1408+'Laporan Mingguan'!M1408</f>
        <v>1</v>
      </c>
      <c r="H1402" s="48">
        <f>'Laporan Mingguan'!H1408+'Laporan Mingguan'!J1408+'Laporan Mingguan'!L1408+'Laporan Mingguan'!N1408</f>
        <v>1</v>
      </c>
      <c r="I1402" s="51">
        <f>'Laporan Mingguan'!O1408</f>
        <v>1</v>
      </c>
      <c r="J1402" s="39">
        <f>'Laporan Mingguan'!P1408</f>
        <v>1</v>
      </c>
      <c r="K1402" s="51">
        <f>'Laporan Mingguan'!Q1408</f>
        <v>460000</v>
      </c>
      <c r="L1402" s="51">
        <f>'Laporan Mingguan'!R1408</f>
        <v>460000</v>
      </c>
    </row>
    <row r="1403" spans="1:12" s="52" customFormat="1" x14ac:dyDescent="0.2">
      <c r="A1403" s="38">
        <f>'Laporan Mingguan'!A1409</f>
        <v>379</v>
      </c>
      <c r="B1403" s="48" t="str">
        <f>'Laporan Mingguan'!B1409</f>
        <v>Hand Tap YG1,YAMAWA</v>
      </c>
      <c r="C1403" s="48" t="str">
        <f>'Laporan Mingguan'!C1409</f>
        <v>M12 x 1.75</v>
      </c>
      <c r="D1403" s="48" t="str">
        <f>'Laporan Mingguan'!D1409</f>
        <v>AGAVE</v>
      </c>
      <c r="E1403" s="48">
        <f>'Laporan Mingguan'!E1409</f>
        <v>0</v>
      </c>
      <c r="F1403" s="51">
        <f>'Laporan Mingguan'!F1409</f>
        <v>1</v>
      </c>
      <c r="G1403" s="48">
        <f>'Laporan Mingguan'!G1409+'Laporan Mingguan'!I1409+'Laporan Mingguan'!K1409+'Laporan Mingguan'!M1409</f>
        <v>0</v>
      </c>
      <c r="H1403" s="48">
        <f>'Laporan Mingguan'!H1409+'Laporan Mingguan'!J1409+'Laporan Mingguan'!L1409+'Laporan Mingguan'!N1409</f>
        <v>0</v>
      </c>
      <c r="I1403" s="51">
        <f>'Laporan Mingguan'!O1409</f>
        <v>1</v>
      </c>
      <c r="J1403" s="39">
        <f>'Laporan Mingguan'!P1409</f>
        <v>1</v>
      </c>
      <c r="K1403" s="51">
        <f>'Laporan Mingguan'!Q1409</f>
        <v>486500</v>
      </c>
      <c r="L1403" s="51">
        <f>'Laporan Mingguan'!R1409</f>
        <v>486500</v>
      </c>
    </row>
    <row r="1404" spans="1:12" s="52" customFormat="1" x14ac:dyDescent="0.2">
      <c r="A1404" s="38">
        <f>'Laporan Mingguan'!A1410</f>
        <v>380</v>
      </c>
      <c r="B1404" s="48" t="str">
        <f>'Laporan Mingguan'!B1410</f>
        <v>Hand Tap YAMAWA,YG1</v>
      </c>
      <c r="C1404" s="48" t="str">
        <f>'Laporan Mingguan'!C1410</f>
        <v>M14 x 2</v>
      </c>
      <c r="D1404" s="48" t="str">
        <f>'Laporan Mingguan'!D1410</f>
        <v>BREINDO</v>
      </c>
      <c r="E1404" s="48">
        <f>'Laporan Mingguan'!E1410</f>
        <v>0</v>
      </c>
      <c r="F1404" s="51">
        <f>'Laporan Mingguan'!F1410</f>
        <v>1</v>
      </c>
      <c r="G1404" s="48">
        <f>'Laporan Mingguan'!G1410+'Laporan Mingguan'!I1410+'Laporan Mingguan'!K1410+'Laporan Mingguan'!M1410</f>
        <v>0</v>
      </c>
      <c r="H1404" s="48">
        <f>'Laporan Mingguan'!H1410+'Laporan Mingguan'!J1410+'Laporan Mingguan'!L1410+'Laporan Mingguan'!N1410</f>
        <v>0</v>
      </c>
      <c r="I1404" s="51">
        <f>'Laporan Mingguan'!O1410</f>
        <v>1</v>
      </c>
      <c r="J1404" s="39">
        <f>'Laporan Mingguan'!P1410</f>
        <v>1</v>
      </c>
      <c r="K1404" s="51">
        <f>'Laporan Mingguan'!Q1410</f>
        <v>286000</v>
      </c>
      <c r="L1404" s="51">
        <f>'Laporan Mingguan'!R1410</f>
        <v>286000</v>
      </c>
    </row>
    <row r="1405" spans="1:12" s="52" customFormat="1" x14ac:dyDescent="0.2">
      <c r="A1405" s="38">
        <f>'Laporan Mingguan'!A1411</f>
        <v>381</v>
      </c>
      <c r="B1405" s="48" t="str">
        <f>'Laporan Mingguan'!B1411</f>
        <v>Hand Tap YG1,YAMAWA HT P3</v>
      </c>
      <c r="C1405" s="48" t="str">
        <f>'Laporan Mingguan'!C1411</f>
        <v xml:space="preserve">M16 x 2 </v>
      </c>
      <c r="D1405" s="48">
        <f>'Laporan Mingguan'!D1411</f>
        <v>0</v>
      </c>
      <c r="E1405" s="48">
        <f>'Laporan Mingguan'!E1411</f>
        <v>0</v>
      </c>
      <c r="F1405" s="51">
        <f>'Laporan Mingguan'!F1411</f>
        <v>1</v>
      </c>
      <c r="G1405" s="48">
        <f>'Laporan Mingguan'!G1411+'Laporan Mingguan'!I1411+'Laporan Mingguan'!K1411+'Laporan Mingguan'!M1411</f>
        <v>1</v>
      </c>
      <c r="H1405" s="48">
        <f>'Laporan Mingguan'!H1411+'Laporan Mingguan'!J1411+'Laporan Mingguan'!L1411+'Laporan Mingguan'!N1411</f>
        <v>1</v>
      </c>
      <c r="I1405" s="51">
        <f>'Laporan Mingguan'!O1411</f>
        <v>1</v>
      </c>
      <c r="J1405" s="39">
        <f>'Laporan Mingguan'!P1411</f>
        <v>1</v>
      </c>
      <c r="K1405" s="51">
        <f>'Laporan Mingguan'!Q1411</f>
        <v>439500</v>
      </c>
      <c r="L1405" s="51">
        <f>'Laporan Mingguan'!R1411</f>
        <v>439500</v>
      </c>
    </row>
    <row r="1406" spans="1:12" s="52" customFormat="1" x14ac:dyDescent="0.2">
      <c r="A1406" s="38">
        <f>'Laporan Mingguan'!A1412</f>
        <v>382</v>
      </c>
      <c r="B1406" s="48" t="str">
        <f>'Laporan Mingguan'!B1412</f>
        <v>Hand Tap YG1</v>
      </c>
      <c r="C1406" s="48" t="str">
        <f>'Laporan Mingguan'!C1412</f>
        <v>M18 x 2.5</v>
      </c>
      <c r="D1406" s="48" t="str">
        <f>'Laporan Mingguan'!D1412</f>
        <v>ARANSA</v>
      </c>
      <c r="E1406" s="48">
        <f>'Laporan Mingguan'!E1412</f>
        <v>0</v>
      </c>
      <c r="F1406" s="51">
        <f>'Laporan Mingguan'!F1412</f>
        <v>0</v>
      </c>
      <c r="G1406" s="48">
        <f>'Laporan Mingguan'!G1412+'Laporan Mingguan'!I1412+'Laporan Mingguan'!K1412+'Laporan Mingguan'!M1412</f>
        <v>1</v>
      </c>
      <c r="H1406" s="48">
        <f>'Laporan Mingguan'!H1412+'Laporan Mingguan'!J1412+'Laporan Mingguan'!L1412+'Laporan Mingguan'!N1412</f>
        <v>0</v>
      </c>
      <c r="I1406" s="51">
        <f>'Laporan Mingguan'!O1412</f>
        <v>1</v>
      </c>
      <c r="J1406" s="39">
        <f>'Laporan Mingguan'!P1412</f>
        <v>1</v>
      </c>
      <c r="K1406" s="51">
        <f>'Laporan Mingguan'!Q1412</f>
        <v>546000</v>
      </c>
      <c r="L1406" s="51">
        <f>'Laporan Mingguan'!R1412</f>
        <v>546000</v>
      </c>
    </row>
    <row r="1407" spans="1:12" s="52" customFormat="1" x14ac:dyDescent="0.2">
      <c r="A1407" s="38">
        <f>'Laporan Mingguan'!A1413</f>
        <v>383</v>
      </c>
      <c r="B1407" s="48" t="str">
        <f>'Laporan Mingguan'!B1413</f>
        <v>Hand Tap YG1</v>
      </c>
      <c r="C1407" s="48" t="str">
        <f>'Laporan Mingguan'!C1413</f>
        <v>M20 x 2.5</v>
      </c>
      <c r="D1407" s="48" t="str">
        <f>'Laporan Mingguan'!D1413</f>
        <v>BREINDO</v>
      </c>
      <c r="E1407" s="48">
        <f>'Laporan Mingguan'!E1413</f>
        <v>0</v>
      </c>
      <c r="F1407" s="51">
        <f>'Laporan Mingguan'!F1413</f>
        <v>1</v>
      </c>
      <c r="G1407" s="48">
        <f>'Laporan Mingguan'!G1413+'Laporan Mingguan'!I1413+'Laporan Mingguan'!K1413+'Laporan Mingguan'!M1413</f>
        <v>0</v>
      </c>
      <c r="H1407" s="48">
        <f>'Laporan Mingguan'!H1413+'Laporan Mingguan'!J1413+'Laporan Mingguan'!L1413+'Laporan Mingguan'!N1413</f>
        <v>0</v>
      </c>
      <c r="I1407" s="51">
        <f>'Laporan Mingguan'!O1413</f>
        <v>1</v>
      </c>
      <c r="J1407" s="39">
        <f>'Laporan Mingguan'!P1413</f>
        <v>1</v>
      </c>
      <c r="K1407" s="51">
        <f>'Laporan Mingguan'!Q1413</f>
        <v>814000</v>
      </c>
      <c r="L1407" s="51">
        <f>'Laporan Mingguan'!R1413</f>
        <v>814000</v>
      </c>
    </row>
    <row r="1408" spans="1:12" s="52" customFormat="1" x14ac:dyDescent="0.2">
      <c r="A1408" s="38">
        <f>'Laporan Mingguan'!A1414</f>
        <v>384</v>
      </c>
      <c r="B1408" s="48" t="str">
        <f>'Laporan Mingguan'!B1414</f>
        <v>Hand Tap YAMAWA</v>
      </c>
      <c r="C1408" s="48" t="str">
        <f>'Laporan Mingguan'!C1414</f>
        <v>M22 x 1.5</v>
      </c>
      <c r="D1408" s="48">
        <f>'Laporan Mingguan'!D1414</f>
        <v>0</v>
      </c>
      <c r="E1408" s="48">
        <f>'Laporan Mingguan'!E1414</f>
        <v>0</v>
      </c>
      <c r="F1408" s="51">
        <f>'Laporan Mingguan'!F1414</f>
        <v>0</v>
      </c>
      <c r="G1408" s="48">
        <f>'Laporan Mingguan'!G1414+'Laporan Mingguan'!I1414+'Laporan Mingguan'!K1414+'Laporan Mingguan'!M1414</f>
        <v>0</v>
      </c>
      <c r="H1408" s="48">
        <f>'Laporan Mingguan'!H1414+'Laporan Mingguan'!J1414+'Laporan Mingguan'!L1414+'Laporan Mingguan'!N1414</f>
        <v>0</v>
      </c>
      <c r="I1408" s="51">
        <f>'Laporan Mingguan'!O1414</f>
        <v>0</v>
      </c>
      <c r="J1408" s="39">
        <f>'Laporan Mingguan'!P1414</f>
        <v>0</v>
      </c>
      <c r="K1408" s="51">
        <f>'Laporan Mingguan'!Q1414</f>
        <v>1323000</v>
      </c>
      <c r="L1408" s="51">
        <f>'Laporan Mingguan'!R1414</f>
        <v>0</v>
      </c>
    </row>
    <row r="1409" spans="1:12" s="52" customFormat="1" x14ac:dyDescent="0.2">
      <c r="A1409" s="38">
        <f>'Laporan Mingguan'!A1415</f>
        <v>385</v>
      </c>
      <c r="B1409" s="48" t="str">
        <f>'Laporan Mingguan'!B1415</f>
        <v>Hand Tap YAMAWA,TOTEM</v>
      </c>
      <c r="C1409" s="48" t="str">
        <f>'Laporan Mingguan'!C1415</f>
        <v>M24 x 3</v>
      </c>
      <c r="D1409" s="48" t="str">
        <f>'Laporan Mingguan'!D1415</f>
        <v>Agave</v>
      </c>
      <c r="E1409" s="48">
        <f>'Laporan Mingguan'!E1415</f>
        <v>0</v>
      </c>
      <c r="F1409" s="51">
        <f>'Laporan Mingguan'!F1415</f>
        <v>0</v>
      </c>
      <c r="G1409" s="48">
        <f>'Laporan Mingguan'!G1415+'Laporan Mingguan'!I1415+'Laporan Mingguan'!K1415+'Laporan Mingguan'!M1415</f>
        <v>0</v>
      </c>
      <c r="H1409" s="48">
        <f>'Laporan Mingguan'!H1415+'Laporan Mingguan'!J1415+'Laporan Mingguan'!L1415+'Laporan Mingguan'!N1415</f>
        <v>0</v>
      </c>
      <c r="I1409" s="51">
        <f>'Laporan Mingguan'!O1415</f>
        <v>0</v>
      </c>
      <c r="J1409" s="39">
        <f>'Laporan Mingguan'!P1415</f>
        <v>0</v>
      </c>
      <c r="K1409" s="51">
        <f>'Laporan Mingguan'!Q1415</f>
        <v>1920000</v>
      </c>
      <c r="L1409" s="51">
        <f>'Laporan Mingguan'!R1415</f>
        <v>0</v>
      </c>
    </row>
    <row r="1410" spans="1:12" s="52" customFormat="1" x14ac:dyDescent="0.2">
      <c r="A1410" s="38">
        <f>'Laporan Mingguan'!A1416</f>
        <v>386</v>
      </c>
      <c r="B1410" s="48" t="str">
        <f>'Laporan Mingguan'!B1416</f>
        <v>Hand Tap YAMAWA</v>
      </c>
      <c r="C1410" s="48" t="str">
        <f>'Laporan Mingguan'!C1416</f>
        <v>M30</v>
      </c>
      <c r="D1410" s="48">
        <f>'Laporan Mingguan'!D1416</f>
        <v>0</v>
      </c>
      <c r="E1410" s="48">
        <f>'Laporan Mingguan'!E1416</f>
        <v>0</v>
      </c>
      <c r="F1410" s="51">
        <f>'Laporan Mingguan'!F1416</f>
        <v>1</v>
      </c>
      <c r="G1410" s="48">
        <f>'Laporan Mingguan'!G1416+'Laporan Mingguan'!I1416+'Laporan Mingguan'!K1416+'Laporan Mingguan'!M1416</f>
        <v>0</v>
      </c>
      <c r="H1410" s="48">
        <f>'Laporan Mingguan'!H1416+'Laporan Mingguan'!J1416+'Laporan Mingguan'!L1416+'Laporan Mingguan'!N1416</f>
        <v>0</v>
      </c>
      <c r="I1410" s="51">
        <f>'Laporan Mingguan'!O1416</f>
        <v>1</v>
      </c>
      <c r="J1410" s="39">
        <f>'Laporan Mingguan'!P1416</f>
        <v>1</v>
      </c>
      <c r="K1410" s="51">
        <f>'Laporan Mingguan'!Q1416</f>
        <v>30000</v>
      </c>
      <c r="L1410" s="51">
        <f>'Laporan Mingguan'!R1416</f>
        <v>30000</v>
      </c>
    </row>
    <row r="1411" spans="1:12" s="52" customFormat="1" x14ac:dyDescent="0.2">
      <c r="A1411" s="38">
        <f>'Laporan Mingguan'!A1417</f>
        <v>387</v>
      </c>
      <c r="B1411" s="48" t="str">
        <f>'Laporan Mingguan'!B1417</f>
        <v>Hand Tap NPT YAMAWA,WG</v>
      </c>
      <c r="C1411" s="48" t="str">
        <f>'Laporan Mingguan'!C1417</f>
        <v>1/8-27</v>
      </c>
      <c r="D1411" s="48" t="str">
        <f>'Laporan Mingguan'!D1417</f>
        <v>BREINDO</v>
      </c>
      <c r="E1411" s="48">
        <f>'Laporan Mingguan'!E1417</f>
        <v>0</v>
      </c>
      <c r="F1411" s="51">
        <f>'Laporan Mingguan'!F1417</f>
        <v>1</v>
      </c>
      <c r="G1411" s="48">
        <f>'Laporan Mingguan'!G1417+'Laporan Mingguan'!I1417+'Laporan Mingguan'!K1417+'Laporan Mingguan'!M1417</f>
        <v>0</v>
      </c>
      <c r="H1411" s="48">
        <f>'Laporan Mingguan'!H1417+'Laporan Mingguan'!J1417+'Laporan Mingguan'!L1417+'Laporan Mingguan'!N1417</f>
        <v>0</v>
      </c>
      <c r="I1411" s="51">
        <f>'Laporan Mingguan'!O1417</f>
        <v>1</v>
      </c>
      <c r="J1411" s="39">
        <f>'Laporan Mingguan'!P1417</f>
        <v>1</v>
      </c>
      <c r="K1411" s="51">
        <f>'Laporan Mingguan'!Q1417</f>
        <v>386500</v>
      </c>
      <c r="L1411" s="51">
        <f>'Laporan Mingguan'!R1417</f>
        <v>386500</v>
      </c>
    </row>
    <row r="1412" spans="1:12" s="52" customFormat="1" x14ac:dyDescent="0.2">
      <c r="A1412" s="38">
        <f>'Laporan Mingguan'!A1418</f>
        <v>388</v>
      </c>
      <c r="B1412" s="48" t="str">
        <f>'Laporan Mingguan'!B1418</f>
        <v>Hand Tap NPT YAMAWA,WG</v>
      </c>
      <c r="C1412" s="48" t="str">
        <f>'Laporan Mingguan'!C1418</f>
        <v>1/4-18</v>
      </c>
      <c r="D1412" s="48" t="str">
        <f>'Laporan Mingguan'!D1418</f>
        <v>BREINDO,AGAVE</v>
      </c>
      <c r="E1412" s="48">
        <f>'Laporan Mingguan'!E1418</f>
        <v>0</v>
      </c>
      <c r="F1412" s="51">
        <f>'Laporan Mingguan'!F1418</f>
        <v>2</v>
      </c>
      <c r="G1412" s="48">
        <f>'Laporan Mingguan'!G1418+'Laporan Mingguan'!I1418+'Laporan Mingguan'!K1418+'Laporan Mingguan'!M1418</f>
        <v>2</v>
      </c>
      <c r="H1412" s="48">
        <f>'Laporan Mingguan'!H1418+'Laporan Mingguan'!J1418+'Laporan Mingguan'!L1418+'Laporan Mingguan'!N1418</f>
        <v>3</v>
      </c>
      <c r="I1412" s="51">
        <f>'Laporan Mingguan'!O1418</f>
        <v>1</v>
      </c>
      <c r="J1412" s="39">
        <f>'Laporan Mingguan'!P1418</f>
        <v>1</v>
      </c>
      <c r="K1412" s="51">
        <f>'Laporan Mingguan'!Q1418</f>
        <v>565000</v>
      </c>
      <c r="L1412" s="51">
        <f>'Laporan Mingguan'!R1418</f>
        <v>565000</v>
      </c>
    </row>
    <row r="1413" spans="1:12" s="52" customFormat="1" x14ac:dyDescent="0.2">
      <c r="A1413" s="38">
        <f>'Laporan Mingguan'!A1419</f>
        <v>389</v>
      </c>
      <c r="B1413" s="48" t="str">
        <f>'Laporan Mingguan'!B1419</f>
        <v>Hand Tap BSW</v>
      </c>
      <c r="C1413" s="48" t="str">
        <f>'Laporan Mingguan'!C1419</f>
        <v>3/4"</v>
      </c>
      <c r="D1413" s="48">
        <f>'Laporan Mingguan'!D1419</f>
        <v>0</v>
      </c>
      <c r="E1413" s="48">
        <f>'Laporan Mingguan'!E1419</f>
        <v>0</v>
      </c>
      <c r="F1413" s="51">
        <f>'Laporan Mingguan'!F1419</f>
        <v>1</v>
      </c>
      <c r="G1413" s="48">
        <f>'Laporan Mingguan'!G1419+'Laporan Mingguan'!I1419+'Laporan Mingguan'!K1419+'Laporan Mingguan'!M1419</f>
        <v>0</v>
      </c>
      <c r="H1413" s="48">
        <f>'Laporan Mingguan'!H1419+'Laporan Mingguan'!J1419+'Laporan Mingguan'!L1419+'Laporan Mingguan'!N1419</f>
        <v>0</v>
      </c>
      <c r="I1413" s="51">
        <f>'Laporan Mingguan'!O1419</f>
        <v>1</v>
      </c>
      <c r="J1413" s="39">
        <f>'Laporan Mingguan'!P1419</f>
        <v>1</v>
      </c>
      <c r="K1413" s="51">
        <f>'Laporan Mingguan'!Q1419</f>
        <v>130000</v>
      </c>
      <c r="L1413" s="51">
        <f>'Laporan Mingguan'!R1419</f>
        <v>130000</v>
      </c>
    </row>
    <row r="1414" spans="1:12" s="52" customFormat="1" x14ac:dyDescent="0.2">
      <c r="A1414" s="38">
        <f>'Laporan Mingguan'!A1420</f>
        <v>390</v>
      </c>
      <c r="B1414" s="48" t="str">
        <f>'Laporan Mingguan'!B1420</f>
        <v>Hand Tap YAMAWA</v>
      </c>
      <c r="C1414" s="48" t="str">
        <f>'Laporan Mingguan'!C1420</f>
        <v>3/4"-14</v>
      </c>
      <c r="D1414" s="48">
        <f>'Laporan Mingguan'!D1420</f>
        <v>0</v>
      </c>
      <c r="E1414" s="48">
        <f>'Laporan Mingguan'!E1420</f>
        <v>0</v>
      </c>
      <c r="F1414" s="51">
        <f>'Laporan Mingguan'!F1420</f>
        <v>0</v>
      </c>
      <c r="G1414" s="48">
        <f>'Laporan Mingguan'!G1420+'Laporan Mingguan'!I1420+'Laporan Mingguan'!K1420+'Laporan Mingguan'!M1420</f>
        <v>0</v>
      </c>
      <c r="H1414" s="48">
        <f>'Laporan Mingguan'!H1420+'Laporan Mingguan'!J1420+'Laporan Mingguan'!L1420+'Laporan Mingguan'!N1420</f>
        <v>0</v>
      </c>
      <c r="I1414" s="51">
        <f>'Laporan Mingguan'!O1420</f>
        <v>0</v>
      </c>
      <c r="J1414" s="39">
        <f>'Laporan Mingguan'!P1420</f>
        <v>0</v>
      </c>
      <c r="K1414" s="51">
        <f>'Laporan Mingguan'!Q1420</f>
        <v>55440.000000000007</v>
      </c>
      <c r="L1414" s="51">
        <f>'Laporan Mingguan'!R1420</f>
        <v>0</v>
      </c>
    </row>
    <row r="1415" spans="1:12" s="52" customFormat="1" x14ac:dyDescent="0.2">
      <c r="A1415" s="38">
        <f>'Laporan Mingguan'!A1421</f>
        <v>391</v>
      </c>
      <c r="B1415" s="48" t="str">
        <f>'Laporan Mingguan'!B1421</f>
        <v>Hand Tap NPT YAMAWA,YG1</v>
      </c>
      <c r="C1415" s="48" t="str">
        <f>'Laporan Mingguan'!C1421</f>
        <v>3/8"-18</v>
      </c>
      <c r="D1415" s="48">
        <f>'Laporan Mingguan'!D1421</f>
        <v>0</v>
      </c>
      <c r="E1415" s="48">
        <f>'Laporan Mingguan'!E1421</f>
        <v>0</v>
      </c>
      <c r="F1415" s="51">
        <f>'Laporan Mingguan'!F1421</f>
        <v>1</v>
      </c>
      <c r="G1415" s="48">
        <f>'Laporan Mingguan'!G1421+'Laporan Mingguan'!I1421+'Laporan Mingguan'!K1421+'Laporan Mingguan'!M1421</f>
        <v>0</v>
      </c>
      <c r="H1415" s="48">
        <f>'Laporan Mingguan'!H1421+'Laporan Mingguan'!J1421+'Laporan Mingguan'!L1421+'Laporan Mingguan'!N1421</f>
        <v>1</v>
      </c>
      <c r="I1415" s="51">
        <f>'Laporan Mingguan'!O1421</f>
        <v>0</v>
      </c>
      <c r="J1415" s="39">
        <f>'Laporan Mingguan'!P1421</f>
        <v>0</v>
      </c>
      <c r="K1415" s="51">
        <f>'Laporan Mingguan'!Q1421</f>
        <v>993000</v>
      </c>
      <c r="L1415" s="51">
        <f>'Laporan Mingguan'!R1421</f>
        <v>0</v>
      </c>
    </row>
    <row r="1416" spans="1:12" s="52" customFormat="1" x14ac:dyDescent="0.2">
      <c r="A1416" s="38">
        <f>'Laporan Mingguan'!A1422</f>
        <v>392</v>
      </c>
      <c r="B1416" s="48" t="str">
        <f>'Laporan Mingguan'!B1422</f>
        <v>Hand Tap TRIANGLE</v>
      </c>
      <c r="C1416" s="48" t="str">
        <f>'Laporan Mingguan'!C1422</f>
        <v>1/2"-14 NPT</v>
      </c>
      <c r="D1416" s="48" t="str">
        <f>'Laporan Mingguan'!D1422</f>
        <v>TOKO PEDIA</v>
      </c>
      <c r="E1416" s="48">
        <f>'Laporan Mingguan'!E1422</f>
        <v>0</v>
      </c>
      <c r="F1416" s="51">
        <f>'Laporan Mingguan'!F1422</f>
        <v>0</v>
      </c>
      <c r="G1416" s="48">
        <f>'Laporan Mingguan'!G1422+'Laporan Mingguan'!I1422+'Laporan Mingguan'!K1422+'Laporan Mingguan'!M1422</f>
        <v>1</v>
      </c>
      <c r="H1416" s="48">
        <f>'Laporan Mingguan'!H1422+'Laporan Mingguan'!J1422+'Laporan Mingguan'!L1422+'Laporan Mingguan'!N1422</f>
        <v>0</v>
      </c>
      <c r="I1416" s="51">
        <f>'Laporan Mingguan'!O1422</f>
        <v>1</v>
      </c>
      <c r="J1416" s="39">
        <f>'Laporan Mingguan'!P1422</f>
        <v>1</v>
      </c>
      <c r="K1416" s="51">
        <f>'Laporan Mingguan'!Q1422</f>
        <v>203000</v>
      </c>
      <c r="L1416" s="51">
        <f>'Laporan Mingguan'!R1422</f>
        <v>203000</v>
      </c>
    </row>
    <row r="1417" spans="1:12" s="52" customFormat="1" x14ac:dyDescent="0.2">
      <c r="A1417" s="38">
        <f>'Laporan Mingguan'!A1423</f>
        <v>393</v>
      </c>
      <c r="B1417" s="48" t="str">
        <f>'Laporan Mingguan'!B1423</f>
        <v>Hand Tap PS</v>
      </c>
      <c r="C1417" s="48" t="str">
        <f>'Laporan Mingguan'!C1423</f>
        <v>1" (G)</v>
      </c>
      <c r="D1417" s="48">
        <f>'Laporan Mingguan'!D1423</f>
        <v>0</v>
      </c>
      <c r="E1417" s="48">
        <f>'Laporan Mingguan'!E1423</f>
        <v>0</v>
      </c>
      <c r="F1417" s="51">
        <f>'Laporan Mingguan'!F1423</f>
        <v>1</v>
      </c>
      <c r="G1417" s="48">
        <f>'Laporan Mingguan'!G1423+'Laporan Mingguan'!I1423+'Laporan Mingguan'!K1423+'Laporan Mingguan'!M1423</f>
        <v>0</v>
      </c>
      <c r="H1417" s="48">
        <f>'Laporan Mingguan'!H1423+'Laporan Mingguan'!J1423+'Laporan Mingguan'!L1423+'Laporan Mingguan'!N1423</f>
        <v>0</v>
      </c>
      <c r="I1417" s="51">
        <f>'Laporan Mingguan'!O1423</f>
        <v>1</v>
      </c>
      <c r="J1417" s="39">
        <f>'Laporan Mingguan'!P1423</f>
        <v>1</v>
      </c>
      <c r="K1417" s="51">
        <f>'Laporan Mingguan'!Q1423</f>
        <v>1400000</v>
      </c>
      <c r="L1417" s="51">
        <f>'Laporan Mingguan'!R1423</f>
        <v>1400000</v>
      </c>
    </row>
    <row r="1418" spans="1:12" s="52" customFormat="1" x14ac:dyDescent="0.2">
      <c r="A1418" s="38">
        <f>'Laporan Mingguan'!A1424</f>
        <v>394</v>
      </c>
      <c r="B1418" s="48" t="str">
        <f>'Laporan Mingguan'!B1424</f>
        <v>Hand Tap BSPF</v>
      </c>
      <c r="C1418" s="48" t="str">
        <f>'Laporan Mingguan'!C1424</f>
        <v>1 1/2" (G)</v>
      </c>
      <c r="D1418" s="48">
        <f>'Laporan Mingguan'!D1424</f>
        <v>0</v>
      </c>
      <c r="E1418" s="48">
        <f>'Laporan Mingguan'!E1424</f>
        <v>0</v>
      </c>
      <c r="F1418" s="51">
        <f>'Laporan Mingguan'!F1424</f>
        <v>0</v>
      </c>
      <c r="G1418" s="48">
        <f>'Laporan Mingguan'!G1424+'Laporan Mingguan'!I1424+'Laporan Mingguan'!K1424+'Laporan Mingguan'!M1424</f>
        <v>0</v>
      </c>
      <c r="H1418" s="48">
        <f>'Laporan Mingguan'!H1424+'Laporan Mingguan'!J1424+'Laporan Mingguan'!L1424+'Laporan Mingguan'!N1424</f>
        <v>0</v>
      </c>
      <c r="I1418" s="51">
        <f>'Laporan Mingguan'!O1424</f>
        <v>0</v>
      </c>
      <c r="J1418" s="39">
        <f>'Laporan Mingguan'!P1424</f>
        <v>0</v>
      </c>
      <c r="K1418" s="51">
        <f>'Laporan Mingguan'!Q1424</f>
        <v>130000</v>
      </c>
      <c r="L1418" s="51">
        <f>'Laporan Mingguan'!R1424</f>
        <v>0</v>
      </c>
    </row>
    <row r="1419" spans="1:12" s="52" customFormat="1" x14ac:dyDescent="0.2">
      <c r="A1419" s="38">
        <f>'Laporan Mingguan'!A1425</f>
        <v>395</v>
      </c>
      <c r="B1419" s="48" t="str">
        <f>'Laporan Mingguan'!B1425</f>
        <v>Hand Tap BSPF</v>
      </c>
      <c r="C1419" s="48" t="str">
        <f>'Laporan Mingguan'!C1425</f>
        <v>2" (G)</v>
      </c>
      <c r="D1419" s="48">
        <f>'Laporan Mingguan'!D1425</f>
        <v>0</v>
      </c>
      <c r="E1419" s="48">
        <f>'Laporan Mingguan'!E1425</f>
        <v>0</v>
      </c>
      <c r="F1419" s="51">
        <f>'Laporan Mingguan'!F1425</f>
        <v>0</v>
      </c>
      <c r="G1419" s="48">
        <f>'Laporan Mingguan'!G1425+'Laporan Mingguan'!I1425+'Laporan Mingguan'!K1425+'Laporan Mingguan'!M1425</f>
        <v>0</v>
      </c>
      <c r="H1419" s="48">
        <f>'Laporan Mingguan'!H1425+'Laporan Mingguan'!J1425+'Laporan Mingguan'!L1425+'Laporan Mingguan'!N1425</f>
        <v>0</v>
      </c>
      <c r="I1419" s="51">
        <f>'Laporan Mingguan'!O1425</f>
        <v>0</v>
      </c>
      <c r="J1419" s="39">
        <f>'Laporan Mingguan'!P1425</f>
        <v>0</v>
      </c>
      <c r="K1419" s="51">
        <f>'Laporan Mingguan'!Q1425</f>
        <v>130000</v>
      </c>
      <c r="L1419" s="51">
        <f>'Laporan Mingguan'!R1425</f>
        <v>0</v>
      </c>
    </row>
    <row r="1420" spans="1:12" s="52" customFormat="1" x14ac:dyDescent="0.2">
      <c r="A1420" s="38">
        <f>'Laporan Mingguan'!A1426</f>
        <v>396</v>
      </c>
      <c r="B1420" s="48" t="str">
        <f>'Laporan Mingguan'!B1426</f>
        <v>Holder KORLOY</v>
      </c>
      <c r="C1420" s="48" t="str">
        <f>'Laporan Mingguan'!C1426</f>
        <v>FMRS2516 L200 HRD-L</v>
      </c>
      <c r="D1420" s="48">
        <f>'Laporan Mingguan'!D1426</f>
        <v>0</v>
      </c>
      <c r="E1420" s="48">
        <f>'Laporan Mingguan'!E1426</f>
        <v>0</v>
      </c>
      <c r="F1420" s="51">
        <f>'Laporan Mingguan'!F1426</f>
        <v>3</v>
      </c>
      <c r="G1420" s="48">
        <f>'Laporan Mingguan'!G1426+'Laporan Mingguan'!I1426+'Laporan Mingguan'!K1426+'Laporan Mingguan'!M1426</f>
        <v>0</v>
      </c>
      <c r="H1420" s="48">
        <f>'Laporan Mingguan'!H1426+'Laporan Mingguan'!J1426+'Laporan Mingguan'!L1426+'Laporan Mingguan'!N1426</f>
        <v>0</v>
      </c>
      <c r="I1420" s="51">
        <f>'Laporan Mingguan'!O1426</f>
        <v>3</v>
      </c>
      <c r="J1420" s="39">
        <f>'Laporan Mingguan'!P1426</f>
        <v>3</v>
      </c>
      <c r="K1420" s="51">
        <f>'Laporan Mingguan'!Q1426</f>
        <v>3000000</v>
      </c>
      <c r="L1420" s="51">
        <f>'Laporan Mingguan'!R1426</f>
        <v>9000000</v>
      </c>
    </row>
    <row r="1421" spans="1:12" s="52" customFormat="1" x14ac:dyDescent="0.2">
      <c r="A1421" s="38">
        <f>'Laporan Mingguan'!A1427</f>
        <v>397</v>
      </c>
      <c r="B1421" s="48" t="str">
        <f>'Laporan Mingguan'!B1427</f>
        <v>Holder KORLOY</v>
      </c>
      <c r="C1421" s="48" t="str">
        <f>'Laporan Mingguan'!C1427</f>
        <v>FMRS2516 L150 HRD-M</v>
      </c>
      <c r="D1421" s="48">
        <f>'Laporan Mingguan'!D1427</f>
        <v>0</v>
      </c>
      <c r="E1421" s="48">
        <f>'Laporan Mingguan'!E1427</f>
        <v>0</v>
      </c>
      <c r="F1421" s="51">
        <f>'Laporan Mingguan'!F1427</f>
        <v>0</v>
      </c>
      <c r="G1421" s="48">
        <f>'Laporan Mingguan'!G1427+'Laporan Mingguan'!I1427+'Laporan Mingguan'!K1427+'Laporan Mingguan'!M1427</f>
        <v>0</v>
      </c>
      <c r="H1421" s="48">
        <f>'Laporan Mingguan'!H1427+'Laporan Mingguan'!J1427+'Laporan Mingguan'!L1427+'Laporan Mingguan'!N1427</f>
        <v>0</v>
      </c>
      <c r="I1421" s="51">
        <f>'Laporan Mingguan'!O1427</f>
        <v>0</v>
      </c>
      <c r="J1421" s="39">
        <f>'Laporan Mingguan'!P1427</f>
        <v>0</v>
      </c>
      <c r="K1421" s="51">
        <f>'Laporan Mingguan'!Q1427</f>
        <v>3000000</v>
      </c>
      <c r="L1421" s="51">
        <f>'Laporan Mingguan'!R1427</f>
        <v>0</v>
      </c>
    </row>
    <row r="1422" spans="1:12" s="52" customFormat="1" x14ac:dyDescent="0.2">
      <c r="A1422" s="38">
        <f>'Laporan Mingguan'!A1428</f>
        <v>398</v>
      </c>
      <c r="B1422" s="48" t="str">
        <f>'Laporan Mingguan'!B1428</f>
        <v>Holder KORLOY</v>
      </c>
      <c r="C1422" s="48" t="str">
        <f>'Laporan Mingguan'!C1428</f>
        <v>FMRS2516 L125</v>
      </c>
      <c r="D1422" s="48">
        <f>'Laporan Mingguan'!D1428</f>
        <v>0</v>
      </c>
      <c r="E1422" s="48">
        <f>'Laporan Mingguan'!E1428</f>
        <v>0</v>
      </c>
      <c r="F1422" s="51">
        <f>'Laporan Mingguan'!F1428</f>
        <v>0</v>
      </c>
      <c r="G1422" s="48">
        <f>'Laporan Mingguan'!G1428+'Laporan Mingguan'!I1428+'Laporan Mingguan'!K1428+'Laporan Mingguan'!M1428</f>
        <v>0</v>
      </c>
      <c r="H1422" s="48">
        <f>'Laporan Mingguan'!H1428+'Laporan Mingguan'!J1428+'Laporan Mingguan'!L1428+'Laporan Mingguan'!N1428</f>
        <v>0</v>
      </c>
      <c r="I1422" s="51">
        <f>'Laporan Mingguan'!O1428</f>
        <v>0</v>
      </c>
      <c r="J1422" s="39">
        <f>'Laporan Mingguan'!P1428</f>
        <v>0</v>
      </c>
      <c r="K1422" s="51">
        <f>'Laporan Mingguan'!Q1428</f>
        <v>3000000</v>
      </c>
      <c r="L1422" s="51">
        <f>'Laporan Mingguan'!R1428</f>
        <v>0</v>
      </c>
    </row>
    <row r="1423" spans="1:12" s="52" customFormat="1" x14ac:dyDescent="0.2">
      <c r="A1423" s="38">
        <f>'Laporan Mingguan'!A1429</f>
        <v>399</v>
      </c>
      <c r="B1423" s="48" t="str">
        <f>'Laporan Mingguan'!B1429</f>
        <v>Holder KORLOY</v>
      </c>
      <c r="C1423" s="48" t="str">
        <f>'Laporan Mingguan'!C1429</f>
        <v>FMRS2520 L200 HRD-L</v>
      </c>
      <c r="D1423" s="48">
        <f>'Laporan Mingguan'!D1429</f>
        <v>0</v>
      </c>
      <c r="E1423" s="48">
        <f>'Laporan Mingguan'!E1429</f>
        <v>0</v>
      </c>
      <c r="F1423" s="51">
        <f>'Laporan Mingguan'!F1429</f>
        <v>3</v>
      </c>
      <c r="G1423" s="48">
        <f>'Laporan Mingguan'!G1429+'Laporan Mingguan'!I1429+'Laporan Mingguan'!K1429+'Laporan Mingguan'!M1429</f>
        <v>0</v>
      </c>
      <c r="H1423" s="48">
        <f>'Laporan Mingguan'!H1429+'Laporan Mingguan'!J1429+'Laporan Mingguan'!L1429+'Laporan Mingguan'!N1429</f>
        <v>0</v>
      </c>
      <c r="I1423" s="51">
        <f>'Laporan Mingguan'!O1429</f>
        <v>3</v>
      </c>
      <c r="J1423" s="39">
        <f>'Laporan Mingguan'!P1429</f>
        <v>3</v>
      </c>
      <c r="K1423" s="51">
        <f>'Laporan Mingguan'!Q1429</f>
        <v>3000000</v>
      </c>
      <c r="L1423" s="51">
        <f>'Laporan Mingguan'!R1429</f>
        <v>9000000</v>
      </c>
    </row>
    <row r="1424" spans="1:12" s="52" customFormat="1" x14ac:dyDescent="0.2">
      <c r="A1424" s="38">
        <f>'Laporan Mingguan'!A1430</f>
        <v>400</v>
      </c>
      <c r="B1424" s="48" t="str">
        <f>'Laporan Mingguan'!B1430</f>
        <v>Holder KORLOY</v>
      </c>
      <c r="C1424" s="48" t="str">
        <f>'Laporan Mingguan'!C1430</f>
        <v>FMRS3021 L200 HRD-L2</v>
      </c>
      <c r="D1424" s="48">
        <f>'Laporan Mingguan'!D1430</f>
        <v>0</v>
      </c>
      <c r="E1424" s="48">
        <f>'Laporan Mingguan'!E1430</f>
        <v>0</v>
      </c>
      <c r="F1424" s="51">
        <f>'Laporan Mingguan'!F1430</f>
        <v>8</v>
      </c>
      <c r="G1424" s="48">
        <f>'Laporan Mingguan'!G1430+'Laporan Mingguan'!I1430+'Laporan Mingguan'!K1430+'Laporan Mingguan'!M1430</f>
        <v>0</v>
      </c>
      <c r="H1424" s="48">
        <f>'Laporan Mingguan'!H1430+'Laporan Mingguan'!J1430+'Laporan Mingguan'!L1430+'Laporan Mingguan'!N1430</f>
        <v>0</v>
      </c>
      <c r="I1424" s="51">
        <f>'Laporan Mingguan'!O1430</f>
        <v>8</v>
      </c>
      <c r="J1424" s="39">
        <f>'Laporan Mingguan'!P1430</f>
        <v>8</v>
      </c>
      <c r="K1424" s="51">
        <f>'Laporan Mingguan'!Q1430</f>
        <v>3000000</v>
      </c>
      <c r="L1424" s="51">
        <f>'Laporan Mingguan'!R1430</f>
        <v>24000000</v>
      </c>
    </row>
    <row r="1425" spans="1:12" s="52" customFormat="1" x14ac:dyDescent="0.2">
      <c r="A1425" s="38">
        <f>'Laporan Mingguan'!A1431</f>
        <v>401</v>
      </c>
      <c r="B1425" s="48" t="str">
        <f>'Laporan Mingguan'!B1431</f>
        <v>Holder KORLOY</v>
      </c>
      <c r="C1425" s="48" t="str">
        <f>'Laporan Mingguan'!C1431</f>
        <v>FRMS3021 L150 HRD-M2</v>
      </c>
      <c r="D1425" s="48">
        <f>'Laporan Mingguan'!D1431</f>
        <v>0</v>
      </c>
      <c r="E1425" s="48">
        <f>'Laporan Mingguan'!E1431</f>
        <v>0</v>
      </c>
      <c r="F1425" s="51">
        <f>'Laporan Mingguan'!F1431</f>
        <v>3</v>
      </c>
      <c r="G1425" s="48">
        <f>'Laporan Mingguan'!G1431+'Laporan Mingguan'!I1431+'Laporan Mingguan'!K1431+'Laporan Mingguan'!M1431</f>
        <v>0</v>
      </c>
      <c r="H1425" s="48">
        <f>'Laporan Mingguan'!H1431+'Laporan Mingguan'!J1431+'Laporan Mingguan'!L1431+'Laporan Mingguan'!N1431</f>
        <v>0</v>
      </c>
      <c r="I1425" s="51">
        <f>'Laporan Mingguan'!O1431</f>
        <v>3</v>
      </c>
      <c r="J1425" s="39">
        <f>'Laporan Mingguan'!P1431</f>
        <v>3</v>
      </c>
      <c r="K1425" s="51">
        <f>'Laporan Mingguan'!Q1431</f>
        <v>3000000</v>
      </c>
      <c r="L1425" s="51">
        <f>'Laporan Mingguan'!R1431</f>
        <v>9000000</v>
      </c>
    </row>
    <row r="1426" spans="1:12" s="52" customFormat="1" x14ac:dyDescent="0.2">
      <c r="A1426" s="38">
        <f>'Laporan Mingguan'!A1432</f>
        <v>402</v>
      </c>
      <c r="B1426" s="48" t="str">
        <f>'Laporan Mingguan'!B1432</f>
        <v>Holder MOLDINO</v>
      </c>
      <c r="C1426" s="48" t="str">
        <f>'Laporan Mingguan'!C1432</f>
        <v>ABPF12S12W</v>
      </c>
      <c r="D1426" s="48" t="str">
        <f>'Laporan Mingguan'!D1432</f>
        <v>PRIMATIGON</v>
      </c>
      <c r="E1426" s="48">
        <f>'Laporan Mingguan'!E1432</f>
        <v>0</v>
      </c>
      <c r="F1426" s="51">
        <f>'Laporan Mingguan'!F1432</f>
        <v>0</v>
      </c>
      <c r="G1426" s="48">
        <f>'Laporan Mingguan'!G1432+'Laporan Mingguan'!I1432+'Laporan Mingguan'!K1432+'Laporan Mingguan'!M1432</f>
        <v>0</v>
      </c>
      <c r="H1426" s="48">
        <f>'Laporan Mingguan'!H1432+'Laporan Mingguan'!J1432+'Laporan Mingguan'!L1432+'Laporan Mingguan'!N1432</f>
        <v>0</v>
      </c>
      <c r="I1426" s="51">
        <f>'Laporan Mingguan'!O1432</f>
        <v>0</v>
      </c>
      <c r="J1426" s="39">
        <f>'Laporan Mingguan'!P1432</f>
        <v>0</v>
      </c>
      <c r="K1426" s="51">
        <f>'Laporan Mingguan'!Q1432</f>
        <v>4428000</v>
      </c>
      <c r="L1426" s="51">
        <f>'Laporan Mingguan'!R1432</f>
        <v>0</v>
      </c>
    </row>
    <row r="1427" spans="1:12" s="52" customFormat="1" x14ac:dyDescent="0.2">
      <c r="A1427" s="38">
        <f>'Laporan Mingguan'!A1433</f>
        <v>403</v>
      </c>
      <c r="B1427" s="48" t="str">
        <f>'Laporan Mingguan'!B1433</f>
        <v>Holder MOLDINO</v>
      </c>
      <c r="C1427" s="48" t="str">
        <f>'Laporan Mingguan'!C1433</f>
        <v>ABPF12S12WL</v>
      </c>
      <c r="D1427" s="48" t="str">
        <f>'Laporan Mingguan'!D1433</f>
        <v>PRIMATIGON</v>
      </c>
      <c r="E1427" s="48">
        <f>'Laporan Mingguan'!E1433</f>
        <v>0</v>
      </c>
      <c r="F1427" s="51">
        <f>'Laporan Mingguan'!F1433</f>
        <v>0</v>
      </c>
      <c r="G1427" s="48">
        <f>'Laporan Mingguan'!G1433+'Laporan Mingguan'!I1433+'Laporan Mingguan'!K1433+'Laporan Mingguan'!M1433</f>
        <v>0</v>
      </c>
      <c r="H1427" s="48">
        <f>'Laporan Mingguan'!H1433+'Laporan Mingguan'!J1433+'Laporan Mingguan'!L1433+'Laporan Mingguan'!N1433</f>
        <v>0</v>
      </c>
      <c r="I1427" s="51">
        <f>'Laporan Mingguan'!O1433</f>
        <v>0</v>
      </c>
      <c r="J1427" s="39">
        <f>'Laporan Mingguan'!P1433</f>
        <v>0</v>
      </c>
      <c r="K1427" s="51">
        <f>'Laporan Mingguan'!Q1433</f>
        <v>4648000</v>
      </c>
      <c r="L1427" s="51">
        <f>'Laporan Mingguan'!R1433</f>
        <v>0</v>
      </c>
    </row>
    <row r="1428" spans="1:12" s="52" customFormat="1" x14ac:dyDescent="0.2">
      <c r="A1428" s="38">
        <f>'Laporan Mingguan'!A1434</f>
        <v>404</v>
      </c>
      <c r="B1428" s="48" t="str">
        <f>'Laporan Mingguan'!B1434</f>
        <v>Holder MOLDINO</v>
      </c>
      <c r="C1428" s="48" t="str">
        <f>'Laporan Mingguan'!C1434</f>
        <v>ABPF16S16WL80</v>
      </c>
      <c r="D1428" s="48" t="str">
        <f>'Laporan Mingguan'!D1434</f>
        <v>PRIMATIGON</v>
      </c>
      <c r="E1428" s="48">
        <f>'Laporan Mingguan'!E1434</f>
        <v>0</v>
      </c>
      <c r="F1428" s="51">
        <f>'Laporan Mingguan'!F1434</f>
        <v>0</v>
      </c>
      <c r="G1428" s="48">
        <f>'Laporan Mingguan'!G1434+'Laporan Mingguan'!I1434+'Laporan Mingguan'!K1434+'Laporan Mingguan'!M1434</f>
        <v>0</v>
      </c>
      <c r="H1428" s="48">
        <f>'Laporan Mingguan'!H1434+'Laporan Mingguan'!J1434+'Laporan Mingguan'!L1434+'Laporan Mingguan'!N1434</f>
        <v>0</v>
      </c>
      <c r="I1428" s="51">
        <f>'Laporan Mingguan'!O1434</f>
        <v>0</v>
      </c>
      <c r="J1428" s="39">
        <f>'Laporan Mingguan'!P1434</f>
        <v>0</v>
      </c>
      <c r="K1428" s="51">
        <f>'Laporan Mingguan'!Q1434</f>
        <v>5916000</v>
      </c>
      <c r="L1428" s="51">
        <f>'Laporan Mingguan'!R1434</f>
        <v>0</v>
      </c>
    </row>
    <row r="1429" spans="1:12" s="52" customFormat="1" x14ac:dyDescent="0.2">
      <c r="A1429" s="38">
        <f>'Laporan Mingguan'!A1435</f>
        <v>405</v>
      </c>
      <c r="B1429" s="48" t="str">
        <f>'Laporan Mingguan'!B1435</f>
        <v>Holder TUNGALOY</v>
      </c>
      <c r="C1429" s="48" t="str">
        <f>'Laporan Mingguan'!C1435</f>
        <v xml:space="preserve">EXL N04M020C20.0R02 </v>
      </c>
      <c r="D1429" s="48">
        <f>'Laporan Mingguan'!D1435</f>
        <v>0</v>
      </c>
      <c r="E1429" s="48">
        <f>'Laporan Mingguan'!E1435</f>
        <v>0</v>
      </c>
      <c r="F1429" s="51">
        <f>'Laporan Mingguan'!F1435</f>
        <v>1</v>
      </c>
      <c r="G1429" s="48">
        <f>'Laporan Mingguan'!G1435+'Laporan Mingguan'!I1435+'Laporan Mingguan'!K1435+'Laporan Mingguan'!M1435</f>
        <v>0</v>
      </c>
      <c r="H1429" s="48">
        <f>'Laporan Mingguan'!H1435+'Laporan Mingguan'!J1435+'Laporan Mingguan'!L1435+'Laporan Mingguan'!N1435</f>
        <v>0</v>
      </c>
      <c r="I1429" s="51">
        <f>'Laporan Mingguan'!O1435</f>
        <v>1</v>
      </c>
      <c r="J1429" s="39">
        <f>'Laporan Mingguan'!P1435</f>
        <v>1</v>
      </c>
      <c r="K1429" s="51">
        <f>'Laporan Mingguan'!Q1435</f>
        <v>0</v>
      </c>
      <c r="L1429" s="51">
        <f>'Laporan Mingguan'!R1435</f>
        <v>0</v>
      </c>
    </row>
    <row r="1430" spans="1:12" s="52" customFormat="1" x14ac:dyDescent="0.2">
      <c r="A1430" s="38">
        <f>'Laporan Mingguan'!A1436</f>
        <v>406</v>
      </c>
      <c r="B1430" s="48" t="str">
        <f>'Laporan Mingguan'!B1436</f>
        <v>Holder TUNGALOY</v>
      </c>
      <c r="C1430" s="48" t="str">
        <f>'Laporan Mingguan'!C1436</f>
        <v>EXL N04M025C25.0R03</v>
      </c>
      <c r="D1430" s="48">
        <f>'Laporan Mingguan'!D1436</f>
        <v>0</v>
      </c>
      <c r="E1430" s="48">
        <f>'Laporan Mingguan'!E1436</f>
        <v>0</v>
      </c>
      <c r="F1430" s="51">
        <f>'Laporan Mingguan'!F1436</f>
        <v>0</v>
      </c>
      <c r="G1430" s="48">
        <f>'Laporan Mingguan'!G1436+'Laporan Mingguan'!I1436+'Laporan Mingguan'!K1436+'Laporan Mingguan'!M1436</f>
        <v>0</v>
      </c>
      <c r="H1430" s="48">
        <f>'Laporan Mingguan'!H1436+'Laporan Mingguan'!J1436+'Laporan Mingguan'!L1436+'Laporan Mingguan'!N1436</f>
        <v>0</v>
      </c>
      <c r="I1430" s="51">
        <f>'Laporan Mingguan'!O1436</f>
        <v>0</v>
      </c>
      <c r="J1430" s="39">
        <f>'Laporan Mingguan'!P1436</f>
        <v>0</v>
      </c>
      <c r="K1430" s="51">
        <f>'Laporan Mingguan'!Q1436</f>
        <v>0</v>
      </c>
      <c r="L1430" s="51">
        <f>'Laporan Mingguan'!R1436</f>
        <v>0</v>
      </c>
    </row>
    <row r="1431" spans="1:12" s="52" customFormat="1" x14ac:dyDescent="0.2">
      <c r="A1431" s="38">
        <f>'Laporan Mingguan'!A1437</f>
        <v>407</v>
      </c>
      <c r="B1431" s="48" t="str">
        <f>'Laporan Mingguan'!B1437</f>
        <v>Holder TUNGALOY</v>
      </c>
      <c r="C1431" s="48" t="str">
        <f>'Laporan Mingguan'!C1437</f>
        <v>EXL N04M032C32.0R04</v>
      </c>
      <c r="D1431" s="48">
        <f>'Laporan Mingguan'!D1437</f>
        <v>0</v>
      </c>
      <c r="E1431" s="48">
        <f>'Laporan Mingguan'!E1437</f>
        <v>0</v>
      </c>
      <c r="F1431" s="51">
        <f>'Laporan Mingguan'!F1437</f>
        <v>2</v>
      </c>
      <c r="G1431" s="48">
        <f>'Laporan Mingguan'!G1437+'Laporan Mingguan'!I1437+'Laporan Mingguan'!K1437+'Laporan Mingguan'!M1437</f>
        <v>0</v>
      </c>
      <c r="H1431" s="48">
        <f>'Laporan Mingguan'!H1437+'Laporan Mingguan'!J1437+'Laporan Mingguan'!L1437+'Laporan Mingguan'!N1437</f>
        <v>0</v>
      </c>
      <c r="I1431" s="51">
        <f>'Laporan Mingguan'!O1437</f>
        <v>2</v>
      </c>
      <c r="J1431" s="39">
        <f>'Laporan Mingguan'!P1437</f>
        <v>2</v>
      </c>
      <c r="K1431" s="51">
        <f>'Laporan Mingguan'!Q1437</f>
        <v>0</v>
      </c>
      <c r="L1431" s="51">
        <f>'Laporan Mingguan'!R1437</f>
        <v>0</v>
      </c>
    </row>
    <row r="1432" spans="1:12" s="52" customFormat="1" x14ac:dyDescent="0.2">
      <c r="A1432" s="38">
        <f>'Laporan Mingguan'!A1438</f>
        <v>408</v>
      </c>
      <c r="B1432" s="48" t="str">
        <f>'Laporan Mingguan'!B1438</f>
        <v>Holder Milling TUNGALOY</v>
      </c>
      <c r="C1432" s="48" t="str">
        <f>'Laporan Mingguan'!C1438</f>
        <v>TASN13M160B40.0R08</v>
      </c>
      <c r="D1432" s="48">
        <f>'Laporan Mingguan'!D1438</f>
        <v>0</v>
      </c>
      <c r="E1432" s="48">
        <f>'Laporan Mingguan'!E1438</f>
        <v>0</v>
      </c>
      <c r="F1432" s="51">
        <f>'Laporan Mingguan'!F1438</f>
        <v>0</v>
      </c>
      <c r="G1432" s="48">
        <f>'Laporan Mingguan'!G1438+'Laporan Mingguan'!I1438+'Laporan Mingguan'!K1438+'Laporan Mingguan'!M1438</f>
        <v>0</v>
      </c>
      <c r="H1432" s="48">
        <f>'Laporan Mingguan'!H1438+'Laporan Mingguan'!J1438+'Laporan Mingguan'!L1438+'Laporan Mingguan'!N1438</f>
        <v>0</v>
      </c>
      <c r="I1432" s="51">
        <f>'Laporan Mingguan'!O1438</f>
        <v>0</v>
      </c>
      <c r="J1432" s="39">
        <f>'Laporan Mingguan'!P1438</f>
        <v>0</v>
      </c>
      <c r="K1432" s="51">
        <f>'Laporan Mingguan'!Q1438</f>
        <v>0</v>
      </c>
      <c r="L1432" s="51">
        <f>'Laporan Mingguan'!R1438</f>
        <v>0</v>
      </c>
    </row>
    <row r="1433" spans="1:12" s="52" customFormat="1" x14ac:dyDescent="0.2">
      <c r="A1433" s="38">
        <f>'Laporan Mingguan'!A1439</f>
        <v>409</v>
      </c>
      <c r="B1433" s="48" t="str">
        <f>'Laporan Mingguan'!B1439</f>
        <v>HOMGE ECMC 4343 ELECTRO</v>
      </c>
      <c r="C1433" s="48" t="str">
        <f>'Laporan Mingguan'!C1439</f>
        <v>CONTROLLER</v>
      </c>
      <c r="D1433" s="48" t="str">
        <f>'Laporan Mingguan'!D1439</f>
        <v>JAYA METAL</v>
      </c>
      <c r="E1433" s="48">
        <f>'Laporan Mingguan'!E1439</f>
        <v>0</v>
      </c>
      <c r="F1433" s="51">
        <f>'Laporan Mingguan'!F1439</f>
        <v>0</v>
      </c>
      <c r="G1433" s="48">
        <f>'Laporan Mingguan'!G1439+'Laporan Mingguan'!I1439+'Laporan Mingguan'!K1439+'Laporan Mingguan'!M1439</f>
        <v>0</v>
      </c>
      <c r="H1433" s="48">
        <f>'Laporan Mingguan'!H1439+'Laporan Mingguan'!J1439+'Laporan Mingguan'!L1439+'Laporan Mingguan'!N1439</f>
        <v>0</v>
      </c>
      <c r="I1433" s="51">
        <f>'Laporan Mingguan'!O1439</f>
        <v>0</v>
      </c>
      <c r="J1433" s="39">
        <f>'Laporan Mingguan'!P1439</f>
        <v>0</v>
      </c>
      <c r="K1433" s="51">
        <f>'Laporan Mingguan'!Q1439</f>
        <v>0</v>
      </c>
      <c r="L1433" s="51">
        <f>'Laporan Mingguan'!R1439</f>
        <v>0</v>
      </c>
    </row>
    <row r="1434" spans="1:12" s="52" customFormat="1" x14ac:dyDescent="0.2">
      <c r="A1434" s="38">
        <f>'Laporan Mingguan'!A1440</f>
        <v>410</v>
      </c>
      <c r="B1434" s="48" t="str">
        <f>'Laporan Mingguan'!B1440</f>
        <v>INSERT CERATIZIT</v>
      </c>
      <c r="C1434" s="48" t="str">
        <f>'Laporan Mingguan'!C1440</f>
        <v>RDHX 0501MOSN GM43+</v>
      </c>
      <c r="D1434" s="48">
        <f>'Laporan Mingguan'!D1440</f>
        <v>0</v>
      </c>
      <c r="E1434" s="48">
        <f>'Laporan Mingguan'!E1440</f>
        <v>0</v>
      </c>
      <c r="F1434" s="51">
        <f>'Laporan Mingguan'!F1440</f>
        <v>0</v>
      </c>
      <c r="G1434" s="48">
        <f>'Laporan Mingguan'!G1440+'Laporan Mingguan'!I1440+'Laporan Mingguan'!K1440+'Laporan Mingguan'!M1440</f>
        <v>0</v>
      </c>
      <c r="H1434" s="48">
        <f>'Laporan Mingguan'!H1440+'Laporan Mingguan'!J1440+'Laporan Mingguan'!L1440+'Laporan Mingguan'!N1440</f>
        <v>0</v>
      </c>
      <c r="I1434" s="51">
        <f>'Laporan Mingguan'!O1440</f>
        <v>0</v>
      </c>
      <c r="J1434" s="39">
        <f>'Laporan Mingguan'!P1440</f>
        <v>0</v>
      </c>
      <c r="K1434" s="51">
        <f>'Laporan Mingguan'!Q1440</f>
        <v>50000</v>
      </c>
      <c r="L1434" s="51">
        <f>'Laporan Mingguan'!R1440</f>
        <v>0</v>
      </c>
    </row>
    <row r="1435" spans="1:12" s="52" customFormat="1" x14ac:dyDescent="0.2">
      <c r="A1435" s="38">
        <f>'Laporan Mingguan'!A1441</f>
        <v>411</v>
      </c>
      <c r="B1435" s="48" t="str">
        <f>'Laporan Mingguan'!B1441</f>
        <v>INSERT CERATIZIT</v>
      </c>
      <c r="C1435" s="48" t="str">
        <f>'Laporan Mingguan'!C1441</f>
        <v xml:space="preserve">RPHX 1605MOFN-27P </v>
      </c>
      <c r="D1435" s="48" t="str">
        <f>'Laporan Mingguan'!D1441</f>
        <v>PRO MECHANIC</v>
      </c>
      <c r="E1435" s="48">
        <f>'Laporan Mingguan'!E1441</f>
        <v>0</v>
      </c>
      <c r="F1435" s="51">
        <f>'Laporan Mingguan'!F1441</f>
        <v>20</v>
      </c>
      <c r="G1435" s="48">
        <f>'Laporan Mingguan'!G1441+'Laporan Mingguan'!I1441+'Laporan Mingguan'!K1441+'Laporan Mingguan'!M1441</f>
        <v>0</v>
      </c>
      <c r="H1435" s="48">
        <f>'Laporan Mingguan'!H1441+'Laporan Mingguan'!J1441+'Laporan Mingguan'!L1441+'Laporan Mingguan'!N1441</f>
        <v>0</v>
      </c>
      <c r="I1435" s="51">
        <f>'Laporan Mingguan'!O1441</f>
        <v>20</v>
      </c>
      <c r="J1435" s="39">
        <f>'Laporan Mingguan'!P1441</f>
        <v>20</v>
      </c>
      <c r="K1435" s="51">
        <f>'Laporan Mingguan'!Q1441</f>
        <v>332000</v>
      </c>
      <c r="L1435" s="51">
        <f>'Laporan Mingguan'!R1441</f>
        <v>6640000</v>
      </c>
    </row>
    <row r="1436" spans="1:12" s="52" customFormat="1" x14ac:dyDescent="0.2">
      <c r="A1436" s="38">
        <f>'Laporan Mingguan'!A1442</f>
        <v>412</v>
      </c>
      <c r="B1436" s="48" t="str">
        <f>'Laporan Mingguan'!B1442</f>
        <v>INSERT CERATIZIT (CTCP230)</v>
      </c>
      <c r="C1436" s="48" t="str">
        <f>'Laporan Mingguan'!C1442</f>
        <v xml:space="preserve">RPNX 1605M8SN-M50 </v>
      </c>
      <c r="D1436" s="48" t="str">
        <f>'Laporan Mingguan'!D1442</f>
        <v>PRO MECHANIC</v>
      </c>
      <c r="E1436" s="48">
        <f>'Laporan Mingguan'!E1442</f>
        <v>0</v>
      </c>
      <c r="F1436" s="51">
        <f>'Laporan Mingguan'!F1442</f>
        <v>20</v>
      </c>
      <c r="G1436" s="48">
        <f>'Laporan Mingguan'!G1442+'Laporan Mingguan'!I1442+'Laporan Mingguan'!K1442+'Laporan Mingguan'!M1442</f>
        <v>0</v>
      </c>
      <c r="H1436" s="48">
        <f>'Laporan Mingguan'!H1442+'Laporan Mingguan'!J1442+'Laporan Mingguan'!L1442+'Laporan Mingguan'!N1442</f>
        <v>0</v>
      </c>
      <c r="I1436" s="51">
        <f>'Laporan Mingguan'!O1442</f>
        <v>20</v>
      </c>
      <c r="J1436" s="39">
        <f>'Laporan Mingguan'!P1442</f>
        <v>20</v>
      </c>
      <c r="K1436" s="51">
        <f>'Laporan Mingguan'!Q1442</f>
        <v>197000</v>
      </c>
      <c r="L1436" s="51">
        <f>'Laporan Mingguan'!R1442</f>
        <v>3940000</v>
      </c>
    </row>
    <row r="1437" spans="1:12" s="52" customFormat="1" x14ac:dyDescent="0.2">
      <c r="A1437" s="38">
        <f>'Laporan Mingguan'!A1443</f>
        <v>413</v>
      </c>
      <c r="B1437" s="48" t="str">
        <f>'Laporan Mingguan'!B1443</f>
        <v>INSERT CERATIZIT (SR226+)</v>
      </c>
      <c r="C1437" s="48" t="str">
        <f>'Laporan Mingguan'!C1443</f>
        <v xml:space="preserve">RPNX 10T3MOSN-29 </v>
      </c>
      <c r="D1437" s="48">
        <f>'Laporan Mingguan'!D1443</f>
        <v>0</v>
      </c>
      <c r="E1437" s="48">
        <f>'Laporan Mingguan'!E1443</f>
        <v>0</v>
      </c>
      <c r="F1437" s="51">
        <f>'Laporan Mingguan'!F1443</f>
        <v>11</v>
      </c>
      <c r="G1437" s="48">
        <f>'Laporan Mingguan'!G1443+'Laporan Mingguan'!I1443+'Laporan Mingguan'!K1443+'Laporan Mingguan'!M1443</f>
        <v>0</v>
      </c>
      <c r="H1437" s="48">
        <f>'Laporan Mingguan'!H1443+'Laporan Mingguan'!J1443+'Laporan Mingguan'!L1443+'Laporan Mingguan'!N1443</f>
        <v>0</v>
      </c>
      <c r="I1437" s="51">
        <f>'Laporan Mingguan'!O1443</f>
        <v>11</v>
      </c>
      <c r="J1437" s="39">
        <f>'Laporan Mingguan'!P1443</f>
        <v>11</v>
      </c>
      <c r="K1437" s="51">
        <f>'Laporan Mingguan'!Q1443</f>
        <v>83343.399999999994</v>
      </c>
      <c r="L1437" s="51">
        <f>'Laporan Mingguan'!R1443</f>
        <v>916777.39999999991</v>
      </c>
    </row>
    <row r="1438" spans="1:12" s="52" customFormat="1" x14ac:dyDescent="0.2">
      <c r="A1438" s="38">
        <f>'Laporan Mingguan'!A1444</f>
        <v>414</v>
      </c>
      <c r="B1438" s="48" t="str">
        <f>'Laporan Mingguan'!B1444</f>
        <v>INSERT CERATIZIT (H216T)</v>
      </c>
      <c r="C1438" s="48" t="str">
        <f>'Laporan Mingguan'!C1444</f>
        <v xml:space="preserve">RPHX 10T3MOFN-27P </v>
      </c>
      <c r="D1438" s="48">
        <f>'Laporan Mingguan'!D1444</f>
        <v>0</v>
      </c>
      <c r="E1438" s="48">
        <f>'Laporan Mingguan'!E1444</f>
        <v>0</v>
      </c>
      <c r="F1438" s="51">
        <f>'Laporan Mingguan'!F1444</f>
        <v>35</v>
      </c>
      <c r="G1438" s="48">
        <f>'Laporan Mingguan'!G1444+'Laporan Mingguan'!I1444+'Laporan Mingguan'!K1444+'Laporan Mingguan'!M1444</f>
        <v>0</v>
      </c>
      <c r="H1438" s="48">
        <f>'Laporan Mingguan'!H1444+'Laporan Mingguan'!J1444+'Laporan Mingguan'!L1444+'Laporan Mingguan'!N1444</f>
        <v>0</v>
      </c>
      <c r="I1438" s="51">
        <f>'Laporan Mingguan'!O1444</f>
        <v>35</v>
      </c>
      <c r="J1438" s="39">
        <f>'Laporan Mingguan'!P1444</f>
        <v>35</v>
      </c>
      <c r="K1438" s="51">
        <f>'Laporan Mingguan'!Q1444</f>
        <v>0</v>
      </c>
      <c r="L1438" s="51">
        <f>'Laporan Mingguan'!R1444</f>
        <v>0</v>
      </c>
    </row>
    <row r="1439" spans="1:12" s="52" customFormat="1" x14ac:dyDescent="0.2">
      <c r="A1439" s="38">
        <f>'Laporan Mingguan'!A1445</f>
        <v>415</v>
      </c>
      <c r="B1439" s="48" t="str">
        <f>'Laporan Mingguan'!B1445</f>
        <v>INSERT CERATIZIT</v>
      </c>
      <c r="C1439" s="48" t="str">
        <f>'Laporan Mingguan'!C1445</f>
        <v>RDHX 0802MOFN H216T</v>
      </c>
      <c r="D1439" s="48">
        <f>'Laporan Mingguan'!D1445</f>
        <v>0</v>
      </c>
      <c r="E1439" s="48">
        <f>'Laporan Mingguan'!E1445</f>
        <v>0</v>
      </c>
      <c r="F1439" s="51">
        <f>'Laporan Mingguan'!F1445</f>
        <v>20</v>
      </c>
      <c r="G1439" s="48">
        <f>'Laporan Mingguan'!G1445+'Laporan Mingguan'!I1445+'Laporan Mingguan'!K1445+'Laporan Mingguan'!M1445</f>
        <v>0</v>
      </c>
      <c r="H1439" s="48">
        <f>'Laporan Mingguan'!H1445+'Laporan Mingguan'!J1445+'Laporan Mingguan'!L1445+'Laporan Mingguan'!N1445</f>
        <v>0</v>
      </c>
      <c r="I1439" s="51">
        <f>'Laporan Mingguan'!O1445</f>
        <v>20</v>
      </c>
      <c r="J1439" s="39">
        <f>'Laporan Mingguan'!P1445</f>
        <v>20</v>
      </c>
      <c r="K1439" s="51">
        <f>'Laporan Mingguan'!Q1445</f>
        <v>0</v>
      </c>
      <c r="L1439" s="51">
        <f>'Laporan Mingguan'!R1445</f>
        <v>0</v>
      </c>
    </row>
    <row r="1440" spans="1:12" s="52" customFormat="1" x14ac:dyDescent="0.2">
      <c r="A1440" s="38">
        <f>'Laporan Mingguan'!A1446</f>
        <v>416</v>
      </c>
      <c r="B1440" s="48" t="str">
        <f>'Laporan Mingguan'!B1446</f>
        <v>INSERT CERATIZIT (CTCP230)</v>
      </c>
      <c r="C1440" s="48" t="str">
        <f>'Laporan Mingguan'!C1446</f>
        <v>RDHX 0501MOSN GM43T</v>
      </c>
      <c r="D1440" s="48" t="str">
        <f>'Laporan Mingguan'!D1446</f>
        <v>PRO MECHANIC</v>
      </c>
      <c r="E1440" s="48">
        <f>'Laporan Mingguan'!E1446</f>
        <v>0</v>
      </c>
      <c r="F1440" s="51">
        <f>'Laporan Mingguan'!F1446</f>
        <v>10</v>
      </c>
      <c r="G1440" s="48">
        <f>'Laporan Mingguan'!G1446+'Laporan Mingguan'!I1446+'Laporan Mingguan'!K1446+'Laporan Mingguan'!M1446</f>
        <v>0</v>
      </c>
      <c r="H1440" s="48">
        <f>'Laporan Mingguan'!H1446+'Laporan Mingguan'!J1446+'Laporan Mingguan'!L1446+'Laporan Mingguan'!N1446</f>
        <v>0</v>
      </c>
      <c r="I1440" s="51">
        <f>'Laporan Mingguan'!O1446</f>
        <v>10</v>
      </c>
      <c r="J1440" s="39">
        <f>'Laporan Mingguan'!P1446</f>
        <v>10</v>
      </c>
      <c r="K1440" s="51">
        <f>'Laporan Mingguan'!Q1446</f>
        <v>157000</v>
      </c>
      <c r="L1440" s="51">
        <f>'Laporan Mingguan'!R1446</f>
        <v>1570000</v>
      </c>
    </row>
    <row r="1441" spans="1:12" s="52" customFormat="1" x14ac:dyDescent="0.2">
      <c r="A1441" s="38">
        <f>'Laporan Mingguan'!A1447</f>
        <v>417</v>
      </c>
      <c r="B1441" s="48" t="str">
        <f>'Laporan Mingguan'!B1447</f>
        <v>INSERT CERATIZIT</v>
      </c>
      <c r="C1441" s="48" t="str">
        <f>'Laporan Mingguan'!C1447</f>
        <v>RPHX 10T3MOSN SR226T</v>
      </c>
      <c r="D1441" s="48">
        <f>'Laporan Mingguan'!D1447</f>
        <v>0</v>
      </c>
      <c r="E1441" s="48">
        <f>'Laporan Mingguan'!E1447</f>
        <v>0</v>
      </c>
      <c r="F1441" s="51">
        <f>'Laporan Mingguan'!F1447</f>
        <v>9</v>
      </c>
      <c r="G1441" s="48">
        <f>'Laporan Mingguan'!G1447+'Laporan Mingguan'!I1447+'Laporan Mingguan'!K1447+'Laporan Mingguan'!M1447</f>
        <v>0</v>
      </c>
      <c r="H1441" s="48">
        <f>'Laporan Mingguan'!H1447+'Laporan Mingguan'!J1447+'Laporan Mingguan'!L1447+'Laporan Mingguan'!N1447</f>
        <v>0</v>
      </c>
      <c r="I1441" s="51">
        <f>'Laporan Mingguan'!O1447</f>
        <v>9</v>
      </c>
      <c r="J1441" s="39">
        <f>'Laporan Mingguan'!P1447</f>
        <v>9</v>
      </c>
      <c r="K1441" s="51">
        <f>'Laporan Mingguan'!Q1447</f>
        <v>0</v>
      </c>
      <c r="L1441" s="51">
        <f>'Laporan Mingguan'!R1447</f>
        <v>0</v>
      </c>
    </row>
    <row r="1442" spans="1:12" s="52" customFormat="1" x14ac:dyDescent="0.2">
      <c r="A1442" s="38">
        <f>'Laporan Mingguan'!A1448</f>
        <v>418</v>
      </c>
      <c r="B1442" s="48" t="str">
        <f>'Laporan Mingguan'!B1448</f>
        <v>INSERT CERATIZIT (CTP1235)</v>
      </c>
      <c r="C1442" s="48" t="str">
        <f>'Laporan Mingguan'!C1448</f>
        <v xml:space="preserve">XOLT 120410SR-M50 </v>
      </c>
      <c r="D1442" s="48">
        <f>'Laporan Mingguan'!D1448</f>
        <v>0</v>
      </c>
      <c r="E1442" s="48">
        <f>'Laporan Mingguan'!E1448</f>
        <v>0</v>
      </c>
      <c r="F1442" s="51">
        <f>'Laporan Mingguan'!F1448</f>
        <v>8</v>
      </c>
      <c r="G1442" s="48">
        <f>'Laporan Mingguan'!G1448+'Laporan Mingguan'!I1448+'Laporan Mingguan'!K1448+'Laporan Mingguan'!M1448</f>
        <v>0</v>
      </c>
      <c r="H1442" s="48">
        <f>'Laporan Mingguan'!H1448+'Laporan Mingguan'!J1448+'Laporan Mingguan'!L1448+'Laporan Mingguan'!N1448</f>
        <v>0</v>
      </c>
      <c r="I1442" s="51">
        <f>'Laporan Mingguan'!O1448</f>
        <v>8</v>
      </c>
      <c r="J1442" s="39">
        <f>'Laporan Mingguan'!P1448</f>
        <v>8</v>
      </c>
      <c r="K1442" s="51">
        <f>'Laporan Mingguan'!Q1448</f>
        <v>0</v>
      </c>
      <c r="L1442" s="51">
        <f>'Laporan Mingguan'!R1448</f>
        <v>0</v>
      </c>
    </row>
    <row r="1443" spans="1:12" s="52" customFormat="1" x14ac:dyDescent="0.2">
      <c r="A1443" s="38">
        <f>'Laporan Mingguan'!A1449</f>
        <v>419</v>
      </c>
      <c r="B1443" s="48" t="str">
        <f>'Laporan Mingguan'!B1449</f>
        <v>INSERT CERATIZIT</v>
      </c>
      <c r="C1443" s="48" t="str">
        <f>'Laporan Mingguan'!C1449</f>
        <v>APKT 1003PDSR-29 SR226T</v>
      </c>
      <c r="D1443" s="48">
        <f>'Laporan Mingguan'!D1449</f>
        <v>0</v>
      </c>
      <c r="E1443" s="48">
        <f>'Laporan Mingguan'!E1449</f>
        <v>0</v>
      </c>
      <c r="F1443" s="51">
        <f>'Laporan Mingguan'!F1449</f>
        <v>10</v>
      </c>
      <c r="G1443" s="48">
        <f>'Laporan Mingguan'!G1449+'Laporan Mingguan'!I1449+'Laporan Mingguan'!K1449+'Laporan Mingguan'!M1449</f>
        <v>0</v>
      </c>
      <c r="H1443" s="48">
        <f>'Laporan Mingguan'!H1449+'Laporan Mingguan'!J1449+'Laporan Mingguan'!L1449+'Laporan Mingguan'!N1449</f>
        <v>0</v>
      </c>
      <c r="I1443" s="51">
        <f>'Laporan Mingguan'!O1449</f>
        <v>10</v>
      </c>
      <c r="J1443" s="39">
        <f>'Laporan Mingguan'!P1449</f>
        <v>10</v>
      </c>
      <c r="K1443" s="51">
        <f>'Laporan Mingguan'!Q1449</f>
        <v>0</v>
      </c>
      <c r="L1443" s="51">
        <f>'Laporan Mingguan'!R1449</f>
        <v>0</v>
      </c>
    </row>
    <row r="1444" spans="1:12" s="52" customFormat="1" x14ac:dyDescent="0.2">
      <c r="A1444" s="38">
        <f>'Laporan Mingguan'!A1450</f>
        <v>420</v>
      </c>
      <c r="B1444" s="48" t="str">
        <f>'Laporan Mingguan'!B1450</f>
        <v>INSERT CERATIZIT (CTP1235)</v>
      </c>
      <c r="C1444" s="48" t="str">
        <f>'Laporan Mingguan'!C1450</f>
        <v xml:space="preserve">XOLX 120410SR-M50 </v>
      </c>
      <c r="D1444" s="48">
        <f>'Laporan Mingguan'!D1450</f>
        <v>0</v>
      </c>
      <c r="E1444" s="48">
        <f>'Laporan Mingguan'!E1450</f>
        <v>0</v>
      </c>
      <c r="F1444" s="51">
        <f>'Laporan Mingguan'!F1450</f>
        <v>97</v>
      </c>
      <c r="G1444" s="48">
        <f>'Laporan Mingguan'!G1450+'Laporan Mingguan'!I1450+'Laporan Mingguan'!K1450+'Laporan Mingguan'!M1450</f>
        <v>0</v>
      </c>
      <c r="H1444" s="48">
        <f>'Laporan Mingguan'!H1450+'Laporan Mingguan'!J1450+'Laporan Mingguan'!L1450+'Laporan Mingguan'!N1450</f>
        <v>0</v>
      </c>
      <c r="I1444" s="51">
        <f>'Laporan Mingguan'!O1450</f>
        <v>97</v>
      </c>
      <c r="J1444" s="39">
        <f>'Laporan Mingguan'!P1450</f>
        <v>97</v>
      </c>
      <c r="K1444" s="51">
        <f>'Laporan Mingguan'!Q1450</f>
        <v>0</v>
      </c>
      <c r="L1444" s="51">
        <f>'Laporan Mingguan'!R1450</f>
        <v>0</v>
      </c>
    </row>
    <row r="1445" spans="1:12" s="52" customFormat="1" x14ac:dyDescent="0.2">
      <c r="A1445" s="38">
        <f>'Laporan Mingguan'!A1451</f>
        <v>421</v>
      </c>
      <c r="B1445" s="48" t="str">
        <f>'Laporan Mingguan'!B1451</f>
        <v>INSERT COROKEY</v>
      </c>
      <c r="C1445" s="48" t="str">
        <f>'Laporan Mingguan'!C1451</f>
        <v>CNMG 120404-PM</v>
      </c>
      <c r="D1445" s="48">
        <f>'Laporan Mingguan'!D1451</f>
        <v>0</v>
      </c>
      <c r="E1445" s="48">
        <f>'Laporan Mingguan'!E1451</f>
        <v>0</v>
      </c>
      <c r="F1445" s="51">
        <f>'Laporan Mingguan'!F1451</f>
        <v>8</v>
      </c>
      <c r="G1445" s="48">
        <f>'Laporan Mingguan'!G1451+'Laporan Mingguan'!I1451+'Laporan Mingguan'!K1451+'Laporan Mingguan'!M1451</f>
        <v>0</v>
      </c>
      <c r="H1445" s="48">
        <f>'Laporan Mingguan'!H1451+'Laporan Mingguan'!J1451+'Laporan Mingguan'!L1451+'Laporan Mingguan'!N1451</f>
        <v>0</v>
      </c>
      <c r="I1445" s="51">
        <f>'Laporan Mingguan'!O1451</f>
        <v>8</v>
      </c>
      <c r="J1445" s="39">
        <f>'Laporan Mingguan'!P1451</f>
        <v>8</v>
      </c>
      <c r="K1445" s="51">
        <f>'Laporan Mingguan'!Q1451</f>
        <v>40000</v>
      </c>
      <c r="L1445" s="51">
        <f>'Laporan Mingguan'!R1451</f>
        <v>320000</v>
      </c>
    </row>
    <row r="1446" spans="1:12" s="52" customFormat="1" x14ac:dyDescent="0.2">
      <c r="A1446" s="38">
        <f>'Laporan Mingguan'!A1452</f>
        <v>422</v>
      </c>
      <c r="B1446" s="48" t="str">
        <f>'Laporan Mingguan'!B1452</f>
        <v>INSERT DIJET</v>
      </c>
      <c r="C1446" s="48" t="str">
        <f>'Laporan Mingguan'!C1452</f>
        <v>BNM-120-SS DH108</v>
      </c>
      <c r="D1446" s="48" t="str">
        <f>'Laporan Mingguan'!D1452</f>
        <v>SINERGI MK</v>
      </c>
      <c r="E1446" s="48">
        <f>'Laporan Mingguan'!E1452</f>
        <v>0</v>
      </c>
      <c r="F1446" s="51">
        <f>'Laporan Mingguan'!F1452</f>
        <v>5</v>
      </c>
      <c r="G1446" s="48">
        <f>'Laporan Mingguan'!G1452+'Laporan Mingguan'!I1452+'Laporan Mingguan'!K1452+'Laporan Mingguan'!M1452</f>
        <v>0</v>
      </c>
      <c r="H1446" s="48">
        <f>'Laporan Mingguan'!H1452+'Laporan Mingguan'!J1452+'Laporan Mingguan'!L1452+'Laporan Mingguan'!N1452</f>
        <v>2</v>
      </c>
      <c r="I1446" s="51">
        <f>'Laporan Mingguan'!O1452</f>
        <v>3</v>
      </c>
      <c r="J1446" s="39">
        <f>'Laporan Mingguan'!P1452</f>
        <v>3</v>
      </c>
      <c r="K1446" s="51">
        <f>'Laporan Mingguan'!Q1452</f>
        <v>410000</v>
      </c>
      <c r="L1446" s="51">
        <f>'Laporan Mingguan'!R1452</f>
        <v>1230000</v>
      </c>
    </row>
    <row r="1447" spans="1:12" s="52" customFormat="1" x14ac:dyDescent="0.2">
      <c r="A1447" s="38">
        <f>'Laporan Mingguan'!A1453</f>
        <v>423</v>
      </c>
      <c r="B1447" s="48" t="str">
        <f>'Laporan Mingguan'!B1453</f>
        <v>INSERT DIJET</v>
      </c>
      <c r="C1447" s="48" t="str">
        <f>'Laporan Mingguan'!C1453</f>
        <v>BNM-120 KT9 11119-Z5523</v>
      </c>
      <c r="D1447" s="48" t="str">
        <f>'Laporan Mingguan'!D1453</f>
        <v>SINERGI MK</v>
      </c>
      <c r="E1447" s="48">
        <f>'Laporan Mingguan'!E1453</f>
        <v>0</v>
      </c>
      <c r="F1447" s="51">
        <f>'Laporan Mingguan'!F1453</f>
        <v>6</v>
      </c>
      <c r="G1447" s="48">
        <f>'Laporan Mingguan'!G1453+'Laporan Mingguan'!I1453+'Laporan Mingguan'!K1453+'Laporan Mingguan'!M1453</f>
        <v>0</v>
      </c>
      <c r="H1447" s="48">
        <f>'Laporan Mingguan'!H1453+'Laporan Mingguan'!J1453+'Laporan Mingguan'!L1453+'Laporan Mingguan'!N1453</f>
        <v>0</v>
      </c>
      <c r="I1447" s="51">
        <f>'Laporan Mingguan'!O1453</f>
        <v>6</v>
      </c>
      <c r="J1447" s="39">
        <f>'Laporan Mingguan'!P1453</f>
        <v>6</v>
      </c>
      <c r="K1447" s="51">
        <f>'Laporan Mingguan'!Q1453</f>
        <v>352000</v>
      </c>
      <c r="L1447" s="51">
        <f>'Laporan Mingguan'!R1453</f>
        <v>2112000</v>
      </c>
    </row>
    <row r="1448" spans="1:12" s="52" customFormat="1" x14ac:dyDescent="0.2">
      <c r="A1448" s="38">
        <f>'Laporan Mingguan'!A1454</f>
        <v>424</v>
      </c>
      <c r="B1448" s="48" t="str">
        <f>'Laporan Mingguan'!B1454</f>
        <v>INSERT DIJET</v>
      </c>
      <c r="C1448" s="48" t="str">
        <f>'Laporan Mingguan'!C1454</f>
        <v>BNM-160-SS DH108</v>
      </c>
      <c r="D1448" s="48" t="str">
        <f>'Laporan Mingguan'!D1454</f>
        <v>SINERGI MK</v>
      </c>
      <c r="E1448" s="48">
        <f>'Laporan Mingguan'!E1454</f>
        <v>0</v>
      </c>
      <c r="F1448" s="51">
        <f>'Laporan Mingguan'!F1454</f>
        <v>5</v>
      </c>
      <c r="G1448" s="48">
        <f>'Laporan Mingguan'!G1454+'Laporan Mingguan'!I1454+'Laporan Mingguan'!K1454+'Laporan Mingguan'!M1454</f>
        <v>0</v>
      </c>
      <c r="H1448" s="48">
        <f>'Laporan Mingguan'!H1454+'Laporan Mingguan'!J1454+'Laporan Mingguan'!L1454+'Laporan Mingguan'!N1454</f>
        <v>1</v>
      </c>
      <c r="I1448" s="51">
        <f>'Laporan Mingguan'!O1454</f>
        <v>4</v>
      </c>
      <c r="J1448" s="39">
        <f>'Laporan Mingguan'!P1454</f>
        <v>4</v>
      </c>
      <c r="K1448" s="51">
        <f>'Laporan Mingguan'!Q1454</f>
        <v>405000</v>
      </c>
      <c r="L1448" s="51">
        <f>'Laporan Mingguan'!R1454</f>
        <v>1620000</v>
      </c>
    </row>
    <row r="1449" spans="1:12" s="52" customFormat="1" x14ac:dyDescent="0.2">
      <c r="A1449" s="38">
        <f>'Laporan Mingguan'!A1455</f>
        <v>425</v>
      </c>
      <c r="B1449" s="48" t="str">
        <f>'Laporan Mingguan'!B1455</f>
        <v>INSERT DIJET</v>
      </c>
      <c r="C1449" s="48" t="str">
        <f>'Laporan Mingguan'!C1455</f>
        <v>BNM-160 KT9 11119-Z5345</v>
      </c>
      <c r="D1449" s="48" t="str">
        <f>'Laporan Mingguan'!D1455</f>
        <v>SINERGI MK</v>
      </c>
      <c r="E1449" s="48">
        <f>'Laporan Mingguan'!E1455</f>
        <v>0</v>
      </c>
      <c r="F1449" s="51">
        <f>'Laporan Mingguan'!F1455</f>
        <v>6</v>
      </c>
      <c r="G1449" s="48">
        <f>'Laporan Mingguan'!G1455+'Laporan Mingguan'!I1455+'Laporan Mingguan'!K1455+'Laporan Mingguan'!M1455</f>
        <v>0</v>
      </c>
      <c r="H1449" s="48">
        <f>'Laporan Mingguan'!H1455+'Laporan Mingguan'!J1455+'Laporan Mingguan'!L1455+'Laporan Mingguan'!N1455</f>
        <v>0</v>
      </c>
      <c r="I1449" s="51">
        <f>'Laporan Mingguan'!O1455</f>
        <v>6</v>
      </c>
      <c r="J1449" s="39">
        <f>'Laporan Mingguan'!P1455</f>
        <v>6</v>
      </c>
      <c r="K1449" s="51">
        <f>'Laporan Mingguan'!Q1455</f>
        <v>368000</v>
      </c>
      <c r="L1449" s="51">
        <f>'Laporan Mingguan'!R1455</f>
        <v>2208000</v>
      </c>
    </row>
    <row r="1450" spans="1:12" s="52" customFormat="1" x14ac:dyDescent="0.2">
      <c r="A1450" s="38">
        <f>'Laporan Mingguan'!A1456</f>
        <v>426</v>
      </c>
      <c r="B1450" s="48" t="str">
        <f>'Laporan Mingguan'!B1456</f>
        <v>INSERT DIJET</v>
      </c>
      <c r="C1450" s="48" t="str">
        <f>'Laporan Mingguan'!C1456</f>
        <v xml:space="preserve">CNMG 190616 </v>
      </c>
      <c r="D1450" s="48">
        <f>'Laporan Mingguan'!D1456</f>
        <v>0</v>
      </c>
      <c r="E1450" s="48">
        <f>'Laporan Mingguan'!E1456</f>
        <v>0</v>
      </c>
      <c r="F1450" s="51">
        <f>'Laporan Mingguan'!F1456</f>
        <v>10</v>
      </c>
      <c r="G1450" s="48">
        <f>'Laporan Mingguan'!G1456+'Laporan Mingguan'!I1456+'Laporan Mingguan'!K1456+'Laporan Mingguan'!M1456</f>
        <v>0</v>
      </c>
      <c r="H1450" s="48">
        <f>'Laporan Mingguan'!H1456+'Laporan Mingguan'!J1456+'Laporan Mingguan'!L1456+'Laporan Mingguan'!N1456</f>
        <v>0</v>
      </c>
      <c r="I1450" s="51">
        <f>'Laporan Mingguan'!O1456</f>
        <v>10</v>
      </c>
      <c r="J1450" s="39">
        <f>'Laporan Mingguan'!P1456</f>
        <v>10</v>
      </c>
      <c r="K1450" s="51">
        <f>'Laporan Mingguan'!Q1456</f>
        <v>40000</v>
      </c>
      <c r="L1450" s="51">
        <f>'Laporan Mingguan'!R1456</f>
        <v>400000</v>
      </c>
    </row>
    <row r="1451" spans="1:12" s="52" customFormat="1" x14ac:dyDescent="0.2">
      <c r="A1451" s="38">
        <f>'Laporan Mingguan'!A1457</f>
        <v>427</v>
      </c>
      <c r="B1451" s="48" t="str">
        <f>'Laporan Mingguan'!B1457</f>
        <v>INSERT DIJET</v>
      </c>
      <c r="C1451" s="48" t="str">
        <f>'Laporan Mingguan'!C1457</f>
        <v>ENMU-100412ZER-PH JC8118</v>
      </c>
      <c r="D1451" s="48" t="str">
        <f>'Laporan Mingguan'!D1457</f>
        <v>SINERGI MK</v>
      </c>
      <c r="E1451" s="48">
        <f>'Laporan Mingguan'!E1457</f>
        <v>0</v>
      </c>
      <c r="F1451" s="51">
        <f>'Laporan Mingguan'!F1457</f>
        <v>473</v>
      </c>
      <c r="G1451" s="48">
        <f>'Laporan Mingguan'!G1457+'Laporan Mingguan'!I1457+'Laporan Mingguan'!K1457+'Laporan Mingguan'!M1457</f>
        <v>0</v>
      </c>
      <c r="H1451" s="48">
        <f>'Laporan Mingguan'!H1457+'Laporan Mingguan'!J1457+'Laporan Mingguan'!L1457+'Laporan Mingguan'!N1457</f>
        <v>0</v>
      </c>
      <c r="I1451" s="51">
        <f>'Laporan Mingguan'!O1457</f>
        <v>473</v>
      </c>
      <c r="J1451" s="39">
        <f>'Laporan Mingguan'!P1457</f>
        <v>473</v>
      </c>
      <c r="K1451" s="51">
        <f>'Laporan Mingguan'!Q1457</f>
        <v>89300</v>
      </c>
      <c r="L1451" s="51">
        <f>'Laporan Mingguan'!R1457</f>
        <v>42238900</v>
      </c>
    </row>
    <row r="1452" spans="1:12" s="52" customFormat="1" x14ac:dyDescent="0.2">
      <c r="A1452" s="38">
        <f>'Laporan Mingguan'!A1458</f>
        <v>428</v>
      </c>
      <c r="B1452" s="48" t="str">
        <f>'Laporan Mingguan'!B1458</f>
        <v>INSERT DIJET</v>
      </c>
      <c r="C1452" s="48" t="str">
        <f>'Laporan Mingguan'!C1458</f>
        <v>RNM-120-R05 JC8015</v>
      </c>
      <c r="D1452" s="48" t="str">
        <f>'Laporan Mingguan'!D1458</f>
        <v>SINERGI MK</v>
      </c>
      <c r="E1452" s="48">
        <f>'Laporan Mingguan'!E1458</f>
        <v>0</v>
      </c>
      <c r="F1452" s="51">
        <f>'Laporan Mingguan'!F1458</f>
        <v>6</v>
      </c>
      <c r="G1452" s="48">
        <f>'Laporan Mingguan'!G1458+'Laporan Mingguan'!I1458+'Laporan Mingguan'!K1458+'Laporan Mingguan'!M1458</f>
        <v>0</v>
      </c>
      <c r="H1452" s="48">
        <f>'Laporan Mingguan'!H1458+'Laporan Mingguan'!J1458+'Laporan Mingguan'!L1458+'Laporan Mingguan'!N1458</f>
        <v>0</v>
      </c>
      <c r="I1452" s="51">
        <f>'Laporan Mingguan'!O1458</f>
        <v>6</v>
      </c>
      <c r="J1452" s="39">
        <f>'Laporan Mingguan'!P1458</f>
        <v>6</v>
      </c>
      <c r="K1452" s="51">
        <f>'Laporan Mingguan'!Q1458</f>
        <v>466000</v>
      </c>
      <c r="L1452" s="51">
        <f>'Laporan Mingguan'!R1458</f>
        <v>2796000</v>
      </c>
    </row>
    <row r="1453" spans="1:12" s="52" customFormat="1" x14ac:dyDescent="0.2">
      <c r="A1453" s="38">
        <f>'Laporan Mingguan'!A1459</f>
        <v>429</v>
      </c>
      <c r="B1453" s="48" t="str">
        <f>'Laporan Mingguan'!B1459</f>
        <v>INSERT DIJET</v>
      </c>
      <c r="C1453" s="48" t="str">
        <f>'Laporan Mingguan'!C1459</f>
        <v>RNM-120-R10 JC8015</v>
      </c>
      <c r="D1453" s="48" t="str">
        <f>'Laporan Mingguan'!D1459</f>
        <v>SINERGI MK</v>
      </c>
      <c r="E1453" s="48">
        <f>'Laporan Mingguan'!E1459</f>
        <v>0</v>
      </c>
      <c r="F1453" s="51">
        <f>'Laporan Mingguan'!F1459</f>
        <v>5</v>
      </c>
      <c r="G1453" s="48">
        <f>'Laporan Mingguan'!G1459+'Laporan Mingguan'!I1459+'Laporan Mingguan'!K1459+'Laporan Mingguan'!M1459</f>
        <v>0</v>
      </c>
      <c r="H1453" s="48">
        <f>'Laporan Mingguan'!H1459+'Laporan Mingguan'!J1459+'Laporan Mingguan'!L1459+'Laporan Mingguan'!N1459</f>
        <v>4</v>
      </c>
      <c r="I1453" s="51">
        <f>'Laporan Mingguan'!O1459</f>
        <v>1</v>
      </c>
      <c r="J1453" s="39">
        <f>'Laporan Mingguan'!P1459</f>
        <v>1</v>
      </c>
      <c r="K1453" s="51">
        <f>'Laporan Mingguan'!Q1459</f>
        <v>440000</v>
      </c>
      <c r="L1453" s="51">
        <f>'Laporan Mingguan'!R1459</f>
        <v>440000</v>
      </c>
    </row>
    <row r="1454" spans="1:12" s="52" customFormat="1" x14ac:dyDescent="0.2">
      <c r="A1454" s="38">
        <f>'Laporan Mingguan'!A1460</f>
        <v>430</v>
      </c>
      <c r="B1454" s="48" t="str">
        <f>'Laporan Mingguan'!B1460</f>
        <v>INSERT DIJET</v>
      </c>
      <c r="C1454" s="48" t="str">
        <f>'Laporan Mingguan'!C1460</f>
        <v>RNM-160-R10 JC8015</v>
      </c>
      <c r="D1454" s="48" t="str">
        <f>'Laporan Mingguan'!D1460</f>
        <v>SINERGI MK</v>
      </c>
      <c r="E1454" s="48">
        <f>'Laporan Mingguan'!E1460</f>
        <v>0</v>
      </c>
      <c r="F1454" s="51">
        <f>'Laporan Mingguan'!F1460</f>
        <v>0</v>
      </c>
      <c r="G1454" s="48">
        <f>'Laporan Mingguan'!G1460+'Laporan Mingguan'!I1460+'Laporan Mingguan'!K1460+'Laporan Mingguan'!M1460</f>
        <v>4</v>
      </c>
      <c r="H1454" s="48">
        <f>'Laporan Mingguan'!H1460+'Laporan Mingguan'!J1460+'Laporan Mingguan'!L1460+'Laporan Mingguan'!N1460</f>
        <v>2</v>
      </c>
      <c r="I1454" s="51">
        <f>'Laporan Mingguan'!O1460</f>
        <v>2</v>
      </c>
      <c r="J1454" s="39">
        <f>'Laporan Mingguan'!P1460</f>
        <v>2</v>
      </c>
      <c r="K1454" s="51">
        <f>'Laporan Mingguan'!Q1460</f>
        <v>482000</v>
      </c>
      <c r="L1454" s="51">
        <f>'Laporan Mingguan'!R1460</f>
        <v>964000</v>
      </c>
    </row>
    <row r="1455" spans="1:12" s="52" customFormat="1" x14ac:dyDescent="0.2">
      <c r="A1455" s="38">
        <f>'Laporan Mingguan'!A1461</f>
        <v>431</v>
      </c>
      <c r="B1455" s="48" t="str">
        <f>'Laporan Mingguan'!B1461</f>
        <v>INSERT DIJET</v>
      </c>
      <c r="C1455" s="48" t="str">
        <f>'Laporan Mingguan'!C1461</f>
        <v>RNM-160-R20 JC8015</v>
      </c>
      <c r="D1455" s="48" t="str">
        <f>'Laporan Mingguan'!D1461</f>
        <v>SINERGI MK</v>
      </c>
      <c r="E1455" s="48">
        <f>'Laporan Mingguan'!E1461</f>
        <v>0</v>
      </c>
      <c r="F1455" s="51">
        <f>'Laporan Mingguan'!F1461</f>
        <v>4</v>
      </c>
      <c r="G1455" s="48">
        <f>'Laporan Mingguan'!G1461+'Laporan Mingguan'!I1461+'Laporan Mingguan'!K1461+'Laporan Mingguan'!M1461</f>
        <v>0</v>
      </c>
      <c r="H1455" s="48">
        <f>'Laporan Mingguan'!H1461+'Laporan Mingguan'!J1461+'Laporan Mingguan'!L1461+'Laporan Mingguan'!N1461</f>
        <v>0</v>
      </c>
      <c r="I1455" s="51">
        <f>'Laporan Mingguan'!O1461</f>
        <v>4</v>
      </c>
      <c r="J1455" s="39">
        <f>'Laporan Mingguan'!P1461</f>
        <v>4</v>
      </c>
      <c r="K1455" s="51">
        <f>'Laporan Mingguan'!Q1461</f>
        <v>482000</v>
      </c>
      <c r="L1455" s="51">
        <f>'Laporan Mingguan'!R1461</f>
        <v>1928000</v>
      </c>
    </row>
    <row r="1456" spans="1:12" s="52" customFormat="1" x14ac:dyDescent="0.2">
      <c r="A1456" s="38">
        <f>'Laporan Mingguan'!A1462</f>
        <v>432</v>
      </c>
      <c r="B1456" s="48" t="str">
        <f>'Laporan Mingguan'!B1462</f>
        <v>INSERT DIJET</v>
      </c>
      <c r="C1456" s="48" t="str">
        <f>'Laporan Mingguan'!C1462</f>
        <v>TLZ1600-11139-Z5073-JC7550</v>
      </c>
      <c r="D1456" s="48" t="str">
        <f>'Laporan Mingguan'!D1462</f>
        <v>SINERGI MK</v>
      </c>
      <c r="E1456" s="48">
        <f>'Laporan Mingguan'!E1462</f>
        <v>0</v>
      </c>
      <c r="F1456" s="51">
        <f>'Laporan Mingguan'!F1462</f>
        <v>1</v>
      </c>
      <c r="G1456" s="48">
        <f>'Laporan Mingguan'!G1462+'Laporan Mingguan'!I1462+'Laporan Mingguan'!K1462+'Laporan Mingguan'!M1462</f>
        <v>0</v>
      </c>
      <c r="H1456" s="48">
        <f>'Laporan Mingguan'!H1462+'Laporan Mingguan'!J1462+'Laporan Mingguan'!L1462+'Laporan Mingguan'!N1462</f>
        <v>0</v>
      </c>
      <c r="I1456" s="51">
        <f>'Laporan Mingguan'!O1462</f>
        <v>1</v>
      </c>
      <c r="J1456" s="39">
        <f>'Laporan Mingguan'!P1462</f>
        <v>1</v>
      </c>
      <c r="K1456" s="51">
        <f>'Laporan Mingguan'!Q1462</f>
        <v>832800</v>
      </c>
      <c r="L1456" s="51">
        <f>'Laporan Mingguan'!R1462</f>
        <v>832800</v>
      </c>
    </row>
    <row r="1457" spans="1:12" s="52" customFormat="1" x14ac:dyDescent="0.2">
      <c r="A1457" s="38">
        <f>'Laporan Mingguan'!A1463</f>
        <v>433</v>
      </c>
      <c r="B1457" s="48" t="str">
        <f>'Laporan Mingguan'!B1463</f>
        <v>INSERT DIJET</v>
      </c>
      <c r="C1457" s="48" t="str">
        <f>'Laporan Mingguan'!C1463</f>
        <v>TLZ1650-11139-Z5073-JC7550</v>
      </c>
      <c r="D1457" s="48" t="str">
        <f>'Laporan Mingguan'!D1463</f>
        <v>SINERGI MK</v>
      </c>
      <c r="E1457" s="48">
        <f>'Laporan Mingguan'!E1463</f>
        <v>0</v>
      </c>
      <c r="F1457" s="51">
        <f>'Laporan Mingguan'!F1463</f>
        <v>0</v>
      </c>
      <c r="G1457" s="48">
        <f>'Laporan Mingguan'!G1463+'Laporan Mingguan'!I1463+'Laporan Mingguan'!K1463+'Laporan Mingguan'!M1463</f>
        <v>0</v>
      </c>
      <c r="H1457" s="48">
        <f>'Laporan Mingguan'!H1463+'Laporan Mingguan'!J1463+'Laporan Mingguan'!L1463+'Laporan Mingguan'!N1463</f>
        <v>0</v>
      </c>
      <c r="I1457" s="51">
        <f>'Laporan Mingguan'!O1463</f>
        <v>0</v>
      </c>
      <c r="J1457" s="39">
        <f>'Laporan Mingguan'!P1463</f>
        <v>0</v>
      </c>
      <c r="K1457" s="51">
        <f>'Laporan Mingguan'!Q1463</f>
        <v>832800</v>
      </c>
      <c r="L1457" s="51">
        <f>'Laporan Mingguan'!R1463</f>
        <v>0</v>
      </c>
    </row>
    <row r="1458" spans="1:12" s="52" customFormat="1" x14ac:dyDescent="0.2">
      <c r="A1458" s="38">
        <f>'Laporan Mingguan'!A1464</f>
        <v>434</v>
      </c>
      <c r="B1458" s="48" t="str">
        <f>'Laporan Mingguan'!B1464</f>
        <v>INSERT ISCAR</v>
      </c>
      <c r="C1458" s="48" t="str">
        <f>'Laporan Mingguan'!C1464</f>
        <v>CCMT09T308</v>
      </c>
      <c r="D1458" s="48">
        <f>'Laporan Mingguan'!D1464</f>
        <v>0</v>
      </c>
      <c r="E1458" s="48">
        <f>'Laporan Mingguan'!E1464</f>
        <v>0</v>
      </c>
      <c r="F1458" s="51">
        <f>'Laporan Mingguan'!F1464</f>
        <v>6</v>
      </c>
      <c r="G1458" s="48">
        <f>'Laporan Mingguan'!G1464+'Laporan Mingguan'!I1464+'Laporan Mingguan'!K1464+'Laporan Mingguan'!M1464</f>
        <v>0</v>
      </c>
      <c r="H1458" s="48">
        <f>'Laporan Mingguan'!H1464+'Laporan Mingguan'!J1464+'Laporan Mingguan'!L1464+'Laporan Mingguan'!N1464</f>
        <v>0</v>
      </c>
      <c r="I1458" s="51">
        <f>'Laporan Mingguan'!O1464</f>
        <v>6</v>
      </c>
      <c r="J1458" s="39">
        <f>'Laporan Mingguan'!P1464</f>
        <v>6</v>
      </c>
      <c r="K1458" s="51">
        <f>'Laporan Mingguan'!Q1464</f>
        <v>45000</v>
      </c>
      <c r="L1458" s="51">
        <f>'Laporan Mingguan'!R1464</f>
        <v>270000</v>
      </c>
    </row>
    <row r="1459" spans="1:12" s="52" customFormat="1" x14ac:dyDescent="0.2">
      <c r="A1459" s="38">
        <f>'Laporan Mingguan'!A1465</f>
        <v>435</v>
      </c>
      <c r="B1459" s="48" t="str">
        <f>'Laporan Mingguan'!B1465</f>
        <v>INSERT KORLOY (PC5300)</v>
      </c>
      <c r="C1459" s="48" t="str">
        <f>'Laporan Mingguan'!C1465</f>
        <v xml:space="preserve">TNMX 2710 AZNR-NM </v>
      </c>
      <c r="D1459" s="48" t="str">
        <f>'Laporan Mingguan'!D1465</f>
        <v/>
      </c>
      <c r="E1459" s="48">
        <f>'Laporan Mingguan'!E1465</f>
        <v>0</v>
      </c>
      <c r="F1459" s="51">
        <f>'Laporan Mingguan'!F1465</f>
        <v>16</v>
      </c>
      <c r="G1459" s="48">
        <f>'Laporan Mingguan'!G1465+'Laporan Mingguan'!I1465+'Laporan Mingguan'!K1465+'Laporan Mingguan'!M1465</f>
        <v>0</v>
      </c>
      <c r="H1459" s="48">
        <f>'Laporan Mingguan'!H1465+'Laporan Mingguan'!J1465+'Laporan Mingguan'!L1465+'Laporan Mingguan'!N1465</f>
        <v>0</v>
      </c>
      <c r="I1459" s="51">
        <f>'Laporan Mingguan'!O1465</f>
        <v>16</v>
      </c>
      <c r="J1459" s="39">
        <f>'Laporan Mingguan'!P1465</f>
        <v>16</v>
      </c>
      <c r="K1459" s="51">
        <f>'Laporan Mingguan'!Q1465</f>
        <v>381000</v>
      </c>
      <c r="L1459" s="51">
        <f>'Laporan Mingguan'!R1465</f>
        <v>6096000</v>
      </c>
    </row>
    <row r="1460" spans="1:12" s="52" customFormat="1" x14ac:dyDescent="0.2">
      <c r="A1460" s="38">
        <f>'Laporan Mingguan'!A1466</f>
        <v>436</v>
      </c>
      <c r="B1460" s="48" t="str">
        <f>'Laporan Mingguan'!B1466</f>
        <v>INSERT KORLOY (ALUMUNIUM)</v>
      </c>
      <c r="C1460" s="48" t="str">
        <f>'Laporan Mingguan'!C1466</f>
        <v>RDCT10T3MO-MA</v>
      </c>
      <c r="D1460" s="48" t="str">
        <f>'Laporan Mingguan'!D1466</f>
        <v>BREINDO</v>
      </c>
      <c r="E1460" s="48">
        <f>'Laporan Mingguan'!E1466</f>
        <v>0</v>
      </c>
      <c r="F1460" s="51">
        <f>'Laporan Mingguan'!F1466</f>
        <v>0</v>
      </c>
      <c r="G1460" s="48">
        <f>'Laporan Mingguan'!G1466+'Laporan Mingguan'!I1466+'Laporan Mingguan'!K1466+'Laporan Mingguan'!M1466</f>
        <v>0</v>
      </c>
      <c r="H1460" s="48">
        <f>'Laporan Mingguan'!H1466+'Laporan Mingguan'!J1466+'Laporan Mingguan'!L1466+'Laporan Mingguan'!N1466</f>
        <v>0</v>
      </c>
      <c r="I1460" s="51">
        <f>'Laporan Mingguan'!O1466</f>
        <v>0</v>
      </c>
      <c r="J1460" s="39">
        <f>'Laporan Mingguan'!P1466</f>
        <v>0</v>
      </c>
      <c r="K1460" s="51">
        <f>'Laporan Mingguan'!Q1466</f>
        <v>102000</v>
      </c>
      <c r="L1460" s="51">
        <f>'Laporan Mingguan'!R1466</f>
        <v>0</v>
      </c>
    </row>
    <row r="1461" spans="1:12" s="52" customFormat="1" x14ac:dyDescent="0.2">
      <c r="A1461" s="38">
        <f>'Laporan Mingguan'!A1467</f>
        <v>437</v>
      </c>
      <c r="B1461" s="48" t="str">
        <f>'Laporan Mingguan'!B1467</f>
        <v>INSERT KORLOY (PC3500)</v>
      </c>
      <c r="C1461" s="48" t="str">
        <f>'Laporan Mingguan'!C1467</f>
        <v xml:space="preserve">RDKT10T3MO-MM </v>
      </c>
      <c r="D1461" s="48">
        <f>'Laporan Mingguan'!D1467</f>
        <v>0</v>
      </c>
      <c r="E1461" s="48">
        <f>'Laporan Mingguan'!E1467</f>
        <v>0</v>
      </c>
      <c r="F1461" s="51">
        <f>'Laporan Mingguan'!F1467</f>
        <v>130</v>
      </c>
      <c r="G1461" s="48">
        <f>'Laporan Mingguan'!G1467+'Laporan Mingguan'!I1467+'Laporan Mingguan'!K1467+'Laporan Mingguan'!M1467</f>
        <v>0</v>
      </c>
      <c r="H1461" s="48">
        <f>'Laporan Mingguan'!H1467+'Laporan Mingguan'!J1467+'Laporan Mingguan'!L1467+'Laporan Mingguan'!N1467</f>
        <v>0</v>
      </c>
      <c r="I1461" s="51">
        <f>'Laporan Mingguan'!O1467</f>
        <v>130</v>
      </c>
      <c r="J1461" s="39">
        <f>'Laporan Mingguan'!P1467</f>
        <v>130</v>
      </c>
      <c r="K1461" s="51">
        <f>'Laporan Mingguan'!Q1467</f>
        <v>73000</v>
      </c>
      <c r="L1461" s="51">
        <f>'Laporan Mingguan'!R1467</f>
        <v>9490000</v>
      </c>
    </row>
    <row r="1462" spans="1:12" s="52" customFormat="1" x14ac:dyDescent="0.2">
      <c r="A1462" s="38">
        <f>'Laporan Mingguan'!A1468</f>
        <v>438</v>
      </c>
      <c r="B1462" s="48" t="str">
        <f>'Laporan Mingguan'!B1468</f>
        <v>INSERT KORLOY</v>
      </c>
      <c r="C1462" s="48" t="str">
        <f>'Laporan Mingguan'!C1468</f>
        <v>RDKW0803MOE PC3500</v>
      </c>
      <c r="D1462" s="48">
        <f>'Laporan Mingguan'!D1468</f>
        <v>0</v>
      </c>
      <c r="E1462" s="48">
        <f>'Laporan Mingguan'!E1468</f>
        <v>0</v>
      </c>
      <c r="F1462" s="51">
        <f>'Laporan Mingguan'!F1468</f>
        <v>20</v>
      </c>
      <c r="G1462" s="48">
        <f>'Laporan Mingguan'!G1468+'Laporan Mingguan'!I1468+'Laporan Mingguan'!K1468+'Laporan Mingguan'!M1468</f>
        <v>0</v>
      </c>
      <c r="H1462" s="48">
        <f>'Laporan Mingguan'!H1468+'Laporan Mingguan'!J1468+'Laporan Mingguan'!L1468+'Laporan Mingguan'!N1468</f>
        <v>0</v>
      </c>
      <c r="I1462" s="51">
        <f>'Laporan Mingguan'!O1468</f>
        <v>20</v>
      </c>
      <c r="J1462" s="39">
        <f>'Laporan Mingguan'!P1468</f>
        <v>20</v>
      </c>
      <c r="K1462" s="51">
        <f>'Laporan Mingguan'!Q1468</f>
        <v>66500</v>
      </c>
      <c r="L1462" s="51">
        <f>'Laporan Mingguan'!R1468</f>
        <v>1330000</v>
      </c>
    </row>
    <row r="1463" spans="1:12" s="52" customFormat="1" x14ac:dyDescent="0.2">
      <c r="A1463" s="38">
        <f>'Laporan Mingguan'!A1469</f>
        <v>439</v>
      </c>
      <c r="B1463" s="48" t="str">
        <f>'Laporan Mingguan'!B1469</f>
        <v>INSERT KORLOY (PC5300)</v>
      </c>
      <c r="C1463" s="48" t="str">
        <f>'Laporan Mingguan'!C1469</f>
        <v xml:space="preserve">RDKT10T3MO-MM </v>
      </c>
      <c r="D1463" s="48">
        <f>'Laporan Mingguan'!D1469</f>
        <v>0</v>
      </c>
      <c r="E1463" s="48">
        <f>'Laporan Mingguan'!E1469</f>
        <v>0</v>
      </c>
      <c r="F1463" s="51">
        <f>'Laporan Mingguan'!F1469</f>
        <v>60</v>
      </c>
      <c r="G1463" s="48">
        <f>'Laporan Mingguan'!G1469+'Laporan Mingguan'!I1469+'Laporan Mingguan'!K1469+'Laporan Mingguan'!M1469</f>
        <v>0</v>
      </c>
      <c r="H1463" s="48">
        <f>'Laporan Mingguan'!H1469+'Laporan Mingguan'!J1469+'Laporan Mingguan'!L1469+'Laporan Mingguan'!N1469</f>
        <v>0</v>
      </c>
      <c r="I1463" s="51">
        <f>'Laporan Mingguan'!O1469</f>
        <v>60</v>
      </c>
      <c r="J1463" s="39">
        <f>'Laporan Mingguan'!P1469</f>
        <v>60</v>
      </c>
      <c r="K1463" s="51">
        <f>'Laporan Mingguan'!Q1469</f>
        <v>111500</v>
      </c>
      <c r="L1463" s="51">
        <f>'Laporan Mingguan'!R1469</f>
        <v>6690000</v>
      </c>
    </row>
    <row r="1464" spans="1:12" s="52" customFormat="1" x14ac:dyDescent="0.2">
      <c r="A1464" s="38">
        <f>'Laporan Mingguan'!A1470</f>
        <v>440</v>
      </c>
      <c r="B1464" s="48" t="str">
        <f>'Laporan Mingguan'!B1470</f>
        <v>INSERT KORLOY (PC3545)</v>
      </c>
      <c r="C1464" s="48" t="str">
        <f>'Laporan Mingguan'!C1470</f>
        <v xml:space="preserve">APMT 0602PDSR-MM </v>
      </c>
      <c r="D1464" s="48">
        <f>'Laporan Mingguan'!D1470</f>
        <v>0</v>
      </c>
      <c r="E1464" s="48">
        <f>'Laporan Mingguan'!E1470</f>
        <v>0</v>
      </c>
      <c r="F1464" s="51">
        <f>'Laporan Mingguan'!F1470</f>
        <v>10</v>
      </c>
      <c r="G1464" s="48">
        <f>'Laporan Mingguan'!G1470+'Laporan Mingguan'!I1470+'Laporan Mingguan'!K1470+'Laporan Mingguan'!M1470</f>
        <v>0</v>
      </c>
      <c r="H1464" s="48">
        <f>'Laporan Mingguan'!H1470+'Laporan Mingguan'!J1470+'Laporan Mingguan'!L1470+'Laporan Mingguan'!N1470</f>
        <v>0</v>
      </c>
      <c r="I1464" s="51">
        <f>'Laporan Mingguan'!O1470</f>
        <v>10</v>
      </c>
      <c r="J1464" s="39">
        <f>'Laporan Mingguan'!P1470</f>
        <v>10</v>
      </c>
      <c r="K1464" s="51">
        <f>'Laporan Mingguan'!Q1470</f>
        <v>80000</v>
      </c>
      <c r="L1464" s="51">
        <f>'Laporan Mingguan'!R1470</f>
        <v>800000</v>
      </c>
    </row>
    <row r="1465" spans="1:12" s="52" customFormat="1" x14ac:dyDescent="0.2">
      <c r="A1465" s="38">
        <f>'Laporan Mingguan'!A1471</f>
        <v>441</v>
      </c>
      <c r="B1465" s="48" t="str">
        <f>'Laporan Mingguan'!B1471</f>
        <v xml:space="preserve">INSERT KORLOY </v>
      </c>
      <c r="C1465" s="48" t="str">
        <f>'Laporan Mingguan'!C1471</f>
        <v>APMT 11T3PDFR-MA H01</v>
      </c>
      <c r="D1465" s="48" t="str">
        <f>'Laporan Mingguan'!D1471</f>
        <v>Breindo</v>
      </c>
      <c r="E1465" s="48">
        <f>'Laporan Mingguan'!E1471</f>
        <v>0</v>
      </c>
      <c r="F1465" s="51">
        <f>'Laporan Mingguan'!F1471</f>
        <v>17</v>
      </c>
      <c r="G1465" s="48">
        <f>'Laporan Mingguan'!G1471+'Laporan Mingguan'!I1471+'Laporan Mingguan'!K1471+'Laporan Mingguan'!M1471</f>
        <v>0</v>
      </c>
      <c r="H1465" s="48">
        <f>'Laporan Mingguan'!H1471+'Laporan Mingguan'!J1471+'Laporan Mingguan'!L1471+'Laporan Mingguan'!N1471</f>
        <v>3</v>
      </c>
      <c r="I1465" s="51">
        <f>'Laporan Mingguan'!O1471</f>
        <v>14</v>
      </c>
      <c r="J1465" s="39">
        <f>'Laporan Mingguan'!P1471</f>
        <v>14</v>
      </c>
      <c r="K1465" s="51">
        <f>'Laporan Mingguan'!Q1471</f>
        <v>109000</v>
      </c>
      <c r="L1465" s="51">
        <f>'Laporan Mingguan'!R1471</f>
        <v>1526000</v>
      </c>
    </row>
    <row r="1466" spans="1:12" s="52" customFormat="1" x14ac:dyDescent="0.2">
      <c r="A1466" s="38">
        <f>'Laporan Mingguan'!A1472</f>
        <v>442</v>
      </c>
      <c r="B1466" s="48" t="str">
        <f>'Laporan Mingguan'!B1472</f>
        <v>INSERT KORLOY</v>
      </c>
      <c r="C1466" s="48" t="str">
        <f>'Laporan Mingguan'!C1472</f>
        <v>SPMT 060205-PD PC3500</v>
      </c>
      <c r="D1466" s="48" t="str">
        <f>'Laporan Mingguan'!D1472</f>
        <v>DEKSAFINDO</v>
      </c>
      <c r="E1466" s="48">
        <f>'Laporan Mingguan'!E1472</f>
        <v>0</v>
      </c>
      <c r="F1466" s="51">
        <f>'Laporan Mingguan'!F1472</f>
        <v>10</v>
      </c>
      <c r="G1466" s="48">
        <f>'Laporan Mingguan'!G1472+'Laporan Mingguan'!I1472+'Laporan Mingguan'!K1472+'Laporan Mingguan'!M1472</f>
        <v>0</v>
      </c>
      <c r="H1466" s="48">
        <f>'Laporan Mingguan'!H1472+'Laporan Mingguan'!J1472+'Laporan Mingguan'!L1472+'Laporan Mingguan'!N1472</f>
        <v>0</v>
      </c>
      <c r="I1466" s="51">
        <f>'Laporan Mingguan'!O1472</f>
        <v>10</v>
      </c>
      <c r="J1466" s="39">
        <f>'Laporan Mingguan'!P1472</f>
        <v>10</v>
      </c>
      <c r="K1466" s="51">
        <f>'Laporan Mingguan'!Q1472</f>
        <v>0</v>
      </c>
      <c r="L1466" s="51">
        <f>'Laporan Mingguan'!R1472</f>
        <v>0</v>
      </c>
    </row>
    <row r="1467" spans="1:12" s="52" customFormat="1" x14ac:dyDescent="0.2">
      <c r="A1467" s="38">
        <f>'Laporan Mingguan'!A1473</f>
        <v>443</v>
      </c>
      <c r="B1467" s="48" t="str">
        <f>'Laporan Mingguan'!B1473</f>
        <v>INSERT KORLOY</v>
      </c>
      <c r="C1467" s="48" t="str">
        <f>'Laporan Mingguan'!C1473</f>
        <v>SPMT 11T308-PD PC5300</v>
      </c>
      <c r="D1467" s="48" t="str">
        <f>'Laporan Mingguan'!D1473</f>
        <v>DEKSAFINDO</v>
      </c>
      <c r="E1467" s="48">
        <f>'Laporan Mingguan'!E1473</f>
        <v>0</v>
      </c>
      <c r="F1467" s="51">
        <f>'Laporan Mingguan'!F1473</f>
        <v>9</v>
      </c>
      <c r="G1467" s="48">
        <f>'Laporan Mingguan'!G1473+'Laporan Mingguan'!I1473+'Laporan Mingguan'!K1473+'Laporan Mingguan'!M1473</f>
        <v>0</v>
      </c>
      <c r="H1467" s="48">
        <f>'Laporan Mingguan'!H1473+'Laporan Mingguan'!J1473+'Laporan Mingguan'!L1473+'Laporan Mingguan'!N1473</f>
        <v>0</v>
      </c>
      <c r="I1467" s="51">
        <f>'Laporan Mingguan'!O1473</f>
        <v>9</v>
      </c>
      <c r="J1467" s="39">
        <f>'Laporan Mingguan'!P1473</f>
        <v>9</v>
      </c>
      <c r="K1467" s="51">
        <f>'Laporan Mingguan'!Q1473</f>
        <v>0</v>
      </c>
      <c r="L1467" s="51">
        <f>'Laporan Mingguan'!R1473</f>
        <v>0</v>
      </c>
    </row>
    <row r="1468" spans="1:12" s="52" customFormat="1" x14ac:dyDescent="0.2">
      <c r="A1468" s="38">
        <f>'Laporan Mingguan'!A1474</f>
        <v>444</v>
      </c>
      <c r="B1468" s="48" t="str">
        <f>'Laporan Mingguan'!B1474</f>
        <v>INSERT KORLOY</v>
      </c>
      <c r="C1468" s="48" t="str">
        <f>'Laporan Mingguan'!C1474</f>
        <v>XOMT 060204-PD PC5300</v>
      </c>
      <c r="D1468" s="48" t="str">
        <f>'Laporan Mingguan'!D1474</f>
        <v>DEKSAFINDO</v>
      </c>
      <c r="E1468" s="48">
        <f>'Laporan Mingguan'!E1474</f>
        <v>0</v>
      </c>
      <c r="F1468" s="51">
        <f>'Laporan Mingguan'!F1474</f>
        <v>10</v>
      </c>
      <c r="G1468" s="48">
        <f>'Laporan Mingguan'!G1474+'Laporan Mingguan'!I1474+'Laporan Mingguan'!K1474+'Laporan Mingguan'!M1474</f>
        <v>0</v>
      </c>
      <c r="H1468" s="48">
        <f>'Laporan Mingguan'!H1474+'Laporan Mingguan'!J1474+'Laporan Mingguan'!L1474+'Laporan Mingguan'!N1474</f>
        <v>0</v>
      </c>
      <c r="I1468" s="51">
        <f>'Laporan Mingguan'!O1474</f>
        <v>10</v>
      </c>
      <c r="J1468" s="39">
        <f>'Laporan Mingguan'!P1474</f>
        <v>10</v>
      </c>
      <c r="K1468" s="51">
        <f>'Laporan Mingguan'!Q1474</f>
        <v>0</v>
      </c>
      <c r="L1468" s="51">
        <f>'Laporan Mingguan'!R1474</f>
        <v>0</v>
      </c>
    </row>
    <row r="1469" spans="1:12" s="52" customFormat="1" x14ac:dyDescent="0.2">
      <c r="A1469" s="38">
        <f>'Laporan Mingguan'!A1475</f>
        <v>445</v>
      </c>
      <c r="B1469" s="48" t="str">
        <f>'Laporan Mingguan'!B1475</f>
        <v>INSERT KORLOY</v>
      </c>
      <c r="C1469" s="48" t="str">
        <f>'Laporan Mingguan'!C1475</f>
        <v>XOMT 11T306-PD PC5300</v>
      </c>
      <c r="D1469" s="48" t="str">
        <f>'Laporan Mingguan'!D1475</f>
        <v>DEKSAFINDO</v>
      </c>
      <c r="E1469" s="48">
        <f>'Laporan Mingguan'!E1475</f>
        <v>0</v>
      </c>
      <c r="F1469" s="51">
        <f>'Laporan Mingguan'!F1475</f>
        <v>9</v>
      </c>
      <c r="G1469" s="48">
        <f>'Laporan Mingguan'!G1475+'Laporan Mingguan'!I1475+'Laporan Mingguan'!K1475+'Laporan Mingguan'!M1475</f>
        <v>0</v>
      </c>
      <c r="H1469" s="48">
        <f>'Laporan Mingguan'!H1475+'Laporan Mingguan'!J1475+'Laporan Mingguan'!L1475+'Laporan Mingguan'!N1475</f>
        <v>0</v>
      </c>
      <c r="I1469" s="51">
        <f>'Laporan Mingguan'!O1475</f>
        <v>9</v>
      </c>
      <c r="J1469" s="39">
        <f>'Laporan Mingguan'!P1475</f>
        <v>9</v>
      </c>
      <c r="K1469" s="51">
        <f>'Laporan Mingguan'!Q1475</f>
        <v>0</v>
      </c>
      <c r="L1469" s="51">
        <f>'Laporan Mingguan'!R1475</f>
        <v>0</v>
      </c>
    </row>
    <row r="1470" spans="1:12" s="52" customFormat="1" x14ac:dyDescent="0.2">
      <c r="A1470" s="38">
        <f>'Laporan Mingguan'!A1476</f>
        <v>446</v>
      </c>
      <c r="B1470" s="48" t="str">
        <f>'Laporan Mingguan'!B1476</f>
        <v>INSERT KYOCERA</v>
      </c>
      <c r="C1470" s="48" t="str">
        <f>'Laporan Mingguan'!C1476</f>
        <v>CCMT09T304</v>
      </c>
      <c r="D1470" s="48" t="str">
        <f>'Laporan Mingguan'!D1476</f>
        <v>JABAKU</v>
      </c>
      <c r="E1470" s="48">
        <f>'Laporan Mingguan'!E1476</f>
        <v>0</v>
      </c>
      <c r="F1470" s="51">
        <f>'Laporan Mingguan'!F1476</f>
        <v>8</v>
      </c>
      <c r="G1470" s="48">
        <f>'Laporan Mingguan'!G1476+'Laporan Mingguan'!I1476+'Laporan Mingguan'!K1476+'Laporan Mingguan'!M1476</f>
        <v>0</v>
      </c>
      <c r="H1470" s="48">
        <f>'Laporan Mingguan'!H1476+'Laporan Mingguan'!J1476+'Laporan Mingguan'!L1476+'Laporan Mingguan'!N1476</f>
        <v>0</v>
      </c>
      <c r="I1470" s="51">
        <f>'Laporan Mingguan'!O1476</f>
        <v>8</v>
      </c>
      <c r="J1470" s="39">
        <f>'Laporan Mingguan'!P1476</f>
        <v>8</v>
      </c>
      <c r="K1470" s="51">
        <f>'Laporan Mingguan'!Q1476</f>
        <v>100915</v>
      </c>
      <c r="L1470" s="51">
        <f>'Laporan Mingguan'!R1476</f>
        <v>807320</v>
      </c>
    </row>
    <row r="1471" spans="1:12" s="52" customFormat="1" x14ac:dyDescent="0.2">
      <c r="A1471" s="38">
        <f>'Laporan Mingguan'!A1477</f>
        <v>447</v>
      </c>
      <c r="B1471" s="48" t="str">
        <f>'Laporan Mingguan'!B1477</f>
        <v>INSERT KYOCERA</v>
      </c>
      <c r="C1471" s="48" t="str">
        <f>'Laporan Mingguan'!C1477</f>
        <v>TPGH 110304L</v>
      </c>
      <c r="D1471" s="48">
        <f>'Laporan Mingguan'!D1477</f>
        <v>0</v>
      </c>
      <c r="E1471" s="48">
        <f>'Laporan Mingguan'!E1477</f>
        <v>0</v>
      </c>
      <c r="F1471" s="51">
        <f>'Laporan Mingguan'!F1477</f>
        <v>1</v>
      </c>
      <c r="G1471" s="48">
        <f>'Laporan Mingguan'!G1477+'Laporan Mingguan'!I1477+'Laporan Mingguan'!K1477+'Laporan Mingguan'!M1477</f>
        <v>0</v>
      </c>
      <c r="H1471" s="48">
        <f>'Laporan Mingguan'!H1477+'Laporan Mingguan'!J1477+'Laporan Mingguan'!L1477+'Laporan Mingguan'!N1477</f>
        <v>0</v>
      </c>
      <c r="I1471" s="51">
        <f>'Laporan Mingguan'!O1477</f>
        <v>1</v>
      </c>
      <c r="J1471" s="39">
        <f>'Laporan Mingguan'!P1477</f>
        <v>1</v>
      </c>
      <c r="K1471" s="51">
        <f>'Laporan Mingguan'!Q1477</f>
        <v>65890</v>
      </c>
      <c r="L1471" s="51">
        <f>'Laporan Mingguan'!R1477</f>
        <v>65890</v>
      </c>
    </row>
    <row r="1472" spans="1:12" s="52" customFormat="1" x14ac:dyDescent="0.2">
      <c r="A1472" s="38">
        <f>'Laporan Mingguan'!A1478</f>
        <v>448</v>
      </c>
      <c r="B1472" s="48" t="str">
        <f>'Laporan Mingguan'!B1478</f>
        <v>INSERT MITSUBISHI</v>
      </c>
      <c r="C1472" s="48" t="str">
        <f>'Laporan Mingguan'!C1478</f>
        <v>TNMG 160404-MA VE 6020</v>
      </c>
      <c r="D1472" s="48" t="str">
        <f>'Laporan Mingguan'!D1478</f>
        <v>TECHNO CARBIDE</v>
      </c>
      <c r="E1472" s="48">
        <f>'Laporan Mingguan'!E1478</f>
        <v>0</v>
      </c>
      <c r="F1472" s="51">
        <f>'Laporan Mingguan'!F1478</f>
        <v>7</v>
      </c>
      <c r="G1472" s="48">
        <f>'Laporan Mingguan'!G1478+'Laporan Mingguan'!I1478+'Laporan Mingguan'!K1478+'Laporan Mingguan'!M1478</f>
        <v>0</v>
      </c>
      <c r="H1472" s="48">
        <f>'Laporan Mingguan'!H1478+'Laporan Mingguan'!J1478+'Laporan Mingguan'!L1478+'Laporan Mingguan'!N1478</f>
        <v>0</v>
      </c>
      <c r="I1472" s="51">
        <f>'Laporan Mingguan'!O1478</f>
        <v>7</v>
      </c>
      <c r="J1472" s="39">
        <f>'Laporan Mingguan'!P1478</f>
        <v>7</v>
      </c>
      <c r="K1472" s="51">
        <f>'Laporan Mingguan'!Q1478</f>
        <v>59800</v>
      </c>
      <c r="L1472" s="51">
        <f>'Laporan Mingguan'!R1478</f>
        <v>418600</v>
      </c>
    </row>
    <row r="1473" spans="1:12" s="52" customFormat="1" x14ac:dyDescent="0.2">
      <c r="A1473" s="38">
        <f>'Laporan Mingguan'!A1479</f>
        <v>449</v>
      </c>
      <c r="B1473" s="48" t="str">
        <f>'Laporan Mingguan'!B1479</f>
        <v>INSERT MITSUBISHI</v>
      </c>
      <c r="C1473" s="48" t="str">
        <f>'Laporan Mingguan'!C1479</f>
        <v>TPGX 090204HTi10</v>
      </c>
      <c r="D1473" s="48">
        <f>'Laporan Mingguan'!D1479</f>
        <v>0</v>
      </c>
      <c r="E1473" s="48">
        <f>'Laporan Mingguan'!E1479</f>
        <v>0</v>
      </c>
      <c r="F1473" s="51">
        <f>'Laporan Mingguan'!F1479</f>
        <v>19</v>
      </c>
      <c r="G1473" s="48">
        <f>'Laporan Mingguan'!G1479+'Laporan Mingguan'!I1479+'Laporan Mingguan'!K1479+'Laporan Mingguan'!M1479</f>
        <v>0</v>
      </c>
      <c r="H1473" s="48">
        <f>'Laporan Mingguan'!H1479+'Laporan Mingguan'!J1479+'Laporan Mingguan'!L1479+'Laporan Mingguan'!N1479</f>
        <v>0</v>
      </c>
      <c r="I1473" s="51">
        <f>'Laporan Mingguan'!O1479</f>
        <v>19</v>
      </c>
      <c r="J1473" s="39">
        <f>'Laporan Mingguan'!P1479</f>
        <v>19</v>
      </c>
      <c r="K1473" s="51">
        <f>'Laporan Mingguan'!Q1479</f>
        <v>58500</v>
      </c>
      <c r="L1473" s="51">
        <f>'Laporan Mingguan'!R1479</f>
        <v>1111500</v>
      </c>
    </row>
    <row r="1474" spans="1:12" s="52" customFormat="1" x14ac:dyDescent="0.2">
      <c r="A1474" s="38">
        <f>'Laporan Mingguan'!A1480</f>
        <v>450</v>
      </c>
      <c r="B1474" s="48" t="str">
        <f>'Laporan Mingguan'!B1480</f>
        <v>INSERT MITSUBISHI</v>
      </c>
      <c r="C1474" s="48" t="str">
        <f>'Laporan Mingguan'!C1480</f>
        <v>TPGH 110304L-FS HTi10</v>
      </c>
      <c r="D1474" s="48">
        <f>'Laporan Mingguan'!D1480</f>
        <v>0</v>
      </c>
      <c r="E1474" s="48">
        <f>'Laporan Mingguan'!E1480</f>
        <v>0</v>
      </c>
      <c r="F1474" s="51">
        <f>'Laporan Mingguan'!F1480</f>
        <v>7</v>
      </c>
      <c r="G1474" s="48">
        <f>'Laporan Mingguan'!G1480+'Laporan Mingguan'!I1480+'Laporan Mingguan'!K1480+'Laporan Mingguan'!M1480</f>
        <v>0</v>
      </c>
      <c r="H1474" s="48">
        <f>'Laporan Mingguan'!H1480+'Laporan Mingguan'!J1480+'Laporan Mingguan'!L1480+'Laporan Mingguan'!N1480</f>
        <v>0</v>
      </c>
      <c r="I1474" s="51">
        <f>'Laporan Mingguan'!O1480</f>
        <v>7</v>
      </c>
      <c r="J1474" s="39">
        <f>'Laporan Mingguan'!P1480</f>
        <v>7</v>
      </c>
      <c r="K1474" s="51">
        <f>'Laporan Mingguan'!Q1480</f>
        <v>70500</v>
      </c>
      <c r="L1474" s="51">
        <f>'Laporan Mingguan'!R1480</f>
        <v>493500</v>
      </c>
    </row>
    <row r="1475" spans="1:12" s="52" customFormat="1" x14ac:dyDescent="0.2">
      <c r="A1475" s="38">
        <f>'Laporan Mingguan'!A1481</f>
        <v>451</v>
      </c>
      <c r="B1475" s="48" t="str">
        <f>'Laporan Mingguan'!B1481</f>
        <v>INSERT MITSUBISHI</v>
      </c>
      <c r="C1475" s="48" t="str">
        <f>'Laporan Mingguan'!C1481</f>
        <v>CCMT 060204 UE6020</v>
      </c>
      <c r="D1475" s="48" t="str">
        <f>'Laporan Mingguan'!D1481</f>
        <v>ARDANI</v>
      </c>
      <c r="E1475" s="48">
        <f>'Laporan Mingguan'!E1481</f>
        <v>0</v>
      </c>
      <c r="F1475" s="51">
        <f>'Laporan Mingguan'!F1481</f>
        <v>10</v>
      </c>
      <c r="G1475" s="48">
        <f>'Laporan Mingguan'!G1481+'Laporan Mingguan'!I1481+'Laporan Mingguan'!K1481+'Laporan Mingguan'!M1481</f>
        <v>0</v>
      </c>
      <c r="H1475" s="48">
        <f>'Laporan Mingguan'!H1481+'Laporan Mingguan'!J1481+'Laporan Mingguan'!L1481+'Laporan Mingguan'!N1481</f>
        <v>0</v>
      </c>
      <c r="I1475" s="51">
        <f>'Laporan Mingguan'!O1481</f>
        <v>10</v>
      </c>
      <c r="J1475" s="39">
        <f>'Laporan Mingguan'!P1481</f>
        <v>10</v>
      </c>
      <c r="K1475" s="51">
        <f>'Laporan Mingguan'!Q1481</f>
        <v>46500</v>
      </c>
      <c r="L1475" s="51">
        <f>'Laporan Mingguan'!R1481</f>
        <v>465000</v>
      </c>
    </row>
    <row r="1476" spans="1:12" s="52" customFormat="1" x14ac:dyDescent="0.2">
      <c r="A1476" s="38">
        <f>'Laporan Mingguan'!A1482</f>
        <v>452</v>
      </c>
      <c r="B1476" s="48" t="str">
        <f>'Laporan Mingguan'!B1482</f>
        <v>INSERT MITSUBISHI</v>
      </c>
      <c r="C1476" s="48" t="str">
        <f>'Laporan Mingguan'!C1482</f>
        <v>DCMT070204 NX 3035</v>
      </c>
      <c r="D1476" s="48" t="str">
        <f>'Laporan Mingguan'!D1482</f>
        <v>ARDANI</v>
      </c>
      <c r="E1476" s="48">
        <f>'Laporan Mingguan'!E1482</f>
        <v>0</v>
      </c>
      <c r="F1476" s="51">
        <f>'Laporan Mingguan'!F1482</f>
        <v>16</v>
      </c>
      <c r="G1476" s="48">
        <f>'Laporan Mingguan'!G1482+'Laporan Mingguan'!I1482+'Laporan Mingguan'!K1482+'Laporan Mingguan'!M1482</f>
        <v>0</v>
      </c>
      <c r="H1476" s="48">
        <f>'Laporan Mingguan'!H1482+'Laporan Mingguan'!J1482+'Laporan Mingguan'!L1482+'Laporan Mingguan'!N1482</f>
        <v>0</v>
      </c>
      <c r="I1476" s="51">
        <f>'Laporan Mingguan'!O1482</f>
        <v>16</v>
      </c>
      <c r="J1476" s="39">
        <f>'Laporan Mingguan'!P1482</f>
        <v>16</v>
      </c>
      <c r="K1476" s="51">
        <f>'Laporan Mingguan'!Q1482</f>
        <v>65000</v>
      </c>
      <c r="L1476" s="51">
        <f>'Laporan Mingguan'!R1482</f>
        <v>1040000</v>
      </c>
    </row>
    <row r="1477" spans="1:12" s="52" customFormat="1" x14ac:dyDescent="0.2">
      <c r="A1477" s="38">
        <f>'Laporan Mingguan'!A1483</f>
        <v>453</v>
      </c>
      <c r="B1477" s="48" t="str">
        <f>'Laporan Mingguan'!B1483</f>
        <v>INSERT MITSUBISHI</v>
      </c>
      <c r="C1477" s="48" t="str">
        <f>'Laporan Mingguan'!C1483</f>
        <v>AOMT 123608 PEER-MVP15TF</v>
      </c>
      <c r="D1477" s="48" t="str">
        <f>'Laporan Mingguan'!D1483</f>
        <v>TECHNO CARBIDE</v>
      </c>
      <c r="E1477" s="48">
        <f>'Laporan Mingguan'!E1483</f>
        <v>0</v>
      </c>
      <c r="F1477" s="51">
        <f>'Laporan Mingguan'!F1483</f>
        <v>30</v>
      </c>
      <c r="G1477" s="48">
        <f>'Laporan Mingguan'!G1483+'Laporan Mingguan'!I1483+'Laporan Mingguan'!K1483+'Laporan Mingguan'!M1483</f>
        <v>0</v>
      </c>
      <c r="H1477" s="48">
        <f>'Laporan Mingguan'!H1483+'Laporan Mingguan'!J1483+'Laporan Mingguan'!L1483+'Laporan Mingguan'!N1483</f>
        <v>0</v>
      </c>
      <c r="I1477" s="51">
        <f>'Laporan Mingguan'!O1483</f>
        <v>30</v>
      </c>
      <c r="J1477" s="39">
        <f>'Laporan Mingguan'!P1483</f>
        <v>30</v>
      </c>
      <c r="K1477" s="51">
        <f>'Laporan Mingguan'!Q1483</f>
        <v>79100</v>
      </c>
      <c r="L1477" s="51">
        <f>'Laporan Mingguan'!R1483</f>
        <v>2373000</v>
      </c>
    </row>
    <row r="1478" spans="1:12" s="52" customFormat="1" x14ac:dyDescent="0.2">
      <c r="A1478" s="38">
        <f>'Laporan Mingguan'!A1484</f>
        <v>454</v>
      </c>
      <c r="B1478" s="48" t="str">
        <f>'Laporan Mingguan'!B1484</f>
        <v>INSERT MITSUBISHI</v>
      </c>
      <c r="C1478" s="48" t="str">
        <f>'Laporan Mingguan'!C1484</f>
        <v>AOMT 123620 PEER-MVP20RT</v>
      </c>
      <c r="D1478" s="48">
        <f>'Laporan Mingguan'!D1484</f>
        <v>0</v>
      </c>
      <c r="E1478" s="48">
        <f>'Laporan Mingguan'!E1484</f>
        <v>0</v>
      </c>
      <c r="F1478" s="51">
        <f>'Laporan Mingguan'!F1484</f>
        <v>20</v>
      </c>
      <c r="G1478" s="48">
        <f>'Laporan Mingguan'!G1484+'Laporan Mingguan'!I1484+'Laporan Mingguan'!K1484+'Laporan Mingguan'!M1484</f>
        <v>0</v>
      </c>
      <c r="H1478" s="48">
        <f>'Laporan Mingguan'!H1484+'Laporan Mingguan'!J1484+'Laporan Mingguan'!L1484+'Laporan Mingguan'!N1484</f>
        <v>0</v>
      </c>
      <c r="I1478" s="51">
        <f>'Laporan Mingguan'!O1484</f>
        <v>20</v>
      </c>
      <c r="J1478" s="39">
        <f>'Laporan Mingguan'!P1484</f>
        <v>20</v>
      </c>
      <c r="K1478" s="51">
        <f>'Laporan Mingguan'!Q1484</f>
        <v>50000</v>
      </c>
      <c r="L1478" s="51">
        <f>'Laporan Mingguan'!R1484</f>
        <v>1000000</v>
      </c>
    </row>
    <row r="1479" spans="1:12" s="52" customFormat="1" x14ac:dyDescent="0.2">
      <c r="A1479" s="38">
        <f>'Laporan Mingguan'!A1485</f>
        <v>455</v>
      </c>
      <c r="B1479" s="48" t="str">
        <f>'Laporan Mingguan'!B1485</f>
        <v>INSERT MITSUBISHI</v>
      </c>
      <c r="C1479" s="48" t="str">
        <f>'Laporan Mingguan'!C1485</f>
        <v>SPCG53ZNX2525</v>
      </c>
      <c r="D1479" s="48" t="str">
        <f>'Laporan Mingguan'!D1485</f>
        <v>TECHNO CARBIDE</v>
      </c>
      <c r="E1479" s="48">
        <f>'Laporan Mingguan'!E1485</f>
        <v>0</v>
      </c>
      <c r="F1479" s="51">
        <f>'Laporan Mingguan'!F1485</f>
        <v>19</v>
      </c>
      <c r="G1479" s="48">
        <f>'Laporan Mingguan'!G1485+'Laporan Mingguan'!I1485+'Laporan Mingguan'!K1485+'Laporan Mingguan'!M1485</f>
        <v>0</v>
      </c>
      <c r="H1479" s="48">
        <f>'Laporan Mingguan'!H1485+'Laporan Mingguan'!J1485+'Laporan Mingguan'!L1485+'Laporan Mingguan'!N1485</f>
        <v>0</v>
      </c>
      <c r="I1479" s="51">
        <f>'Laporan Mingguan'!O1485</f>
        <v>19</v>
      </c>
      <c r="J1479" s="39">
        <f>'Laporan Mingguan'!P1485</f>
        <v>19</v>
      </c>
      <c r="K1479" s="51">
        <f>'Laporan Mingguan'!Q1485</f>
        <v>287500</v>
      </c>
      <c r="L1479" s="51">
        <f>'Laporan Mingguan'!R1485</f>
        <v>5462500</v>
      </c>
    </row>
    <row r="1480" spans="1:12" s="52" customFormat="1" x14ac:dyDescent="0.2">
      <c r="A1480" s="38">
        <f>'Laporan Mingguan'!A1486</f>
        <v>456</v>
      </c>
      <c r="B1480" s="48" t="str">
        <f>'Laporan Mingguan'!B1486</f>
        <v>INSERT MITSUBISHI</v>
      </c>
      <c r="C1480" s="48" t="str">
        <f>'Laporan Mingguan'!C1486</f>
        <v>SPCG53ZHTI05T</v>
      </c>
      <c r="D1480" s="48">
        <f>'Laporan Mingguan'!D1486</f>
        <v>0</v>
      </c>
      <c r="E1480" s="48">
        <f>'Laporan Mingguan'!E1486</f>
        <v>0</v>
      </c>
      <c r="F1480" s="51">
        <f>'Laporan Mingguan'!F1486</f>
        <v>8</v>
      </c>
      <c r="G1480" s="48">
        <f>'Laporan Mingguan'!G1486+'Laporan Mingguan'!I1486+'Laporan Mingguan'!K1486+'Laporan Mingguan'!M1486</f>
        <v>0</v>
      </c>
      <c r="H1480" s="48">
        <f>'Laporan Mingguan'!H1486+'Laporan Mingguan'!J1486+'Laporan Mingguan'!L1486+'Laporan Mingguan'!N1486</f>
        <v>0</v>
      </c>
      <c r="I1480" s="51">
        <f>'Laporan Mingguan'!O1486</f>
        <v>8</v>
      </c>
      <c r="J1480" s="39">
        <f>'Laporan Mingguan'!P1486</f>
        <v>8</v>
      </c>
      <c r="K1480" s="51">
        <f>'Laporan Mingguan'!Q1486</f>
        <v>236250</v>
      </c>
      <c r="L1480" s="51">
        <f>'Laporan Mingguan'!R1486</f>
        <v>1890000</v>
      </c>
    </row>
    <row r="1481" spans="1:12" s="52" customFormat="1" x14ac:dyDescent="0.2">
      <c r="A1481" s="38">
        <f>'Laporan Mingguan'!A1487</f>
        <v>457</v>
      </c>
      <c r="B1481" s="48" t="str">
        <f>'Laporan Mingguan'!B1487</f>
        <v>INSERT MITSUBISHI</v>
      </c>
      <c r="C1481" s="48" t="str">
        <f>'Laporan Mingguan'!C1487</f>
        <v>NNMU200708ZEN-MV15TF</v>
      </c>
      <c r="D1481" s="48" t="str">
        <f>'Laporan Mingguan'!D1487</f>
        <v>ARDANI</v>
      </c>
      <c r="E1481" s="48">
        <f>'Laporan Mingguan'!E1487</f>
        <v>0</v>
      </c>
      <c r="F1481" s="51">
        <f>'Laporan Mingguan'!F1487</f>
        <v>33</v>
      </c>
      <c r="G1481" s="48">
        <f>'Laporan Mingguan'!G1487+'Laporan Mingguan'!I1487+'Laporan Mingguan'!K1487+'Laporan Mingguan'!M1487</f>
        <v>0</v>
      </c>
      <c r="H1481" s="48">
        <f>'Laporan Mingguan'!H1487+'Laporan Mingguan'!J1487+'Laporan Mingguan'!L1487+'Laporan Mingguan'!N1487</f>
        <v>0</v>
      </c>
      <c r="I1481" s="51">
        <f>'Laporan Mingguan'!O1487</f>
        <v>33</v>
      </c>
      <c r="J1481" s="39">
        <f>'Laporan Mingguan'!P1487</f>
        <v>33</v>
      </c>
      <c r="K1481" s="51">
        <f>'Laporan Mingguan'!Q1487</f>
        <v>125000</v>
      </c>
      <c r="L1481" s="51">
        <f>'Laporan Mingguan'!R1487</f>
        <v>4125000</v>
      </c>
    </row>
    <row r="1482" spans="1:12" s="52" customFormat="1" x14ac:dyDescent="0.2">
      <c r="A1482" s="38">
        <f>'Laporan Mingguan'!A1488</f>
        <v>458</v>
      </c>
      <c r="B1482" s="48" t="str">
        <f>'Laporan Mingguan'!B1488</f>
        <v>INSERT MITSUBISHI</v>
      </c>
      <c r="C1482" s="48" t="str">
        <f>'Laporan Mingguan'!C1488</f>
        <v>AOMT 123608 PEER-HVP 15TF</v>
      </c>
      <c r="D1482" s="48">
        <f>'Laporan Mingguan'!D1488</f>
        <v>0</v>
      </c>
      <c r="E1482" s="48">
        <f>'Laporan Mingguan'!E1488</f>
        <v>0</v>
      </c>
      <c r="F1482" s="51">
        <f>'Laporan Mingguan'!F1488</f>
        <v>0</v>
      </c>
      <c r="G1482" s="48">
        <f>'Laporan Mingguan'!G1488+'Laporan Mingguan'!I1488+'Laporan Mingguan'!K1488+'Laporan Mingguan'!M1488</f>
        <v>0</v>
      </c>
      <c r="H1482" s="48">
        <f>'Laporan Mingguan'!H1488+'Laporan Mingguan'!J1488+'Laporan Mingguan'!L1488+'Laporan Mingguan'!N1488</f>
        <v>0</v>
      </c>
      <c r="I1482" s="51">
        <f>'Laporan Mingguan'!O1488</f>
        <v>0</v>
      </c>
      <c r="J1482" s="39">
        <f>'Laporan Mingguan'!P1488</f>
        <v>0</v>
      </c>
      <c r="K1482" s="51">
        <f>'Laporan Mingguan'!Q1488</f>
        <v>82500</v>
      </c>
      <c r="L1482" s="51">
        <f>'Laporan Mingguan'!R1488</f>
        <v>0</v>
      </c>
    </row>
    <row r="1483" spans="1:12" s="52" customFormat="1" x14ac:dyDescent="0.2">
      <c r="A1483" s="38">
        <f>'Laporan Mingguan'!A1489</f>
        <v>459</v>
      </c>
      <c r="B1483" s="48" t="str">
        <f>'Laporan Mingguan'!B1489</f>
        <v>INSERT MITSUBISHI</v>
      </c>
      <c r="C1483" s="48" t="str">
        <f>'Laporan Mingguan'!C1489</f>
        <v>DNMG 150404 MAVP 15TF</v>
      </c>
      <c r="D1483" s="48" t="str">
        <f>'Laporan Mingguan'!D1489</f>
        <v>ARDANI</v>
      </c>
      <c r="E1483" s="48">
        <f>'Laporan Mingguan'!E1489</f>
        <v>0</v>
      </c>
      <c r="F1483" s="51">
        <f>'Laporan Mingguan'!F1489</f>
        <v>15</v>
      </c>
      <c r="G1483" s="48">
        <f>'Laporan Mingguan'!G1489+'Laporan Mingguan'!I1489+'Laporan Mingguan'!K1489+'Laporan Mingguan'!M1489</f>
        <v>0</v>
      </c>
      <c r="H1483" s="48">
        <f>'Laporan Mingguan'!H1489+'Laporan Mingguan'!J1489+'Laporan Mingguan'!L1489+'Laporan Mingguan'!N1489</f>
        <v>0</v>
      </c>
      <c r="I1483" s="51">
        <f>'Laporan Mingguan'!O1489</f>
        <v>15</v>
      </c>
      <c r="J1483" s="39">
        <f>'Laporan Mingguan'!P1489</f>
        <v>15</v>
      </c>
      <c r="K1483" s="51">
        <f>'Laporan Mingguan'!Q1489</f>
        <v>93100</v>
      </c>
      <c r="L1483" s="51">
        <f>'Laporan Mingguan'!R1489</f>
        <v>1396500</v>
      </c>
    </row>
    <row r="1484" spans="1:12" s="52" customFormat="1" x14ac:dyDescent="0.2">
      <c r="A1484" s="38">
        <f>'Laporan Mingguan'!A1490</f>
        <v>460</v>
      </c>
      <c r="B1484" s="48" t="str">
        <f>'Laporan Mingguan'!B1490</f>
        <v>INSERT MITSUBISHI</v>
      </c>
      <c r="C1484" s="48" t="str">
        <f>'Laporan Mingguan'!C1490</f>
        <v>DNMG 150408-GJ VP15TF</v>
      </c>
      <c r="D1484" s="48" t="str">
        <f>'Laporan Mingguan'!D1490</f>
        <v>TECHNO CARBIDE</v>
      </c>
      <c r="E1484" s="48">
        <f>'Laporan Mingguan'!E1490</f>
        <v>0</v>
      </c>
      <c r="F1484" s="51">
        <f>'Laporan Mingguan'!F1490</f>
        <v>6</v>
      </c>
      <c r="G1484" s="48">
        <f>'Laporan Mingguan'!G1490+'Laporan Mingguan'!I1490+'Laporan Mingguan'!K1490+'Laporan Mingguan'!M1490</f>
        <v>10</v>
      </c>
      <c r="H1484" s="48">
        <f>'Laporan Mingguan'!H1490+'Laporan Mingguan'!J1490+'Laporan Mingguan'!L1490+'Laporan Mingguan'!N1490</f>
        <v>2</v>
      </c>
      <c r="I1484" s="51">
        <f>'Laporan Mingguan'!O1490</f>
        <v>14</v>
      </c>
      <c r="J1484" s="39">
        <f>'Laporan Mingguan'!P1490</f>
        <v>14</v>
      </c>
      <c r="K1484" s="51">
        <f>'Laporan Mingguan'!Q1490</f>
        <v>99800</v>
      </c>
      <c r="L1484" s="51">
        <f>'Laporan Mingguan'!R1490</f>
        <v>1397200</v>
      </c>
    </row>
    <row r="1485" spans="1:12" s="52" customFormat="1" x14ac:dyDescent="0.2">
      <c r="A1485" s="38">
        <f>'Laporan Mingguan'!A1491</f>
        <v>461</v>
      </c>
      <c r="B1485" s="48" t="str">
        <f>'Laporan Mingguan'!B1491</f>
        <v>INSERT MITSUBISHI</v>
      </c>
      <c r="C1485" s="48" t="str">
        <f>'Laporan Mingguan'!C1491</f>
        <v>RPMT10T3MOE-JS VF15TF</v>
      </c>
      <c r="D1485" s="48">
        <f>'Laporan Mingguan'!D1491</f>
        <v>0</v>
      </c>
      <c r="E1485" s="48">
        <f>'Laporan Mingguan'!E1491</f>
        <v>0</v>
      </c>
      <c r="F1485" s="51">
        <f>'Laporan Mingguan'!F1491</f>
        <v>30</v>
      </c>
      <c r="G1485" s="48">
        <f>'Laporan Mingguan'!G1491+'Laporan Mingguan'!I1491+'Laporan Mingguan'!K1491+'Laporan Mingguan'!M1491</f>
        <v>0</v>
      </c>
      <c r="H1485" s="48">
        <f>'Laporan Mingguan'!H1491+'Laporan Mingguan'!J1491+'Laporan Mingguan'!L1491+'Laporan Mingguan'!N1491</f>
        <v>0</v>
      </c>
      <c r="I1485" s="51">
        <f>'Laporan Mingguan'!O1491</f>
        <v>30</v>
      </c>
      <c r="J1485" s="39">
        <f>'Laporan Mingguan'!P1491</f>
        <v>30</v>
      </c>
      <c r="K1485" s="51">
        <f>'Laporan Mingguan'!Q1491</f>
        <v>65000</v>
      </c>
      <c r="L1485" s="51">
        <f>'Laporan Mingguan'!R1491</f>
        <v>1950000</v>
      </c>
    </row>
    <row r="1486" spans="1:12" s="52" customFormat="1" x14ac:dyDescent="0.2">
      <c r="A1486" s="38">
        <f>'Laporan Mingguan'!A1492</f>
        <v>462</v>
      </c>
      <c r="B1486" s="48" t="str">
        <f>'Laporan Mingguan'!B1492</f>
        <v>INSERT MITSUBISHI</v>
      </c>
      <c r="C1486" s="48" t="str">
        <f>'Laporan Mingguan'!C1492</f>
        <v>CNMG 120404</v>
      </c>
      <c r="D1486" s="48">
        <f>'Laporan Mingguan'!D1492</f>
        <v>0</v>
      </c>
      <c r="E1486" s="48">
        <f>'Laporan Mingguan'!E1492</f>
        <v>0</v>
      </c>
      <c r="F1486" s="51">
        <f>'Laporan Mingguan'!F1492</f>
        <v>10</v>
      </c>
      <c r="G1486" s="48">
        <f>'Laporan Mingguan'!G1492+'Laporan Mingguan'!I1492+'Laporan Mingguan'!K1492+'Laporan Mingguan'!M1492</f>
        <v>0</v>
      </c>
      <c r="H1486" s="48">
        <f>'Laporan Mingguan'!H1492+'Laporan Mingguan'!J1492+'Laporan Mingguan'!L1492+'Laporan Mingguan'!N1492</f>
        <v>0</v>
      </c>
      <c r="I1486" s="51">
        <f>'Laporan Mingguan'!O1492</f>
        <v>10</v>
      </c>
      <c r="J1486" s="39">
        <f>'Laporan Mingguan'!P1492</f>
        <v>10</v>
      </c>
      <c r="K1486" s="51">
        <f>'Laporan Mingguan'!Q1492</f>
        <v>43000</v>
      </c>
      <c r="L1486" s="51">
        <f>'Laporan Mingguan'!R1492</f>
        <v>430000</v>
      </c>
    </row>
    <row r="1487" spans="1:12" s="52" customFormat="1" x14ac:dyDescent="0.2">
      <c r="A1487" s="38">
        <f>'Laporan Mingguan'!A1493</f>
        <v>463</v>
      </c>
      <c r="B1487" s="48" t="str">
        <f>'Laporan Mingguan'!B1493</f>
        <v>INSERT MOLDINO</v>
      </c>
      <c r="C1487" s="48" t="str">
        <f>'Laporan Mingguan'!C1493</f>
        <v>EDMT070220R-TJP4120</v>
      </c>
      <c r="D1487" s="48" t="str">
        <f>'Laporan Mingguan'!D1493</f>
        <v>PRIMATIGON</v>
      </c>
      <c r="E1487" s="48">
        <f>'Laporan Mingguan'!E1493</f>
        <v>0</v>
      </c>
      <c r="F1487" s="51">
        <f>'Laporan Mingguan'!F1493</f>
        <v>20</v>
      </c>
      <c r="G1487" s="48">
        <f>'Laporan Mingguan'!G1493+'Laporan Mingguan'!I1493+'Laporan Mingguan'!K1493+'Laporan Mingguan'!M1493</f>
        <v>0</v>
      </c>
      <c r="H1487" s="48">
        <f>'Laporan Mingguan'!H1493+'Laporan Mingguan'!J1493+'Laporan Mingguan'!L1493+'Laporan Mingguan'!N1493</f>
        <v>0</v>
      </c>
      <c r="I1487" s="51">
        <f>'Laporan Mingguan'!O1493</f>
        <v>20</v>
      </c>
      <c r="J1487" s="39">
        <f>'Laporan Mingguan'!P1493</f>
        <v>20</v>
      </c>
      <c r="K1487" s="51">
        <f>'Laporan Mingguan'!Q1493</f>
        <v>69000</v>
      </c>
      <c r="L1487" s="51">
        <f>'Laporan Mingguan'!R1493</f>
        <v>1380000</v>
      </c>
    </row>
    <row r="1488" spans="1:12" s="52" customFormat="1" x14ac:dyDescent="0.2">
      <c r="A1488" s="38">
        <f>'Laporan Mingguan'!A1494</f>
        <v>464</v>
      </c>
      <c r="B1488" s="48" t="str">
        <f>'Laporan Mingguan'!B1494</f>
        <v>INSERT MOLDINO</v>
      </c>
      <c r="C1488" s="48" t="str">
        <f>'Laporan Mingguan'!C1494</f>
        <v>ENMU0603ER-C JP4120</v>
      </c>
      <c r="D1488" s="48" t="str">
        <f>'Laporan Mingguan'!D1494</f>
        <v>PRIMATIGON</v>
      </c>
      <c r="E1488" s="48">
        <f>'Laporan Mingguan'!E1494</f>
        <v>0</v>
      </c>
      <c r="F1488" s="51">
        <f>'Laporan Mingguan'!F1494</f>
        <v>10</v>
      </c>
      <c r="G1488" s="48">
        <f>'Laporan Mingguan'!G1494+'Laporan Mingguan'!I1494+'Laporan Mingguan'!K1494+'Laporan Mingguan'!M1494</f>
        <v>20</v>
      </c>
      <c r="H1488" s="48">
        <f>'Laporan Mingguan'!H1494+'Laporan Mingguan'!J1494+'Laporan Mingguan'!L1494+'Laporan Mingguan'!N1494</f>
        <v>10</v>
      </c>
      <c r="I1488" s="51">
        <f>'Laporan Mingguan'!O1494</f>
        <v>20</v>
      </c>
      <c r="J1488" s="39">
        <f>'Laporan Mingguan'!P1494</f>
        <v>20</v>
      </c>
      <c r="K1488" s="51">
        <f>'Laporan Mingguan'!Q1494</f>
        <v>122000</v>
      </c>
      <c r="L1488" s="51">
        <f>'Laporan Mingguan'!R1494</f>
        <v>2440000</v>
      </c>
    </row>
    <row r="1489" spans="1:12" s="52" customFormat="1" x14ac:dyDescent="0.2">
      <c r="A1489" s="38">
        <f>'Laporan Mingguan'!A1495</f>
        <v>465</v>
      </c>
      <c r="B1489" s="48" t="str">
        <f>'Laporan Mingguan'!B1495</f>
        <v>INSERT MOLDINO</v>
      </c>
      <c r="C1489" s="48" t="str">
        <f>'Laporan Mingguan'!C1495</f>
        <v>MPHT040210ZEL-r1-TH308</v>
      </c>
      <c r="D1489" s="48" t="str">
        <f>'Laporan Mingguan'!D1495</f>
        <v>PRIMATIGON</v>
      </c>
      <c r="E1489" s="48">
        <f>'Laporan Mingguan'!E1495</f>
        <v>0</v>
      </c>
      <c r="F1489" s="51">
        <f>'Laporan Mingguan'!F1495</f>
        <v>20</v>
      </c>
      <c r="G1489" s="48">
        <f>'Laporan Mingguan'!G1495+'Laporan Mingguan'!I1495+'Laporan Mingguan'!K1495+'Laporan Mingguan'!M1495</f>
        <v>0</v>
      </c>
      <c r="H1489" s="48">
        <f>'Laporan Mingguan'!H1495+'Laporan Mingguan'!J1495+'Laporan Mingguan'!L1495+'Laporan Mingguan'!N1495</f>
        <v>0</v>
      </c>
      <c r="I1489" s="51">
        <f>'Laporan Mingguan'!O1495</f>
        <v>20</v>
      </c>
      <c r="J1489" s="39">
        <f>'Laporan Mingguan'!P1495</f>
        <v>20</v>
      </c>
      <c r="K1489" s="51">
        <f>'Laporan Mingguan'!Q1495</f>
        <v>124000</v>
      </c>
      <c r="L1489" s="51">
        <f>'Laporan Mingguan'!R1495</f>
        <v>2480000</v>
      </c>
    </row>
    <row r="1490" spans="1:12" s="52" customFormat="1" x14ac:dyDescent="0.2">
      <c r="A1490" s="38">
        <f>'Laporan Mingguan'!A1496</f>
        <v>466</v>
      </c>
      <c r="B1490" s="48" t="str">
        <f>'Laporan Mingguan'!B1496</f>
        <v>INSERT MOLDINO</v>
      </c>
      <c r="C1490" s="48" t="str">
        <f>'Laporan Mingguan'!C1496</f>
        <v>SDNW120520TR JP4120</v>
      </c>
      <c r="D1490" s="48" t="str">
        <f>'Laporan Mingguan'!D1496</f>
        <v>PRIMATIGON</v>
      </c>
      <c r="E1490" s="48">
        <f>'Laporan Mingguan'!E1496</f>
        <v>0</v>
      </c>
      <c r="F1490" s="51">
        <f>'Laporan Mingguan'!F1496</f>
        <v>190</v>
      </c>
      <c r="G1490" s="48">
        <f>'Laporan Mingguan'!G1496+'Laporan Mingguan'!I1496+'Laporan Mingguan'!K1496+'Laporan Mingguan'!M1496</f>
        <v>0</v>
      </c>
      <c r="H1490" s="48">
        <f>'Laporan Mingguan'!H1496+'Laporan Mingguan'!J1496+'Laporan Mingguan'!L1496+'Laporan Mingguan'!N1496</f>
        <v>0</v>
      </c>
      <c r="I1490" s="51">
        <f>'Laporan Mingguan'!O1496</f>
        <v>190</v>
      </c>
      <c r="J1490" s="39">
        <f>'Laporan Mingguan'!P1496</f>
        <v>190</v>
      </c>
      <c r="K1490" s="51">
        <f>'Laporan Mingguan'!Q1496</f>
        <v>113000</v>
      </c>
      <c r="L1490" s="51">
        <f>'Laporan Mingguan'!R1496</f>
        <v>21470000</v>
      </c>
    </row>
    <row r="1491" spans="1:12" s="52" customFormat="1" x14ac:dyDescent="0.2">
      <c r="A1491" s="38">
        <f>'Laporan Mingguan'!A1497</f>
        <v>467</v>
      </c>
      <c r="B1491" s="48" t="str">
        <f>'Laporan Mingguan'!B1497</f>
        <v>INSERT MOLDINO</v>
      </c>
      <c r="C1491" s="48" t="str">
        <f>'Laporan Mingguan'!C1497</f>
        <v>ZDFG120-SC PN08M</v>
      </c>
      <c r="D1491" s="48" t="str">
        <f>'Laporan Mingguan'!D1497</f>
        <v>PRIMATIGON</v>
      </c>
      <c r="E1491" s="48">
        <f>'Laporan Mingguan'!E1497</f>
        <v>0</v>
      </c>
      <c r="F1491" s="51">
        <f>'Laporan Mingguan'!F1497</f>
        <v>0</v>
      </c>
      <c r="G1491" s="48">
        <f>'Laporan Mingguan'!G1497+'Laporan Mingguan'!I1497+'Laporan Mingguan'!K1497+'Laporan Mingguan'!M1497</f>
        <v>0</v>
      </c>
      <c r="H1491" s="48">
        <f>'Laporan Mingguan'!H1497+'Laporan Mingguan'!J1497+'Laporan Mingguan'!L1497+'Laporan Mingguan'!N1497</f>
        <v>0</v>
      </c>
      <c r="I1491" s="51">
        <f>'Laporan Mingguan'!O1497</f>
        <v>0</v>
      </c>
      <c r="J1491" s="39">
        <f>'Laporan Mingguan'!P1497</f>
        <v>0</v>
      </c>
      <c r="K1491" s="51">
        <f>'Laporan Mingguan'!Q1497</f>
        <v>583000</v>
      </c>
      <c r="L1491" s="51">
        <f>'Laporan Mingguan'!R1497</f>
        <v>0</v>
      </c>
    </row>
    <row r="1492" spans="1:12" s="52" customFormat="1" x14ac:dyDescent="0.2">
      <c r="A1492" s="38">
        <f>'Laporan Mingguan'!A1498</f>
        <v>468</v>
      </c>
      <c r="B1492" s="48" t="str">
        <f>'Laporan Mingguan'!B1498</f>
        <v>INSERT MOLDINO</v>
      </c>
      <c r="C1492" s="48" t="str">
        <f>'Laporan Mingguan'!C1498</f>
        <v>ZDFG160-SC PN08M</v>
      </c>
      <c r="D1492" s="48" t="str">
        <f>'Laporan Mingguan'!D1498</f>
        <v>PRIMATIGON</v>
      </c>
      <c r="E1492" s="48">
        <f>'Laporan Mingguan'!E1498</f>
        <v>0</v>
      </c>
      <c r="F1492" s="51">
        <f>'Laporan Mingguan'!F1498</f>
        <v>0</v>
      </c>
      <c r="G1492" s="48">
        <f>'Laporan Mingguan'!G1498+'Laporan Mingguan'!I1498+'Laporan Mingguan'!K1498+'Laporan Mingguan'!M1498</f>
        <v>0</v>
      </c>
      <c r="H1492" s="48">
        <f>'Laporan Mingguan'!H1498+'Laporan Mingguan'!J1498+'Laporan Mingguan'!L1498+'Laporan Mingguan'!N1498</f>
        <v>0</v>
      </c>
      <c r="I1492" s="51">
        <f>'Laporan Mingguan'!O1498</f>
        <v>0</v>
      </c>
      <c r="J1492" s="39">
        <f>'Laporan Mingguan'!P1498</f>
        <v>0</v>
      </c>
      <c r="K1492" s="51">
        <f>'Laporan Mingguan'!Q1498</f>
        <v>600000</v>
      </c>
      <c r="L1492" s="51">
        <f>'Laporan Mingguan'!R1498</f>
        <v>0</v>
      </c>
    </row>
    <row r="1493" spans="1:12" s="52" customFormat="1" x14ac:dyDescent="0.2">
      <c r="A1493" s="38">
        <f>'Laporan Mingguan'!A1499</f>
        <v>469</v>
      </c>
      <c r="B1493" s="48" t="str">
        <f>'Laporan Mingguan'!B1499</f>
        <v>INSERT MOLDINO</v>
      </c>
      <c r="C1493" s="48" t="str">
        <f>'Laporan Mingguan'!C1499</f>
        <v>ZDFG12N-ST ATH80D</v>
      </c>
      <c r="D1493" s="48" t="str">
        <f>'Laporan Mingguan'!D1499</f>
        <v>PRIMATIGON</v>
      </c>
      <c r="E1493" s="48">
        <f>'Laporan Mingguan'!E1499</f>
        <v>0</v>
      </c>
      <c r="F1493" s="51">
        <f>'Laporan Mingguan'!F1499</f>
        <v>2</v>
      </c>
      <c r="G1493" s="48">
        <f>'Laporan Mingguan'!G1499+'Laporan Mingguan'!I1499+'Laporan Mingguan'!K1499+'Laporan Mingguan'!M1499</f>
        <v>0</v>
      </c>
      <c r="H1493" s="48">
        <f>'Laporan Mingguan'!H1499+'Laporan Mingguan'!J1499+'Laporan Mingguan'!L1499+'Laporan Mingguan'!N1499</f>
        <v>0</v>
      </c>
      <c r="I1493" s="51">
        <f>'Laporan Mingguan'!O1499</f>
        <v>2</v>
      </c>
      <c r="J1493" s="39">
        <f>'Laporan Mingguan'!P1499</f>
        <v>2</v>
      </c>
      <c r="K1493" s="51">
        <f>'Laporan Mingguan'!Q1499</f>
        <v>566000</v>
      </c>
      <c r="L1493" s="51">
        <f>'Laporan Mingguan'!R1499</f>
        <v>1132000</v>
      </c>
    </row>
    <row r="1494" spans="1:12" s="52" customFormat="1" x14ac:dyDescent="0.2">
      <c r="A1494" s="38">
        <f>'Laporan Mingguan'!A1500</f>
        <v>470</v>
      </c>
      <c r="B1494" s="48" t="str">
        <f>'Laporan Mingguan'!B1500</f>
        <v>INSERT MOLDINO</v>
      </c>
      <c r="C1494" s="48" t="str">
        <f>'Laporan Mingguan'!C1500</f>
        <v>ZDFG16N-ST ATH80D</v>
      </c>
      <c r="D1494" s="48" t="str">
        <f>'Laporan Mingguan'!D1500</f>
        <v>PRIMATIGON</v>
      </c>
      <c r="E1494" s="48">
        <f>'Laporan Mingguan'!E1500</f>
        <v>0</v>
      </c>
      <c r="F1494" s="51">
        <f>'Laporan Mingguan'!F1500</f>
        <v>2</v>
      </c>
      <c r="G1494" s="48">
        <f>'Laporan Mingguan'!G1500+'Laporan Mingguan'!I1500+'Laporan Mingguan'!K1500+'Laporan Mingguan'!M1500</f>
        <v>0</v>
      </c>
      <c r="H1494" s="48">
        <f>'Laporan Mingguan'!H1500+'Laporan Mingguan'!J1500+'Laporan Mingguan'!L1500+'Laporan Mingguan'!N1500</f>
        <v>0</v>
      </c>
      <c r="I1494" s="51">
        <f>'Laporan Mingguan'!O1500</f>
        <v>2</v>
      </c>
      <c r="J1494" s="39">
        <f>'Laporan Mingguan'!P1500</f>
        <v>2</v>
      </c>
      <c r="K1494" s="51">
        <f>'Laporan Mingguan'!Q1500</f>
        <v>581000</v>
      </c>
      <c r="L1494" s="51">
        <f>'Laporan Mingguan'!R1500</f>
        <v>1162000</v>
      </c>
    </row>
    <row r="1495" spans="1:12" s="52" customFormat="1" x14ac:dyDescent="0.2">
      <c r="A1495" s="38">
        <f>'Laporan Mingguan'!A1501</f>
        <v>471</v>
      </c>
      <c r="B1495" s="48" t="str">
        <f>'Laporan Mingguan'!B1501</f>
        <v>INSERT OSG</v>
      </c>
      <c r="C1495" s="48" t="str">
        <f>'Laporan Mingguan'!C1501</f>
        <v>SDMT 09T308SR-GM XP2040</v>
      </c>
      <c r="D1495" s="48">
        <f>'Laporan Mingguan'!D1501</f>
        <v>0</v>
      </c>
      <c r="E1495" s="48">
        <f>'Laporan Mingguan'!E1501</f>
        <v>0</v>
      </c>
      <c r="F1495" s="51">
        <f>'Laporan Mingguan'!F1501</f>
        <v>37</v>
      </c>
      <c r="G1495" s="48">
        <f>'Laporan Mingguan'!G1501+'Laporan Mingguan'!I1501+'Laporan Mingguan'!K1501+'Laporan Mingguan'!M1501</f>
        <v>0</v>
      </c>
      <c r="H1495" s="48">
        <f>'Laporan Mingguan'!H1501+'Laporan Mingguan'!J1501+'Laporan Mingguan'!L1501+'Laporan Mingguan'!N1501</f>
        <v>0</v>
      </c>
      <c r="I1495" s="51">
        <f>'Laporan Mingguan'!O1501</f>
        <v>37</v>
      </c>
      <c r="J1495" s="39">
        <f>'Laporan Mingguan'!P1501</f>
        <v>37</v>
      </c>
      <c r="K1495" s="51">
        <f>'Laporan Mingguan'!Q1501</f>
        <v>0</v>
      </c>
      <c r="L1495" s="51">
        <f>'Laporan Mingguan'!R1501</f>
        <v>0</v>
      </c>
    </row>
    <row r="1496" spans="1:12" s="52" customFormat="1" x14ac:dyDescent="0.2">
      <c r="A1496" s="38">
        <f>'Laporan Mingguan'!A1502</f>
        <v>472</v>
      </c>
      <c r="B1496" s="48" t="str">
        <f>'Laporan Mingguan'!B1502</f>
        <v>INSERT OSG</v>
      </c>
      <c r="C1496" s="48" t="str">
        <f>'Laporan Mingguan'!C1502</f>
        <v>ZDKT 11T320SR-GM XP3035</v>
      </c>
      <c r="D1496" s="48">
        <f>'Laporan Mingguan'!D1502</f>
        <v>0</v>
      </c>
      <c r="E1496" s="48">
        <f>'Laporan Mingguan'!E1502</f>
        <v>0</v>
      </c>
      <c r="F1496" s="51">
        <f>'Laporan Mingguan'!F1502</f>
        <v>60</v>
      </c>
      <c r="G1496" s="48">
        <f>'Laporan Mingguan'!G1502+'Laporan Mingguan'!I1502+'Laporan Mingguan'!K1502+'Laporan Mingguan'!M1502</f>
        <v>0</v>
      </c>
      <c r="H1496" s="48">
        <f>'Laporan Mingguan'!H1502+'Laporan Mingguan'!J1502+'Laporan Mingguan'!L1502+'Laporan Mingguan'!N1502</f>
        <v>0</v>
      </c>
      <c r="I1496" s="51">
        <f>'Laporan Mingguan'!O1502</f>
        <v>60</v>
      </c>
      <c r="J1496" s="39">
        <f>'Laporan Mingguan'!P1502</f>
        <v>60</v>
      </c>
      <c r="K1496" s="51">
        <f>'Laporan Mingguan'!Q1502</f>
        <v>0</v>
      </c>
      <c r="L1496" s="51">
        <f>'Laporan Mingguan'!R1502</f>
        <v>0</v>
      </c>
    </row>
    <row r="1497" spans="1:12" s="52" customFormat="1" x14ac:dyDescent="0.2">
      <c r="A1497" s="38">
        <f>'Laporan Mingguan'!A1503</f>
        <v>473</v>
      </c>
      <c r="B1497" s="48" t="str">
        <f>'Laporan Mingguan'!B1503</f>
        <v>INSERT OSG</v>
      </c>
      <c r="C1497" s="48" t="str">
        <f>'Laporan Mingguan'!C1503</f>
        <v>ZDKT11T308SR-GR XP2040</v>
      </c>
      <c r="D1497" s="48">
        <f>'Laporan Mingguan'!D1503</f>
        <v>0</v>
      </c>
      <c r="E1497" s="48">
        <f>'Laporan Mingguan'!E1503</f>
        <v>0</v>
      </c>
      <c r="F1497" s="51">
        <f>'Laporan Mingguan'!F1503</f>
        <v>10</v>
      </c>
      <c r="G1497" s="48">
        <f>'Laporan Mingguan'!G1503+'Laporan Mingguan'!I1503+'Laporan Mingguan'!K1503+'Laporan Mingguan'!M1503</f>
        <v>0</v>
      </c>
      <c r="H1497" s="48">
        <f>'Laporan Mingguan'!H1503+'Laporan Mingguan'!J1503+'Laporan Mingguan'!L1503+'Laporan Mingguan'!N1503</f>
        <v>0</v>
      </c>
      <c r="I1497" s="51">
        <f>'Laporan Mingguan'!O1503</f>
        <v>10</v>
      </c>
      <c r="J1497" s="39">
        <f>'Laporan Mingguan'!P1503</f>
        <v>10</v>
      </c>
      <c r="K1497" s="51">
        <f>'Laporan Mingguan'!Q1503</f>
        <v>210000</v>
      </c>
      <c r="L1497" s="51">
        <f>'Laporan Mingguan'!R1503</f>
        <v>2100000</v>
      </c>
    </row>
    <row r="1498" spans="1:12" s="52" customFormat="1" x14ac:dyDescent="0.2">
      <c r="A1498" s="38">
        <f>'Laporan Mingguan'!A1504</f>
        <v>474</v>
      </c>
      <c r="B1498" s="48" t="str">
        <f>'Laporan Mingguan'!B1504</f>
        <v>Insert Sandvick</v>
      </c>
      <c r="C1498" s="48" t="str">
        <f>'Laporan Mingguan'!C1504</f>
        <v>880-0403 05H-C-GR</v>
      </c>
      <c r="D1498" s="48">
        <f>'Laporan Mingguan'!D1504</f>
        <v>0</v>
      </c>
      <c r="E1498" s="48">
        <f>'Laporan Mingguan'!E1504</f>
        <v>0</v>
      </c>
      <c r="F1498" s="51">
        <f>'Laporan Mingguan'!F1504</f>
        <v>8</v>
      </c>
      <c r="G1498" s="48">
        <f>'Laporan Mingguan'!G1504+'Laporan Mingguan'!I1504+'Laporan Mingguan'!K1504+'Laporan Mingguan'!M1504</f>
        <v>0</v>
      </c>
      <c r="H1498" s="48">
        <f>'Laporan Mingguan'!H1504+'Laporan Mingguan'!J1504+'Laporan Mingguan'!L1504+'Laporan Mingguan'!N1504</f>
        <v>0</v>
      </c>
      <c r="I1498" s="51">
        <f>'Laporan Mingguan'!O1504</f>
        <v>8</v>
      </c>
      <c r="J1498" s="39">
        <f>'Laporan Mingguan'!P1504</f>
        <v>8</v>
      </c>
      <c r="K1498" s="51">
        <f>'Laporan Mingguan'!Q1504</f>
        <v>0</v>
      </c>
      <c r="L1498" s="51">
        <f>'Laporan Mingguan'!R1504</f>
        <v>0</v>
      </c>
    </row>
    <row r="1499" spans="1:12" s="52" customFormat="1" x14ac:dyDescent="0.2">
      <c r="A1499" s="38">
        <f>'Laporan Mingguan'!A1505</f>
        <v>475</v>
      </c>
      <c r="B1499" s="48" t="str">
        <f>'Laporan Mingguan'!B1505</f>
        <v>Insert Sandvick</v>
      </c>
      <c r="C1499" s="48" t="str">
        <f>'Laporan Mingguan'!C1505</f>
        <v>880-0403 05H-C-LM</v>
      </c>
      <c r="D1499" s="48">
        <f>'Laporan Mingguan'!D1505</f>
        <v>0</v>
      </c>
      <c r="E1499" s="48">
        <f>'Laporan Mingguan'!E1505</f>
        <v>0</v>
      </c>
      <c r="F1499" s="51">
        <f>'Laporan Mingguan'!F1505</f>
        <v>7</v>
      </c>
      <c r="G1499" s="48">
        <f>'Laporan Mingguan'!G1505+'Laporan Mingguan'!I1505+'Laporan Mingguan'!K1505+'Laporan Mingguan'!M1505</f>
        <v>0</v>
      </c>
      <c r="H1499" s="48">
        <f>'Laporan Mingguan'!H1505+'Laporan Mingguan'!J1505+'Laporan Mingguan'!L1505+'Laporan Mingguan'!N1505</f>
        <v>0</v>
      </c>
      <c r="I1499" s="51">
        <f>'Laporan Mingguan'!O1505</f>
        <v>7</v>
      </c>
      <c r="J1499" s="39">
        <f>'Laporan Mingguan'!P1505</f>
        <v>7</v>
      </c>
      <c r="K1499" s="51">
        <f>'Laporan Mingguan'!Q1505</f>
        <v>97000</v>
      </c>
      <c r="L1499" s="51">
        <f>'Laporan Mingguan'!R1505</f>
        <v>679000</v>
      </c>
    </row>
    <row r="1500" spans="1:12" s="52" customFormat="1" x14ac:dyDescent="0.2">
      <c r="A1500" s="38">
        <f>'Laporan Mingguan'!A1506</f>
        <v>476</v>
      </c>
      <c r="B1500" s="48" t="str">
        <f>'Laporan Mingguan'!B1506</f>
        <v>Insert Sandvick</v>
      </c>
      <c r="C1500" s="48" t="str">
        <f>'Laporan Mingguan'!C1506</f>
        <v>880-0403 W07H-P-GR</v>
      </c>
      <c r="D1500" s="48">
        <f>'Laporan Mingguan'!D1506</f>
        <v>0</v>
      </c>
      <c r="E1500" s="48">
        <f>'Laporan Mingguan'!E1506</f>
        <v>0</v>
      </c>
      <c r="F1500" s="51">
        <f>'Laporan Mingguan'!F1506</f>
        <v>6</v>
      </c>
      <c r="G1500" s="48">
        <f>'Laporan Mingguan'!G1506+'Laporan Mingguan'!I1506+'Laporan Mingguan'!K1506+'Laporan Mingguan'!M1506</f>
        <v>0</v>
      </c>
      <c r="H1500" s="48">
        <f>'Laporan Mingguan'!H1506+'Laporan Mingguan'!J1506+'Laporan Mingguan'!L1506+'Laporan Mingguan'!N1506</f>
        <v>0</v>
      </c>
      <c r="I1500" s="51">
        <f>'Laporan Mingguan'!O1506</f>
        <v>6</v>
      </c>
      <c r="J1500" s="39">
        <f>'Laporan Mingguan'!P1506</f>
        <v>6</v>
      </c>
      <c r="K1500" s="51">
        <f>'Laporan Mingguan'!Q1506</f>
        <v>0</v>
      </c>
      <c r="L1500" s="51">
        <f>'Laporan Mingguan'!R1506</f>
        <v>0</v>
      </c>
    </row>
    <row r="1501" spans="1:12" s="52" customFormat="1" x14ac:dyDescent="0.2">
      <c r="A1501" s="38">
        <f>'Laporan Mingguan'!A1507</f>
        <v>477</v>
      </c>
      <c r="B1501" s="48" t="str">
        <f>'Laporan Mingguan'!B1507</f>
        <v>Insert Sandvick</v>
      </c>
      <c r="C1501" s="48" t="str">
        <f>'Laporan Mingguan'!C1507</f>
        <v>880-0403 W07H-P-LM</v>
      </c>
      <c r="D1501" s="48">
        <f>'Laporan Mingguan'!D1507</f>
        <v>0</v>
      </c>
      <c r="E1501" s="48">
        <f>'Laporan Mingguan'!E1507</f>
        <v>0</v>
      </c>
      <c r="F1501" s="51">
        <f>'Laporan Mingguan'!F1507</f>
        <v>2</v>
      </c>
      <c r="G1501" s="48">
        <f>'Laporan Mingguan'!G1507+'Laporan Mingguan'!I1507+'Laporan Mingguan'!K1507+'Laporan Mingguan'!M1507</f>
        <v>0</v>
      </c>
      <c r="H1501" s="48">
        <f>'Laporan Mingguan'!H1507+'Laporan Mingguan'!J1507+'Laporan Mingguan'!L1507+'Laporan Mingguan'!N1507</f>
        <v>0</v>
      </c>
      <c r="I1501" s="51">
        <f>'Laporan Mingguan'!O1507</f>
        <v>2</v>
      </c>
      <c r="J1501" s="39">
        <f>'Laporan Mingguan'!P1507</f>
        <v>2</v>
      </c>
      <c r="K1501" s="51">
        <f>'Laporan Mingguan'!Q1507</f>
        <v>0</v>
      </c>
      <c r="L1501" s="51">
        <f>'Laporan Mingguan'!R1507</f>
        <v>0</v>
      </c>
    </row>
    <row r="1502" spans="1:12" s="52" customFormat="1" x14ac:dyDescent="0.2">
      <c r="A1502" s="38">
        <f>'Laporan Mingguan'!A1508</f>
        <v>478</v>
      </c>
      <c r="B1502" s="48" t="str">
        <f>'Laporan Mingguan'!B1508</f>
        <v>INSERT SANDVICK</v>
      </c>
      <c r="C1502" s="48" t="str">
        <f>'Laporan Mingguan'!C1508</f>
        <v>CNMG 120408-PM</v>
      </c>
      <c r="D1502" s="48">
        <f>'Laporan Mingguan'!D1508</f>
        <v>0</v>
      </c>
      <c r="E1502" s="48">
        <f>'Laporan Mingguan'!E1508</f>
        <v>0</v>
      </c>
      <c r="F1502" s="51">
        <f>'Laporan Mingguan'!F1508</f>
        <v>3</v>
      </c>
      <c r="G1502" s="48">
        <f>'Laporan Mingguan'!G1508+'Laporan Mingguan'!I1508+'Laporan Mingguan'!K1508+'Laporan Mingguan'!M1508</f>
        <v>0</v>
      </c>
      <c r="H1502" s="48">
        <f>'Laporan Mingguan'!H1508+'Laporan Mingguan'!J1508+'Laporan Mingguan'!L1508+'Laporan Mingguan'!N1508</f>
        <v>0</v>
      </c>
      <c r="I1502" s="51">
        <f>'Laporan Mingguan'!O1508</f>
        <v>3</v>
      </c>
      <c r="J1502" s="39">
        <f>'Laporan Mingguan'!P1508</f>
        <v>3</v>
      </c>
      <c r="K1502" s="51">
        <f>'Laporan Mingguan'!Q1508</f>
        <v>35000</v>
      </c>
      <c r="L1502" s="51">
        <f>'Laporan Mingguan'!R1508</f>
        <v>105000</v>
      </c>
    </row>
    <row r="1503" spans="1:12" s="52" customFormat="1" x14ac:dyDescent="0.2">
      <c r="A1503" s="38">
        <f>'Laporan Mingguan'!A1509</f>
        <v>479</v>
      </c>
      <c r="B1503" s="48" t="str">
        <f>'Laporan Mingguan'!B1509</f>
        <v>INSERT SANDVICK</v>
      </c>
      <c r="C1503" s="48" t="str">
        <f>'Laporan Mingguan'!C1509</f>
        <v>880-0503W05H-P-GM4344</v>
      </c>
      <c r="D1503" s="48">
        <f>'Laporan Mingguan'!D1509</f>
        <v>0</v>
      </c>
      <c r="E1503" s="48">
        <f>'Laporan Mingguan'!E1509</f>
        <v>0</v>
      </c>
      <c r="F1503" s="51">
        <f>'Laporan Mingguan'!F1509</f>
        <v>7</v>
      </c>
      <c r="G1503" s="48">
        <f>'Laporan Mingguan'!G1509+'Laporan Mingguan'!I1509+'Laporan Mingguan'!K1509+'Laporan Mingguan'!M1509</f>
        <v>0</v>
      </c>
      <c r="H1503" s="48">
        <f>'Laporan Mingguan'!H1509+'Laporan Mingguan'!J1509+'Laporan Mingguan'!L1509+'Laporan Mingguan'!N1509</f>
        <v>0</v>
      </c>
      <c r="I1503" s="51">
        <f>'Laporan Mingguan'!O1509</f>
        <v>7</v>
      </c>
      <c r="J1503" s="39">
        <f>'Laporan Mingguan'!P1509</f>
        <v>7</v>
      </c>
      <c r="K1503" s="51">
        <f>'Laporan Mingguan'!Q1509</f>
        <v>154330</v>
      </c>
      <c r="L1503" s="51">
        <f>'Laporan Mingguan'!R1509</f>
        <v>1080310</v>
      </c>
    </row>
    <row r="1504" spans="1:12" s="52" customFormat="1" x14ac:dyDescent="0.2">
      <c r="A1504" s="38">
        <f>'Laporan Mingguan'!A1510</f>
        <v>480</v>
      </c>
      <c r="B1504" s="48" t="str">
        <f>'Laporan Mingguan'!B1510</f>
        <v>INSERT SANDVICK</v>
      </c>
      <c r="C1504" s="48" t="str">
        <f>'Laporan Mingguan'!C1510</f>
        <v>880-050305H-C-GM1044</v>
      </c>
      <c r="D1504" s="48">
        <f>'Laporan Mingguan'!D1510</f>
        <v>0</v>
      </c>
      <c r="E1504" s="48">
        <f>'Laporan Mingguan'!E1510</f>
        <v>0</v>
      </c>
      <c r="F1504" s="51">
        <f>'Laporan Mingguan'!F1510</f>
        <v>13</v>
      </c>
      <c r="G1504" s="48">
        <f>'Laporan Mingguan'!G1510+'Laporan Mingguan'!I1510+'Laporan Mingguan'!K1510+'Laporan Mingguan'!M1510</f>
        <v>0</v>
      </c>
      <c r="H1504" s="48">
        <f>'Laporan Mingguan'!H1510+'Laporan Mingguan'!J1510+'Laporan Mingguan'!L1510+'Laporan Mingguan'!N1510</f>
        <v>0</v>
      </c>
      <c r="I1504" s="51">
        <f>'Laporan Mingguan'!O1510</f>
        <v>13</v>
      </c>
      <c r="J1504" s="39">
        <f>'Laporan Mingguan'!P1510</f>
        <v>13</v>
      </c>
      <c r="K1504" s="51">
        <f>'Laporan Mingguan'!Q1510</f>
        <v>218370</v>
      </c>
      <c r="L1504" s="51">
        <f>'Laporan Mingguan'!R1510</f>
        <v>2838810</v>
      </c>
    </row>
    <row r="1505" spans="1:12" s="52" customFormat="1" x14ac:dyDescent="0.2">
      <c r="A1505" s="38">
        <f>'Laporan Mingguan'!A1511</f>
        <v>481</v>
      </c>
      <c r="B1505" s="48" t="str">
        <f>'Laporan Mingguan'!B1511</f>
        <v>Insert Tungaloy</v>
      </c>
      <c r="C1505" s="48" t="str">
        <f>'Laporan Mingguan'!C1511</f>
        <v xml:space="preserve">ONGU0507ANEN-W AH3135 </v>
      </c>
      <c r="D1505" s="48" t="str">
        <f>'Laporan Mingguan'!D1511</f>
        <v>Kawan Lama</v>
      </c>
      <c r="E1505" s="48">
        <f>'Laporan Mingguan'!E1511</f>
        <v>0</v>
      </c>
      <c r="F1505" s="51">
        <f>'Laporan Mingguan'!F1511</f>
        <v>10</v>
      </c>
      <c r="G1505" s="48">
        <f>'Laporan Mingguan'!G1511+'Laporan Mingguan'!I1511+'Laporan Mingguan'!K1511+'Laporan Mingguan'!M1511</f>
        <v>0</v>
      </c>
      <c r="H1505" s="48">
        <f>'Laporan Mingguan'!H1511+'Laporan Mingguan'!J1511+'Laporan Mingguan'!L1511+'Laporan Mingguan'!N1511</f>
        <v>0</v>
      </c>
      <c r="I1505" s="51">
        <f>'Laporan Mingguan'!O1511</f>
        <v>10</v>
      </c>
      <c r="J1505" s="39">
        <f>'Laporan Mingguan'!P1511</f>
        <v>10</v>
      </c>
      <c r="K1505" s="51">
        <f>'Laporan Mingguan'!Q1511</f>
        <v>238000</v>
      </c>
      <c r="L1505" s="51">
        <f>'Laporan Mingguan'!R1511</f>
        <v>2380000</v>
      </c>
    </row>
    <row r="1506" spans="1:12" s="52" customFormat="1" x14ac:dyDescent="0.2">
      <c r="A1506" s="38">
        <f>'Laporan Mingguan'!A1512</f>
        <v>482</v>
      </c>
      <c r="B1506" s="48" t="str">
        <f>'Laporan Mingguan'!B1512</f>
        <v>Insert Tungaloy</v>
      </c>
      <c r="C1506" s="48" t="str">
        <f>'Laporan Mingguan'!C1512</f>
        <v>ONMU0507ANEN-MJ AH3135</v>
      </c>
      <c r="D1506" s="48">
        <f>'Laporan Mingguan'!D1512</f>
        <v>0</v>
      </c>
      <c r="E1506" s="48">
        <f>'Laporan Mingguan'!E1512</f>
        <v>0</v>
      </c>
      <c r="F1506" s="51">
        <f>'Laporan Mingguan'!F1512</f>
        <v>10</v>
      </c>
      <c r="G1506" s="48">
        <f>'Laporan Mingguan'!G1512+'Laporan Mingguan'!I1512+'Laporan Mingguan'!K1512+'Laporan Mingguan'!M1512</f>
        <v>0</v>
      </c>
      <c r="H1506" s="48">
        <f>'Laporan Mingguan'!H1512+'Laporan Mingguan'!J1512+'Laporan Mingguan'!L1512+'Laporan Mingguan'!N1512</f>
        <v>0</v>
      </c>
      <c r="I1506" s="51">
        <f>'Laporan Mingguan'!O1512</f>
        <v>10</v>
      </c>
      <c r="J1506" s="39">
        <f>'Laporan Mingguan'!P1512</f>
        <v>10</v>
      </c>
      <c r="K1506" s="51">
        <f>'Laporan Mingguan'!Q1512</f>
        <v>165000</v>
      </c>
      <c r="L1506" s="51">
        <f>'Laporan Mingguan'!R1512</f>
        <v>1650000</v>
      </c>
    </row>
    <row r="1507" spans="1:12" s="52" customFormat="1" x14ac:dyDescent="0.2">
      <c r="A1507" s="38">
        <f>'Laporan Mingguan'!A1513</f>
        <v>483</v>
      </c>
      <c r="B1507" s="48" t="str">
        <f>'Laporan Mingguan'!B1513</f>
        <v>Insert Tungaloy</v>
      </c>
      <c r="C1507" s="48" t="str">
        <f>'Laporan Mingguan'!C1513</f>
        <v>RNMU1307ZNER-MJ AH3135</v>
      </c>
      <c r="D1507" s="48">
        <f>'Laporan Mingguan'!D1513</f>
        <v>0</v>
      </c>
      <c r="E1507" s="48">
        <f>'Laporan Mingguan'!E1513</f>
        <v>0</v>
      </c>
      <c r="F1507" s="51">
        <f>'Laporan Mingguan'!F1513</f>
        <v>30</v>
      </c>
      <c r="G1507" s="48">
        <f>'Laporan Mingguan'!G1513+'Laporan Mingguan'!I1513+'Laporan Mingguan'!K1513+'Laporan Mingguan'!M1513</f>
        <v>0</v>
      </c>
      <c r="H1507" s="48">
        <f>'Laporan Mingguan'!H1513+'Laporan Mingguan'!J1513+'Laporan Mingguan'!L1513+'Laporan Mingguan'!N1513</f>
        <v>0</v>
      </c>
      <c r="I1507" s="51">
        <f>'Laporan Mingguan'!O1513</f>
        <v>30</v>
      </c>
      <c r="J1507" s="39">
        <f>'Laporan Mingguan'!P1513</f>
        <v>30</v>
      </c>
      <c r="K1507" s="51">
        <f>'Laporan Mingguan'!Q1513</f>
        <v>167000</v>
      </c>
      <c r="L1507" s="51">
        <f>'Laporan Mingguan'!R1513</f>
        <v>5010000</v>
      </c>
    </row>
    <row r="1508" spans="1:12" s="52" customFormat="1" x14ac:dyDescent="0.2">
      <c r="A1508" s="38">
        <f>'Laporan Mingguan'!A1514</f>
        <v>484</v>
      </c>
      <c r="B1508" s="48" t="str">
        <f>'Laporan Mingguan'!B1514</f>
        <v>Insert Tungaloy</v>
      </c>
      <c r="C1508" s="48" t="str">
        <f>'Laporan Mingguan'!C1514</f>
        <v>LNMX 0405ZER-HJ AH3135</v>
      </c>
      <c r="D1508" s="48" t="str">
        <f>'Laporan Mingguan'!D1514</f>
        <v>Kawan Lama</v>
      </c>
      <c r="E1508" s="48">
        <f>'Laporan Mingguan'!E1514</f>
        <v>0</v>
      </c>
      <c r="F1508" s="51">
        <f>'Laporan Mingguan'!F1514</f>
        <v>7</v>
      </c>
      <c r="G1508" s="48">
        <f>'Laporan Mingguan'!G1514+'Laporan Mingguan'!I1514+'Laporan Mingguan'!K1514+'Laporan Mingguan'!M1514</f>
        <v>0</v>
      </c>
      <c r="H1508" s="48">
        <f>'Laporan Mingguan'!H1514+'Laporan Mingguan'!J1514+'Laporan Mingguan'!L1514+'Laporan Mingguan'!N1514</f>
        <v>0</v>
      </c>
      <c r="I1508" s="51">
        <f>'Laporan Mingguan'!O1514</f>
        <v>7</v>
      </c>
      <c r="J1508" s="39">
        <f>'Laporan Mingguan'!P1514</f>
        <v>7</v>
      </c>
      <c r="K1508" s="51">
        <f>'Laporan Mingguan'!Q1514</f>
        <v>121000</v>
      </c>
      <c r="L1508" s="51">
        <f>'Laporan Mingguan'!R1514</f>
        <v>847000</v>
      </c>
    </row>
    <row r="1509" spans="1:12" s="52" customFormat="1" x14ac:dyDescent="0.2">
      <c r="A1509" s="38">
        <f>'Laporan Mingguan'!A1515</f>
        <v>485</v>
      </c>
      <c r="B1509" s="48" t="str">
        <f>'Laporan Mingguan'!B1515</f>
        <v>Insert Tungaloy</v>
      </c>
      <c r="C1509" s="48" t="str">
        <f>'Laporan Mingguan'!C1515</f>
        <v>LNMX 0405 R4-MJ AH3135</v>
      </c>
      <c r="D1509" s="48" t="str">
        <f>'Laporan Mingguan'!D1515</f>
        <v>Kawan Lama</v>
      </c>
      <c r="E1509" s="48">
        <f>'Laporan Mingguan'!E1515</f>
        <v>0</v>
      </c>
      <c r="F1509" s="51">
        <f>'Laporan Mingguan'!F1515</f>
        <v>10</v>
      </c>
      <c r="G1509" s="48">
        <f>'Laporan Mingguan'!G1515+'Laporan Mingguan'!I1515+'Laporan Mingguan'!K1515+'Laporan Mingguan'!M1515</f>
        <v>30</v>
      </c>
      <c r="H1509" s="48">
        <f>'Laporan Mingguan'!H1515+'Laporan Mingguan'!J1515+'Laporan Mingguan'!L1515+'Laporan Mingguan'!N1515</f>
        <v>0</v>
      </c>
      <c r="I1509" s="51">
        <f>'Laporan Mingguan'!O1515</f>
        <v>40</v>
      </c>
      <c r="J1509" s="39">
        <f>'Laporan Mingguan'!P1515</f>
        <v>40</v>
      </c>
      <c r="K1509" s="51">
        <f>'Laporan Mingguan'!Q1515</f>
        <v>134000</v>
      </c>
      <c r="L1509" s="51">
        <f>'Laporan Mingguan'!R1515</f>
        <v>5360000</v>
      </c>
    </row>
    <row r="1510" spans="1:12" s="52" customFormat="1" x14ac:dyDescent="0.2">
      <c r="A1510" s="38">
        <f>'Laporan Mingguan'!A1516</f>
        <v>486</v>
      </c>
      <c r="B1510" s="48" t="str">
        <f>'Laporan Mingguan'!B1516</f>
        <v>Insert Turning Tungaloy</v>
      </c>
      <c r="C1510" s="48" t="str">
        <f>'Laporan Mingguan'!C1516</f>
        <v xml:space="preserve">SDKR42ZSR-MJT3130 </v>
      </c>
      <c r="D1510" s="48" t="str">
        <f>'Laporan Mingguan'!D1516</f>
        <v>Kawan Lama</v>
      </c>
      <c r="E1510" s="48">
        <f>'Laporan Mingguan'!E1516</f>
        <v>0</v>
      </c>
      <c r="F1510" s="51">
        <f>'Laporan Mingguan'!F1516</f>
        <v>13</v>
      </c>
      <c r="G1510" s="48">
        <f>'Laporan Mingguan'!G1516+'Laporan Mingguan'!I1516+'Laporan Mingguan'!K1516+'Laporan Mingguan'!M1516</f>
        <v>0</v>
      </c>
      <c r="H1510" s="48">
        <f>'Laporan Mingguan'!H1516+'Laporan Mingguan'!J1516+'Laporan Mingguan'!L1516+'Laporan Mingguan'!N1516</f>
        <v>0</v>
      </c>
      <c r="I1510" s="51">
        <f>'Laporan Mingguan'!O1516</f>
        <v>13</v>
      </c>
      <c r="J1510" s="39">
        <f>'Laporan Mingguan'!P1516</f>
        <v>13</v>
      </c>
      <c r="K1510" s="51">
        <f>'Laporan Mingguan'!Q1516</f>
        <v>88200</v>
      </c>
      <c r="L1510" s="51">
        <f>'Laporan Mingguan'!R1516</f>
        <v>1146600</v>
      </c>
    </row>
    <row r="1511" spans="1:12" s="52" customFormat="1" x14ac:dyDescent="0.2">
      <c r="A1511" s="38">
        <f>'Laporan Mingguan'!A1517</f>
        <v>487</v>
      </c>
      <c r="B1511" s="48" t="str">
        <f>'Laporan Mingguan'!B1517</f>
        <v>INSERT ZCC-CT</v>
      </c>
      <c r="C1511" s="48" t="str">
        <f>'Laporan Mingguan'!C1517</f>
        <v>APKT 160408 PM-YBC 301</v>
      </c>
      <c r="D1511" s="48" t="str">
        <f>'Laporan Mingguan'!D1517</f>
        <v>BUANA ARTA</v>
      </c>
      <c r="E1511" s="48">
        <f>'Laporan Mingguan'!E1517</f>
        <v>0</v>
      </c>
      <c r="F1511" s="51">
        <f>'Laporan Mingguan'!F1517</f>
        <v>7</v>
      </c>
      <c r="G1511" s="48">
        <f>'Laporan Mingguan'!G1517+'Laporan Mingguan'!I1517+'Laporan Mingguan'!K1517+'Laporan Mingguan'!M1517</f>
        <v>0</v>
      </c>
      <c r="H1511" s="48">
        <f>'Laporan Mingguan'!H1517+'Laporan Mingguan'!J1517+'Laporan Mingguan'!L1517+'Laporan Mingguan'!N1517</f>
        <v>0</v>
      </c>
      <c r="I1511" s="51">
        <f>'Laporan Mingguan'!O1517</f>
        <v>7</v>
      </c>
      <c r="J1511" s="39">
        <f>'Laporan Mingguan'!P1517</f>
        <v>7</v>
      </c>
      <c r="K1511" s="51">
        <f>'Laporan Mingguan'!Q1517</f>
        <v>87100</v>
      </c>
      <c r="L1511" s="51">
        <f>'Laporan Mingguan'!R1517</f>
        <v>609700</v>
      </c>
    </row>
    <row r="1512" spans="1:12" s="52" customFormat="1" x14ac:dyDescent="0.2">
      <c r="A1512" s="38">
        <f>'Laporan Mingguan'!A1518</f>
        <v>488</v>
      </c>
      <c r="B1512" s="48" t="str">
        <f>'Laporan Mingguan'!B1518</f>
        <v>INSERT ZCC-CT</v>
      </c>
      <c r="C1512" s="48" t="str">
        <f>'Laporan Mingguan'!C1518</f>
        <v>SPKN 1203EDTR-YBC301</v>
      </c>
      <c r="D1512" s="48">
        <f>'Laporan Mingguan'!D1518</f>
        <v>0</v>
      </c>
      <c r="E1512" s="48">
        <f>'Laporan Mingguan'!E1518</f>
        <v>0</v>
      </c>
      <c r="F1512" s="51">
        <f>'Laporan Mingguan'!F1518</f>
        <v>4</v>
      </c>
      <c r="G1512" s="48">
        <f>'Laporan Mingguan'!G1518+'Laporan Mingguan'!I1518+'Laporan Mingguan'!K1518+'Laporan Mingguan'!M1518</f>
        <v>0</v>
      </c>
      <c r="H1512" s="48">
        <f>'Laporan Mingguan'!H1518+'Laporan Mingguan'!J1518+'Laporan Mingguan'!L1518+'Laporan Mingguan'!N1518</f>
        <v>0</v>
      </c>
      <c r="I1512" s="51">
        <f>'Laporan Mingguan'!O1518</f>
        <v>4</v>
      </c>
      <c r="J1512" s="39">
        <f>'Laporan Mingguan'!P1518</f>
        <v>4</v>
      </c>
      <c r="K1512" s="51">
        <f>'Laporan Mingguan'!Q1518</f>
        <v>17500</v>
      </c>
      <c r="L1512" s="51">
        <f>'Laporan Mingguan'!R1518</f>
        <v>70000</v>
      </c>
    </row>
    <row r="1513" spans="1:12" s="52" customFormat="1" x14ac:dyDescent="0.2">
      <c r="A1513" s="38">
        <f>'Laporan Mingguan'!A1519</f>
        <v>489</v>
      </c>
      <c r="B1513" s="48" t="str">
        <f>'Laporan Mingguan'!B1519</f>
        <v>KUNCI CHUCK SHOWA</v>
      </c>
      <c r="C1513" s="48" t="str">
        <f>'Laporan Mingguan'!C1519</f>
        <v>45-48</v>
      </c>
      <c r="D1513" s="48" t="str">
        <f>'Laporan Mingguan'!D1519</f>
        <v>SINERGI MK</v>
      </c>
      <c r="E1513" s="48">
        <f>'Laporan Mingguan'!E1519</f>
        <v>0</v>
      </c>
      <c r="F1513" s="51">
        <f>'Laporan Mingguan'!F1519</f>
        <v>0</v>
      </c>
      <c r="G1513" s="48">
        <f>'Laporan Mingguan'!G1519+'Laporan Mingguan'!I1519+'Laporan Mingguan'!K1519+'Laporan Mingguan'!M1519</f>
        <v>0</v>
      </c>
      <c r="H1513" s="48">
        <f>'Laporan Mingguan'!H1519+'Laporan Mingguan'!J1519+'Laporan Mingguan'!L1519+'Laporan Mingguan'!N1519</f>
        <v>0</v>
      </c>
      <c r="I1513" s="51">
        <f>'Laporan Mingguan'!O1519</f>
        <v>0</v>
      </c>
      <c r="J1513" s="39">
        <f>'Laporan Mingguan'!P1519</f>
        <v>0</v>
      </c>
      <c r="K1513" s="51">
        <f>'Laporan Mingguan'!Q1519</f>
        <v>279000</v>
      </c>
      <c r="L1513" s="51">
        <f>'Laporan Mingguan'!R1519</f>
        <v>0</v>
      </c>
    </row>
    <row r="1514" spans="1:12" s="52" customFormat="1" x14ac:dyDescent="0.2">
      <c r="A1514" s="38">
        <f>'Laporan Mingguan'!A1520</f>
        <v>490</v>
      </c>
      <c r="B1514" s="48" t="str">
        <f>'Laporan Mingguan'!B1520</f>
        <v>LONG TAPER DRILL GUHRING</v>
      </c>
      <c r="C1514" s="48" t="str">
        <f>'Laporan Mingguan'!C1520</f>
        <v>Ø16-400-500</v>
      </c>
      <c r="D1514" s="48" t="str">
        <f>'Laporan Mingguan'!D1520</f>
        <v>AGAVE</v>
      </c>
      <c r="E1514" s="48">
        <f>'Laporan Mingguan'!E1520</f>
        <v>0</v>
      </c>
      <c r="F1514" s="51">
        <f>'Laporan Mingguan'!F1520</f>
        <v>1</v>
      </c>
      <c r="G1514" s="48">
        <f>'Laporan Mingguan'!G1520+'Laporan Mingguan'!I1520+'Laporan Mingguan'!K1520+'Laporan Mingguan'!M1520</f>
        <v>0</v>
      </c>
      <c r="H1514" s="48">
        <f>'Laporan Mingguan'!H1520+'Laporan Mingguan'!J1520+'Laporan Mingguan'!L1520+'Laporan Mingguan'!N1520</f>
        <v>0</v>
      </c>
      <c r="I1514" s="51">
        <f>'Laporan Mingguan'!O1520</f>
        <v>1</v>
      </c>
      <c r="J1514" s="39">
        <f>'Laporan Mingguan'!P1520</f>
        <v>1</v>
      </c>
      <c r="K1514" s="51">
        <f>'Laporan Mingguan'!Q1520</f>
        <v>5445000</v>
      </c>
      <c r="L1514" s="51">
        <f>'Laporan Mingguan'!R1520</f>
        <v>5445000</v>
      </c>
    </row>
    <row r="1515" spans="1:12" s="52" customFormat="1" x14ac:dyDescent="0.2">
      <c r="A1515" s="38">
        <f>'Laporan Mingguan'!A1521</f>
        <v>491</v>
      </c>
      <c r="B1515" s="48" t="str">
        <f>'Laporan Mingguan'!B1521</f>
        <v>LONG TAPER DRILL GUHRING</v>
      </c>
      <c r="C1515" s="48" t="str">
        <f>'Laporan Mingguan'!C1521</f>
        <v>Ø20-400-500</v>
      </c>
      <c r="D1515" s="48" t="str">
        <f>'Laporan Mingguan'!D1521</f>
        <v>AGAVE</v>
      </c>
      <c r="E1515" s="48">
        <f>'Laporan Mingguan'!E1521</f>
        <v>0</v>
      </c>
      <c r="F1515" s="51">
        <f>'Laporan Mingguan'!F1521</f>
        <v>0</v>
      </c>
      <c r="G1515" s="48">
        <f>'Laporan Mingguan'!G1521+'Laporan Mingguan'!I1521+'Laporan Mingguan'!K1521+'Laporan Mingguan'!M1521</f>
        <v>0</v>
      </c>
      <c r="H1515" s="48">
        <f>'Laporan Mingguan'!H1521+'Laporan Mingguan'!J1521+'Laporan Mingguan'!L1521+'Laporan Mingguan'!N1521</f>
        <v>0</v>
      </c>
      <c r="I1515" s="51">
        <f>'Laporan Mingguan'!O1521</f>
        <v>0</v>
      </c>
      <c r="J1515" s="39">
        <f>'Laporan Mingguan'!P1521</f>
        <v>0</v>
      </c>
      <c r="K1515" s="51">
        <f>'Laporan Mingguan'!Q1521</f>
        <v>6595000</v>
      </c>
      <c r="L1515" s="51">
        <f>'Laporan Mingguan'!R1521</f>
        <v>0</v>
      </c>
    </row>
    <row r="1516" spans="1:12" s="52" customFormat="1" x14ac:dyDescent="0.2">
      <c r="A1516" s="38">
        <f>'Laporan Mingguan'!A1522</f>
        <v>492</v>
      </c>
      <c r="B1516" s="48" t="str">
        <f>'Laporan Mingguan'!B1522</f>
        <v>Mata Deburring</v>
      </c>
      <c r="C1516" s="48">
        <f>'Laporan Mingguan'!C1522</f>
        <v>0</v>
      </c>
      <c r="D1516" s="48" t="str">
        <f>'Laporan Mingguan'!D1522</f>
        <v>Jaya Mandiri</v>
      </c>
      <c r="E1516" s="48">
        <f>'Laporan Mingguan'!E1522</f>
        <v>0</v>
      </c>
      <c r="F1516" s="51">
        <f>'Laporan Mingguan'!F1522</f>
        <v>12</v>
      </c>
      <c r="G1516" s="48">
        <f>'Laporan Mingguan'!G1522+'Laporan Mingguan'!I1522+'Laporan Mingguan'!K1522+'Laporan Mingguan'!M1522</f>
        <v>0</v>
      </c>
      <c r="H1516" s="48">
        <f>'Laporan Mingguan'!H1522+'Laporan Mingguan'!J1522+'Laporan Mingguan'!L1522+'Laporan Mingguan'!N1522</f>
        <v>1</v>
      </c>
      <c r="I1516" s="51">
        <f>'Laporan Mingguan'!O1522</f>
        <v>11</v>
      </c>
      <c r="J1516" s="39">
        <f>'Laporan Mingguan'!P1522</f>
        <v>11</v>
      </c>
      <c r="K1516" s="51">
        <f>'Laporan Mingguan'!Q1522</f>
        <v>35000</v>
      </c>
      <c r="L1516" s="51">
        <f>'Laporan Mingguan'!R1522</f>
        <v>385000</v>
      </c>
    </row>
    <row r="1517" spans="1:12" s="52" customFormat="1" x14ac:dyDescent="0.2">
      <c r="A1517" s="38">
        <f>'Laporan Mingguan'!A1523</f>
        <v>493</v>
      </c>
      <c r="B1517" s="48" t="str">
        <f>'Laporan Mingguan'!B1523</f>
        <v>NT TOOL MOLDINO</v>
      </c>
      <c r="C1517" s="48" t="str">
        <f>'Laporan Mingguan'!C1523</f>
        <v>BT40-SMH 16-90</v>
      </c>
      <c r="D1517" s="48" t="str">
        <f>'Laporan Mingguan'!D1523</f>
        <v>PRIMATIGON</v>
      </c>
      <c r="E1517" s="48">
        <f>'Laporan Mingguan'!E1523</f>
        <v>0</v>
      </c>
      <c r="F1517" s="51">
        <f>'Laporan Mingguan'!F1523</f>
        <v>0</v>
      </c>
      <c r="G1517" s="48">
        <f>'Laporan Mingguan'!G1523+'Laporan Mingguan'!I1523+'Laporan Mingguan'!K1523+'Laporan Mingguan'!M1523</f>
        <v>0</v>
      </c>
      <c r="H1517" s="48">
        <f>'Laporan Mingguan'!H1523+'Laporan Mingguan'!J1523+'Laporan Mingguan'!L1523+'Laporan Mingguan'!N1523</f>
        <v>0</v>
      </c>
      <c r="I1517" s="51">
        <f>'Laporan Mingguan'!O1523</f>
        <v>0</v>
      </c>
      <c r="J1517" s="39">
        <f>'Laporan Mingguan'!P1523</f>
        <v>0</v>
      </c>
      <c r="K1517" s="51">
        <f>'Laporan Mingguan'!Q1523</f>
        <v>3745000</v>
      </c>
      <c r="L1517" s="51">
        <f>'Laporan Mingguan'!R1523</f>
        <v>0</v>
      </c>
    </row>
    <row r="1518" spans="1:12" s="52" customFormat="1" x14ac:dyDescent="0.2">
      <c r="A1518" s="38">
        <f>'Laporan Mingguan'!A1524</f>
        <v>494</v>
      </c>
      <c r="B1518" s="48" t="str">
        <f>'Laporan Mingguan'!B1524</f>
        <v>NT TOOL MOLDINO</v>
      </c>
      <c r="C1518" s="48" t="str">
        <f>'Laporan Mingguan'!C1524</f>
        <v>ER16GH-6-4.5</v>
      </c>
      <c r="D1518" s="48" t="str">
        <f>'Laporan Mingguan'!D1524</f>
        <v>PRIMATIGON</v>
      </c>
      <c r="E1518" s="48">
        <f>'Laporan Mingguan'!E1524</f>
        <v>0</v>
      </c>
      <c r="F1518" s="51">
        <f>'Laporan Mingguan'!F1524</f>
        <v>0</v>
      </c>
      <c r="G1518" s="48">
        <f>'Laporan Mingguan'!G1524+'Laporan Mingguan'!I1524+'Laporan Mingguan'!K1524+'Laporan Mingguan'!M1524</f>
        <v>0</v>
      </c>
      <c r="H1518" s="48">
        <f>'Laporan Mingguan'!H1524+'Laporan Mingguan'!J1524+'Laporan Mingguan'!L1524+'Laporan Mingguan'!N1524</f>
        <v>0</v>
      </c>
      <c r="I1518" s="51">
        <f>'Laporan Mingguan'!O1524</f>
        <v>0</v>
      </c>
      <c r="J1518" s="39">
        <f>'Laporan Mingguan'!P1524</f>
        <v>0</v>
      </c>
      <c r="K1518" s="51">
        <f>'Laporan Mingguan'!Q1524</f>
        <v>1124000</v>
      </c>
      <c r="L1518" s="51">
        <f>'Laporan Mingguan'!R1524</f>
        <v>0</v>
      </c>
    </row>
    <row r="1519" spans="1:12" s="52" customFormat="1" x14ac:dyDescent="0.2">
      <c r="A1519" s="38">
        <f>'Laporan Mingguan'!A1525</f>
        <v>495</v>
      </c>
      <c r="B1519" s="48" t="str">
        <f>'Laporan Mingguan'!B1525</f>
        <v>NT TOOL MOLDINO</v>
      </c>
      <c r="C1519" s="48" t="str">
        <f>'Laporan Mingguan'!C1525</f>
        <v>FKT-32L</v>
      </c>
      <c r="D1519" s="48" t="str">
        <f>'Laporan Mingguan'!D1525</f>
        <v>PRIMATIGON</v>
      </c>
      <c r="E1519" s="48">
        <f>'Laporan Mingguan'!E1525</f>
        <v>0</v>
      </c>
      <c r="F1519" s="51">
        <f>'Laporan Mingguan'!F1525</f>
        <v>0</v>
      </c>
      <c r="G1519" s="48">
        <f>'Laporan Mingguan'!G1525+'Laporan Mingguan'!I1525+'Laporan Mingguan'!K1525+'Laporan Mingguan'!M1525</f>
        <v>0</v>
      </c>
      <c r="H1519" s="48">
        <f>'Laporan Mingguan'!H1525+'Laporan Mingguan'!J1525+'Laporan Mingguan'!L1525+'Laporan Mingguan'!N1525</f>
        <v>0</v>
      </c>
      <c r="I1519" s="51">
        <f>'Laporan Mingguan'!O1525</f>
        <v>0</v>
      </c>
      <c r="J1519" s="39">
        <f>'Laporan Mingguan'!P1525</f>
        <v>0</v>
      </c>
      <c r="K1519" s="51">
        <f>'Laporan Mingguan'!Q1525</f>
        <v>562000</v>
      </c>
      <c r="L1519" s="51">
        <f>'Laporan Mingguan'!R1525</f>
        <v>0</v>
      </c>
    </row>
    <row r="1520" spans="1:12" s="52" customFormat="1" x14ac:dyDescent="0.2">
      <c r="A1520" s="38">
        <f>'Laporan Mingguan'!A1526</f>
        <v>496</v>
      </c>
      <c r="B1520" s="48" t="str">
        <f>'Laporan Mingguan'!B1526</f>
        <v>Obeng DIJET (SCREW DRIVER)</v>
      </c>
      <c r="C1520" s="48" t="str">
        <f>'Laporan Mingguan'!C1526</f>
        <v>A-08</v>
      </c>
      <c r="D1520" s="48" t="str">
        <f>'Laporan Mingguan'!D1526</f>
        <v>SINERGI MK</v>
      </c>
      <c r="E1520" s="48">
        <f>'Laporan Mingguan'!E1526</f>
        <v>0</v>
      </c>
      <c r="F1520" s="51">
        <f>'Laporan Mingguan'!F1526</f>
        <v>4</v>
      </c>
      <c r="G1520" s="48">
        <f>'Laporan Mingguan'!G1526+'Laporan Mingguan'!I1526+'Laporan Mingguan'!K1526+'Laporan Mingguan'!M1526</f>
        <v>0</v>
      </c>
      <c r="H1520" s="48">
        <f>'Laporan Mingguan'!H1526+'Laporan Mingguan'!J1526+'Laporan Mingguan'!L1526+'Laporan Mingguan'!N1526</f>
        <v>0</v>
      </c>
      <c r="I1520" s="51">
        <f>'Laporan Mingguan'!O1526</f>
        <v>4</v>
      </c>
      <c r="J1520" s="39">
        <f>'Laporan Mingguan'!P1526</f>
        <v>4</v>
      </c>
      <c r="K1520" s="51">
        <f>'Laporan Mingguan'!Q1526</f>
        <v>135000</v>
      </c>
      <c r="L1520" s="51">
        <f>'Laporan Mingguan'!R1526</f>
        <v>540000</v>
      </c>
    </row>
    <row r="1521" spans="1:12" s="52" customFormat="1" x14ac:dyDescent="0.2">
      <c r="A1521" s="38">
        <f>'Laporan Mingguan'!A1527</f>
        <v>497</v>
      </c>
      <c r="B1521" s="48" t="str">
        <f>'Laporan Mingguan'!B1527</f>
        <v>Obeng MITSUBISHI HITACHI</v>
      </c>
      <c r="C1521" s="48" t="str">
        <f>'Laporan Mingguan'!C1527</f>
        <v>ASMM0711R-2(MODULAR)</v>
      </c>
      <c r="D1521" s="48" t="str">
        <f>'Laporan Mingguan'!D1527</f>
        <v>PRIMATIGON</v>
      </c>
      <c r="E1521" s="48">
        <f>'Laporan Mingguan'!E1527</f>
        <v>0</v>
      </c>
      <c r="F1521" s="51">
        <f>'Laporan Mingguan'!F1527</f>
        <v>0</v>
      </c>
      <c r="G1521" s="48">
        <f>'Laporan Mingguan'!G1527+'Laporan Mingguan'!I1527+'Laporan Mingguan'!K1527+'Laporan Mingguan'!M1527</f>
        <v>0</v>
      </c>
      <c r="H1521" s="48">
        <f>'Laporan Mingguan'!H1527+'Laporan Mingguan'!J1527+'Laporan Mingguan'!L1527+'Laporan Mingguan'!N1527</f>
        <v>0</v>
      </c>
      <c r="I1521" s="51">
        <f>'Laporan Mingguan'!O1527</f>
        <v>0</v>
      </c>
      <c r="J1521" s="39">
        <f>'Laporan Mingguan'!P1527</f>
        <v>0</v>
      </c>
      <c r="K1521" s="51">
        <f>'Laporan Mingguan'!Q1527</f>
        <v>1706000</v>
      </c>
      <c r="L1521" s="51">
        <f>'Laporan Mingguan'!R1527</f>
        <v>0</v>
      </c>
    </row>
    <row r="1522" spans="1:12" s="52" customFormat="1" x14ac:dyDescent="0.2">
      <c r="A1522" s="38">
        <f>'Laporan Mingguan'!A1528</f>
        <v>498</v>
      </c>
      <c r="B1522" s="48" t="str">
        <f>'Laporan Mingguan'!B1528</f>
        <v>Obeng TIP07F</v>
      </c>
      <c r="C1522" s="48">
        <f>'Laporan Mingguan'!C1528</f>
        <v>0</v>
      </c>
      <c r="D1522" s="48">
        <f>'Laporan Mingguan'!D1528</f>
        <v>0</v>
      </c>
      <c r="E1522" s="48">
        <f>'Laporan Mingguan'!E1528</f>
        <v>0</v>
      </c>
      <c r="F1522" s="51">
        <f>'Laporan Mingguan'!F1528</f>
        <v>2</v>
      </c>
      <c r="G1522" s="48">
        <f>'Laporan Mingguan'!G1528+'Laporan Mingguan'!I1528+'Laporan Mingguan'!K1528+'Laporan Mingguan'!M1528</f>
        <v>0</v>
      </c>
      <c r="H1522" s="48">
        <f>'Laporan Mingguan'!H1528+'Laporan Mingguan'!J1528+'Laporan Mingguan'!L1528+'Laporan Mingguan'!N1528</f>
        <v>0</v>
      </c>
      <c r="I1522" s="51">
        <f>'Laporan Mingguan'!O1528</f>
        <v>2</v>
      </c>
      <c r="J1522" s="39">
        <f>'Laporan Mingguan'!P1528</f>
        <v>2</v>
      </c>
      <c r="K1522" s="51">
        <f>'Laporan Mingguan'!Q1528</f>
        <v>1758000</v>
      </c>
      <c r="L1522" s="51">
        <f>'Laporan Mingguan'!R1528</f>
        <v>3516000</v>
      </c>
    </row>
    <row r="1523" spans="1:12" s="52" customFormat="1" x14ac:dyDescent="0.2">
      <c r="A1523" s="38">
        <f>'Laporan Mingguan'!A1529</f>
        <v>499</v>
      </c>
      <c r="B1523" s="48" t="str">
        <f>'Laporan Mingguan'!B1529</f>
        <v>Obeng WRENCH 1P-10D</v>
      </c>
      <c r="C1523" s="48">
        <f>'Laporan Mingguan'!C1529</f>
        <v>10137034</v>
      </c>
      <c r="D1523" s="48" t="str">
        <f>'Laporan Mingguan'!D1529</f>
        <v>Kawan Lama</v>
      </c>
      <c r="E1523" s="48">
        <f>'Laporan Mingguan'!E1529</f>
        <v>0</v>
      </c>
      <c r="F1523" s="51">
        <f>'Laporan Mingguan'!F1529</f>
        <v>1</v>
      </c>
      <c r="G1523" s="48">
        <f>'Laporan Mingguan'!G1529+'Laporan Mingguan'!I1529+'Laporan Mingguan'!K1529+'Laporan Mingguan'!M1529</f>
        <v>0</v>
      </c>
      <c r="H1523" s="48">
        <f>'Laporan Mingguan'!H1529+'Laporan Mingguan'!J1529+'Laporan Mingguan'!L1529+'Laporan Mingguan'!N1529</f>
        <v>0</v>
      </c>
      <c r="I1523" s="51">
        <f>'Laporan Mingguan'!O1529</f>
        <v>1</v>
      </c>
      <c r="J1523" s="39">
        <f>'Laporan Mingguan'!P1529</f>
        <v>1</v>
      </c>
      <c r="K1523" s="51">
        <f>'Laporan Mingguan'!Q1529</f>
        <v>259250</v>
      </c>
      <c r="L1523" s="51">
        <f>'Laporan Mingguan'!R1529</f>
        <v>259250</v>
      </c>
    </row>
    <row r="1524" spans="1:12" s="52" customFormat="1" x14ac:dyDescent="0.2">
      <c r="A1524" s="38">
        <f>'Laporan Mingguan'!A1530</f>
        <v>500</v>
      </c>
      <c r="B1524" s="48" t="str">
        <f>'Laporan Mingguan'!B1530</f>
        <v>Pahat Bohler</v>
      </c>
      <c r="C1524" s="48" t="str">
        <f>'Laporan Mingguan'!C1530</f>
        <v>HSS 1/2 x 6" Bohler</v>
      </c>
      <c r="D1524" s="48" t="str">
        <f>'Laporan Mingguan'!D1530</f>
        <v>AGAVE</v>
      </c>
      <c r="E1524" s="48">
        <f>'Laporan Mingguan'!E1530</f>
        <v>0</v>
      </c>
      <c r="F1524" s="51">
        <f>'Laporan Mingguan'!F1530</f>
        <v>1</v>
      </c>
      <c r="G1524" s="48">
        <f>'Laporan Mingguan'!G1530+'Laporan Mingguan'!I1530+'Laporan Mingguan'!K1530+'Laporan Mingguan'!M1530</f>
        <v>0</v>
      </c>
      <c r="H1524" s="48">
        <f>'Laporan Mingguan'!H1530+'Laporan Mingguan'!J1530+'Laporan Mingguan'!L1530+'Laporan Mingguan'!N1530</f>
        <v>0</v>
      </c>
      <c r="I1524" s="51">
        <f>'Laporan Mingguan'!O1530</f>
        <v>1</v>
      </c>
      <c r="J1524" s="39">
        <f>'Laporan Mingguan'!P1530</f>
        <v>1</v>
      </c>
      <c r="K1524" s="51">
        <f>'Laporan Mingguan'!Q1530</f>
        <v>135000</v>
      </c>
      <c r="L1524" s="51">
        <f>'Laporan Mingguan'!R1530</f>
        <v>135000</v>
      </c>
    </row>
    <row r="1525" spans="1:12" s="52" customFormat="1" x14ac:dyDescent="0.2">
      <c r="A1525" s="38">
        <f>'Laporan Mingguan'!A1531</f>
        <v>501</v>
      </c>
      <c r="B1525" s="48" t="str">
        <f>'Laporan Mingguan'!B1531</f>
        <v>Pahat Bohler</v>
      </c>
      <c r="C1525" s="48" t="str">
        <f>'Laporan Mingguan'!C1531</f>
        <v>HSS 5/8 x 6" Bohler</v>
      </c>
      <c r="D1525" s="48">
        <f>'Laporan Mingguan'!D1531</f>
        <v>0</v>
      </c>
      <c r="E1525" s="48">
        <f>'Laporan Mingguan'!E1531</f>
        <v>0</v>
      </c>
      <c r="F1525" s="51">
        <f>'Laporan Mingguan'!F1531</f>
        <v>1</v>
      </c>
      <c r="G1525" s="48">
        <f>'Laporan Mingguan'!G1531+'Laporan Mingguan'!I1531+'Laporan Mingguan'!K1531+'Laporan Mingguan'!M1531</f>
        <v>0</v>
      </c>
      <c r="H1525" s="48">
        <f>'Laporan Mingguan'!H1531+'Laporan Mingguan'!J1531+'Laporan Mingguan'!L1531+'Laporan Mingguan'!N1531</f>
        <v>0</v>
      </c>
      <c r="I1525" s="51">
        <f>'Laporan Mingguan'!O1531</f>
        <v>1</v>
      </c>
      <c r="J1525" s="39">
        <f>'Laporan Mingguan'!P1531</f>
        <v>1</v>
      </c>
      <c r="K1525" s="51">
        <f>'Laporan Mingguan'!Q1531</f>
        <v>140000</v>
      </c>
      <c r="L1525" s="51">
        <f>'Laporan Mingguan'!R1531</f>
        <v>140000</v>
      </c>
    </row>
    <row r="1526" spans="1:12" s="52" customFormat="1" x14ac:dyDescent="0.2">
      <c r="A1526" s="38">
        <f>'Laporan Mingguan'!A1532</f>
        <v>502</v>
      </c>
      <c r="B1526" s="48" t="str">
        <f>'Laporan Mingguan'!B1532</f>
        <v>Pahat Widia Kanan</v>
      </c>
      <c r="C1526" s="48">
        <f>'Laporan Mingguan'!C1532</f>
        <v>0</v>
      </c>
      <c r="D1526" s="48">
        <f>'Laporan Mingguan'!D1532</f>
        <v>0</v>
      </c>
      <c r="E1526" s="48">
        <f>'Laporan Mingguan'!E1532</f>
        <v>0</v>
      </c>
      <c r="F1526" s="51">
        <f>'Laporan Mingguan'!F1532</f>
        <v>4</v>
      </c>
      <c r="G1526" s="48">
        <f>'Laporan Mingguan'!G1532+'Laporan Mingguan'!I1532+'Laporan Mingguan'!K1532+'Laporan Mingguan'!M1532</f>
        <v>0</v>
      </c>
      <c r="H1526" s="48">
        <f>'Laporan Mingguan'!H1532+'Laporan Mingguan'!J1532+'Laporan Mingguan'!L1532+'Laporan Mingguan'!N1532</f>
        <v>0</v>
      </c>
      <c r="I1526" s="51">
        <f>'Laporan Mingguan'!O1532</f>
        <v>4</v>
      </c>
      <c r="J1526" s="39">
        <f>'Laporan Mingguan'!P1532</f>
        <v>4</v>
      </c>
      <c r="K1526" s="51">
        <f>'Laporan Mingguan'!Q1532</f>
        <v>70000</v>
      </c>
      <c r="L1526" s="51">
        <f>'Laporan Mingguan'!R1532</f>
        <v>280000</v>
      </c>
    </row>
    <row r="1527" spans="1:12" s="52" customFormat="1" x14ac:dyDescent="0.2">
      <c r="A1527" s="38">
        <f>'Laporan Mingguan'!A1533</f>
        <v>503</v>
      </c>
      <c r="B1527" s="48" t="str">
        <f>'Laporan Mingguan'!B1533</f>
        <v>Pahat Widia Kiri</v>
      </c>
      <c r="C1527" s="48">
        <f>'Laporan Mingguan'!C1533</f>
        <v>0</v>
      </c>
      <c r="D1527" s="48">
        <f>'Laporan Mingguan'!D1533</f>
        <v>0</v>
      </c>
      <c r="E1527" s="48">
        <f>'Laporan Mingguan'!E1533</f>
        <v>0</v>
      </c>
      <c r="F1527" s="51">
        <f>'Laporan Mingguan'!F1533</f>
        <v>2</v>
      </c>
      <c r="G1527" s="48">
        <f>'Laporan Mingguan'!G1533+'Laporan Mingguan'!I1533+'Laporan Mingguan'!K1533+'Laporan Mingguan'!M1533</f>
        <v>0</v>
      </c>
      <c r="H1527" s="48">
        <f>'Laporan Mingguan'!H1533+'Laporan Mingguan'!J1533+'Laporan Mingguan'!L1533+'Laporan Mingguan'!N1533</f>
        <v>0</v>
      </c>
      <c r="I1527" s="51">
        <f>'Laporan Mingguan'!O1533</f>
        <v>2</v>
      </c>
      <c r="J1527" s="39">
        <f>'Laporan Mingguan'!P1533</f>
        <v>2</v>
      </c>
      <c r="K1527" s="51">
        <f>'Laporan Mingguan'!Q1533</f>
        <v>70000</v>
      </c>
      <c r="L1527" s="51">
        <f>'Laporan Mingguan'!R1533</f>
        <v>140000</v>
      </c>
    </row>
    <row r="1528" spans="1:12" s="52" customFormat="1" x14ac:dyDescent="0.2">
      <c r="A1528" s="38">
        <f>'Laporan Mingguan'!A1534</f>
        <v>504</v>
      </c>
      <c r="B1528" s="48" t="str">
        <f>'Laporan Mingguan'!B1534</f>
        <v>POLISH MILL MOLDINO</v>
      </c>
      <c r="C1528" s="48" t="str">
        <f>'Laporan Mingguan'!C1534</f>
        <v>ASPVM1010 R-2-M6</v>
      </c>
      <c r="D1528" s="48" t="str">
        <f>'Laporan Mingguan'!D1534</f>
        <v>PRIMATIGON</v>
      </c>
      <c r="E1528" s="48">
        <f>'Laporan Mingguan'!E1534</f>
        <v>0</v>
      </c>
      <c r="F1528" s="51">
        <f>'Laporan Mingguan'!F1534</f>
        <v>0</v>
      </c>
      <c r="G1528" s="48">
        <f>'Laporan Mingguan'!G1534+'Laporan Mingguan'!I1534+'Laporan Mingguan'!K1534+'Laporan Mingguan'!M1534</f>
        <v>0</v>
      </c>
      <c r="H1528" s="48">
        <f>'Laporan Mingguan'!H1534+'Laporan Mingguan'!J1534+'Laporan Mingguan'!L1534+'Laporan Mingguan'!N1534</f>
        <v>0</v>
      </c>
      <c r="I1528" s="51">
        <f>'Laporan Mingguan'!O1534</f>
        <v>0</v>
      </c>
      <c r="J1528" s="39">
        <f>'Laporan Mingguan'!P1534</f>
        <v>0</v>
      </c>
      <c r="K1528" s="51">
        <f>'Laporan Mingguan'!Q1534</f>
        <v>1128000</v>
      </c>
      <c r="L1528" s="51">
        <f>'Laporan Mingguan'!R1534</f>
        <v>0</v>
      </c>
    </row>
    <row r="1529" spans="1:12" s="52" customFormat="1" x14ac:dyDescent="0.2">
      <c r="A1529" s="38">
        <f>'Laporan Mingguan'!A1535</f>
        <v>505</v>
      </c>
      <c r="B1529" s="48" t="str">
        <f>'Laporan Mingguan'!B1535</f>
        <v>PULL STUD BT40 HURCO</v>
      </c>
      <c r="C1529" s="48" t="str">
        <f>'Laporan Mingguan'!C1535</f>
        <v>-</v>
      </c>
      <c r="D1529" s="48">
        <f>'Laporan Mingguan'!D1535</f>
        <v>0</v>
      </c>
      <c r="E1529" s="48">
        <f>'Laporan Mingguan'!E1535</f>
        <v>0</v>
      </c>
      <c r="F1529" s="51">
        <f>'Laporan Mingguan'!F1535</f>
        <v>19</v>
      </c>
      <c r="G1529" s="48">
        <f>'Laporan Mingguan'!G1535+'Laporan Mingguan'!I1535+'Laporan Mingguan'!K1535+'Laporan Mingguan'!M1535</f>
        <v>0</v>
      </c>
      <c r="H1529" s="48">
        <f>'Laporan Mingguan'!H1535+'Laporan Mingguan'!J1535+'Laporan Mingguan'!L1535+'Laporan Mingguan'!N1535</f>
        <v>0</v>
      </c>
      <c r="I1529" s="51">
        <f>'Laporan Mingguan'!O1535</f>
        <v>19</v>
      </c>
      <c r="J1529" s="39">
        <f>'Laporan Mingguan'!P1535</f>
        <v>19</v>
      </c>
      <c r="K1529" s="51">
        <f>'Laporan Mingguan'!Q1535</f>
        <v>0</v>
      </c>
      <c r="L1529" s="51">
        <f>'Laporan Mingguan'!R1535</f>
        <v>0</v>
      </c>
    </row>
    <row r="1530" spans="1:12" s="52" customFormat="1" x14ac:dyDescent="0.2">
      <c r="A1530" s="38">
        <f>'Laporan Mingguan'!A1536</f>
        <v>506</v>
      </c>
      <c r="B1530" s="48" t="str">
        <f>'Laporan Mingguan'!B1536</f>
        <v>PULL STUD BT30-45G</v>
      </c>
      <c r="C1530" s="48" t="str">
        <f>'Laporan Mingguan'!C1536</f>
        <v>-</v>
      </c>
      <c r="D1530" s="48" t="str">
        <f>'Laporan Mingguan'!D1536</f>
        <v>JAYA METAL</v>
      </c>
      <c r="E1530" s="48">
        <f>'Laporan Mingguan'!E1536</f>
        <v>0</v>
      </c>
      <c r="F1530" s="51">
        <f>'Laporan Mingguan'!F1536</f>
        <v>0</v>
      </c>
      <c r="G1530" s="48">
        <f>'Laporan Mingguan'!G1536+'Laporan Mingguan'!I1536+'Laporan Mingguan'!K1536+'Laporan Mingguan'!M1536</f>
        <v>0</v>
      </c>
      <c r="H1530" s="48">
        <f>'Laporan Mingguan'!H1536+'Laporan Mingguan'!J1536+'Laporan Mingguan'!L1536+'Laporan Mingguan'!N1536</f>
        <v>0</v>
      </c>
      <c r="I1530" s="51">
        <f>'Laporan Mingguan'!O1536</f>
        <v>0</v>
      </c>
      <c r="J1530" s="39">
        <f>'Laporan Mingguan'!P1536</f>
        <v>0</v>
      </c>
      <c r="K1530" s="51">
        <f>'Laporan Mingguan'!Q1536</f>
        <v>275000</v>
      </c>
      <c r="L1530" s="51">
        <f>'Laporan Mingguan'!R1536</f>
        <v>250000</v>
      </c>
    </row>
    <row r="1531" spans="1:12" s="52" customFormat="1" x14ac:dyDescent="0.2">
      <c r="A1531" s="38">
        <f>'Laporan Mingguan'!A1537</f>
        <v>507</v>
      </c>
      <c r="B1531" s="48" t="str">
        <f>'Laporan Mingguan'!B1537</f>
        <v>RADIUS MILL MOLDINO</v>
      </c>
      <c r="C1531" s="48" t="str">
        <f>'Laporan Mingguan'!C1537</f>
        <v>TR4F4032S32-2 Ø32</v>
      </c>
      <c r="D1531" s="48" t="str">
        <f>'Laporan Mingguan'!D1537</f>
        <v>PRIMATIGON</v>
      </c>
      <c r="E1531" s="48">
        <f>'Laporan Mingguan'!E1537</f>
        <v>0</v>
      </c>
      <c r="F1531" s="51">
        <f>'Laporan Mingguan'!F1537</f>
        <v>0</v>
      </c>
      <c r="G1531" s="48">
        <f>'Laporan Mingguan'!G1537+'Laporan Mingguan'!I1537+'Laporan Mingguan'!K1537+'Laporan Mingguan'!M1537</f>
        <v>0</v>
      </c>
      <c r="H1531" s="48">
        <f>'Laporan Mingguan'!H1537+'Laporan Mingguan'!J1537+'Laporan Mingguan'!L1537+'Laporan Mingguan'!N1537</f>
        <v>0</v>
      </c>
      <c r="I1531" s="51">
        <f>'Laporan Mingguan'!O1537</f>
        <v>0</v>
      </c>
      <c r="J1531" s="39">
        <f>'Laporan Mingguan'!P1537</f>
        <v>0</v>
      </c>
      <c r="K1531" s="51">
        <f>'Laporan Mingguan'!Q1537</f>
        <v>0</v>
      </c>
      <c r="L1531" s="51">
        <f>'Laporan Mingguan'!R1537</f>
        <v>0</v>
      </c>
    </row>
    <row r="1532" spans="1:12" s="52" customFormat="1" x14ac:dyDescent="0.2">
      <c r="A1532" s="38">
        <f>'Laporan Mingguan'!A1538</f>
        <v>508</v>
      </c>
      <c r="B1532" s="48" t="str">
        <f>'Laporan Mingguan'!B1538</f>
        <v>RADIUS MILL MOLDINO</v>
      </c>
      <c r="C1532" s="48" t="str">
        <f>'Laporan Mingguan'!C1538</f>
        <v>TR4F4050 BM-4 Ø50</v>
      </c>
      <c r="D1532" s="48" t="str">
        <f>'Laporan Mingguan'!D1538</f>
        <v>PRIMATIGON</v>
      </c>
      <c r="E1532" s="48">
        <f>'Laporan Mingguan'!E1538</f>
        <v>0</v>
      </c>
      <c r="F1532" s="51">
        <f>'Laporan Mingguan'!F1538</f>
        <v>0</v>
      </c>
      <c r="G1532" s="48">
        <f>'Laporan Mingguan'!G1538+'Laporan Mingguan'!I1538+'Laporan Mingguan'!K1538+'Laporan Mingguan'!M1538</f>
        <v>0</v>
      </c>
      <c r="H1532" s="48">
        <f>'Laporan Mingguan'!H1538+'Laporan Mingguan'!J1538+'Laporan Mingguan'!L1538+'Laporan Mingguan'!N1538</f>
        <v>0</v>
      </c>
      <c r="I1532" s="51">
        <f>'Laporan Mingguan'!O1538</f>
        <v>0</v>
      </c>
      <c r="J1532" s="39">
        <f>'Laporan Mingguan'!P1538</f>
        <v>0</v>
      </c>
      <c r="K1532" s="51">
        <f>'Laporan Mingguan'!Q1538</f>
        <v>0</v>
      </c>
      <c r="L1532" s="51">
        <f>'Laporan Mingguan'!R1538</f>
        <v>0</v>
      </c>
    </row>
    <row r="1533" spans="1:12" s="52" customFormat="1" x14ac:dyDescent="0.2">
      <c r="A1533" s="38">
        <f>'Laporan Mingguan'!A1539</f>
        <v>509</v>
      </c>
      <c r="B1533" s="48" t="str">
        <f>'Laporan Mingguan'!B1539</f>
        <v>REAMER SOMTA</v>
      </c>
      <c r="C1533" s="48" t="str">
        <f>'Laporan Mingguan'!C1539</f>
        <v>Ø2X12X11X49</v>
      </c>
      <c r="D1533" s="48" t="str">
        <f>'Laporan Mingguan'!D1539</f>
        <v>AGAVE</v>
      </c>
      <c r="E1533" s="48">
        <f>'Laporan Mingguan'!E1539</f>
        <v>0</v>
      </c>
      <c r="F1533" s="51">
        <f>'Laporan Mingguan'!F1539</f>
        <v>5</v>
      </c>
      <c r="G1533" s="48">
        <f>'Laporan Mingguan'!G1539+'Laporan Mingguan'!I1539+'Laporan Mingguan'!K1539+'Laporan Mingguan'!M1539</f>
        <v>0</v>
      </c>
      <c r="H1533" s="48">
        <f>'Laporan Mingguan'!H1539+'Laporan Mingguan'!J1539+'Laporan Mingguan'!L1539+'Laporan Mingguan'!N1539</f>
        <v>0</v>
      </c>
      <c r="I1533" s="51">
        <f>'Laporan Mingguan'!O1539</f>
        <v>5</v>
      </c>
      <c r="J1533" s="39">
        <f>'Laporan Mingguan'!P1539</f>
        <v>5</v>
      </c>
      <c r="K1533" s="51">
        <f>'Laporan Mingguan'!Q1539</f>
        <v>180000</v>
      </c>
      <c r="L1533" s="51">
        <f>'Laporan Mingguan'!R1539</f>
        <v>900000</v>
      </c>
    </row>
    <row r="1534" spans="1:12" s="52" customFormat="1" x14ac:dyDescent="0.2">
      <c r="A1534" s="38">
        <f>'Laporan Mingguan'!A1540</f>
        <v>510</v>
      </c>
      <c r="B1534" s="48" t="str">
        <f>'Laporan Mingguan'!B1540</f>
        <v>REAMER</v>
      </c>
      <c r="C1534" s="48" t="str">
        <f>'Laporan Mingguan'!C1540</f>
        <v>Ø15</v>
      </c>
      <c r="D1534" s="48">
        <f>'Laporan Mingguan'!D1540</f>
        <v>0</v>
      </c>
      <c r="E1534" s="48">
        <f>'Laporan Mingguan'!E1540</f>
        <v>0</v>
      </c>
      <c r="F1534" s="51">
        <f>'Laporan Mingguan'!F1540</f>
        <v>1</v>
      </c>
      <c r="G1534" s="48">
        <f>'Laporan Mingguan'!G1540+'Laporan Mingguan'!I1540+'Laporan Mingguan'!K1540+'Laporan Mingguan'!M1540</f>
        <v>0</v>
      </c>
      <c r="H1534" s="48">
        <f>'Laporan Mingguan'!H1540+'Laporan Mingguan'!J1540+'Laporan Mingguan'!L1540+'Laporan Mingguan'!N1540</f>
        <v>0</v>
      </c>
      <c r="I1534" s="51">
        <f>'Laporan Mingguan'!O1540</f>
        <v>1</v>
      </c>
      <c r="J1534" s="39">
        <f>'Laporan Mingguan'!P1540</f>
        <v>1</v>
      </c>
      <c r="K1534" s="51">
        <f>'Laporan Mingguan'!Q1540</f>
        <v>375000</v>
      </c>
      <c r="L1534" s="51">
        <f>'Laporan Mingguan'!R1540</f>
        <v>375000</v>
      </c>
    </row>
    <row r="1535" spans="1:12" s="52" customFormat="1" x14ac:dyDescent="0.2">
      <c r="A1535" s="38">
        <f>'Laporan Mingguan'!A1541</f>
        <v>511</v>
      </c>
      <c r="B1535" s="48" t="str">
        <f>'Laporan Mingguan'!B1541</f>
        <v>REAMER SOMTA</v>
      </c>
      <c r="C1535" s="48" t="str">
        <f>'Laporan Mingguan'!C1541</f>
        <v>Ø6 H7</v>
      </c>
      <c r="D1535" s="48" t="str">
        <f>'Laporan Mingguan'!D1541</f>
        <v>AGAVE</v>
      </c>
      <c r="E1535" s="48">
        <f>'Laporan Mingguan'!E1541</f>
        <v>0</v>
      </c>
      <c r="F1535" s="51">
        <f>'Laporan Mingguan'!F1541</f>
        <v>1</v>
      </c>
      <c r="G1535" s="48">
        <f>'Laporan Mingguan'!G1541+'Laporan Mingguan'!I1541+'Laporan Mingguan'!K1541+'Laporan Mingguan'!M1541</f>
        <v>0</v>
      </c>
      <c r="H1535" s="48">
        <f>'Laporan Mingguan'!H1541+'Laporan Mingguan'!J1541+'Laporan Mingguan'!L1541+'Laporan Mingguan'!N1541</f>
        <v>0</v>
      </c>
      <c r="I1535" s="51">
        <f>'Laporan Mingguan'!O1541</f>
        <v>1</v>
      </c>
      <c r="J1535" s="39">
        <f>'Laporan Mingguan'!P1541</f>
        <v>1</v>
      </c>
      <c r="K1535" s="51">
        <f>'Laporan Mingguan'!Q1541</f>
        <v>361400</v>
      </c>
      <c r="L1535" s="51">
        <f>'Laporan Mingguan'!R1541</f>
        <v>361400</v>
      </c>
    </row>
    <row r="1536" spans="1:12" s="52" customFormat="1" x14ac:dyDescent="0.2">
      <c r="A1536" s="38">
        <f>'Laporan Mingguan'!A1542</f>
        <v>512</v>
      </c>
      <c r="B1536" s="48" t="str">
        <f>'Laporan Mingguan'!B1542</f>
        <v>Reamer BECK</v>
      </c>
      <c r="C1536" s="48" t="str">
        <f>'Laporan Mingguan'!C1542</f>
        <v>Ø10 030510 DIN212A HSS</v>
      </c>
      <c r="D1536" s="48">
        <f>'Laporan Mingguan'!D1542</f>
        <v>0</v>
      </c>
      <c r="E1536" s="48">
        <f>'Laporan Mingguan'!E1542</f>
        <v>0</v>
      </c>
      <c r="F1536" s="51">
        <f>'Laporan Mingguan'!F1542</f>
        <v>0</v>
      </c>
      <c r="G1536" s="48">
        <f>'Laporan Mingguan'!G1542+'Laporan Mingguan'!I1542+'Laporan Mingguan'!K1542+'Laporan Mingguan'!M1542</f>
        <v>0</v>
      </c>
      <c r="H1536" s="48">
        <f>'Laporan Mingguan'!H1542+'Laporan Mingguan'!J1542+'Laporan Mingguan'!L1542+'Laporan Mingguan'!N1542</f>
        <v>0</v>
      </c>
      <c r="I1536" s="51">
        <f>'Laporan Mingguan'!O1542</f>
        <v>0</v>
      </c>
      <c r="J1536" s="39">
        <f>'Laporan Mingguan'!P1542</f>
        <v>0</v>
      </c>
      <c r="K1536" s="51">
        <f>'Laporan Mingguan'!Q1542</f>
        <v>200000</v>
      </c>
      <c r="L1536" s="51">
        <f>'Laporan Mingguan'!R1542</f>
        <v>0</v>
      </c>
    </row>
    <row r="1537" spans="1:12" s="52" customFormat="1" x14ac:dyDescent="0.2">
      <c r="A1537" s="38">
        <f>'Laporan Mingguan'!A1543</f>
        <v>513</v>
      </c>
      <c r="B1537" s="48" t="str">
        <f>'Laporan Mingguan'!B1543</f>
        <v>REAMER F.P,IZAR</v>
      </c>
      <c r="C1537" s="48" t="str">
        <f>'Laporan Mingguan'!C1543</f>
        <v>Ø4</v>
      </c>
      <c r="D1537" s="48">
        <f>'Laporan Mingguan'!D1543</f>
        <v>0</v>
      </c>
      <c r="E1537" s="48">
        <f>'Laporan Mingguan'!E1543</f>
        <v>0</v>
      </c>
      <c r="F1537" s="51">
        <f>'Laporan Mingguan'!F1543</f>
        <v>2</v>
      </c>
      <c r="G1537" s="48">
        <f>'Laporan Mingguan'!G1543+'Laporan Mingguan'!I1543+'Laporan Mingguan'!K1543+'Laporan Mingguan'!M1543</f>
        <v>0</v>
      </c>
      <c r="H1537" s="48">
        <f>'Laporan Mingguan'!H1543+'Laporan Mingguan'!J1543+'Laporan Mingguan'!L1543+'Laporan Mingguan'!N1543</f>
        <v>0</v>
      </c>
      <c r="I1537" s="51">
        <f>'Laporan Mingguan'!O1543</f>
        <v>2</v>
      </c>
      <c r="J1537" s="39">
        <f>'Laporan Mingguan'!P1543</f>
        <v>2</v>
      </c>
      <c r="K1537" s="51">
        <f>'Laporan Mingguan'!Q1543</f>
        <v>200000</v>
      </c>
      <c r="L1537" s="51">
        <f>'Laporan Mingguan'!R1543</f>
        <v>400000</v>
      </c>
    </row>
    <row r="1538" spans="1:12" s="52" customFormat="1" x14ac:dyDescent="0.2">
      <c r="A1538" s="38">
        <f>'Laporan Mingguan'!A1544</f>
        <v>514</v>
      </c>
      <c r="B1538" s="48" t="str">
        <f>'Laporan Mingguan'!B1544</f>
        <v xml:space="preserve">Reamer GUHRING </v>
      </c>
      <c r="C1538" s="48" t="str">
        <f>'Laporan Mingguan'!C1544</f>
        <v>Ø4</v>
      </c>
      <c r="D1538" s="48">
        <f>'Laporan Mingguan'!D1544</f>
        <v>0</v>
      </c>
      <c r="E1538" s="48">
        <f>'Laporan Mingguan'!E1544</f>
        <v>0</v>
      </c>
      <c r="F1538" s="51">
        <f>'Laporan Mingguan'!F1544</f>
        <v>1</v>
      </c>
      <c r="G1538" s="48">
        <f>'Laporan Mingguan'!G1544+'Laporan Mingguan'!I1544+'Laporan Mingguan'!K1544+'Laporan Mingguan'!M1544</f>
        <v>0</v>
      </c>
      <c r="H1538" s="48">
        <f>'Laporan Mingguan'!H1544+'Laporan Mingguan'!J1544+'Laporan Mingguan'!L1544+'Laporan Mingguan'!N1544</f>
        <v>0</v>
      </c>
      <c r="I1538" s="51">
        <f>'Laporan Mingguan'!O1544</f>
        <v>1</v>
      </c>
      <c r="J1538" s="39">
        <f>'Laporan Mingguan'!P1544</f>
        <v>1</v>
      </c>
      <c r="K1538" s="51">
        <f>'Laporan Mingguan'!Q1544</f>
        <v>200000</v>
      </c>
      <c r="L1538" s="51">
        <f>'Laporan Mingguan'!R1544</f>
        <v>200000</v>
      </c>
    </row>
    <row r="1539" spans="1:12" s="52" customFormat="1" x14ac:dyDescent="0.2">
      <c r="A1539" s="38">
        <f>'Laporan Mingguan'!A1545</f>
        <v>515</v>
      </c>
      <c r="B1539" s="48" t="str">
        <f>'Laporan Mingguan'!B1545</f>
        <v>REAMER MAYKESTAG</v>
      </c>
      <c r="C1539" s="48" t="str">
        <f>'Laporan Mingguan'!C1545</f>
        <v>Ø2.5</v>
      </c>
      <c r="D1539" s="48">
        <f>'Laporan Mingguan'!D1545</f>
        <v>0</v>
      </c>
      <c r="E1539" s="48">
        <f>'Laporan Mingguan'!E1545</f>
        <v>0</v>
      </c>
      <c r="F1539" s="51">
        <f>'Laporan Mingguan'!F1545</f>
        <v>1</v>
      </c>
      <c r="G1539" s="48">
        <f>'Laporan Mingguan'!G1545+'Laporan Mingguan'!I1545+'Laporan Mingguan'!K1545+'Laporan Mingguan'!M1545</f>
        <v>0</v>
      </c>
      <c r="H1539" s="48">
        <f>'Laporan Mingguan'!H1545+'Laporan Mingguan'!J1545+'Laporan Mingguan'!L1545+'Laporan Mingguan'!N1545</f>
        <v>0</v>
      </c>
      <c r="I1539" s="51">
        <f>'Laporan Mingguan'!O1545</f>
        <v>1</v>
      </c>
      <c r="J1539" s="39">
        <f>'Laporan Mingguan'!P1545</f>
        <v>1</v>
      </c>
      <c r="K1539" s="51">
        <f>'Laporan Mingguan'!Q1545</f>
        <v>257218.50000000003</v>
      </c>
      <c r="L1539" s="51">
        <f>'Laporan Mingguan'!R1545</f>
        <v>257218.50000000003</v>
      </c>
    </row>
    <row r="1540" spans="1:12" s="52" customFormat="1" x14ac:dyDescent="0.2">
      <c r="A1540" s="38">
        <f>'Laporan Mingguan'!A1546</f>
        <v>516</v>
      </c>
      <c r="B1540" s="48" t="str">
        <f>'Laporan Mingguan'!B1546</f>
        <v>REAMER MAYKESTAG</v>
      </c>
      <c r="C1540" s="48" t="str">
        <f>'Laporan Mingguan'!C1546</f>
        <v>Ø5</v>
      </c>
      <c r="D1540" s="48">
        <f>'Laporan Mingguan'!D1546</f>
        <v>0</v>
      </c>
      <c r="E1540" s="48">
        <f>'Laporan Mingguan'!E1546</f>
        <v>0</v>
      </c>
      <c r="F1540" s="51">
        <f>'Laporan Mingguan'!F1546</f>
        <v>1</v>
      </c>
      <c r="G1540" s="48">
        <f>'Laporan Mingguan'!G1546+'Laporan Mingguan'!I1546+'Laporan Mingguan'!K1546+'Laporan Mingguan'!M1546</f>
        <v>0</v>
      </c>
      <c r="H1540" s="48">
        <f>'Laporan Mingguan'!H1546+'Laporan Mingguan'!J1546+'Laporan Mingguan'!L1546+'Laporan Mingguan'!N1546</f>
        <v>0</v>
      </c>
      <c r="I1540" s="51">
        <f>'Laporan Mingguan'!O1546</f>
        <v>1</v>
      </c>
      <c r="J1540" s="39">
        <f>'Laporan Mingguan'!P1546</f>
        <v>1</v>
      </c>
      <c r="K1540" s="51">
        <f>'Laporan Mingguan'!Q1546</f>
        <v>200000</v>
      </c>
      <c r="L1540" s="51">
        <f>'Laporan Mingguan'!R1546</f>
        <v>200000</v>
      </c>
    </row>
    <row r="1541" spans="1:12" s="52" customFormat="1" x14ac:dyDescent="0.2">
      <c r="A1541" s="38">
        <f>'Laporan Mingguan'!A1547</f>
        <v>517</v>
      </c>
      <c r="B1541" s="48" t="str">
        <f>'Laporan Mingguan'!B1547</f>
        <v>REAMER MAYKESTAG</v>
      </c>
      <c r="C1541" s="48" t="str">
        <f>'Laporan Mingguan'!C1547</f>
        <v>Ø10</v>
      </c>
      <c r="D1541" s="48" t="str">
        <f>'Laporan Mingguan'!D1547</f>
        <v>AGAVE</v>
      </c>
      <c r="E1541" s="48">
        <f>'Laporan Mingguan'!E1547</f>
        <v>0</v>
      </c>
      <c r="F1541" s="51">
        <f>'Laporan Mingguan'!F1547</f>
        <v>2</v>
      </c>
      <c r="G1541" s="48">
        <f>'Laporan Mingguan'!G1547+'Laporan Mingguan'!I1547+'Laporan Mingguan'!K1547+'Laporan Mingguan'!M1547</f>
        <v>0</v>
      </c>
      <c r="H1541" s="48">
        <f>'Laporan Mingguan'!H1547+'Laporan Mingguan'!J1547+'Laporan Mingguan'!L1547+'Laporan Mingguan'!N1547</f>
        <v>0</v>
      </c>
      <c r="I1541" s="51">
        <f>'Laporan Mingguan'!O1547</f>
        <v>2</v>
      </c>
      <c r="J1541" s="39">
        <f>'Laporan Mingguan'!P1547</f>
        <v>2</v>
      </c>
      <c r="K1541" s="51">
        <f>'Laporan Mingguan'!Q1547</f>
        <v>475000</v>
      </c>
      <c r="L1541" s="51">
        <f>'Laporan Mingguan'!R1547</f>
        <v>950000</v>
      </c>
    </row>
    <row r="1542" spans="1:12" s="52" customFormat="1" x14ac:dyDescent="0.2">
      <c r="A1542" s="38">
        <f>'Laporan Mingguan'!A1548</f>
        <v>518</v>
      </c>
      <c r="B1542" s="48" t="str">
        <f>'Laporan Mingguan'!B1548</f>
        <v>REAMER MAYKESTAG</v>
      </c>
      <c r="C1542" s="48" t="str">
        <f>'Laporan Mingguan'!C1548</f>
        <v>Ø16 HSS (3080)</v>
      </c>
      <c r="D1542" s="48">
        <f>'Laporan Mingguan'!D1548</f>
        <v>0</v>
      </c>
      <c r="E1542" s="48">
        <f>'Laporan Mingguan'!E1548</f>
        <v>0</v>
      </c>
      <c r="F1542" s="51">
        <f>'Laporan Mingguan'!F1548</f>
        <v>1</v>
      </c>
      <c r="G1542" s="48">
        <f>'Laporan Mingguan'!G1548+'Laporan Mingguan'!I1548+'Laporan Mingguan'!K1548+'Laporan Mingguan'!M1548</f>
        <v>0</v>
      </c>
      <c r="H1542" s="48">
        <f>'Laporan Mingguan'!H1548+'Laporan Mingguan'!J1548+'Laporan Mingguan'!L1548+'Laporan Mingguan'!N1548</f>
        <v>0</v>
      </c>
      <c r="I1542" s="51">
        <f>'Laporan Mingguan'!O1548</f>
        <v>1</v>
      </c>
      <c r="J1542" s="39">
        <f>'Laporan Mingguan'!P1548</f>
        <v>1</v>
      </c>
      <c r="K1542" s="51">
        <f>'Laporan Mingguan'!Q1548</f>
        <v>0</v>
      </c>
      <c r="L1542" s="51">
        <f>'Laporan Mingguan'!R1548</f>
        <v>0</v>
      </c>
    </row>
    <row r="1543" spans="1:12" s="52" customFormat="1" x14ac:dyDescent="0.2">
      <c r="A1543" s="38">
        <f>'Laporan Mingguan'!A1549</f>
        <v>519</v>
      </c>
      <c r="B1543" s="48" t="str">
        <f>'Laporan Mingguan'!B1549</f>
        <v>Reamer Mesin Izar</v>
      </c>
      <c r="C1543" s="48" t="str">
        <f>'Laporan Mingguan'!C1549</f>
        <v>Ø2.5 x 14 x 57, HSSE5%CO DIN212D ref. 2060</v>
      </c>
      <c r="D1543" s="48">
        <f>'Laporan Mingguan'!D1549</f>
        <v>0</v>
      </c>
      <c r="E1543" s="48">
        <f>'Laporan Mingguan'!E1549</f>
        <v>0</v>
      </c>
      <c r="F1543" s="51">
        <f>'Laporan Mingguan'!F1549</f>
        <v>1</v>
      </c>
      <c r="G1543" s="48">
        <f>'Laporan Mingguan'!G1549+'Laporan Mingguan'!I1549+'Laporan Mingguan'!K1549+'Laporan Mingguan'!M1549</f>
        <v>0</v>
      </c>
      <c r="H1543" s="48">
        <f>'Laporan Mingguan'!H1549+'Laporan Mingguan'!J1549+'Laporan Mingguan'!L1549+'Laporan Mingguan'!N1549</f>
        <v>0</v>
      </c>
      <c r="I1543" s="51">
        <f>'Laporan Mingguan'!O1549</f>
        <v>1</v>
      </c>
      <c r="J1543" s="39">
        <f>'Laporan Mingguan'!P1549</f>
        <v>1</v>
      </c>
      <c r="K1543" s="51">
        <f>'Laporan Mingguan'!Q1549</f>
        <v>100000</v>
      </c>
      <c r="L1543" s="51">
        <f>'Laporan Mingguan'!R1549</f>
        <v>100000</v>
      </c>
    </row>
    <row r="1544" spans="1:12" s="52" customFormat="1" x14ac:dyDescent="0.2">
      <c r="A1544" s="38">
        <f>'Laporan Mingguan'!A1550</f>
        <v>520</v>
      </c>
      <c r="B1544" s="48" t="str">
        <f>'Laporan Mingguan'!B1550</f>
        <v>Reamer Mesin IZAR</v>
      </c>
      <c r="C1544" s="48" t="str">
        <f>'Laporan Mingguan'!C1550</f>
        <v>Ø17 x 54 x 175 HSSE5%CO DIN212D ref. 2060</v>
      </c>
      <c r="D1544" s="48">
        <f>'Laporan Mingguan'!D1550</f>
        <v>0</v>
      </c>
      <c r="E1544" s="48">
        <f>'Laporan Mingguan'!E1550</f>
        <v>0</v>
      </c>
      <c r="F1544" s="51">
        <f>'Laporan Mingguan'!F1550</f>
        <v>2</v>
      </c>
      <c r="G1544" s="48">
        <f>'Laporan Mingguan'!G1550+'Laporan Mingguan'!I1550+'Laporan Mingguan'!K1550+'Laporan Mingguan'!M1550</f>
        <v>0</v>
      </c>
      <c r="H1544" s="48">
        <f>'Laporan Mingguan'!H1550+'Laporan Mingguan'!J1550+'Laporan Mingguan'!L1550+'Laporan Mingguan'!N1550</f>
        <v>0</v>
      </c>
      <c r="I1544" s="51">
        <f>'Laporan Mingguan'!O1550</f>
        <v>2</v>
      </c>
      <c r="J1544" s="39">
        <f>'Laporan Mingguan'!P1550</f>
        <v>2</v>
      </c>
      <c r="K1544" s="51">
        <f>'Laporan Mingguan'!Q1550</f>
        <v>150000</v>
      </c>
      <c r="L1544" s="51">
        <f>'Laporan Mingguan'!R1550</f>
        <v>300000</v>
      </c>
    </row>
    <row r="1545" spans="1:12" s="52" customFormat="1" x14ac:dyDescent="0.2">
      <c r="A1545" s="38">
        <f>'Laporan Mingguan'!A1551</f>
        <v>521</v>
      </c>
      <c r="B1545" s="48" t="str">
        <f>'Laporan Mingguan'!B1551</f>
        <v>Reamer Mesin IZAR</v>
      </c>
      <c r="C1545" s="48" t="str">
        <f>'Laporan Mingguan'!C1551</f>
        <v>Ø18 x 56 x 182 HSSE5%CO DIN212D ref. 2060</v>
      </c>
      <c r="D1545" s="48">
        <f>'Laporan Mingguan'!D1551</f>
        <v>0</v>
      </c>
      <c r="E1545" s="48">
        <f>'Laporan Mingguan'!E1551</f>
        <v>0</v>
      </c>
      <c r="F1545" s="51">
        <f>'Laporan Mingguan'!F1551</f>
        <v>2</v>
      </c>
      <c r="G1545" s="48">
        <f>'Laporan Mingguan'!G1551+'Laporan Mingguan'!I1551+'Laporan Mingguan'!K1551+'Laporan Mingguan'!M1551</f>
        <v>0</v>
      </c>
      <c r="H1545" s="48">
        <f>'Laporan Mingguan'!H1551+'Laporan Mingguan'!J1551+'Laporan Mingguan'!L1551+'Laporan Mingguan'!N1551</f>
        <v>0</v>
      </c>
      <c r="I1545" s="51">
        <f>'Laporan Mingguan'!O1551</f>
        <v>2</v>
      </c>
      <c r="J1545" s="39">
        <f>'Laporan Mingguan'!P1551</f>
        <v>2</v>
      </c>
      <c r="K1545" s="51">
        <f>'Laporan Mingguan'!Q1551</f>
        <v>150000</v>
      </c>
      <c r="L1545" s="51">
        <f>'Laporan Mingguan'!R1551</f>
        <v>300000</v>
      </c>
    </row>
    <row r="1546" spans="1:12" s="52" customFormat="1" x14ac:dyDescent="0.2">
      <c r="A1546" s="38">
        <f>'Laporan Mingguan'!A1552</f>
        <v>522</v>
      </c>
      <c r="B1546" s="48" t="str">
        <f>'Laporan Mingguan'!B1552</f>
        <v>Reamer YG1</v>
      </c>
      <c r="C1546" s="48" t="str">
        <f>'Laporan Mingguan'!C1552</f>
        <v xml:space="preserve">Ø2 K210100200 </v>
      </c>
      <c r="D1546" s="48">
        <f>'Laporan Mingguan'!D1552</f>
        <v>0</v>
      </c>
      <c r="E1546" s="48">
        <f>'Laporan Mingguan'!E1552</f>
        <v>0</v>
      </c>
      <c r="F1546" s="51">
        <f>'Laporan Mingguan'!F1552</f>
        <v>3</v>
      </c>
      <c r="G1546" s="48">
        <f>'Laporan Mingguan'!G1552+'Laporan Mingguan'!I1552+'Laporan Mingguan'!K1552+'Laporan Mingguan'!M1552</f>
        <v>0</v>
      </c>
      <c r="H1546" s="48">
        <f>'Laporan Mingguan'!H1552+'Laporan Mingguan'!J1552+'Laporan Mingguan'!L1552+'Laporan Mingguan'!N1552</f>
        <v>0</v>
      </c>
      <c r="I1546" s="51">
        <f>'Laporan Mingguan'!O1552</f>
        <v>3</v>
      </c>
      <c r="J1546" s="39">
        <f>'Laporan Mingguan'!P1552</f>
        <v>3</v>
      </c>
      <c r="K1546" s="51">
        <f>'Laporan Mingguan'!Q1552</f>
        <v>0</v>
      </c>
      <c r="L1546" s="51">
        <f>'Laporan Mingguan'!R1552</f>
        <v>0</v>
      </c>
    </row>
    <row r="1547" spans="1:12" s="52" customFormat="1" x14ac:dyDescent="0.2">
      <c r="A1547" s="38">
        <f>'Laporan Mingguan'!A1553</f>
        <v>523</v>
      </c>
      <c r="B1547" s="48" t="str">
        <f>'Laporan Mingguan'!B1553</f>
        <v>Reamer YG1,SOMTA</v>
      </c>
      <c r="C1547" s="48" t="str">
        <f>'Laporan Mingguan'!C1553</f>
        <v>Ø3x3x15x61</v>
      </c>
      <c r="D1547" s="48" t="str">
        <f>'Laporan Mingguan'!D1553</f>
        <v>BREINDO.AGAVE</v>
      </c>
      <c r="E1547" s="48">
        <f>'Laporan Mingguan'!E1553</f>
        <v>0</v>
      </c>
      <c r="F1547" s="51">
        <f>'Laporan Mingguan'!F1553</f>
        <v>4</v>
      </c>
      <c r="G1547" s="48">
        <f>'Laporan Mingguan'!G1553+'Laporan Mingguan'!I1553+'Laporan Mingguan'!K1553+'Laporan Mingguan'!M1553</f>
        <v>0</v>
      </c>
      <c r="H1547" s="48">
        <f>'Laporan Mingguan'!H1553+'Laporan Mingguan'!J1553+'Laporan Mingguan'!L1553+'Laporan Mingguan'!N1553</f>
        <v>0</v>
      </c>
      <c r="I1547" s="51">
        <f>'Laporan Mingguan'!O1553</f>
        <v>4</v>
      </c>
      <c r="J1547" s="39">
        <f>'Laporan Mingguan'!P1553</f>
        <v>4</v>
      </c>
      <c r="K1547" s="51">
        <f>'Laporan Mingguan'!Q1553</f>
        <v>205000</v>
      </c>
      <c r="L1547" s="51">
        <f>'Laporan Mingguan'!R1553</f>
        <v>820000</v>
      </c>
    </row>
    <row r="1548" spans="1:12" s="52" customFormat="1" x14ac:dyDescent="0.2">
      <c r="A1548" s="38">
        <f>'Laporan Mingguan'!A1554</f>
        <v>524</v>
      </c>
      <c r="B1548" s="48" t="str">
        <f>'Laporan Mingguan'!B1554</f>
        <v>Reamer YG1</v>
      </c>
      <c r="C1548" s="48" t="str">
        <f>'Laporan Mingguan'!C1554</f>
        <v>Ø5x23x86 K210100500</v>
      </c>
      <c r="D1548" s="48" t="str">
        <f>'Laporan Mingguan'!D1554</f>
        <v>ARANSA</v>
      </c>
      <c r="E1548" s="48">
        <f>'Laporan Mingguan'!E1554</f>
        <v>0</v>
      </c>
      <c r="F1548" s="51">
        <f>'Laporan Mingguan'!F1554</f>
        <v>1</v>
      </c>
      <c r="G1548" s="48">
        <f>'Laporan Mingguan'!G1554+'Laporan Mingguan'!I1554+'Laporan Mingguan'!K1554+'Laporan Mingguan'!M1554</f>
        <v>2</v>
      </c>
      <c r="H1548" s="48">
        <f>'Laporan Mingguan'!H1554+'Laporan Mingguan'!J1554+'Laporan Mingguan'!L1554+'Laporan Mingguan'!N1554</f>
        <v>0</v>
      </c>
      <c r="I1548" s="51">
        <f>'Laporan Mingguan'!O1554</f>
        <v>3</v>
      </c>
      <c r="J1548" s="39">
        <f>'Laporan Mingguan'!P1554</f>
        <v>3</v>
      </c>
      <c r="K1548" s="51">
        <f>'Laporan Mingguan'!Q1554</f>
        <v>117000</v>
      </c>
      <c r="L1548" s="51">
        <f>'Laporan Mingguan'!R1554</f>
        <v>351000</v>
      </c>
    </row>
    <row r="1549" spans="1:12" s="52" customFormat="1" x14ac:dyDescent="0.2">
      <c r="A1549" s="38">
        <f>'Laporan Mingguan'!A1555</f>
        <v>525</v>
      </c>
      <c r="B1549" s="48" t="str">
        <f>'Laporan Mingguan'!B1555</f>
        <v>Reamer YG1</v>
      </c>
      <c r="C1549" s="48" t="str">
        <f>'Laporan Mingguan'!C1555</f>
        <v xml:space="preserve">Ø4x19x75 K210100400 </v>
      </c>
      <c r="D1549" s="48" t="str">
        <f>'Laporan Mingguan'!D1555</f>
        <v>ARANSA</v>
      </c>
      <c r="E1549" s="48">
        <f>'Laporan Mingguan'!E1555</f>
        <v>0</v>
      </c>
      <c r="F1549" s="51">
        <f>'Laporan Mingguan'!F1555</f>
        <v>1</v>
      </c>
      <c r="G1549" s="48">
        <f>'Laporan Mingguan'!G1555+'Laporan Mingguan'!I1555+'Laporan Mingguan'!K1555+'Laporan Mingguan'!M1555</f>
        <v>3</v>
      </c>
      <c r="H1549" s="48">
        <f>'Laporan Mingguan'!H1555+'Laporan Mingguan'!J1555+'Laporan Mingguan'!L1555+'Laporan Mingguan'!N1555</f>
        <v>0</v>
      </c>
      <c r="I1549" s="51">
        <f>'Laporan Mingguan'!O1555</f>
        <v>4</v>
      </c>
      <c r="J1549" s="39">
        <f>'Laporan Mingguan'!P1555</f>
        <v>4</v>
      </c>
      <c r="K1549" s="51">
        <f>'Laporan Mingguan'!Q1555</f>
        <v>150000</v>
      </c>
      <c r="L1549" s="51">
        <f>'Laporan Mingguan'!R1555</f>
        <v>600000</v>
      </c>
    </row>
    <row r="1550" spans="1:12" s="52" customFormat="1" x14ac:dyDescent="0.2">
      <c r="A1550" s="38">
        <f>'Laporan Mingguan'!A1556</f>
        <v>526</v>
      </c>
      <c r="B1550" s="48" t="str">
        <f>'Laporan Mingguan'!B1556</f>
        <v>REAMER WG</v>
      </c>
      <c r="C1550" s="48" t="str">
        <f>'Laporan Mingguan'!C1556</f>
        <v>Ø6x26x93 K210100600</v>
      </c>
      <c r="D1550" s="48">
        <f>'Laporan Mingguan'!D1556</f>
        <v>0</v>
      </c>
      <c r="E1550" s="48">
        <f>'Laporan Mingguan'!E1556</f>
        <v>0</v>
      </c>
      <c r="F1550" s="51">
        <f>'Laporan Mingguan'!F1556</f>
        <v>4</v>
      </c>
      <c r="G1550" s="48">
        <f>'Laporan Mingguan'!G1556+'Laporan Mingguan'!I1556+'Laporan Mingguan'!K1556+'Laporan Mingguan'!M1556</f>
        <v>0</v>
      </c>
      <c r="H1550" s="48">
        <f>'Laporan Mingguan'!H1556+'Laporan Mingguan'!J1556+'Laporan Mingguan'!L1556+'Laporan Mingguan'!N1556</f>
        <v>0</v>
      </c>
      <c r="I1550" s="51">
        <f>'Laporan Mingguan'!O1556</f>
        <v>4</v>
      </c>
      <c r="J1550" s="39">
        <f>'Laporan Mingguan'!P1556</f>
        <v>4</v>
      </c>
      <c r="K1550" s="51">
        <f>'Laporan Mingguan'!Q1556</f>
        <v>143400</v>
      </c>
      <c r="L1550" s="51">
        <f>'Laporan Mingguan'!R1556</f>
        <v>573600</v>
      </c>
    </row>
    <row r="1551" spans="1:12" s="52" customFormat="1" x14ac:dyDescent="0.2">
      <c r="A1551" s="38">
        <f>'Laporan Mingguan'!A1557</f>
        <v>527</v>
      </c>
      <c r="B1551" s="48" t="str">
        <f>'Laporan Mingguan'!B1557</f>
        <v>REAMER WG</v>
      </c>
      <c r="C1551" s="48" t="str">
        <f>'Laporan Mingguan'!C1557</f>
        <v xml:space="preserve">Ø8x8x33x17 K210100800 </v>
      </c>
      <c r="D1551" s="48">
        <f>'Laporan Mingguan'!D1557</f>
        <v>0</v>
      </c>
      <c r="E1551" s="48">
        <f>'Laporan Mingguan'!E1557</f>
        <v>0</v>
      </c>
      <c r="F1551" s="51">
        <f>'Laporan Mingguan'!F1557</f>
        <v>4</v>
      </c>
      <c r="G1551" s="48">
        <f>'Laporan Mingguan'!G1557+'Laporan Mingguan'!I1557+'Laporan Mingguan'!K1557+'Laporan Mingguan'!M1557</f>
        <v>0</v>
      </c>
      <c r="H1551" s="48">
        <f>'Laporan Mingguan'!H1557+'Laporan Mingguan'!J1557+'Laporan Mingguan'!L1557+'Laporan Mingguan'!N1557</f>
        <v>1</v>
      </c>
      <c r="I1551" s="51">
        <f>'Laporan Mingguan'!O1557</f>
        <v>3</v>
      </c>
      <c r="J1551" s="39">
        <f>'Laporan Mingguan'!P1557</f>
        <v>3</v>
      </c>
      <c r="K1551" s="51">
        <f>'Laporan Mingguan'!Q1557</f>
        <v>132000</v>
      </c>
      <c r="L1551" s="51">
        <f>'Laporan Mingguan'!R1557</f>
        <v>396000</v>
      </c>
    </row>
    <row r="1552" spans="1:12" s="52" customFormat="1" x14ac:dyDescent="0.2">
      <c r="A1552" s="38">
        <f>'Laporan Mingguan'!A1558</f>
        <v>528</v>
      </c>
      <c r="B1552" s="48" t="str">
        <f>'Laporan Mingguan'!B1558</f>
        <v>Spot Drill COBALT/MEGAFOR 195</v>
      </c>
      <c r="C1552" s="48" t="str">
        <f>'Laporan Mingguan'!C1558</f>
        <v>Ø8-90°</v>
      </c>
      <c r="D1552" s="48" t="str">
        <f>'Laporan Mingguan'!D1558</f>
        <v>Yakin Maju</v>
      </c>
      <c r="E1552" s="48">
        <f>'Laporan Mingguan'!E1558</f>
        <v>0</v>
      </c>
      <c r="F1552" s="51">
        <f>'Laporan Mingguan'!F1558</f>
        <v>3</v>
      </c>
      <c r="G1552" s="48">
        <f>'Laporan Mingguan'!G1558+'Laporan Mingguan'!I1558+'Laporan Mingguan'!K1558+'Laporan Mingguan'!M1558</f>
        <v>0</v>
      </c>
      <c r="H1552" s="48">
        <f>'Laporan Mingguan'!H1558+'Laporan Mingguan'!J1558+'Laporan Mingguan'!L1558+'Laporan Mingguan'!N1558</f>
        <v>0</v>
      </c>
      <c r="I1552" s="51">
        <f>'Laporan Mingguan'!O1558</f>
        <v>3</v>
      </c>
      <c r="J1552" s="39">
        <f>'Laporan Mingguan'!P1558</f>
        <v>3</v>
      </c>
      <c r="K1552" s="51">
        <f>'Laporan Mingguan'!Q1558</f>
        <v>200000</v>
      </c>
      <c r="L1552" s="51">
        <f>'Laporan Mingguan'!R1558</f>
        <v>600000</v>
      </c>
    </row>
    <row r="1553" spans="1:12" s="52" customFormat="1" x14ac:dyDescent="0.2">
      <c r="A1553" s="38">
        <f>'Laporan Mingguan'!A1559</f>
        <v>529</v>
      </c>
      <c r="B1553" s="48" t="str">
        <f>'Laporan Mingguan'!B1559</f>
        <v>SPOT DRILL OSG,MAGAFOR</v>
      </c>
      <c r="C1553" s="48" t="str">
        <f>'Laporan Mingguan'!C1559</f>
        <v>Ø6-90°</v>
      </c>
      <c r="D1553" s="48" t="str">
        <f>'Laporan Mingguan'!D1559</f>
        <v>Yakin Maju</v>
      </c>
      <c r="E1553" s="48">
        <f>'Laporan Mingguan'!E1559</f>
        <v>0</v>
      </c>
      <c r="F1553" s="51">
        <f>'Laporan Mingguan'!F1559</f>
        <v>3</v>
      </c>
      <c r="G1553" s="48">
        <f>'Laporan Mingguan'!G1559+'Laporan Mingguan'!I1559+'Laporan Mingguan'!K1559+'Laporan Mingguan'!M1559</f>
        <v>0</v>
      </c>
      <c r="H1553" s="48">
        <f>'Laporan Mingguan'!H1559+'Laporan Mingguan'!J1559+'Laporan Mingguan'!L1559+'Laporan Mingguan'!N1559</f>
        <v>3</v>
      </c>
      <c r="I1553" s="51">
        <f>'Laporan Mingguan'!O1559</f>
        <v>0</v>
      </c>
      <c r="J1553" s="39">
        <f>'Laporan Mingguan'!P1559</f>
        <v>0</v>
      </c>
      <c r="K1553" s="51">
        <f>'Laporan Mingguan'!Q1559</f>
        <v>140000</v>
      </c>
      <c r="L1553" s="51">
        <f>'Laporan Mingguan'!R1559</f>
        <v>0</v>
      </c>
    </row>
    <row r="1554" spans="1:12" s="52" customFormat="1" x14ac:dyDescent="0.2">
      <c r="A1554" s="38">
        <f>'Laporan Mingguan'!A1560</f>
        <v>530</v>
      </c>
      <c r="B1554" s="48" t="str">
        <f>'Laporan Mingguan'!B1560</f>
        <v>Spot Drill COBALT/MEGAFOR 195</v>
      </c>
      <c r="C1554" s="48" t="str">
        <f>'Laporan Mingguan'!C1560</f>
        <v>Ø10-90°</v>
      </c>
      <c r="D1554" s="48" t="str">
        <f>'Laporan Mingguan'!D1560</f>
        <v>Yakin Maju</v>
      </c>
      <c r="E1554" s="48">
        <f>'Laporan Mingguan'!E1560</f>
        <v>0</v>
      </c>
      <c r="F1554" s="51">
        <f>'Laporan Mingguan'!F1560</f>
        <v>4</v>
      </c>
      <c r="G1554" s="48">
        <f>'Laporan Mingguan'!G1560+'Laporan Mingguan'!I1560+'Laporan Mingguan'!K1560+'Laporan Mingguan'!M1560</f>
        <v>0</v>
      </c>
      <c r="H1554" s="48">
        <f>'Laporan Mingguan'!H1560+'Laporan Mingguan'!J1560+'Laporan Mingguan'!L1560+'Laporan Mingguan'!N1560</f>
        <v>0</v>
      </c>
      <c r="I1554" s="51">
        <f>'Laporan Mingguan'!O1560</f>
        <v>4</v>
      </c>
      <c r="J1554" s="39">
        <f>'Laporan Mingguan'!P1560</f>
        <v>4</v>
      </c>
      <c r="K1554" s="51">
        <f>'Laporan Mingguan'!Q1560</f>
        <v>230000</v>
      </c>
      <c r="L1554" s="51">
        <f>'Laporan Mingguan'!R1560</f>
        <v>920000</v>
      </c>
    </row>
    <row r="1555" spans="1:12" s="52" customFormat="1" x14ac:dyDescent="0.2">
      <c r="A1555" s="38">
        <f>'Laporan Mingguan'!A1561</f>
        <v>531</v>
      </c>
      <c r="B1555" s="48" t="str">
        <f>'Laporan Mingguan'!B1561</f>
        <v>SHRINK FIT SKO</v>
      </c>
      <c r="C1555" s="48" t="str">
        <f>'Laporan Mingguan'!C1561</f>
        <v>BTD-30-4-80</v>
      </c>
      <c r="D1555" s="48" t="str">
        <f>'Laporan Mingguan'!D1561</f>
        <v>ARANSA</v>
      </c>
      <c r="E1555" s="48">
        <f>'Laporan Mingguan'!E1561</f>
        <v>0</v>
      </c>
      <c r="F1555" s="51">
        <f>'Laporan Mingguan'!F1561</f>
        <v>0</v>
      </c>
      <c r="G1555" s="48">
        <f>'Laporan Mingguan'!G1561+'Laporan Mingguan'!I1561+'Laporan Mingguan'!K1561+'Laporan Mingguan'!M1561</f>
        <v>0</v>
      </c>
      <c r="H1555" s="48">
        <f>'Laporan Mingguan'!H1561+'Laporan Mingguan'!J1561+'Laporan Mingguan'!L1561+'Laporan Mingguan'!N1561</f>
        <v>0</v>
      </c>
      <c r="I1555" s="51">
        <f>'Laporan Mingguan'!O1561</f>
        <v>0</v>
      </c>
      <c r="J1555" s="39">
        <f>'Laporan Mingguan'!P1561</f>
        <v>0</v>
      </c>
      <c r="K1555" s="51">
        <f>'Laporan Mingguan'!Q1561</f>
        <v>4710000</v>
      </c>
      <c r="L1555" s="51">
        <f>'Laporan Mingguan'!R1561</f>
        <v>0</v>
      </c>
    </row>
    <row r="1556" spans="1:12" s="52" customFormat="1" x14ac:dyDescent="0.2">
      <c r="A1556" s="38">
        <f>'Laporan Mingguan'!A1562</f>
        <v>532</v>
      </c>
      <c r="B1556" s="48" t="str">
        <f>'Laporan Mingguan'!B1562</f>
        <v>STOP DISC SHRINK FIT HAIMER</v>
      </c>
      <c r="C1556" s="48" t="str">
        <f>'Laporan Mingguan'!C1562</f>
        <v>Ø3-Ø5 (80.152.03)</v>
      </c>
      <c r="D1556" s="48" t="str">
        <f>'Laporan Mingguan'!D1562</f>
        <v>ARANSA</v>
      </c>
      <c r="E1556" s="48">
        <f>'Laporan Mingguan'!E1562</f>
        <v>0</v>
      </c>
      <c r="F1556" s="51">
        <f>'Laporan Mingguan'!F1562</f>
        <v>0</v>
      </c>
      <c r="G1556" s="48">
        <f>'Laporan Mingguan'!G1562+'Laporan Mingguan'!I1562+'Laporan Mingguan'!K1562+'Laporan Mingguan'!M1562</f>
        <v>0</v>
      </c>
      <c r="H1556" s="48">
        <f>'Laporan Mingguan'!H1562+'Laporan Mingguan'!J1562+'Laporan Mingguan'!L1562+'Laporan Mingguan'!N1562</f>
        <v>0</v>
      </c>
      <c r="I1556" s="51">
        <f>'Laporan Mingguan'!O1562</f>
        <v>0</v>
      </c>
      <c r="J1556" s="39">
        <f>'Laporan Mingguan'!P1562</f>
        <v>0</v>
      </c>
      <c r="K1556" s="51">
        <f>'Laporan Mingguan'!Q1562</f>
        <v>2380000</v>
      </c>
      <c r="L1556" s="51">
        <f>'Laporan Mingguan'!R1562</f>
        <v>0</v>
      </c>
    </row>
    <row r="1557" spans="1:12" s="52" customFormat="1" x14ac:dyDescent="0.2">
      <c r="A1557" s="38">
        <f>'Laporan Mingguan'!A1563</f>
        <v>533</v>
      </c>
      <c r="B1557" s="48" t="str">
        <f>'Laporan Mingguan'!B1563</f>
        <v>STOP DISC SHRINK FIT HAIMER</v>
      </c>
      <c r="C1557" s="48" t="str">
        <f>'Laporan Mingguan'!C1563</f>
        <v>Ø6-Ø12 (80.152.06)</v>
      </c>
      <c r="D1557" s="48" t="str">
        <f>'Laporan Mingguan'!D1563</f>
        <v>ARANSA</v>
      </c>
      <c r="E1557" s="48">
        <f>'Laporan Mingguan'!E1563</f>
        <v>0</v>
      </c>
      <c r="F1557" s="51">
        <f>'Laporan Mingguan'!F1563</f>
        <v>0</v>
      </c>
      <c r="G1557" s="48">
        <f>'Laporan Mingguan'!G1563+'Laporan Mingguan'!I1563+'Laporan Mingguan'!K1563+'Laporan Mingguan'!M1563</f>
        <v>0</v>
      </c>
      <c r="H1557" s="48">
        <f>'Laporan Mingguan'!H1563+'Laporan Mingguan'!J1563+'Laporan Mingguan'!L1563+'Laporan Mingguan'!N1563</f>
        <v>0</v>
      </c>
      <c r="I1557" s="51">
        <f>'Laporan Mingguan'!O1563</f>
        <v>0</v>
      </c>
      <c r="J1557" s="39">
        <f>'Laporan Mingguan'!P1563</f>
        <v>0</v>
      </c>
      <c r="K1557" s="51">
        <f>'Laporan Mingguan'!Q1563</f>
        <v>2380000</v>
      </c>
      <c r="L1557" s="51">
        <f>'Laporan Mingguan'!R1563</f>
        <v>0</v>
      </c>
    </row>
    <row r="1558" spans="1:12" s="52" customFormat="1" x14ac:dyDescent="0.2">
      <c r="A1558" s="38">
        <f>'Laporan Mingguan'!A1564</f>
        <v>534</v>
      </c>
      <c r="B1558" s="48" t="str">
        <f>'Laporan Mingguan'!B1564</f>
        <v>STOP DISC SHRINK FIT HAIMER</v>
      </c>
      <c r="C1558" s="48" t="str">
        <f>'Laporan Mingguan'!C1564</f>
        <v>Ø14-Ø16 (80.152.14)</v>
      </c>
      <c r="D1558" s="48" t="str">
        <f>'Laporan Mingguan'!D1564</f>
        <v>ARANSA</v>
      </c>
      <c r="E1558" s="48">
        <f>'Laporan Mingguan'!E1564</f>
        <v>0</v>
      </c>
      <c r="F1558" s="51">
        <f>'Laporan Mingguan'!F1564</f>
        <v>0</v>
      </c>
      <c r="G1558" s="48">
        <f>'Laporan Mingguan'!G1564+'Laporan Mingguan'!I1564+'Laporan Mingguan'!K1564+'Laporan Mingguan'!M1564</f>
        <v>0</v>
      </c>
      <c r="H1558" s="48">
        <f>'Laporan Mingguan'!H1564+'Laporan Mingguan'!J1564+'Laporan Mingguan'!L1564+'Laporan Mingguan'!N1564</f>
        <v>0</v>
      </c>
      <c r="I1558" s="51">
        <f>'Laporan Mingguan'!O1564</f>
        <v>0</v>
      </c>
      <c r="J1558" s="39">
        <f>'Laporan Mingguan'!P1564</f>
        <v>0</v>
      </c>
      <c r="K1558" s="51">
        <f>'Laporan Mingguan'!Q1564</f>
        <v>2380000</v>
      </c>
      <c r="L1558" s="51">
        <f>'Laporan Mingguan'!R1564</f>
        <v>0</v>
      </c>
    </row>
    <row r="1559" spans="1:12" s="52" customFormat="1" x14ac:dyDescent="0.2">
      <c r="A1559" s="38">
        <f>'Laporan Mingguan'!A1565</f>
        <v>535</v>
      </c>
      <c r="B1559" s="48" t="str">
        <f>'Laporan Mingguan'!B1565</f>
        <v>STOP DISC SHRINK FIT HAIMER</v>
      </c>
      <c r="C1559" s="48" t="str">
        <f>'Laporan Mingguan'!C1565</f>
        <v>Ø18-Ø20 (80.152.18)</v>
      </c>
      <c r="D1559" s="48" t="str">
        <f>'Laporan Mingguan'!D1565</f>
        <v>ARANSA</v>
      </c>
      <c r="E1559" s="48">
        <f>'Laporan Mingguan'!E1565</f>
        <v>0</v>
      </c>
      <c r="F1559" s="51">
        <f>'Laporan Mingguan'!F1565</f>
        <v>0</v>
      </c>
      <c r="G1559" s="48">
        <f>'Laporan Mingguan'!G1565+'Laporan Mingguan'!I1565+'Laporan Mingguan'!K1565+'Laporan Mingguan'!M1565</f>
        <v>0</v>
      </c>
      <c r="H1559" s="48">
        <f>'Laporan Mingguan'!H1565+'Laporan Mingguan'!J1565+'Laporan Mingguan'!L1565+'Laporan Mingguan'!N1565</f>
        <v>0</v>
      </c>
      <c r="I1559" s="51">
        <f>'Laporan Mingguan'!O1565</f>
        <v>0</v>
      </c>
      <c r="J1559" s="39">
        <f>'Laporan Mingguan'!P1565</f>
        <v>0</v>
      </c>
      <c r="K1559" s="51">
        <f>'Laporan Mingguan'!Q1565</f>
        <v>2380000</v>
      </c>
      <c r="L1559" s="51">
        <f>'Laporan Mingguan'!R1565</f>
        <v>0</v>
      </c>
    </row>
    <row r="1560" spans="1:12" s="52" customFormat="1" x14ac:dyDescent="0.2">
      <c r="A1560" s="38">
        <f>'Laporan Mingguan'!A1566</f>
        <v>536</v>
      </c>
      <c r="B1560" s="48" t="str">
        <f>'Laporan Mingguan'!B1566</f>
        <v>STOP DISC SHRINK FIT HAIMER</v>
      </c>
      <c r="C1560" s="48" t="str">
        <f>'Laporan Mingguan'!C1566</f>
        <v>Ø25-Ø32 (80.152.25)</v>
      </c>
      <c r="D1560" s="48" t="str">
        <f>'Laporan Mingguan'!D1566</f>
        <v>ARANSA</v>
      </c>
      <c r="E1560" s="48">
        <f>'Laporan Mingguan'!E1566</f>
        <v>0</v>
      </c>
      <c r="F1560" s="51">
        <f>'Laporan Mingguan'!F1566</f>
        <v>0</v>
      </c>
      <c r="G1560" s="48">
        <f>'Laporan Mingguan'!G1566+'Laporan Mingguan'!I1566+'Laporan Mingguan'!K1566+'Laporan Mingguan'!M1566</f>
        <v>0</v>
      </c>
      <c r="H1560" s="48">
        <f>'Laporan Mingguan'!H1566+'Laporan Mingguan'!J1566+'Laporan Mingguan'!L1566+'Laporan Mingguan'!N1566</f>
        <v>0</v>
      </c>
      <c r="I1560" s="51">
        <f>'Laporan Mingguan'!O1566</f>
        <v>0</v>
      </c>
      <c r="J1560" s="39">
        <f>'Laporan Mingguan'!P1566</f>
        <v>0</v>
      </c>
      <c r="K1560" s="51">
        <f>'Laporan Mingguan'!Q1566</f>
        <v>2380000</v>
      </c>
      <c r="L1560" s="51">
        <f>'Laporan Mingguan'!R1566</f>
        <v>0</v>
      </c>
    </row>
    <row r="1561" spans="1:12" s="52" customFormat="1" x14ac:dyDescent="0.2">
      <c r="A1561" s="38">
        <f>'Laporan Mingguan'!A1567</f>
        <v>537</v>
      </c>
      <c r="B1561" s="48" t="str">
        <f>'Laporan Mingguan'!B1567</f>
        <v>TAP MESIN YAMAWA,YG1</v>
      </c>
      <c r="C1561" s="48" t="str">
        <f>'Laporan Mingguan'!C1567</f>
        <v>M5 x 0.8</v>
      </c>
      <c r="D1561" s="48" t="str">
        <f>'Laporan Mingguan'!D1567</f>
        <v>AGAVE</v>
      </c>
      <c r="E1561" s="48">
        <f>'Laporan Mingguan'!E1567</f>
        <v>0</v>
      </c>
      <c r="F1561" s="51">
        <f>'Laporan Mingguan'!F1567</f>
        <v>5</v>
      </c>
      <c r="G1561" s="48">
        <f>'Laporan Mingguan'!G1567+'Laporan Mingguan'!I1567+'Laporan Mingguan'!K1567+'Laporan Mingguan'!M1567</f>
        <v>0</v>
      </c>
      <c r="H1561" s="48">
        <f>'Laporan Mingguan'!H1567+'Laporan Mingguan'!J1567+'Laporan Mingguan'!L1567+'Laporan Mingguan'!N1567</f>
        <v>1</v>
      </c>
      <c r="I1561" s="51">
        <f>'Laporan Mingguan'!O1567</f>
        <v>4</v>
      </c>
      <c r="J1561" s="39">
        <f>'Laporan Mingguan'!P1567</f>
        <v>4</v>
      </c>
      <c r="K1561" s="51">
        <f>'Laporan Mingguan'!Q1567</f>
        <v>110000</v>
      </c>
      <c r="L1561" s="51">
        <f>'Laporan Mingguan'!R1567</f>
        <v>183000</v>
      </c>
    </row>
    <row r="1562" spans="1:12" s="52" customFormat="1" x14ac:dyDescent="0.2">
      <c r="A1562" s="38">
        <f>'Laporan Mingguan'!A1568</f>
        <v>538</v>
      </c>
      <c r="B1562" s="48" t="str">
        <f>'Laporan Mingguan'!B1568</f>
        <v>TAP MESIN GUHRING</v>
      </c>
      <c r="C1562" s="48" t="str">
        <f>'Laporan Mingguan'!C1568</f>
        <v>M5x0.8 HSSE (0014160390)</v>
      </c>
      <c r="D1562" s="48">
        <f>'Laporan Mingguan'!D1568</f>
        <v>0</v>
      </c>
      <c r="E1562" s="48">
        <f>'Laporan Mingguan'!E1568</f>
        <v>0</v>
      </c>
      <c r="F1562" s="51">
        <f>'Laporan Mingguan'!F1568</f>
        <v>5</v>
      </c>
      <c r="G1562" s="48">
        <f>'Laporan Mingguan'!G1568+'Laporan Mingguan'!I1568+'Laporan Mingguan'!K1568+'Laporan Mingguan'!M1568</f>
        <v>0</v>
      </c>
      <c r="H1562" s="48">
        <f>'Laporan Mingguan'!H1568+'Laporan Mingguan'!J1568+'Laporan Mingguan'!L1568+'Laporan Mingguan'!N1568</f>
        <v>0</v>
      </c>
      <c r="I1562" s="51">
        <f>'Laporan Mingguan'!O1568</f>
        <v>5</v>
      </c>
      <c r="J1562" s="39">
        <f>'Laporan Mingguan'!P1568</f>
        <v>5</v>
      </c>
      <c r="K1562" s="51">
        <f>'Laporan Mingguan'!Q1568</f>
        <v>255900</v>
      </c>
      <c r="L1562" s="51">
        <f>'Laporan Mingguan'!R1568</f>
        <v>1279500</v>
      </c>
    </row>
    <row r="1563" spans="1:12" s="52" customFormat="1" x14ac:dyDescent="0.2">
      <c r="A1563" s="38">
        <f>'Laporan Mingguan'!A1569</f>
        <v>539</v>
      </c>
      <c r="B1563" s="48" t="str">
        <f>'Laporan Mingguan'!B1569</f>
        <v>TAP MESIN GUHRING</v>
      </c>
      <c r="C1563" s="48" t="str">
        <f>'Laporan Mingguan'!C1569</f>
        <v>M6x1 HSSE (0014348900)</v>
      </c>
      <c r="D1563" s="48">
        <f>'Laporan Mingguan'!D1569</f>
        <v>0</v>
      </c>
      <c r="E1563" s="48">
        <f>'Laporan Mingguan'!E1569</f>
        <v>0</v>
      </c>
      <c r="F1563" s="51">
        <f>'Laporan Mingguan'!F1569</f>
        <v>2</v>
      </c>
      <c r="G1563" s="48">
        <f>'Laporan Mingguan'!G1569+'Laporan Mingguan'!I1569+'Laporan Mingguan'!K1569+'Laporan Mingguan'!M1569</f>
        <v>0</v>
      </c>
      <c r="H1563" s="48">
        <f>'Laporan Mingguan'!H1569+'Laporan Mingguan'!J1569+'Laporan Mingguan'!L1569+'Laporan Mingguan'!N1569</f>
        <v>1</v>
      </c>
      <c r="I1563" s="51">
        <f>'Laporan Mingguan'!O1569</f>
        <v>1</v>
      </c>
      <c r="J1563" s="39">
        <f>'Laporan Mingguan'!P1569</f>
        <v>1</v>
      </c>
      <c r="K1563" s="51">
        <f>'Laporan Mingguan'!Q1569</f>
        <v>207277</v>
      </c>
      <c r="L1563" s="51">
        <f>'Laporan Mingguan'!R1569</f>
        <v>207277</v>
      </c>
    </row>
    <row r="1564" spans="1:12" s="52" customFormat="1" x14ac:dyDescent="0.2">
      <c r="A1564" s="38">
        <f>'Laporan Mingguan'!A1570</f>
        <v>540</v>
      </c>
      <c r="B1564" s="48" t="str">
        <f>'Laporan Mingguan'!B1570</f>
        <v>TAP MESIN</v>
      </c>
      <c r="C1564" s="48" t="str">
        <f>'Laporan Mingguan'!C1570</f>
        <v>M16 x 2</v>
      </c>
      <c r="D1564" s="48" t="str">
        <f>'Laporan Mingguan'!D1570</f>
        <v>AGAVE</v>
      </c>
      <c r="E1564" s="48">
        <f>'Laporan Mingguan'!E1570</f>
        <v>0</v>
      </c>
      <c r="F1564" s="51">
        <f>'Laporan Mingguan'!F1570</f>
        <v>0</v>
      </c>
      <c r="G1564" s="48">
        <f>'Laporan Mingguan'!G1570+'Laporan Mingguan'!I1570+'Laporan Mingguan'!K1570+'Laporan Mingguan'!M1570</f>
        <v>0</v>
      </c>
      <c r="H1564" s="48">
        <f>'Laporan Mingguan'!H1570+'Laporan Mingguan'!J1570+'Laporan Mingguan'!L1570+'Laporan Mingguan'!N1570</f>
        <v>0</v>
      </c>
      <c r="I1564" s="51">
        <f>'Laporan Mingguan'!O1570</f>
        <v>0</v>
      </c>
      <c r="J1564" s="39">
        <f>'Laporan Mingguan'!P1570</f>
        <v>0</v>
      </c>
      <c r="K1564" s="51">
        <f>'Laporan Mingguan'!Q1570</f>
        <v>517000</v>
      </c>
      <c r="L1564" s="51">
        <f>'Laporan Mingguan'!R1570</f>
        <v>0</v>
      </c>
    </row>
    <row r="1565" spans="1:12" s="52" customFormat="1" x14ac:dyDescent="0.2">
      <c r="A1565" s="38">
        <f>'Laporan Mingguan'!A1571</f>
        <v>541</v>
      </c>
      <c r="B1565" s="48" t="str">
        <f>'Laporan Mingguan'!B1571</f>
        <v>TAP MESIN YAMAWA,WIDIA</v>
      </c>
      <c r="C1565" s="48" t="str">
        <f>'Laporan Mingguan'!C1571</f>
        <v>M10 x 1.5</v>
      </c>
      <c r="D1565" s="48" t="str">
        <f>'Laporan Mingguan'!D1571</f>
        <v>AGAVE</v>
      </c>
      <c r="E1565" s="48">
        <f>'Laporan Mingguan'!E1571</f>
        <v>0</v>
      </c>
      <c r="F1565" s="51">
        <f>'Laporan Mingguan'!F1571</f>
        <v>5</v>
      </c>
      <c r="G1565" s="48">
        <f>'Laporan Mingguan'!G1571+'Laporan Mingguan'!I1571+'Laporan Mingguan'!K1571+'Laporan Mingguan'!M1571</f>
        <v>0</v>
      </c>
      <c r="H1565" s="48">
        <f>'Laporan Mingguan'!H1571+'Laporan Mingguan'!J1571+'Laporan Mingguan'!L1571+'Laporan Mingguan'!N1571</f>
        <v>0</v>
      </c>
      <c r="I1565" s="51">
        <f>'Laporan Mingguan'!O1571</f>
        <v>5</v>
      </c>
      <c r="J1565" s="39">
        <f>'Laporan Mingguan'!P1571</f>
        <v>5</v>
      </c>
      <c r="K1565" s="51">
        <f>'Laporan Mingguan'!Q1571</f>
        <v>218500</v>
      </c>
      <c r="L1565" s="51">
        <f>'Laporan Mingguan'!R1571</f>
        <v>1092500</v>
      </c>
    </row>
    <row r="1566" spans="1:12" s="52" customFormat="1" x14ac:dyDescent="0.2">
      <c r="A1566" s="38">
        <f>'Laporan Mingguan'!A1572</f>
        <v>542</v>
      </c>
      <c r="B1566" s="48" t="str">
        <f>'Laporan Mingguan'!B1572</f>
        <v>TAP MESIN NACHI,YAMAWA</v>
      </c>
      <c r="C1566" s="48" t="str">
        <f>'Laporan Mingguan'!C1572</f>
        <v>M10 x 1.25</v>
      </c>
      <c r="D1566" s="48">
        <f>'Laporan Mingguan'!D1572</f>
        <v>0</v>
      </c>
      <c r="E1566" s="48">
        <f>'Laporan Mingguan'!E1572</f>
        <v>0</v>
      </c>
      <c r="F1566" s="51">
        <f>'Laporan Mingguan'!F1572</f>
        <v>2</v>
      </c>
      <c r="G1566" s="48">
        <f>'Laporan Mingguan'!G1572+'Laporan Mingguan'!I1572+'Laporan Mingguan'!K1572+'Laporan Mingguan'!M1572</f>
        <v>0</v>
      </c>
      <c r="H1566" s="48">
        <f>'Laporan Mingguan'!H1572+'Laporan Mingguan'!J1572+'Laporan Mingguan'!L1572+'Laporan Mingguan'!N1572</f>
        <v>0</v>
      </c>
      <c r="I1566" s="51">
        <f>'Laporan Mingguan'!O1572</f>
        <v>2</v>
      </c>
      <c r="J1566" s="39">
        <f>'Laporan Mingguan'!P1572</f>
        <v>2</v>
      </c>
      <c r="K1566" s="51">
        <f>'Laporan Mingguan'!Q1572</f>
        <v>158760</v>
      </c>
      <c r="L1566" s="51">
        <f>'Laporan Mingguan'!R1572</f>
        <v>317520</v>
      </c>
    </row>
    <row r="1567" spans="1:12" s="52" customFormat="1" x14ac:dyDescent="0.2">
      <c r="A1567" s="38">
        <f>'Laporan Mingguan'!A1573</f>
        <v>543</v>
      </c>
      <c r="B1567" s="48" t="str">
        <f>'Laporan Mingguan'!B1573</f>
        <v>TAP MESIN YG1 T2809362</v>
      </c>
      <c r="C1567" s="48" t="str">
        <f>'Laporan Mingguan'!C1573</f>
        <v>M20 x 2.5</v>
      </c>
      <c r="D1567" s="48">
        <f>'Laporan Mingguan'!D1573</f>
        <v>0</v>
      </c>
      <c r="E1567" s="48">
        <f>'Laporan Mingguan'!E1573</f>
        <v>0</v>
      </c>
      <c r="F1567" s="51">
        <f>'Laporan Mingguan'!F1573</f>
        <v>2</v>
      </c>
      <c r="G1567" s="48">
        <f>'Laporan Mingguan'!G1573+'Laporan Mingguan'!I1573+'Laporan Mingguan'!K1573+'Laporan Mingguan'!M1573</f>
        <v>0</v>
      </c>
      <c r="H1567" s="48">
        <f>'Laporan Mingguan'!H1573+'Laporan Mingguan'!J1573+'Laporan Mingguan'!L1573+'Laporan Mingguan'!N1573</f>
        <v>0</v>
      </c>
      <c r="I1567" s="51">
        <f>'Laporan Mingguan'!O1573</f>
        <v>2</v>
      </c>
      <c r="J1567" s="39">
        <f>'Laporan Mingguan'!P1573</f>
        <v>2</v>
      </c>
      <c r="K1567" s="51">
        <f>'Laporan Mingguan'!Q1573</f>
        <v>420000</v>
      </c>
      <c r="L1567" s="51">
        <f>'Laporan Mingguan'!R1573</f>
        <v>840000</v>
      </c>
    </row>
    <row r="1568" spans="1:12" s="52" customFormat="1" x14ac:dyDescent="0.2">
      <c r="A1568" s="38">
        <f>'Laporan Mingguan'!A1574</f>
        <v>544</v>
      </c>
      <c r="B1568" s="48" t="str">
        <f>'Laporan Mingguan'!B1574</f>
        <v>TAP MESIN  OSG</v>
      </c>
      <c r="C1568" s="48" t="str">
        <f>'Laporan Mingguan'!C1574</f>
        <v>M20 x 1.5</v>
      </c>
      <c r="D1568" s="48">
        <f>'Laporan Mingguan'!D1574</f>
        <v>0</v>
      </c>
      <c r="E1568" s="48">
        <f>'Laporan Mingguan'!E1574</f>
        <v>0</v>
      </c>
      <c r="F1568" s="51">
        <f>'Laporan Mingguan'!F1574</f>
        <v>0</v>
      </c>
      <c r="G1568" s="48">
        <f>'Laporan Mingguan'!G1574+'Laporan Mingguan'!I1574+'Laporan Mingguan'!K1574+'Laporan Mingguan'!M1574</f>
        <v>0</v>
      </c>
      <c r="H1568" s="48">
        <f>'Laporan Mingguan'!H1574+'Laporan Mingguan'!J1574+'Laporan Mingguan'!L1574+'Laporan Mingguan'!N1574</f>
        <v>0</v>
      </c>
      <c r="I1568" s="51">
        <f>'Laporan Mingguan'!O1574</f>
        <v>0</v>
      </c>
      <c r="J1568" s="39">
        <f>'Laporan Mingguan'!P1574</f>
        <v>0</v>
      </c>
      <c r="K1568" s="51">
        <f>'Laporan Mingguan'!Q1574</f>
        <v>350000</v>
      </c>
      <c r="L1568" s="51">
        <f>'Laporan Mingguan'!R1574</f>
        <v>0</v>
      </c>
    </row>
    <row r="1569" spans="1:12" s="52" customFormat="1" x14ac:dyDescent="0.2">
      <c r="A1569" s="38">
        <f>'Laporan Mingguan'!A1575</f>
        <v>545</v>
      </c>
      <c r="B1569" s="48" t="str">
        <f>'Laporan Mingguan'!B1575</f>
        <v>TAP MESIN YAMAWA,IWS,YG1</v>
      </c>
      <c r="C1569" s="48" t="str">
        <f>'Laporan Mingguan'!C1575</f>
        <v>M6x1</v>
      </c>
      <c r="D1569" s="48" t="str">
        <f>'Laporan Mingguan'!D1575</f>
        <v>BREINDO,AGAVE,JABAKU</v>
      </c>
      <c r="E1569" s="48">
        <f>'Laporan Mingguan'!E1575</f>
        <v>0</v>
      </c>
      <c r="F1569" s="51">
        <f>'Laporan Mingguan'!F1575</f>
        <v>4</v>
      </c>
      <c r="G1569" s="48">
        <f>'Laporan Mingguan'!G1575+'Laporan Mingguan'!I1575+'Laporan Mingguan'!K1575+'Laporan Mingguan'!M1575</f>
        <v>0</v>
      </c>
      <c r="H1569" s="48">
        <f>'Laporan Mingguan'!H1575+'Laporan Mingguan'!J1575+'Laporan Mingguan'!L1575+'Laporan Mingguan'!N1575</f>
        <v>3</v>
      </c>
      <c r="I1569" s="51">
        <f>'Laporan Mingguan'!O1575</f>
        <v>1</v>
      </c>
      <c r="J1569" s="39">
        <f>'Laporan Mingguan'!P1575</f>
        <v>1</v>
      </c>
      <c r="K1569" s="51">
        <f>'Laporan Mingguan'!Q1575</f>
        <v>120000</v>
      </c>
      <c r="L1569" s="51">
        <f>'Laporan Mingguan'!R1575</f>
        <v>120000</v>
      </c>
    </row>
    <row r="1570" spans="1:12" s="52" customFormat="1" x14ac:dyDescent="0.2">
      <c r="A1570" s="38">
        <f>'Laporan Mingguan'!A1576</f>
        <v>546</v>
      </c>
      <c r="B1570" s="48" t="str">
        <f>'Laporan Mingguan'!B1576</f>
        <v>TAP MESIN TANOI</v>
      </c>
      <c r="C1570" s="48" t="str">
        <f>'Laporan Mingguan'!C1576</f>
        <v>M6x1  (2.5 P)</v>
      </c>
      <c r="D1570" s="48" t="str">
        <f>'Laporan Mingguan'!D1576</f>
        <v>PRIMATIGON</v>
      </c>
      <c r="E1570" s="48">
        <f>'Laporan Mingguan'!E1576</f>
        <v>0</v>
      </c>
      <c r="F1570" s="51">
        <f>'Laporan Mingguan'!F1576</f>
        <v>1</v>
      </c>
      <c r="G1570" s="48">
        <f>'Laporan Mingguan'!G1576+'Laporan Mingguan'!I1576+'Laporan Mingguan'!K1576+'Laporan Mingguan'!M1576</f>
        <v>0</v>
      </c>
      <c r="H1570" s="48">
        <f>'Laporan Mingguan'!H1576+'Laporan Mingguan'!J1576+'Laporan Mingguan'!L1576+'Laporan Mingguan'!N1576</f>
        <v>0</v>
      </c>
      <c r="I1570" s="51">
        <f>'Laporan Mingguan'!O1576</f>
        <v>1</v>
      </c>
      <c r="J1570" s="39">
        <f>'Laporan Mingguan'!P1576</f>
        <v>1</v>
      </c>
      <c r="K1570" s="51">
        <f>'Laporan Mingguan'!Q1576</f>
        <v>87000</v>
      </c>
      <c r="L1570" s="51">
        <f>'Laporan Mingguan'!R1576</f>
        <v>87000</v>
      </c>
    </row>
    <row r="1571" spans="1:12" s="52" customFormat="1" x14ac:dyDescent="0.2">
      <c r="A1571" s="38">
        <f>'Laporan Mingguan'!A1577</f>
        <v>547</v>
      </c>
      <c r="B1571" s="48" t="str">
        <f>'Laporan Mingguan'!B1577</f>
        <v>TAP MESIN TANOI</v>
      </c>
      <c r="C1571" s="48" t="str">
        <f>'Laporan Mingguan'!C1577</f>
        <v>M6x1  (5 P)</v>
      </c>
      <c r="D1571" s="48" t="str">
        <f>'Laporan Mingguan'!D1577</f>
        <v>PRIMATIGON</v>
      </c>
      <c r="E1571" s="48">
        <f>'Laporan Mingguan'!E1577</f>
        <v>0</v>
      </c>
      <c r="F1571" s="51">
        <f>'Laporan Mingguan'!F1577</f>
        <v>1</v>
      </c>
      <c r="G1571" s="48">
        <f>'Laporan Mingguan'!G1577+'Laporan Mingguan'!I1577+'Laporan Mingguan'!K1577+'Laporan Mingguan'!M1577</f>
        <v>0</v>
      </c>
      <c r="H1571" s="48">
        <f>'Laporan Mingguan'!H1577+'Laporan Mingguan'!J1577+'Laporan Mingguan'!L1577+'Laporan Mingguan'!N1577</f>
        <v>0</v>
      </c>
      <c r="I1571" s="51">
        <f>'Laporan Mingguan'!O1577</f>
        <v>1</v>
      </c>
      <c r="J1571" s="39">
        <f>'Laporan Mingguan'!P1577</f>
        <v>1</v>
      </c>
      <c r="K1571" s="51">
        <f>'Laporan Mingguan'!Q1577</f>
        <v>90000</v>
      </c>
      <c r="L1571" s="51">
        <f>'Laporan Mingguan'!R1577</f>
        <v>90000</v>
      </c>
    </row>
    <row r="1572" spans="1:12" s="52" customFormat="1" x14ac:dyDescent="0.2">
      <c r="A1572" s="38">
        <f>'Laporan Mingguan'!A1578</f>
        <v>548</v>
      </c>
      <c r="B1572" s="48" t="str">
        <f>'Laporan Mingguan'!B1578</f>
        <v>TAP MESIN YAMAWA&amp;YG1</v>
      </c>
      <c r="C1572" s="48" t="str">
        <f>'Laporan Mingguan'!C1578</f>
        <v>M3 x 0.5</v>
      </c>
      <c r="D1572" s="48" t="str">
        <f>'Laporan Mingguan'!D1578</f>
        <v>Agave</v>
      </c>
      <c r="E1572" s="48">
        <f>'Laporan Mingguan'!E1578</f>
        <v>0</v>
      </c>
      <c r="F1572" s="51">
        <f>'Laporan Mingguan'!F1578</f>
        <v>6</v>
      </c>
      <c r="G1572" s="48">
        <f>'Laporan Mingguan'!G1578+'Laporan Mingguan'!I1578+'Laporan Mingguan'!K1578+'Laporan Mingguan'!M1578</f>
        <v>0</v>
      </c>
      <c r="H1572" s="48">
        <f>'Laporan Mingguan'!H1578+'Laporan Mingguan'!J1578+'Laporan Mingguan'!L1578+'Laporan Mingguan'!N1578</f>
        <v>2</v>
      </c>
      <c r="I1572" s="51">
        <f>'Laporan Mingguan'!O1578</f>
        <v>4</v>
      </c>
      <c r="J1572" s="39">
        <f>'Laporan Mingguan'!P1578</f>
        <v>4</v>
      </c>
      <c r="K1572" s="51">
        <f>'Laporan Mingguan'!Q1578</f>
        <v>102000</v>
      </c>
      <c r="L1572" s="51">
        <f>'Laporan Mingguan'!R1578</f>
        <v>408000</v>
      </c>
    </row>
    <row r="1573" spans="1:12" s="52" customFormat="1" x14ac:dyDescent="0.2">
      <c r="A1573" s="38">
        <f>'Laporan Mingguan'!A1579</f>
        <v>549</v>
      </c>
      <c r="B1573" s="48" t="str">
        <f>'Laporan Mingguan'!B1579</f>
        <v>TAP MESIN YAMAWA,YG1</v>
      </c>
      <c r="C1573" s="48" t="str">
        <f>'Laporan Mingguan'!C1579</f>
        <v>M8x1.25</v>
      </c>
      <c r="D1573" s="48" t="str">
        <f>'Laporan Mingguan'!D1579</f>
        <v>BREINDO,AGAVE,JABAKU</v>
      </c>
      <c r="E1573" s="48">
        <f>'Laporan Mingguan'!E1579</f>
        <v>0</v>
      </c>
      <c r="F1573" s="51">
        <f>'Laporan Mingguan'!F1579</f>
        <v>5</v>
      </c>
      <c r="G1573" s="48">
        <f>'Laporan Mingguan'!G1579+'Laporan Mingguan'!I1579+'Laporan Mingguan'!K1579+'Laporan Mingguan'!M1579</f>
        <v>0</v>
      </c>
      <c r="H1573" s="48">
        <f>'Laporan Mingguan'!H1579+'Laporan Mingguan'!J1579+'Laporan Mingguan'!L1579+'Laporan Mingguan'!N1579</f>
        <v>0</v>
      </c>
      <c r="I1573" s="51">
        <f>'Laporan Mingguan'!O1579</f>
        <v>5</v>
      </c>
      <c r="J1573" s="39">
        <f>'Laporan Mingguan'!P1579</f>
        <v>5</v>
      </c>
      <c r="K1573" s="51">
        <f>'Laporan Mingguan'!Q1579</f>
        <v>172000</v>
      </c>
      <c r="L1573" s="51">
        <f>'Laporan Mingguan'!R1579</f>
        <v>860000</v>
      </c>
    </row>
    <row r="1574" spans="1:12" s="52" customFormat="1" x14ac:dyDescent="0.2">
      <c r="A1574" s="38">
        <f>'Laporan Mingguan'!A1580</f>
        <v>550</v>
      </c>
      <c r="B1574" s="48" t="str">
        <f>'Laporan Mingguan'!B1580</f>
        <v>TAP MESIN YAMAWA</v>
      </c>
      <c r="C1574" s="48" t="str">
        <f>'Laporan Mingguan'!C1580</f>
        <v>M4 x 0.7</v>
      </c>
      <c r="D1574" s="48" t="str">
        <f>'Laporan Mingguan'!D1580</f>
        <v>AGAVE</v>
      </c>
      <c r="E1574" s="48">
        <f>'Laporan Mingguan'!E1580</f>
        <v>0</v>
      </c>
      <c r="F1574" s="51">
        <f>'Laporan Mingguan'!F1580</f>
        <v>6</v>
      </c>
      <c r="G1574" s="48">
        <f>'Laporan Mingguan'!G1580+'Laporan Mingguan'!I1580+'Laporan Mingguan'!K1580+'Laporan Mingguan'!M1580</f>
        <v>0</v>
      </c>
      <c r="H1574" s="48">
        <f>'Laporan Mingguan'!H1580+'Laporan Mingguan'!J1580+'Laporan Mingguan'!L1580+'Laporan Mingguan'!N1580</f>
        <v>2</v>
      </c>
      <c r="I1574" s="51">
        <f>'Laporan Mingguan'!O1580</f>
        <v>4</v>
      </c>
      <c r="J1574" s="39">
        <f>'Laporan Mingguan'!P1580</f>
        <v>4</v>
      </c>
      <c r="K1574" s="51">
        <f>'Laporan Mingguan'!Q1580</f>
        <v>101000</v>
      </c>
      <c r="L1574" s="51">
        <f>'Laporan Mingguan'!R1580</f>
        <v>404000</v>
      </c>
    </row>
    <row r="1575" spans="1:12" s="52" customFormat="1" x14ac:dyDescent="0.2">
      <c r="A1575" s="38">
        <f>'Laporan Mingguan'!A1581</f>
        <v>551</v>
      </c>
      <c r="B1575" s="48" t="str">
        <f>'Laporan Mingguan'!B1581</f>
        <v>TAP MESIN YAMAWA,YG1</v>
      </c>
      <c r="C1575" s="48" t="str">
        <f>'Laporan Mingguan'!C1581</f>
        <v>M12 x 1.5</v>
      </c>
      <c r="D1575" s="48">
        <f>'Laporan Mingguan'!D1581</f>
        <v>0</v>
      </c>
      <c r="E1575" s="48">
        <f>'Laporan Mingguan'!E1581</f>
        <v>0</v>
      </c>
      <c r="F1575" s="51">
        <f>'Laporan Mingguan'!F1581</f>
        <v>2</v>
      </c>
      <c r="G1575" s="48">
        <f>'Laporan Mingguan'!G1581+'Laporan Mingguan'!I1581+'Laporan Mingguan'!K1581+'Laporan Mingguan'!M1581</f>
        <v>0</v>
      </c>
      <c r="H1575" s="48">
        <f>'Laporan Mingguan'!H1581+'Laporan Mingguan'!J1581+'Laporan Mingguan'!L1581+'Laporan Mingguan'!N1581</f>
        <v>0</v>
      </c>
      <c r="I1575" s="51">
        <f>'Laporan Mingguan'!O1581</f>
        <v>2</v>
      </c>
      <c r="J1575" s="39">
        <f>'Laporan Mingguan'!P1581</f>
        <v>2</v>
      </c>
      <c r="K1575" s="51">
        <f>'Laporan Mingguan'!Q1581</f>
        <v>219000</v>
      </c>
      <c r="L1575" s="51">
        <f>'Laporan Mingguan'!R1581</f>
        <v>438000</v>
      </c>
    </row>
    <row r="1576" spans="1:12" s="52" customFormat="1" x14ac:dyDescent="0.2">
      <c r="A1576" s="38">
        <f>'Laporan Mingguan'!A1582</f>
        <v>552</v>
      </c>
      <c r="B1576" s="48" t="str">
        <f>'Laporan Mingguan'!B1582</f>
        <v>TAP MESIN  YAMAWA,YG1</v>
      </c>
      <c r="C1576" s="48" t="str">
        <f>'Laporan Mingguan'!C1582</f>
        <v>M12 x 1.75</v>
      </c>
      <c r="D1576" s="48" t="str">
        <f>'Laporan Mingguan'!D1582</f>
        <v>BREINDO</v>
      </c>
      <c r="E1576" s="48">
        <f>'Laporan Mingguan'!E1582</f>
        <v>0</v>
      </c>
      <c r="F1576" s="51">
        <f>'Laporan Mingguan'!F1582</f>
        <v>1</v>
      </c>
      <c r="G1576" s="48">
        <f>'Laporan Mingguan'!G1582+'Laporan Mingguan'!I1582+'Laporan Mingguan'!K1582+'Laporan Mingguan'!M1582</f>
        <v>0</v>
      </c>
      <c r="H1576" s="48">
        <f>'Laporan Mingguan'!H1582+'Laporan Mingguan'!J1582+'Laporan Mingguan'!L1582+'Laporan Mingguan'!N1582</f>
        <v>0</v>
      </c>
      <c r="I1576" s="51">
        <f>'Laporan Mingguan'!O1582</f>
        <v>1</v>
      </c>
      <c r="J1576" s="39">
        <f>'Laporan Mingguan'!P1582</f>
        <v>1</v>
      </c>
      <c r="K1576" s="51">
        <f>'Laporan Mingguan'!Q1582</f>
        <v>310000</v>
      </c>
      <c r="L1576" s="51">
        <f>'Laporan Mingguan'!R1582</f>
        <v>310000</v>
      </c>
    </row>
    <row r="1577" spans="1:12" s="52" customFormat="1" x14ac:dyDescent="0.2">
      <c r="A1577" s="38">
        <f>'Laporan Mingguan'!A1583</f>
        <v>553</v>
      </c>
      <c r="B1577" s="48" t="str">
        <f>'Laporan Mingguan'!B1583</f>
        <v>TAP MESIN YAMAWA,YG1</v>
      </c>
      <c r="C1577" s="48" t="str">
        <f>'Laporan Mingguan'!C1583</f>
        <v>M14 x 2</v>
      </c>
      <c r="D1577" s="48" t="str">
        <f>'Laporan Mingguan'!D1583</f>
        <v>Breindo</v>
      </c>
      <c r="E1577" s="48">
        <f>'Laporan Mingguan'!E1583</f>
        <v>0</v>
      </c>
      <c r="F1577" s="51">
        <f>'Laporan Mingguan'!F1583</f>
        <v>1</v>
      </c>
      <c r="G1577" s="48">
        <f>'Laporan Mingguan'!G1583+'Laporan Mingguan'!I1583+'Laporan Mingguan'!K1583+'Laporan Mingguan'!M1583</f>
        <v>0</v>
      </c>
      <c r="H1577" s="48">
        <f>'Laporan Mingguan'!H1583+'Laporan Mingguan'!J1583+'Laporan Mingguan'!L1583+'Laporan Mingguan'!N1583</f>
        <v>0</v>
      </c>
      <c r="I1577" s="51">
        <f>'Laporan Mingguan'!O1583</f>
        <v>1</v>
      </c>
      <c r="J1577" s="39">
        <f>'Laporan Mingguan'!P1583</f>
        <v>1</v>
      </c>
      <c r="K1577" s="51">
        <f>'Laporan Mingguan'!Q1583</f>
        <v>318000</v>
      </c>
      <c r="L1577" s="51">
        <f>'Laporan Mingguan'!R1583</f>
        <v>318000</v>
      </c>
    </row>
    <row r="1578" spans="1:12" s="52" customFormat="1" x14ac:dyDescent="0.2">
      <c r="A1578" s="38">
        <f>'Laporan Mingguan'!A1584</f>
        <v>554</v>
      </c>
      <c r="B1578" s="48" t="str">
        <f>'Laporan Mingguan'!B1584</f>
        <v>TAP MESIN YAMAWA</v>
      </c>
      <c r="C1578" s="48" t="str">
        <f>'Laporan Mingguan'!C1584</f>
        <v>PT-1/4"-19</v>
      </c>
      <c r="D1578" s="48" t="str">
        <f>'Laporan Mingguan'!D1584</f>
        <v>AGAVE</v>
      </c>
      <c r="E1578" s="48">
        <f>'Laporan Mingguan'!E1584</f>
        <v>0</v>
      </c>
      <c r="F1578" s="51">
        <f>'Laporan Mingguan'!F1584</f>
        <v>0</v>
      </c>
      <c r="G1578" s="48">
        <f>'Laporan Mingguan'!G1584+'Laporan Mingguan'!I1584+'Laporan Mingguan'!K1584+'Laporan Mingguan'!M1584</f>
        <v>0</v>
      </c>
      <c r="H1578" s="48">
        <f>'Laporan Mingguan'!H1584+'Laporan Mingguan'!J1584+'Laporan Mingguan'!L1584+'Laporan Mingguan'!N1584</f>
        <v>0</v>
      </c>
      <c r="I1578" s="51">
        <f>'Laporan Mingguan'!O1584</f>
        <v>0</v>
      </c>
      <c r="J1578" s="39">
        <f>'Laporan Mingguan'!P1584</f>
        <v>0</v>
      </c>
      <c r="K1578" s="51">
        <f>'Laporan Mingguan'!Q1584</f>
        <v>338000</v>
      </c>
      <c r="L1578" s="51">
        <f>'Laporan Mingguan'!R1584</f>
        <v>0</v>
      </c>
    </row>
    <row r="1579" spans="1:12" s="52" customFormat="1" x14ac:dyDescent="0.2">
      <c r="A1579" s="38">
        <f>'Laporan Mingguan'!A1585</f>
        <v>555</v>
      </c>
      <c r="B1579" s="48" t="str">
        <f>'Laporan Mingguan'!B1585</f>
        <v>TAP MESIN YAMAWA</v>
      </c>
      <c r="C1579" s="48" t="str">
        <f>'Laporan Mingguan'!C1585</f>
        <v>PT-3/8"-19</v>
      </c>
      <c r="D1579" s="48" t="str">
        <f>'Laporan Mingguan'!D1585</f>
        <v>AGAVE</v>
      </c>
      <c r="E1579" s="48">
        <f>'Laporan Mingguan'!E1585</f>
        <v>0</v>
      </c>
      <c r="F1579" s="51">
        <f>'Laporan Mingguan'!F1585</f>
        <v>1</v>
      </c>
      <c r="G1579" s="48">
        <f>'Laporan Mingguan'!G1585+'Laporan Mingguan'!I1585+'Laporan Mingguan'!K1585+'Laporan Mingguan'!M1585</f>
        <v>0</v>
      </c>
      <c r="H1579" s="48">
        <f>'Laporan Mingguan'!H1585+'Laporan Mingguan'!J1585+'Laporan Mingguan'!L1585+'Laporan Mingguan'!N1585</f>
        <v>0</v>
      </c>
      <c r="I1579" s="51">
        <f>'Laporan Mingguan'!O1585</f>
        <v>1</v>
      </c>
      <c r="J1579" s="39">
        <f>'Laporan Mingguan'!P1585</f>
        <v>1</v>
      </c>
      <c r="K1579" s="51">
        <f>'Laporan Mingguan'!Q1585</f>
        <v>553000</v>
      </c>
      <c r="L1579" s="51">
        <f>'Laporan Mingguan'!R1585</f>
        <v>553000</v>
      </c>
    </row>
    <row r="1580" spans="1:12" s="52" customFormat="1" x14ac:dyDescent="0.2">
      <c r="A1580" s="38">
        <f>'Laporan Mingguan'!A1586</f>
        <v>556</v>
      </c>
      <c r="B1580" s="48" t="str">
        <f>'Laporan Mingguan'!B1586</f>
        <v>TAP MESIN OSG (NPT8327673)</v>
      </c>
      <c r="C1580" s="48" t="str">
        <f>'Laporan Mingguan'!C1586</f>
        <v>TAP A-TPT 2.5 PG 1/4-18</v>
      </c>
      <c r="D1580" s="48" t="str">
        <f>'Laporan Mingguan'!D1586</f>
        <v>Kawan Lama</v>
      </c>
      <c r="E1580" s="48">
        <f>'Laporan Mingguan'!E1586</f>
        <v>0</v>
      </c>
      <c r="F1580" s="51">
        <f>'Laporan Mingguan'!F1586</f>
        <v>0</v>
      </c>
      <c r="G1580" s="48">
        <f>'Laporan Mingguan'!G1586+'Laporan Mingguan'!I1586+'Laporan Mingguan'!K1586+'Laporan Mingguan'!M1586</f>
        <v>1</v>
      </c>
      <c r="H1580" s="48">
        <f>'Laporan Mingguan'!H1586+'Laporan Mingguan'!J1586+'Laporan Mingguan'!L1586+'Laporan Mingguan'!N1586</f>
        <v>1</v>
      </c>
      <c r="I1580" s="51">
        <f>'Laporan Mingguan'!O1586</f>
        <v>0</v>
      </c>
      <c r="J1580" s="39">
        <f>'Laporan Mingguan'!P1586</f>
        <v>0</v>
      </c>
      <c r="K1580" s="51">
        <f>'Laporan Mingguan'!Q1586</f>
        <v>1332000</v>
      </c>
      <c r="L1580" s="51">
        <f>'Laporan Mingguan'!R1586</f>
        <v>0</v>
      </c>
    </row>
    <row r="1581" spans="1:12" s="52" customFormat="1" x14ac:dyDescent="0.2">
      <c r="A1581" s="38">
        <f>'Laporan Mingguan'!A1587</f>
        <v>557</v>
      </c>
      <c r="B1581" s="48" t="str">
        <f>'Laporan Mingguan'!B1587</f>
        <v>TAP MESIN OSG (NPT8327674)</v>
      </c>
      <c r="C1581" s="48" t="str">
        <f>'Laporan Mingguan'!C1587</f>
        <v xml:space="preserve">TAP A-TPT 2.5 PG 3/8-18 </v>
      </c>
      <c r="D1581" s="48" t="str">
        <f>'Laporan Mingguan'!D1587</f>
        <v>Kawan Lama</v>
      </c>
      <c r="E1581" s="48">
        <f>'Laporan Mingguan'!E1587</f>
        <v>0</v>
      </c>
      <c r="F1581" s="51">
        <f>'Laporan Mingguan'!F1587</f>
        <v>1</v>
      </c>
      <c r="G1581" s="48">
        <f>'Laporan Mingguan'!G1587+'Laporan Mingguan'!I1587+'Laporan Mingguan'!K1587+'Laporan Mingguan'!M1587</f>
        <v>0</v>
      </c>
      <c r="H1581" s="48">
        <f>'Laporan Mingguan'!H1587+'Laporan Mingguan'!J1587+'Laporan Mingguan'!L1587+'Laporan Mingguan'!N1587</f>
        <v>0</v>
      </c>
      <c r="I1581" s="51">
        <f>'Laporan Mingguan'!O1587</f>
        <v>1</v>
      </c>
      <c r="J1581" s="39">
        <f>'Laporan Mingguan'!P1587</f>
        <v>1</v>
      </c>
      <c r="K1581" s="51">
        <f>'Laporan Mingguan'!Q1587</f>
        <v>2106000</v>
      </c>
      <c r="L1581" s="51">
        <f>'Laporan Mingguan'!R1587</f>
        <v>2106000</v>
      </c>
    </row>
    <row r="1582" spans="1:12" s="52" customFormat="1" x14ac:dyDescent="0.2">
      <c r="A1582" s="38">
        <f>'Laporan Mingguan'!A1588</f>
        <v>558</v>
      </c>
      <c r="B1582" s="48" t="str">
        <f>'Laporan Mingguan'!B1588</f>
        <v>TW15S Korloy</v>
      </c>
      <c r="C1582" s="48" t="str">
        <f>'Laporan Mingguan'!C1588</f>
        <v>3-25-000246</v>
      </c>
      <c r="D1582" s="48">
        <f>'Laporan Mingguan'!D1588</f>
        <v>0</v>
      </c>
      <c r="E1582" s="48">
        <f>'Laporan Mingguan'!E1588</f>
        <v>0</v>
      </c>
      <c r="F1582" s="51">
        <f>'Laporan Mingguan'!F1588</f>
        <v>1</v>
      </c>
      <c r="G1582" s="48">
        <f>'Laporan Mingguan'!G1588+'Laporan Mingguan'!I1588+'Laporan Mingguan'!K1588+'Laporan Mingguan'!M1588</f>
        <v>0</v>
      </c>
      <c r="H1582" s="48">
        <f>'Laporan Mingguan'!H1588+'Laporan Mingguan'!J1588+'Laporan Mingguan'!L1588+'Laporan Mingguan'!N1588</f>
        <v>0</v>
      </c>
      <c r="I1582" s="51">
        <f>'Laporan Mingguan'!O1588</f>
        <v>1</v>
      </c>
      <c r="J1582" s="39">
        <f>'Laporan Mingguan'!P1588</f>
        <v>1</v>
      </c>
      <c r="K1582" s="51">
        <f>'Laporan Mingguan'!Q1588</f>
        <v>0</v>
      </c>
      <c r="L1582" s="51">
        <f>'Laporan Mingguan'!R1588</f>
        <v>0</v>
      </c>
    </row>
    <row r="1583" spans="1:12" s="52" customFormat="1" x14ac:dyDescent="0.2">
      <c r="A1583" s="38">
        <f>'Laporan Mingguan'!A1589</f>
        <v>559</v>
      </c>
      <c r="B1583" s="48" t="str">
        <f>'Laporan Mingguan'!B1589</f>
        <v>ZERO SETTER HOLEX</v>
      </c>
      <c r="C1583" s="48" t="str">
        <f>'Laporan Mingguan'!C1589</f>
        <v>359085-50</v>
      </c>
      <c r="D1583" s="48" t="str">
        <f>'Laporan Mingguan'!D1589</f>
        <v>GTS</v>
      </c>
      <c r="E1583" s="48">
        <f>'Laporan Mingguan'!E1589</f>
        <v>0</v>
      </c>
      <c r="F1583" s="51">
        <f>'Laporan Mingguan'!F1589</f>
        <v>0</v>
      </c>
      <c r="G1583" s="48">
        <f>'Laporan Mingguan'!G1589+'Laporan Mingguan'!I1589+'Laporan Mingguan'!K1589+'Laporan Mingguan'!M1589</f>
        <v>0</v>
      </c>
      <c r="H1583" s="48">
        <f>'Laporan Mingguan'!H1589+'Laporan Mingguan'!J1589+'Laporan Mingguan'!L1589+'Laporan Mingguan'!N1589</f>
        <v>0</v>
      </c>
      <c r="I1583" s="51">
        <f>'Laporan Mingguan'!O1589</f>
        <v>0</v>
      </c>
      <c r="J1583" s="39">
        <f>'Laporan Mingguan'!P1589</f>
        <v>0</v>
      </c>
      <c r="K1583" s="51">
        <f>'Laporan Mingguan'!Q1589</f>
        <v>7000000</v>
      </c>
      <c r="L1583" s="51">
        <f>'Laporan Mingguan'!R1589</f>
        <v>0</v>
      </c>
    </row>
    <row r="1584" spans="1:12" s="41" customFormat="1" x14ac:dyDescent="0.2">
      <c r="A1584" s="43"/>
      <c r="B1584" s="43"/>
      <c r="C1584" s="43"/>
      <c r="D1584" s="43"/>
      <c r="E1584" s="43"/>
      <c r="F1584" s="43"/>
      <c r="G1584" s="43"/>
      <c r="H1584" s="43"/>
      <c r="I1584" s="44"/>
      <c r="J1584" s="44"/>
      <c r="K1584" s="50" t="str">
        <f>'Laporan Mingguan'!$Q1591</f>
        <v>total</v>
      </c>
      <c r="L1584" s="50">
        <f>SUM(L1025:L1583)</f>
        <v>604091097.43999994</v>
      </c>
    </row>
    <row r="1585" spans="1:12" s="41" customFormat="1" x14ac:dyDescent="0.2">
      <c r="I1585" s="42"/>
      <c r="J1585" s="42"/>
      <c r="K1585" s="42"/>
      <c r="L1585" s="42"/>
    </row>
    <row r="1586" spans="1:12" s="41" customFormat="1" ht="13.5" thickBot="1" x14ac:dyDescent="0.25">
      <c r="A1586" s="40" t="s">
        <v>20</v>
      </c>
      <c r="I1586" s="42"/>
      <c r="J1586" s="42"/>
      <c r="K1586" s="42"/>
      <c r="L1586" s="42"/>
    </row>
    <row r="1587" spans="1:12" s="41" customFormat="1" ht="15" customHeight="1" x14ac:dyDescent="0.2">
      <c r="A1587" s="113" t="s">
        <v>2</v>
      </c>
      <c r="B1587" s="115" t="s">
        <v>3</v>
      </c>
      <c r="C1587" s="115" t="s">
        <v>4</v>
      </c>
      <c r="D1587" s="117" t="s">
        <v>5</v>
      </c>
      <c r="E1587" s="119" t="s">
        <v>6</v>
      </c>
      <c r="F1587" s="126" t="s">
        <v>1130</v>
      </c>
      <c r="G1587" s="122" t="s">
        <v>14</v>
      </c>
      <c r="H1587" s="124" t="s">
        <v>15</v>
      </c>
      <c r="I1587" s="126" t="s">
        <v>1185</v>
      </c>
      <c r="J1587" s="126" t="s">
        <v>11</v>
      </c>
      <c r="K1587" s="127" t="s">
        <v>12</v>
      </c>
      <c r="L1587" s="111" t="s">
        <v>13</v>
      </c>
    </row>
    <row r="1588" spans="1:12" s="41" customFormat="1" ht="13.5" thickBot="1" x14ac:dyDescent="0.25">
      <c r="A1588" s="114"/>
      <c r="B1588" s="116"/>
      <c r="C1588" s="116"/>
      <c r="D1588" s="118"/>
      <c r="E1588" s="120"/>
      <c r="F1588" s="121"/>
      <c r="G1588" s="123"/>
      <c r="H1588" s="125"/>
      <c r="I1588" s="121"/>
      <c r="J1588" s="121"/>
      <c r="K1588" s="128"/>
      <c r="L1588" s="112"/>
    </row>
    <row r="1589" spans="1:12" s="41" customFormat="1" x14ac:dyDescent="0.2">
      <c r="A1589" s="45">
        <v>1</v>
      </c>
      <c r="B1589" s="45" t="str">
        <f>'Laporan Mingguan'!B1596</f>
        <v>Assy Bolt</v>
      </c>
      <c r="C1589" s="45" t="str">
        <f>'Laporan Mingguan'!C1596</f>
        <v>st37</v>
      </c>
      <c r="D1589" s="45" t="str">
        <f>'Laporan Mingguan'!D1596</f>
        <v>AICC</v>
      </c>
      <c r="E1589" s="45">
        <f>'Laporan Mingguan'!E1596</f>
        <v>0</v>
      </c>
      <c r="F1589" s="46">
        <f>'Laporan Mingguan'!F1596</f>
        <v>0</v>
      </c>
      <c r="G1589" s="43">
        <f>'Laporan Mingguan'!G1596+'Laporan Mingguan'!I1596+'Laporan Mingguan'!K1596+'Laporan Mingguan'!M1596</f>
        <v>0</v>
      </c>
      <c r="H1589" s="43">
        <f>'Laporan Mingguan'!H1596+'Laporan Mingguan'!J1596+'Laporan Mingguan'!L1596+'Laporan Mingguan'!N1596</f>
        <v>0</v>
      </c>
      <c r="I1589" s="44">
        <f>'Laporan Mingguan'!O1596</f>
        <v>0</v>
      </c>
      <c r="J1589" s="44">
        <f>'Laporan Mingguan'!P1596</f>
        <v>0</v>
      </c>
      <c r="K1589" s="44">
        <f>'Laporan Mingguan'!Q1596</f>
        <v>29500</v>
      </c>
      <c r="L1589" s="44">
        <f>'Laporan Mingguan'!R1596</f>
        <v>0</v>
      </c>
    </row>
    <row r="1590" spans="1:12" s="41" customFormat="1" x14ac:dyDescent="0.2">
      <c r="A1590" s="43">
        <v>2</v>
      </c>
      <c r="B1590" s="43" t="str">
        <f>'Laporan Mingguan'!B1597</f>
        <v>Bandul alumunium</v>
      </c>
      <c r="C1590" s="43">
        <f>'Laporan Mingguan'!C1597</f>
        <v>0</v>
      </c>
      <c r="D1590" s="43">
        <f>'Laporan Mingguan'!D1597</f>
        <v>0</v>
      </c>
      <c r="E1590" s="43">
        <f>'Laporan Mingguan'!E1597</f>
        <v>0</v>
      </c>
      <c r="F1590" s="44">
        <f>'Laporan Mingguan'!F1597</f>
        <v>0</v>
      </c>
      <c r="G1590" s="43">
        <f>'Laporan Mingguan'!G1597+'Laporan Mingguan'!I1597+'Laporan Mingguan'!K1597+'Laporan Mingguan'!M1597</f>
        <v>0</v>
      </c>
      <c r="H1590" s="43">
        <f>'Laporan Mingguan'!H1597+'Laporan Mingguan'!J1597+'Laporan Mingguan'!L1597+'Laporan Mingguan'!N1597</f>
        <v>0</v>
      </c>
      <c r="I1590" s="44">
        <f>'Laporan Mingguan'!O1597</f>
        <v>0</v>
      </c>
      <c r="J1590" s="44">
        <f>'Laporan Mingguan'!P1597</f>
        <v>0</v>
      </c>
      <c r="K1590" s="44">
        <f>'Laporan Mingguan'!Q1597</f>
        <v>0</v>
      </c>
      <c r="L1590" s="44">
        <f>'Laporan Mingguan'!R1597</f>
        <v>0</v>
      </c>
    </row>
    <row r="1591" spans="1:12" s="41" customFormat="1" x14ac:dyDescent="0.2">
      <c r="A1591" s="43">
        <v>3</v>
      </c>
      <c r="B1591" s="43" t="str">
        <f>'Laporan Mingguan'!B1598</f>
        <v>Blade Mitra 301 / YSM 301 / SP-7</v>
      </c>
      <c r="C1591" s="43" t="str">
        <f>'Laporan Mingguan'!C1598</f>
        <v>Nihart</v>
      </c>
      <c r="D1591" s="43" t="str">
        <f>'Laporan Mingguan'!D1598</f>
        <v>Mitra</v>
      </c>
      <c r="E1591" s="43">
        <f>'Laporan Mingguan'!E1598</f>
        <v>0.7</v>
      </c>
      <c r="F1591" s="44">
        <f>'Laporan Mingguan'!F1598</f>
        <v>0</v>
      </c>
      <c r="G1591" s="43">
        <f>'Laporan Mingguan'!G1598+'Laporan Mingguan'!I1598+'Laporan Mingguan'!K1598+'Laporan Mingguan'!M1598</f>
        <v>0</v>
      </c>
      <c r="H1591" s="43">
        <f>'Laporan Mingguan'!H1598+'Laporan Mingguan'!J1598+'Laporan Mingguan'!L1598+'Laporan Mingguan'!N1598</f>
        <v>0</v>
      </c>
      <c r="I1591" s="44">
        <f>'Laporan Mingguan'!O1598</f>
        <v>0</v>
      </c>
      <c r="J1591" s="44">
        <f>'Laporan Mingguan'!P1598</f>
        <v>0</v>
      </c>
      <c r="K1591" s="44">
        <f>'Laporan Mingguan'!Q1598</f>
        <v>77000</v>
      </c>
      <c r="L1591" s="44">
        <f>'Laporan Mingguan'!R1598</f>
        <v>0</v>
      </c>
    </row>
    <row r="1592" spans="1:12" s="41" customFormat="1" x14ac:dyDescent="0.2">
      <c r="A1592" s="43">
        <v>4</v>
      </c>
      <c r="B1592" s="43" t="str">
        <f>'Laporan Mingguan'!B1599</f>
        <v>Blade TB 4</v>
      </c>
      <c r="C1592" s="43" t="str">
        <f>'Laporan Mingguan'!C1599</f>
        <v>Nihart</v>
      </c>
      <c r="D1592" s="43" t="str">
        <f>'Laporan Mingguan'!D1599</f>
        <v>Yamaha</v>
      </c>
      <c r="E1592" s="43">
        <f>'Laporan Mingguan'!E1599</f>
        <v>0.5</v>
      </c>
      <c r="F1592" s="44">
        <f>'Laporan Mingguan'!F1599</f>
        <v>0</v>
      </c>
      <c r="G1592" s="43">
        <f>'Laporan Mingguan'!G1599+'Laporan Mingguan'!I1599+'Laporan Mingguan'!K1599+'Laporan Mingguan'!M1599</f>
        <v>0</v>
      </c>
      <c r="H1592" s="43">
        <f>'Laporan Mingguan'!H1599+'Laporan Mingguan'!J1599+'Laporan Mingguan'!L1599+'Laporan Mingguan'!N1599</f>
        <v>0</v>
      </c>
      <c r="I1592" s="44">
        <f>'Laporan Mingguan'!O1599</f>
        <v>0</v>
      </c>
      <c r="J1592" s="44">
        <f>'Laporan Mingguan'!P1599</f>
        <v>0</v>
      </c>
      <c r="K1592" s="44">
        <f>'Laporan Mingguan'!Q1599</f>
        <v>67500</v>
      </c>
      <c r="L1592" s="44">
        <f>'Laporan Mingguan'!R1599</f>
        <v>0</v>
      </c>
    </row>
    <row r="1593" spans="1:12" s="41" customFormat="1" x14ac:dyDescent="0.2">
      <c r="A1593" s="43">
        <v>5</v>
      </c>
      <c r="B1593" s="43" t="str">
        <f>'Laporan Mingguan'!B1600</f>
        <v>Blade WA 2075 C</v>
      </c>
      <c r="C1593" s="43" t="str">
        <f>'Laporan Mingguan'!C1600</f>
        <v>Nihart</v>
      </c>
      <c r="D1593" s="43" t="str">
        <f>'Laporan Mingguan'!D1600</f>
        <v>Asama</v>
      </c>
      <c r="E1593" s="43">
        <f>'Laporan Mingguan'!E1600</f>
        <v>0.7</v>
      </c>
      <c r="F1593" s="44">
        <f>'Laporan Mingguan'!F1600</f>
        <v>0</v>
      </c>
      <c r="G1593" s="43">
        <f>'Laporan Mingguan'!G1600+'Laporan Mingguan'!I1600+'Laporan Mingguan'!K1600+'Laporan Mingguan'!M1600</f>
        <v>0</v>
      </c>
      <c r="H1593" s="43">
        <f>'Laporan Mingguan'!H1600+'Laporan Mingguan'!J1600+'Laporan Mingguan'!L1600+'Laporan Mingguan'!N1600</f>
        <v>0</v>
      </c>
      <c r="I1593" s="44">
        <f>'Laporan Mingguan'!O1600</f>
        <v>0</v>
      </c>
      <c r="J1593" s="44">
        <f>'Laporan Mingguan'!P1600</f>
        <v>0</v>
      </c>
      <c r="K1593" s="44">
        <f>'Laporan Mingguan'!Q1600</f>
        <v>38400</v>
      </c>
      <c r="L1593" s="44">
        <f>'Laporan Mingguan'!R1600</f>
        <v>0</v>
      </c>
    </row>
    <row r="1594" spans="1:12" s="41" customFormat="1" x14ac:dyDescent="0.2">
      <c r="A1594" s="43">
        <v>6</v>
      </c>
      <c r="B1594" s="43" t="str">
        <f>'Laporan Mingguan'!B1601</f>
        <v>Bosh Liner WA 1037</v>
      </c>
      <c r="C1594" s="43" t="str">
        <f>'Laporan Mingguan'!C1601</f>
        <v>Nihart</v>
      </c>
      <c r="D1594" s="43" t="str">
        <f>'Laporan Mingguan'!D1601</f>
        <v>Asama</v>
      </c>
      <c r="E1594" s="43">
        <f>'Laporan Mingguan'!E1601</f>
        <v>0</v>
      </c>
      <c r="F1594" s="44">
        <f>'Laporan Mingguan'!F1601</f>
        <v>0</v>
      </c>
      <c r="G1594" s="43">
        <f>'Laporan Mingguan'!G1601+'Laporan Mingguan'!I1601+'Laporan Mingguan'!K1601+'Laporan Mingguan'!M1601</f>
        <v>0</v>
      </c>
      <c r="H1594" s="43">
        <f>'Laporan Mingguan'!H1601+'Laporan Mingguan'!J1601+'Laporan Mingguan'!L1601+'Laporan Mingguan'!N1601</f>
        <v>0</v>
      </c>
      <c r="I1594" s="44">
        <f>'Laporan Mingguan'!O1601</f>
        <v>0</v>
      </c>
      <c r="J1594" s="44">
        <f>'Laporan Mingguan'!P1601</f>
        <v>0</v>
      </c>
      <c r="K1594" s="44">
        <f>'Laporan Mingguan'!Q1601</f>
        <v>55000</v>
      </c>
      <c r="L1594" s="44">
        <f>'Laporan Mingguan'!R1601</f>
        <v>0</v>
      </c>
    </row>
    <row r="1595" spans="1:12" s="41" customFormat="1" x14ac:dyDescent="0.2">
      <c r="A1595" s="43">
        <v>7</v>
      </c>
      <c r="B1595" s="43" t="str">
        <f>'Laporan Mingguan'!B1602</f>
        <v>Chisel Filter Hole</v>
      </c>
      <c r="C1595" s="43">
        <f>'Laporan Mingguan'!C1602</f>
        <v>0</v>
      </c>
      <c r="D1595" s="43" t="str">
        <f>'Laporan Mingguan'!D1602</f>
        <v>AICC</v>
      </c>
      <c r="E1595" s="43">
        <f>'Laporan Mingguan'!E1602</f>
        <v>0</v>
      </c>
      <c r="F1595" s="44">
        <f>'Laporan Mingguan'!F1602</f>
        <v>0</v>
      </c>
      <c r="G1595" s="43">
        <f>'Laporan Mingguan'!G1602+'Laporan Mingguan'!I1602+'Laporan Mingguan'!K1602+'Laporan Mingguan'!M1602</f>
        <v>0</v>
      </c>
      <c r="H1595" s="43">
        <f>'Laporan Mingguan'!H1602+'Laporan Mingguan'!J1602+'Laporan Mingguan'!L1602+'Laporan Mingguan'!N1602</f>
        <v>0</v>
      </c>
      <c r="I1595" s="44">
        <f>'Laporan Mingguan'!O1602</f>
        <v>0</v>
      </c>
      <c r="J1595" s="44">
        <f>'Laporan Mingguan'!P1602</f>
        <v>0</v>
      </c>
      <c r="K1595" s="44">
        <f>'Laporan Mingguan'!Q1602</f>
        <v>280000</v>
      </c>
      <c r="L1595" s="44">
        <f>'Laporan Mingguan'!R1602</f>
        <v>0</v>
      </c>
    </row>
    <row r="1596" spans="1:12" s="41" customFormat="1" x14ac:dyDescent="0.2">
      <c r="A1596" s="43">
        <v>8</v>
      </c>
      <c r="B1596" s="43" t="str">
        <f>'Laporan Mingguan'!B1603</f>
        <v>Chuck Joint Collet</v>
      </c>
      <c r="C1596" s="43">
        <f>'Laporan Mingguan'!C1603</f>
        <v>0</v>
      </c>
      <c r="D1596" s="43" t="str">
        <f>'Laporan Mingguan'!D1603</f>
        <v>AICC</v>
      </c>
      <c r="E1596" s="43">
        <f>'Laporan Mingguan'!E1603</f>
        <v>0</v>
      </c>
      <c r="F1596" s="44">
        <f>'Laporan Mingguan'!F1603</f>
        <v>0</v>
      </c>
      <c r="G1596" s="43">
        <f>'Laporan Mingguan'!G1603+'Laporan Mingguan'!I1603+'Laporan Mingguan'!K1603+'Laporan Mingguan'!M1603</f>
        <v>0</v>
      </c>
      <c r="H1596" s="43">
        <f>'Laporan Mingguan'!H1603+'Laporan Mingguan'!J1603+'Laporan Mingguan'!L1603+'Laporan Mingguan'!N1603</f>
        <v>0</v>
      </c>
      <c r="I1596" s="44">
        <f>'Laporan Mingguan'!O1603</f>
        <v>0</v>
      </c>
      <c r="J1596" s="44">
        <f>'Laporan Mingguan'!P1603</f>
        <v>0</v>
      </c>
      <c r="K1596" s="44">
        <f>'Laporan Mingguan'!Q1603</f>
        <v>130000</v>
      </c>
      <c r="L1596" s="44">
        <f>'Laporan Mingguan'!R1603</f>
        <v>0</v>
      </c>
    </row>
    <row r="1597" spans="1:12" s="41" customFormat="1" x14ac:dyDescent="0.2">
      <c r="A1597" s="43">
        <v>9</v>
      </c>
      <c r="B1597" s="43" t="str">
        <f>'Laporan Mingguan'!B1604</f>
        <v>Control Cage 1661 F</v>
      </c>
      <c r="C1597" s="43" t="str">
        <f>'Laporan Mingguan'!C1604</f>
        <v>Nihart</v>
      </c>
      <c r="D1597" s="43" t="str">
        <f>'Laporan Mingguan'!D1604</f>
        <v>Asama</v>
      </c>
      <c r="E1597" s="43">
        <f>'Laporan Mingguan'!E1604</f>
        <v>0</v>
      </c>
      <c r="F1597" s="44">
        <f>'Laporan Mingguan'!F1604</f>
        <v>0</v>
      </c>
      <c r="G1597" s="43">
        <f>'Laporan Mingguan'!G1604+'Laporan Mingguan'!I1604+'Laporan Mingguan'!K1604+'Laporan Mingguan'!M1604</f>
        <v>0</v>
      </c>
      <c r="H1597" s="43">
        <f>'Laporan Mingguan'!H1604+'Laporan Mingguan'!J1604+'Laporan Mingguan'!L1604+'Laporan Mingguan'!N1604</f>
        <v>0</v>
      </c>
      <c r="I1597" s="44">
        <f>'Laporan Mingguan'!O1604</f>
        <v>0</v>
      </c>
      <c r="J1597" s="44">
        <f>'Laporan Mingguan'!P1604</f>
        <v>0</v>
      </c>
      <c r="K1597" s="44">
        <f>'Laporan Mingguan'!Q1604</f>
        <v>180000</v>
      </c>
      <c r="L1597" s="44">
        <f>'Laporan Mingguan'!R1604</f>
        <v>0</v>
      </c>
    </row>
    <row r="1598" spans="1:12" s="41" customFormat="1" x14ac:dyDescent="0.2">
      <c r="A1598" s="43">
        <v>10</v>
      </c>
      <c r="B1598" s="43" t="str">
        <f>'Laporan Mingguan'!B1605</f>
        <v>Distributor WA 0738 - 1802 C</v>
      </c>
      <c r="C1598" s="43" t="str">
        <f>'Laporan Mingguan'!C1605</f>
        <v>Nihart</v>
      </c>
      <c r="D1598" s="43" t="str">
        <f>'Laporan Mingguan'!D1605</f>
        <v>Asama</v>
      </c>
      <c r="E1598" s="43">
        <f>'Laporan Mingguan'!E1605</f>
        <v>1.8</v>
      </c>
      <c r="F1598" s="44">
        <f>'Laporan Mingguan'!F1605</f>
        <v>0</v>
      </c>
      <c r="G1598" s="43">
        <f>'Laporan Mingguan'!G1605+'Laporan Mingguan'!I1605+'Laporan Mingguan'!K1605+'Laporan Mingguan'!M1605</f>
        <v>0</v>
      </c>
      <c r="H1598" s="43">
        <f>'Laporan Mingguan'!H1605+'Laporan Mingguan'!J1605+'Laporan Mingguan'!L1605+'Laporan Mingguan'!N1605</f>
        <v>0</v>
      </c>
      <c r="I1598" s="44">
        <f>'Laporan Mingguan'!O1605</f>
        <v>0</v>
      </c>
      <c r="J1598" s="44">
        <f>'Laporan Mingguan'!P1605</f>
        <v>0</v>
      </c>
      <c r="K1598" s="44">
        <f>'Laporan Mingguan'!Q1605</f>
        <v>145000</v>
      </c>
      <c r="L1598" s="44">
        <f>'Laporan Mingguan'!R1605</f>
        <v>0</v>
      </c>
    </row>
    <row r="1599" spans="1:12" s="41" customFormat="1" x14ac:dyDescent="0.2">
      <c r="A1599" s="43">
        <v>11</v>
      </c>
      <c r="B1599" s="43" t="str">
        <f>'Laporan Mingguan'!B1606</f>
        <v xml:space="preserve">End Liner / liner bawah WA 2023 D </v>
      </c>
      <c r="C1599" s="43" t="str">
        <f>'Laporan Mingguan'!C1606</f>
        <v>Nihart</v>
      </c>
      <c r="D1599" s="43" t="str">
        <f>'Laporan Mingguan'!D1606</f>
        <v>Asama</v>
      </c>
      <c r="E1599" s="43">
        <f>'Laporan Mingguan'!E1606</f>
        <v>8.1999999999999993</v>
      </c>
      <c r="F1599" s="44">
        <f>'Laporan Mingguan'!F1606</f>
        <v>0</v>
      </c>
      <c r="G1599" s="43">
        <f>'Laporan Mingguan'!G1606+'Laporan Mingguan'!I1606+'Laporan Mingguan'!K1606+'Laporan Mingguan'!M1606</f>
        <v>0</v>
      </c>
      <c r="H1599" s="43">
        <f>'Laporan Mingguan'!H1606+'Laporan Mingguan'!J1606+'Laporan Mingguan'!L1606+'Laporan Mingguan'!N1606</f>
        <v>0</v>
      </c>
      <c r="I1599" s="44">
        <f>'Laporan Mingguan'!O1606</f>
        <v>0</v>
      </c>
      <c r="J1599" s="44">
        <f>'Laporan Mingguan'!P1606</f>
        <v>0</v>
      </c>
      <c r="K1599" s="44">
        <f>'Laporan Mingguan'!Q1606</f>
        <v>300000</v>
      </c>
      <c r="L1599" s="44">
        <f>'Laporan Mingguan'!R1606</f>
        <v>0</v>
      </c>
    </row>
    <row r="1600" spans="1:12" s="41" customFormat="1" x14ac:dyDescent="0.2">
      <c r="A1600" s="43">
        <v>12</v>
      </c>
      <c r="B1600" s="43" t="str">
        <f>'Laporan Mingguan'!B1607</f>
        <v>Extention hand gerinda</v>
      </c>
      <c r="C1600" s="43" t="str">
        <f>'Laporan Mingguan'!C1607</f>
        <v>S 45 C</v>
      </c>
      <c r="D1600" s="43" t="str">
        <f>'Laporan Mingguan'!D1607</f>
        <v>AICC</v>
      </c>
      <c r="E1600" s="43">
        <f>'Laporan Mingguan'!E1607</f>
        <v>0</v>
      </c>
      <c r="F1600" s="44">
        <f>'Laporan Mingguan'!F1607</f>
        <v>0</v>
      </c>
      <c r="G1600" s="43">
        <f>'Laporan Mingguan'!G1607+'Laporan Mingguan'!I1607+'Laporan Mingguan'!K1607+'Laporan Mingguan'!M1607</f>
        <v>0</v>
      </c>
      <c r="H1600" s="43">
        <f>'Laporan Mingguan'!H1607+'Laporan Mingguan'!J1607+'Laporan Mingguan'!L1607+'Laporan Mingguan'!N1607</f>
        <v>0</v>
      </c>
      <c r="I1600" s="44">
        <f>'Laporan Mingguan'!O1607</f>
        <v>0</v>
      </c>
      <c r="J1600" s="44">
        <f>'Laporan Mingguan'!P1607</f>
        <v>0</v>
      </c>
      <c r="K1600" s="44">
        <f>'Laporan Mingguan'!Q1607</f>
        <v>225000</v>
      </c>
      <c r="L1600" s="44">
        <f>'Laporan Mingguan'!R1607</f>
        <v>0</v>
      </c>
    </row>
    <row r="1601" spans="1:12" s="41" customFormat="1" x14ac:dyDescent="0.2">
      <c r="A1601" s="43">
        <v>13</v>
      </c>
      <c r="B1601" s="43" t="str">
        <f>'Laporan Mingguan'!B1608</f>
        <v>Extention hanger Shoot Blast</v>
      </c>
      <c r="C1601" s="43" t="str">
        <f>'Laporan Mingguan'!C1608</f>
        <v>FCD</v>
      </c>
      <c r="D1601" s="43" t="str">
        <f>'Laporan Mingguan'!D1608</f>
        <v>AICC</v>
      </c>
      <c r="E1601" s="43">
        <f>'Laporan Mingguan'!E1608</f>
        <v>0</v>
      </c>
      <c r="F1601" s="44">
        <f>'Laporan Mingguan'!F1608</f>
        <v>0</v>
      </c>
      <c r="G1601" s="43">
        <f>'Laporan Mingguan'!G1608+'Laporan Mingguan'!I1608+'Laporan Mingguan'!K1608+'Laporan Mingguan'!M1608</f>
        <v>0</v>
      </c>
      <c r="H1601" s="43">
        <f>'Laporan Mingguan'!H1608+'Laporan Mingguan'!J1608+'Laporan Mingguan'!L1608+'Laporan Mingguan'!N1608</f>
        <v>0</v>
      </c>
      <c r="I1601" s="44">
        <f>'Laporan Mingguan'!O1608</f>
        <v>0</v>
      </c>
      <c r="J1601" s="44">
        <f>'Laporan Mingguan'!P1608</f>
        <v>0</v>
      </c>
      <c r="K1601" s="44">
        <f>'Laporan Mingguan'!Q1608</f>
        <v>510000</v>
      </c>
      <c r="L1601" s="44">
        <f>'Laporan Mingguan'!R1608</f>
        <v>0</v>
      </c>
    </row>
    <row r="1602" spans="1:12" s="41" customFormat="1" x14ac:dyDescent="0.2">
      <c r="A1602" s="43">
        <v>14</v>
      </c>
      <c r="B1602" s="43" t="str">
        <f>'Laporan Mingguan'!B1609</f>
        <v>Flange</v>
      </c>
      <c r="C1602" s="43">
        <f>'Laporan Mingguan'!C1609</f>
        <v>0</v>
      </c>
      <c r="D1602" s="43" t="str">
        <f>'Laporan Mingguan'!D1609</f>
        <v>Autotech</v>
      </c>
      <c r="E1602" s="43">
        <f>'Laporan Mingguan'!E1609</f>
        <v>0</v>
      </c>
      <c r="F1602" s="44">
        <f>'Laporan Mingguan'!F1609</f>
        <v>0</v>
      </c>
      <c r="G1602" s="43">
        <f>'Laporan Mingguan'!G1609+'Laporan Mingguan'!I1609+'Laporan Mingguan'!K1609+'Laporan Mingguan'!M1609</f>
        <v>0</v>
      </c>
      <c r="H1602" s="43">
        <f>'Laporan Mingguan'!H1609+'Laporan Mingguan'!J1609+'Laporan Mingguan'!L1609+'Laporan Mingguan'!N1609</f>
        <v>0</v>
      </c>
      <c r="I1602" s="44">
        <f>'Laporan Mingguan'!O1609</f>
        <v>0</v>
      </c>
      <c r="J1602" s="44">
        <f>'Laporan Mingguan'!P1609</f>
        <v>0</v>
      </c>
      <c r="K1602" s="44">
        <f>'Laporan Mingguan'!Q1609</f>
        <v>0</v>
      </c>
      <c r="L1602" s="44">
        <f>'Laporan Mingguan'!R1609</f>
        <v>0</v>
      </c>
    </row>
    <row r="1603" spans="1:12" s="41" customFormat="1" x14ac:dyDescent="0.2">
      <c r="A1603" s="43">
        <v>15</v>
      </c>
      <c r="B1603" s="43" t="str">
        <f>'Laporan Mingguan'!B1610</f>
        <v>Flange Fan Blasting left</v>
      </c>
      <c r="C1603" s="43">
        <f>'Laporan Mingguan'!C1610</f>
        <v>0</v>
      </c>
      <c r="D1603" s="43" t="str">
        <f>'Laporan Mingguan'!D1610</f>
        <v>Autotech</v>
      </c>
      <c r="E1603" s="43">
        <f>'Laporan Mingguan'!E1610</f>
        <v>0</v>
      </c>
      <c r="F1603" s="44">
        <f>'Laporan Mingguan'!F1610</f>
        <v>0</v>
      </c>
      <c r="G1603" s="43">
        <f>'Laporan Mingguan'!G1610+'Laporan Mingguan'!I1610+'Laporan Mingguan'!K1610+'Laporan Mingguan'!M1610</f>
        <v>0</v>
      </c>
      <c r="H1603" s="43">
        <f>'Laporan Mingguan'!H1610+'Laporan Mingguan'!J1610+'Laporan Mingguan'!L1610+'Laporan Mingguan'!N1610</f>
        <v>0</v>
      </c>
      <c r="I1603" s="44">
        <f>'Laporan Mingguan'!O1610</f>
        <v>0</v>
      </c>
      <c r="J1603" s="44">
        <f>'Laporan Mingguan'!P1610</f>
        <v>0</v>
      </c>
      <c r="K1603" s="44">
        <f>'Laporan Mingguan'!Q1610</f>
        <v>0</v>
      </c>
      <c r="L1603" s="44">
        <f>'Laporan Mingguan'!R1610</f>
        <v>0</v>
      </c>
    </row>
    <row r="1604" spans="1:12" s="41" customFormat="1" x14ac:dyDescent="0.2">
      <c r="A1604" s="43">
        <v>16</v>
      </c>
      <c r="B1604" s="43" t="str">
        <f>'Laporan Mingguan'!B1611</f>
        <v>Flange Fan Blasting Right</v>
      </c>
      <c r="C1604" s="43">
        <f>'Laporan Mingguan'!C1611</f>
        <v>0</v>
      </c>
      <c r="D1604" s="43" t="str">
        <f>'Laporan Mingguan'!D1611</f>
        <v>Autotech</v>
      </c>
      <c r="E1604" s="43">
        <f>'Laporan Mingguan'!E1611</f>
        <v>0</v>
      </c>
      <c r="F1604" s="44">
        <f>'Laporan Mingguan'!F1611</f>
        <v>0</v>
      </c>
      <c r="G1604" s="43">
        <f>'Laporan Mingguan'!G1611+'Laporan Mingguan'!I1611+'Laporan Mingguan'!K1611+'Laporan Mingguan'!M1611</f>
        <v>0</v>
      </c>
      <c r="H1604" s="43">
        <f>'Laporan Mingguan'!H1611+'Laporan Mingguan'!J1611+'Laporan Mingguan'!L1611+'Laporan Mingguan'!N1611</f>
        <v>0</v>
      </c>
      <c r="I1604" s="44">
        <f>'Laporan Mingguan'!O1611</f>
        <v>0</v>
      </c>
      <c r="J1604" s="44">
        <f>'Laporan Mingguan'!P1611</f>
        <v>0</v>
      </c>
      <c r="K1604" s="44">
        <f>'Laporan Mingguan'!Q1611</f>
        <v>0</v>
      </c>
      <c r="L1604" s="44">
        <f>'Laporan Mingguan'!R1611</f>
        <v>0</v>
      </c>
    </row>
    <row r="1605" spans="1:12" s="41" customFormat="1" x14ac:dyDescent="0.2">
      <c r="A1605" s="43">
        <v>17</v>
      </c>
      <c r="B1605" s="43" t="str">
        <f>'Laporan Mingguan'!B1612</f>
        <v>Hanger Shoot Blast C/ Block</v>
      </c>
      <c r="C1605" s="43" t="str">
        <f>'Laporan Mingguan'!C1612</f>
        <v>Nihart</v>
      </c>
      <c r="D1605" s="43" t="str">
        <f>'Laporan Mingguan'!D1612</f>
        <v>AICC</v>
      </c>
      <c r="E1605" s="43">
        <f>'Laporan Mingguan'!E1612</f>
        <v>0</v>
      </c>
      <c r="F1605" s="44">
        <f>'Laporan Mingguan'!F1612</f>
        <v>0</v>
      </c>
      <c r="G1605" s="43">
        <f>'Laporan Mingguan'!G1612+'Laporan Mingguan'!I1612+'Laporan Mingguan'!K1612+'Laporan Mingguan'!M1612</f>
        <v>0</v>
      </c>
      <c r="H1605" s="43">
        <f>'Laporan Mingguan'!H1612+'Laporan Mingguan'!J1612+'Laporan Mingguan'!L1612+'Laporan Mingguan'!N1612</f>
        <v>0</v>
      </c>
      <c r="I1605" s="44">
        <f>'Laporan Mingguan'!O1612</f>
        <v>0</v>
      </c>
      <c r="J1605" s="44">
        <f>'Laporan Mingguan'!P1612</f>
        <v>0</v>
      </c>
      <c r="K1605" s="44">
        <f>'Laporan Mingguan'!Q1612</f>
        <v>106000</v>
      </c>
      <c r="L1605" s="44">
        <f>'Laporan Mingguan'!R1612</f>
        <v>0</v>
      </c>
    </row>
    <row r="1606" spans="1:12" s="41" customFormat="1" x14ac:dyDescent="0.2">
      <c r="A1606" s="43">
        <v>18</v>
      </c>
      <c r="B1606" s="43" t="str">
        <f>'Laporan Mingguan'!B1613</f>
        <v>Hanger Shoot Blast C/ Head</v>
      </c>
      <c r="C1606" s="43" t="str">
        <f>'Laporan Mingguan'!C1613</f>
        <v>Nihart</v>
      </c>
      <c r="D1606" s="43" t="str">
        <f>'Laporan Mingguan'!D1613</f>
        <v>AICC</v>
      </c>
      <c r="E1606" s="43">
        <f>'Laporan Mingguan'!E1613</f>
        <v>0</v>
      </c>
      <c r="F1606" s="44">
        <f>'Laporan Mingguan'!F1613</f>
        <v>0</v>
      </c>
      <c r="G1606" s="43">
        <f>'Laporan Mingguan'!G1613+'Laporan Mingguan'!I1613+'Laporan Mingguan'!K1613+'Laporan Mingguan'!M1613</f>
        <v>0</v>
      </c>
      <c r="H1606" s="43">
        <f>'Laporan Mingguan'!H1613+'Laporan Mingguan'!J1613+'Laporan Mingguan'!L1613+'Laporan Mingguan'!N1613</f>
        <v>0</v>
      </c>
      <c r="I1606" s="44">
        <f>'Laporan Mingguan'!O1613</f>
        <v>0</v>
      </c>
      <c r="J1606" s="44">
        <f>'Laporan Mingguan'!P1613</f>
        <v>0</v>
      </c>
      <c r="K1606" s="44">
        <f>'Laporan Mingguan'!Q1613</f>
        <v>51150</v>
      </c>
      <c r="L1606" s="44">
        <f>'Laporan Mingguan'!R1613</f>
        <v>0</v>
      </c>
    </row>
    <row r="1607" spans="1:12" s="41" customFormat="1" x14ac:dyDescent="0.2">
      <c r="A1607" s="43">
        <v>19</v>
      </c>
      <c r="B1607" s="43" t="str">
        <f>'Laporan Mingguan'!B1614</f>
        <v>Housing Bearing</v>
      </c>
      <c r="C1607" s="43" t="str">
        <f>'Laporan Mingguan'!C1614</f>
        <v>Nihart</v>
      </c>
      <c r="D1607" s="43" t="str">
        <f>'Laporan Mingguan'!D1614</f>
        <v>Asama</v>
      </c>
      <c r="E1607" s="43">
        <f>'Laporan Mingguan'!E1614</f>
        <v>36.200000000000003</v>
      </c>
      <c r="F1607" s="44">
        <f>'Laporan Mingguan'!F1614</f>
        <v>0</v>
      </c>
      <c r="G1607" s="43">
        <f>'Laporan Mingguan'!G1614+'Laporan Mingguan'!I1614+'Laporan Mingguan'!K1614+'Laporan Mingguan'!M1614</f>
        <v>0</v>
      </c>
      <c r="H1607" s="43">
        <f>'Laporan Mingguan'!H1614+'Laporan Mingguan'!J1614+'Laporan Mingguan'!L1614+'Laporan Mingguan'!N1614</f>
        <v>0</v>
      </c>
      <c r="I1607" s="44">
        <f>'Laporan Mingguan'!O1614</f>
        <v>0</v>
      </c>
      <c r="J1607" s="44">
        <f>'Laporan Mingguan'!P1614</f>
        <v>0</v>
      </c>
      <c r="K1607" s="44">
        <f>'Laporan Mingguan'!Q1614</f>
        <v>0</v>
      </c>
      <c r="L1607" s="44">
        <f>'Laporan Mingguan'!R1614</f>
        <v>0</v>
      </c>
    </row>
    <row r="1608" spans="1:12" s="41" customFormat="1" x14ac:dyDescent="0.2">
      <c r="A1608" s="43">
        <v>20</v>
      </c>
      <c r="B1608" s="43" t="str">
        <f>'Laporan Mingguan'!B1615</f>
        <v>Infortation Pipe WA 0738 - 1030</v>
      </c>
      <c r="C1608" s="43" t="str">
        <f>'Laporan Mingguan'!C1615</f>
        <v>Nihart</v>
      </c>
      <c r="D1608" s="43" t="str">
        <f>'Laporan Mingguan'!D1615</f>
        <v>Asama</v>
      </c>
      <c r="E1608" s="43">
        <f>'Laporan Mingguan'!E1615</f>
        <v>4.5</v>
      </c>
      <c r="F1608" s="44">
        <f>'Laporan Mingguan'!F1615</f>
        <v>0</v>
      </c>
      <c r="G1608" s="43">
        <f>'Laporan Mingguan'!G1615+'Laporan Mingguan'!I1615+'Laporan Mingguan'!K1615+'Laporan Mingguan'!M1615</f>
        <v>0</v>
      </c>
      <c r="H1608" s="43">
        <f>'Laporan Mingguan'!H1615+'Laporan Mingguan'!J1615+'Laporan Mingguan'!L1615+'Laporan Mingguan'!N1615</f>
        <v>0</v>
      </c>
      <c r="I1608" s="44">
        <f>'Laporan Mingguan'!O1615</f>
        <v>0</v>
      </c>
      <c r="J1608" s="44">
        <f>'Laporan Mingguan'!P1615</f>
        <v>0</v>
      </c>
      <c r="K1608" s="44">
        <f>'Laporan Mingguan'!Q1615</f>
        <v>185000</v>
      </c>
      <c r="L1608" s="44">
        <f>'Laporan Mingguan'!R1615</f>
        <v>0</v>
      </c>
    </row>
    <row r="1609" spans="1:12" s="41" customFormat="1" x14ac:dyDescent="0.2">
      <c r="A1609" s="43">
        <v>21</v>
      </c>
      <c r="B1609" s="43" t="str">
        <f>'Laporan Mingguan'!B1616</f>
        <v>kunci lavier</v>
      </c>
      <c r="C1609" s="43">
        <f>'Laporan Mingguan'!C1616</f>
        <v>0</v>
      </c>
      <c r="D1609" s="43">
        <f>'Laporan Mingguan'!D1616</f>
        <v>0</v>
      </c>
      <c r="E1609" s="43">
        <f>'Laporan Mingguan'!E1616</f>
        <v>0</v>
      </c>
      <c r="F1609" s="44">
        <f>'Laporan Mingguan'!F1616</f>
        <v>0</v>
      </c>
      <c r="G1609" s="43">
        <f>'Laporan Mingguan'!G1616+'Laporan Mingguan'!I1616+'Laporan Mingguan'!K1616+'Laporan Mingguan'!M1616</f>
        <v>0</v>
      </c>
      <c r="H1609" s="43">
        <f>'Laporan Mingguan'!H1616+'Laporan Mingguan'!J1616+'Laporan Mingguan'!L1616+'Laporan Mingguan'!N1616</f>
        <v>0</v>
      </c>
      <c r="I1609" s="44">
        <f>'Laporan Mingguan'!O1616</f>
        <v>0</v>
      </c>
      <c r="J1609" s="44">
        <f>'Laporan Mingguan'!P1616</f>
        <v>0</v>
      </c>
      <c r="K1609" s="44">
        <f>'Laporan Mingguan'!Q1616</f>
        <v>0</v>
      </c>
      <c r="L1609" s="44">
        <f>'Laporan Mingguan'!R1616</f>
        <v>0</v>
      </c>
    </row>
    <row r="1610" spans="1:12" s="41" customFormat="1" x14ac:dyDescent="0.2">
      <c r="A1610" s="43">
        <v>22</v>
      </c>
      <c r="B1610" s="43" t="str">
        <f>'Laporan Mingguan'!B1617</f>
        <v>Lingkar Liner  S0738 - 1024A</v>
      </c>
      <c r="C1610" s="43" t="str">
        <f>'Laporan Mingguan'!C1617</f>
        <v>Nihart</v>
      </c>
      <c r="D1610" s="43" t="str">
        <f>'Laporan Mingguan'!D1617</f>
        <v>Asama</v>
      </c>
      <c r="E1610" s="43">
        <f>'Laporan Mingguan'!E1617</f>
        <v>2.2000000000000002</v>
      </c>
      <c r="F1610" s="44">
        <f>'Laporan Mingguan'!F1617</f>
        <v>0</v>
      </c>
      <c r="G1610" s="43">
        <f>'Laporan Mingguan'!G1617+'Laporan Mingguan'!I1617+'Laporan Mingguan'!K1617+'Laporan Mingguan'!M1617</f>
        <v>0</v>
      </c>
      <c r="H1610" s="43">
        <f>'Laporan Mingguan'!H1617+'Laporan Mingguan'!J1617+'Laporan Mingguan'!L1617+'Laporan Mingguan'!N1617</f>
        <v>0</v>
      </c>
      <c r="I1610" s="44">
        <f>'Laporan Mingguan'!O1617</f>
        <v>0</v>
      </c>
      <c r="J1610" s="44">
        <f>'Laporan Mingguan'!P1617</f>
        <v>0</v>
      </c>
      <c r="K1610" s="44">
        <f>'Laporan Mingguan'!Q1617</f>
        <v>284287.5</v>
      </c>
      <c r="L1610" s="44">
        <f>'Laporan Mingguan'!R1617</f>
        <v>0</v>
      </c>
    </row>
    <row r="1611" spans="1:12" s="41" customFormat="1" x14ac:dyDescent="0.2">
      <c r="A1611" s="43">
        <v>23</v>
      </c>
      <c r="B1611" s="43" t="str">
        <f>'Laporan Mingguan'!B1618</f>
        <v xml:space="preserve">LOCK RING JIC </v>
      </c>
      <c r="C1611" s="43">
        <f>'Laporan Mingguan'!C1618</f>
        <v>0</v>
      </c>
      <c r="D1611" s="43" t="str">
        <f>'Laporan Mingguan'!D1618</f>
        <v xml:space="preserve">JIC </v>
      </c>
      <c r="E1611" s="43">
        <f>'Laporan Mingguan'!E1618</f>
        <v>0</v>
      </c>
      <c r="F1611" s="44">
        <f>'Laporan Mingguan'!F1618</f>
        <v>85</v>
      </c>
      <c r="G1611" s="43">
        <f>'Laporan Mingguan'!G1618+'Laporan Mingguan'!I1618+'Laporan Mingguan'!K1618+'Laporan Mingguan'!M1618</f>
        <v>0</v>
      </c>
      <c r="H1611" s="43">
        <f>'Laporan Mingguan'!H1618+'Laporan Mingguan'!J1618+'Laporan Mingguan'!L1618+'Laporan Mingguan'!N1618</f>
        <v>0</v>
      </c>
      <c r="I1611" s="44">
        <f>'Laporan Mingguan'!O1618</f>
        <v>85</v>
      </c>
      <c r="J1611" s="44">
        <f>'Laporan Mingguan'!P1618</f>
        <v>85</v>
      </c>
      <c r="K1611" s="44">
        <f>'Laporan Mingguan'!Q1618</f>
        <v>25000</v>
      </c>
      <c r="L1611" s="44">
        <f>'Laporan Mingguan'!R1618</f>
        <v>2125000</v>
      </c>
    </row>
    <row r="1612" spans="1:12" s="41" customFormat="1" x14ac:dyDescent="0.2">
      <c r="A1612" s="43">
        <v>24</v>
      </c>
      <c r="B1612" s="43" t="str">
        <f>'Laporan Mingguan'!B1619</f>
        <v>Ring Bulat</v>
      </c>
      <c r="C1612" s="43">
        <f>'Laporan Mingguan'!C1619</f>
        <v>0</v>
      </c>
      <c r="D1612" s="43">
        <f>'Laporan Mingguan'!D1619</f>
        <v>0</v>
      </c>
      <c r="E1612" s="43">
        <f>'Laporan Mingguan'!E1619</f>
        <v>0</v>
      </c>
      <c r="F1612" s="44">
        <f>'Laporan Mingguan'!F1619</f>
        <v>0</v>
      </c>
      <c r="G1612" s="43">
        <f>'Laporan Mingguan'!G1619+'Laporan Mingguan'!I1619+'Laporan Mingguan'!K1619+'Laporan Mingguan'!M1619</f>
        <v>0</v>
      </c>
      <c r="H1612" s="43">
        <f>'Laporan Mingguan'!H1619+'Laporan Mingguan'!J1619+'Laporan Mingguan'!L1619+'Laporan Mingguan'!N1619</f>
        <v>0</v>
      </c>
      <c r="I1612" s="44">
        <f>'Laporan Mingguan'!O1619</f>
        <v>0</v>
      </c>
      <c r="J1612" s="44">
        <f>'Laporan Mingguan'!P1619</f>
        <v>0</v>
      </c>
      <c r="K1612" s="44">
        <f>'Laporan Mingguan'!Q1619</f>
        <v>1870</v>
      </c>
      <c r="L1612" s="44">
        <f>'Laporan Mingguan'!R1619</f>
        <v>0</v>
      </c>
    </row>
    <row r="1613" spans="1:12" s="41" customFormat="1" x14ac:dyDescent="0.2">
      <c r="A1613" s="43">
        <v>25</v>
      </c>
      <c r="B1613" s="43" t="str">
        <f>'Laporan Mingguan'!B1620</f>
        <v>Sepatu Vibrator</v>
      </c>
      <c r="C1613" s="43">
        <f>'Laporan Mingguan'!C1620</f>
        <v>0</v>
      </c>
      <c r="D1613" s="43" t="str">
        <f>'Laporan Mingguan'!D1620</f>
        <v>AICC</v>
      </c>
      <c r="E1613" s="43">
        <f>'Laporan Mingguan'!E1620</f>
        <v>0</v>
      </c>
      <c r="F1613" s="44">
        <f>'Laporan Mingguan'!F1620</f>
        <v>0</v>
      </c>
      <c r="G1613" s="43">
        <f>'Laporan Mingguan'!G1620+'Laporan Mingguan'!I1620+'Laporan Mingguan'!K1620+'Laporan Mingguan'!M1620</f>
        <v>0</v>
      </c>
      <c r="H1613" s="43">
        <f>'Laporan Mingguan'!H1620+'Laporan Mingguan'!J1620+'Laporan Mingguan'!L1620+'Laporan Mingguan'!N1620</f>
        <v>0</v>
      </c>
      <c r="I1613" s="44">
        <f>'Laporan Mingguan'!O1620</f>
        <v>0</v>
      </c>
      <c r="J1613" s="44">
        <f>'Laporan Mingguan'!P1620</f>
        <v>0</v>
      </c>
      <c r="K1613" s="44">
        <f>'Laporan Mingguan'!Q1620</f>
        <v>150000</v>
      </c>
      <c r="L1613" s="44">
        <f>'Laporan Mingguan'!R1620</f>
        <v>0</v>
      </c>
    </row>
    <row r="1614" spans="1:12" s="41" customFormat="1" x14ac:dyDescent="0.2">
      <c r="A1614" s="43">
        <v>26</v>
      </c>
      <c r="B1614" s="43" t="str">
        <f>'Laporan Mingguan'!B1621</f>
        <v>Side Aus Plate BK 001-1-0151</v>
      </c>
      <c r="C1614" s="43" t="str">
        <f>'Laporan Mingguan'!C1621</f>
        <v>Nihart</v>
      </c>
      <c r="D1614" s="43" t="str">
        <f>'Laporan Mingguan'!D1621</f>
        <v>Asama</v>
      </c>
      <c r="E1614" s="43">
        <f>'Laporan Mingguan'!E1621</f>
        <v>7.7</v>
      </c>
      <c r="F1614" s="44">
        <f>'Laporan Mingguan'!F1621</f>
        <v>0</v>
      </c>
      <c r="G1614" s="43">
        <f>'Laporan Mingguan'!G1621+'Laporan Mingguan'!I1621+'Laporan Mingguan'!K1621+'Laporan Mingguan'!M1621</f>
        <v>0</v>
      </c>
      <c r="H1614" s="43">
        <f>'Laporan Mingguan'!H1621+'Laporan Mingguan'!J1621+'Laporan Mingguan'!L1621+'Laporan Mingguan'!N1621</f>
        <v>0</v>
      </c>
      <c r="I1614" s="44">
        <f>'Laporan Mingguan'!O1621</f>
        <v>0</v>
      </c>
      <c r="J1614" s="44">
        <f>'Laporan Mingguan'!P1621</f>
        <v>0</v>
      </c>
      <c r="K1614" s="44">
        <f>'Laporan Mingguan'!Q1621</f>
        <v>548700</v>
      </c>
      <c r="L1614" s="44">
        <f>'Laporan Mingguan'!R1621</f>
        <v>0</v>
      </c>
    </row>
    <row r="1615" spans="1:12" s="41" customFormat="1" x14ac:dyDescent="0.2">
      <c r="A1615" s="43">
        <v>27</v>
      </c>
      <c r="B1615" s="43" t="str">
        <f>'Laporan Mingguan'!B1622</f>
        <v>SUPPORT PIN</v>
      </c>
      <c r="C1615" s="43">
        <f>'Laporan Mingguan'!C1622</f>
        <v>0</v>
      </c>
      <c r="D1615" s="43" t="str">
        <f>'Laporan Mingguan'!D1622</f>
        <v xml:space="preserve">JIC </v>
      </c>
      <c r="E1615" s="43">
        <f>'Laporan Mingguan'!E1622</f>
        <v>0</v>
      </c>
      <c r="F1615" s="44">
        <f>'Laporan Mingguan'!F1622</f>
        <v>0</v>
      </c>
      <c r="G1615" s="43">
        <f>'Laporan Mingguan'!G1622+'Laporan Mingguan'!I1622+'Laporan Mingguan'!K1622+'Laporan Mingguan'!M1622</f>
        <v>0</v>
      </c>
      <c r="H1615" s="43">
        <f>'Laporan Mingguan'!H1622+'Laporan Mingguan'!J1622+'Laporan Mingguan'!L1622+'Laporan Mingguan'!N1622</f>
        <v>0</v>
      </c>
      <c r="I1615" s="44">
        <f>'Laporan Mingguan'!O1622</f>
        <v>0</v>
      </c>
      <c r="J1615" s="44">
        <f>'Laporan Mingguan'!P1622</f>
        <v>0</v>
      </c>
      <c r="K1615" s="44">
        <f>'Laporan Mingguan'!Q1622</f>
        <v>30000</v>
      </c>
      <c r="L1615" s="44">
        <f>'Laporan Mingguan'!R1622</f>
        <v>0</v>
      </c>
    </row>
    <row r="1616" spans="1:12" s="41" customFormat="1" x14ac:dyDescent="0.2">
      <c r="A1616" s="43">
        <v>28</v>
      </c>
      <c r="B1616" s="43" t="str">
        <f>'Laporan Mingguan'!B1623</f>
        <v>Top Liner S 0738 - 1024</v>
      </c>
      <c r="C1616" s="43" t="str">
        <f>'Laporan Mingguan'!C1623</f>
        <v>Nihart</v>
      </c>
      <c r="D1616" s="43" t="str">
        <f>'Laporan Mingguan'!D1623</f>
        <v>Asama</v>
      </c>
      <c r="E1616" s="43">
        <f>'Laporan Mingguan'!E1623</f>
        <v>0</v>
      </c>
      <c r="F1616" s="44">
        <f>'Laporan Mingguan'!F1623</f>
        <v>0</v>
      </c>
      <c r="G1616" s="43">
        <f>'Laporan Mingguan'!G1623+'Laporan Mingguan'!I1623+'Laporan Mingguan'!K1623+'Laporan Mingguan'!M1623</f>
        <v>0</v>
      </c>
      <c r="H1616" s="43">
        <f>'Laporan Mingguan'!H1623+'Laporan Mingguan'!J1623+'Laporan Mingguan'!L1623+'Laporan Mingguan'!N1623</f>
        <v>0</v>
      </c>
      <c r="I1616" s="44">
        <f>'Laporan Mingguan'!O1623</f>
        <v>0</v>
      </c>
      <c r="J1616" s="44">
        <f>'Laporan Mingguan'!P1623</f>
        <v>0</v>
      </c>
      <c r="K1616" s="44">
        <f>'Laporan Mingguan'!Q1623</f>
        <v>498500</v>
      </c>
      <c r="L1616" s="44">
        <f>'Laporan Mingguan'!R1623</f>
        <v>0</v>
      </c>
    </row>
    <row r="1617" spans="1:12" s="41" customFormat="1" x14ac:dyDescent="0.2">
      <c r="A1617" s="43">
        <v>29</v>
      </c>
      <c r="B1617" s="43" t="str">
        <f>'Laporan Mingguan'!B1624</f>
        <v>Top Liner WA 2024 A</v>
      </c>
      <c r="C1617" s="43" t="str">
        <f>'Laporan Mingguan'!C1624</f>
        <v>Nihart</v>
      </c>
      <c r="D1617" s="43" t="str">
        <f>'Laporan Mingguan'!D1624</f>
        <v>Asama</v>
      </c>
      <c r="E1617" s="43">
        <f>'Laporan Mingguan'!E1624</f>
        <v>3.3</v>
      </c>
      <c r="F1617" s="44">
        <f>'Laporan Mingguan'!F1624</f>
        <v>0</v>
      </c>
      <c r="G1617" s="43">
        <f>'Laporan Mingguan'!G1624+'Laporan Mingguan'!I1624+'Laporan Mingguan'!K1624+'Laporan Mingguan'!M1624</f>
        <v>0</v>
      </c>
      <c r="H1617" s="43">
        <f>'Laporan Mingguan'!H1624+'Laporan Mingguan'!J1624+'Laporan Mingguan'!L1624+'Laporan Mingguan'!N1624</f>
        <v>0</v>
      </c>
      <c r="I1617" s="44">
        <f>'Laporan Mingguan'!O1624</f>
        <v>0</v>
      </c>
      <c r="J1617" s="44">
        <f>'Laporan Mingguan'!P1624</f>
        <v>0</v>
      </c>
      <c r="K1617" s="44">
        <f>'Laporan Mingguan'!Q1624</f>
        <v>614125</v>
      </c>
      <c r="L1617" s="44">
        <f>'Laporan Mingguan'!R1624</f>
        <v>0</v>
      </c>
    </row>
    <row r="1618" spans="1:12" s="41" customFormat="1" x14ac:dyDescent="0.2">
      <c r="A1618" s="43">
        <v>30</v>
      </c>
      <c r="B1618" s="43" t="str">
        <f>'Laporan Mingguan'!B1625</f>
        <v>WA 0081 B</v>
      </c>
      <c r="C1618" s="43">
        <f>'Laporan Mingguan'!C1625</f>
        <v>0</v>
      </c>
      <c r="D1618" s="43">
        <f>'Laporan Mingguan'!D1625</f>
        <v>0</v>
      </c>
      <c r="E1618" s="43">
        <f>'Laporan Mingguan'!E1625</f>
        <v>0</v>
      </c>
      <c r="F1618" s="44">
        <f>'Laporan Mingguan'!F1625</f>
        <v>0</v>
      </c>
      <c r="G1618" s="43">
        <f>'Laporan Mingguan'!G1625+'Laporan Mingguan'!I1625+'Laporan Mingguan'!K1625+'Laporan Mingguan'!M1625</f>
        <v>0</v>
      </c>
      <c r="H1618" s="43">
        <f>'Laporan Mingguan'!H1625+'Laporan Mingguan'!J1625+'Laporan Mingguan'!L1625+'Laporan Mingguan'!N1625</f>
        <v>0</v>
      </c>
      <c r="I1618" s="44">
        <f>'Laporan Mingguan'!O1625</f>
        <v>0</v>
      </c>
      <c r="J1618" s="44">
        <f>'Laporan Mingguan'!P1625</f>
        <v>0</v>
      </c>
      <c r="K1618" s="44">
        <f>'Laporan Mingguan'!Q1625</f>
        <v>0</v>
      </c>
      <c r="L1618" s="44">
        <f>'Laporan Mingguan'!R1625</f>
        <v>0</v>
      </c>
    </row>
    <row r="1619" spans="1:12" s="41" customFormat="1" x14ac:dyDescent="0.2">
      <c r="A1619" s="43">
        <v>31</v>
      </c>
      <c r="B1619" s="43" t="str">
        <f>'Laporan Mingguan'!B1626</f>
        <v>WA 0083 B</v>
      </c>
      <c r="C1619" s="43">
        <f>'Laporan Mingguan'!C1626</f>
        <v>0</v>
      </c>
      <c r="D1619" s="43">
        <f>'Laporan Mingguan'!D1626</f>
        <v>0</v>
      </c>
      <c r="E1619" s="43">
        <f>'Laporan Mingguan'!E1626</f>
        <v>0</v>
      </c>
      <c r="F1619" s="44">
        <f>'Laporan Mingguan'!F1626</f>
        <v>0</v>
      </c>
      <c r="G1619" s="43">
        <f>'Laporan Mingguan'!G1626+'Laporan Mingguan'!I1626+'Laporan Mingguan'!K1626+'Laporan Mingguan'!M1626</f>
        <v>0</v>
      </c>
      <c r="H1619" s="43">
        <f>'Laporan Mingguan'!H1626+'Laporan Mingguan'!J1626+'Laporan Mingguan'!L1626+'Laporan Mingguan'!N1626</f>
        <v>0</v>
      </c>
      <c r="I1619" s="44">
        <f>'Laporan Mingguan'!O1626</f>
        <v>0</v>
      </c>
      <c r="J1619" s="44">
        <f>'Laporan Mingguan'!P1626</f>
        <v>0</v>
      </c>
      <c r="K1619" s="44">
        <f>'Laporan Mingguan'!Q1626</f>
        <v>0</v>
      </c>
      <c r="L1619" s="44">
        <f>'Laporan Mingguan'!R1626</f>
        <v>0</v>
      </c>
    </row>
    <row r="1620" spans="1:12" s="41" customFormat="1" x14ac:dyDescent="0.2">
      <c r="A1620" s="43">
        <v>32</v>
      </c>
      <c r="B1620" s="43">
        <f>'Laporan Mingguan'!B1627</f>
        <v>0</v>
      </c>
      <c r="C1620" s="43">
        <f>'Laporan Mingguan'!C1627</f>
        <v>0</v>
      </c>
      <c r="D1620" s="43">
        <f>'Laporan Mingguan'!D1627</f>
        <v>0</v>
      </c>
      <c r="E1620" s="43">
        <f>'Laporan Mingguan'!E1627</f>
        <v>0</v>
      </c>
      <c r="F1620" s="44">
        <f>'Laporan Mingguan'!F1627</f>
        <v>0</v>
      </c>
      <c r="G1620" s="43">
        <f>'Laporan Mingguan'!G1627+'Laporan Mingguan'!I1627+'Laporan Mingguan'!K1627+'Laporan Mingguan'!M1627</f>
        <v>0</v>
      </c>
      <c r="H1620" s="43">
        <f>'Laporan Mingguan'!H1627+'Laporan Mingguan'!J1627+'Laporan Mingguan'!L1627+'Laporan Mingguan'!N1627</f>
        <v>0</v>
      </c>
      <c r="I1620" s="44">
        <f>'Laporan Mingguan'!O1627</f>
        <v>0</v>
      </c>
      <c r="J1620" s="44">
        <f>'Laporan Mingguan'!P1627</f>
        <v>0</v>
      </c>
      <c r="K1620" s="44">
        <f>'Laporan Mingguan'!Q1627</f>
        <v>0</v>
      </c>
      <c r="L1620" s="44">
        <f>'Laporan Mingguan'!R1627</f>
        <v>0</v>
      </c>
    </row>
    <row r="1621" spans="1:12" s="41" customFormat="1" x14ac:dyDescent="0.2">
      <c r="A1621" s="43"/>
      <c r="B1621" s="43"/>
      <c r="C1621" s="43"/>
      <c r="D1621" s="43"/>
      <c r="E1621" s="43"/>
      <c r="F1621" s="43"/>
      <c r="G1621" s="43"/>
      <c r="H1621" s="43"/>
      <c r="I1621" s="44"/>
      <c r="J1621" s="44"/>
      <c r="K1621" s="50" t="str">
        <f>'Laporan Mingguan'!$Q1628</f>
        <v>total</v>
      </c>
      <c r="L1621" s="50">
        <f>SUM(L1589:L1620)</f>
        <v>2125000</v>
      </c>
    </row>
    <row r="1622" spans="1:12" s="41" customFormat="1" x14ac:dyDescent="0.2">
      <c r="I1622" s="42"/>
      <c r="J1622" s="42"/>
      <c r="K1622" s="42"/>
      <c r="L1622" s="42"/>
    </row>
    <row r="1623" spans="1:12" s="41" customFormat="1" ht="13.5" thickBot="1" x14ac:dyDescent="0.25">
      <c r="A1623" s="40" t="s">
        <v>19</v>
      </c>
      <c r="I1623" s="42"/>
      <c r="J1623" s="42"/>
      <c r="K1623" s="42"/>
      <c r="L1623" s="42"/>
    </row>
    <row r="1624" spans="1:12" s="41" customFormat="1" ht="15" customHeight="1" x14ac:dyDescent="0.2">
      <c r="A1624" s="113" t="s">
        <v>2</v>
      </c>
      <c r="B1624" s="115" t="s">
        <v>3</v>
      </c>
      <c r="C1624" s="115" t="s">
        <v>4</v>
      </c>
      <c r="D1624" s="117" t="s">
        <v>5</v>
      </c>
      <c r="E1624" s="119" t="s">
        <v>6</v>
      </c>
      <c r="F1624" s="111" t="str">
        <f>'Laporan Mingguan'!F4</f>
        <v>Sisa Januari</v>
      </c>
      <c r="G1624" s="122" t="s">
        <v>14</v>
      </c>
      <c r="H1624" s="124" t="s">
        <v>15</v>
      </c>
      <c r="I1624" s="111" t="str">
        <f>'Laporan Mingguan'!O4</f>
        <v>Sisa Februari</v>
      </c>
      <c r="J1624" s="126" t="s">
        <v>11</v>
      </c>
      <c r="K1624" s="127" t="s">
        <v>12</v>
      </c>
      <c r="L1624" s="111" t="s">
        <v>13</v>
      </c>
    </row>
    <row r="1625" spans="1:12" s="41" customFormat="1" ht="13.5" thickBot="1" x14ac:dyDescent="0.25">
      <c r="A1625" s="114"/>
      <c r="B1625" s="116"/>
      <c r="C1625" s="116"/>
      <c r="D1625" s="118"/>
      <c r="E1625" s="120"/>
      <c r="F1625" s="121"/>
      <c r="G1625" s="123"/>
      <c r="H1625" s="125"/>
      <c r="I1625" s="121"/>
      <c r="J1625" s="121"/>
      <c r="K1625" s="128"/>
      <c r="L1625" s="112"/>
    </row>
    <row r="1626" spans="1:12" s="41" customFormat="1" x14ac:dyDescent="0.2">
      <c r="A1626" s="45">
        <v>1</v>
      </c>
      <c r="B1626" s="45" t="str">
        <f>'Laporan Mingguan'!B1633</f>
        <v xml:space="preserve">Adjustable pin </v>
      </c>
      <c r="C1626" s="45">
        <f>'Laporan Mingguan'!C1633</f>
        <v>0</v>
      </c>
      <c r="D1626" s="45">
        <f>'Laporan Mingguan'!D1633</f>
        <v>0</v>
      </c>
      <c r="E1626" s="45">
        <f>'Laporan Mingguan'!E1633</f>
        <v>0</v>
      </c>
      <c r="F1626" s="44">
        <f>'Laporan Mingguan'!F1633</f>
        <v>7</v>
      </c>
      <c r="G1626" s="43">
        <f>'Laporan Mingguan'!G1633+'Laporan Mingguan'!I1633+'Laporan Mingguan'!K1633+'Laporan Mingguan'!M1633</f>
        <v>0</v>
      </c>
      <c r="H1626" s="43">
        <f>'Laporan Mingguan'!H1633+'Laporan Mingguan'!J1633+'Laporan Mingguan'!L1633+'Laporan Mingguan'!N1633</f>
        <v>0</v>
      </c>
      <c r="I1626" s="44">
        <f>'Laporan Mingguan'!O1633</f>
        <v>7</v>
      </c>
      <c r="J1626" s="44">
        <f>'Laporan Mingguan'!P1633</f>
        <v>7</v>
      </c>
      <c r="K1626" s="44">
        <f>'Laporan Mingguan'!Q1633</f>
        <v>200000</v>
      </c>
      <c r="L1626" s="44">
        <f>'Laporan Mingguan'!R1633</f>
        <v>1400000</v>
      </c>
    </row>
    <row r="1627" spans="1:12" s="41" customFormat="1" x14ac:dyDescent="0.2">
      <c r="A1627" s="43">
        <v>2</v>
      </c>
      <c r="B1627" s="43" t="str">
        <f>'Laporan Mingguan'!B1634</f>
        <v>As Roda Daisa</v>
      </c>
      <c r="C1627" s="43">
        <f>'Laporan Mingguan'!C1634</f>
        <v>0</v>
      </c>
      <c r="D1627" s="43" t="str">
        <f>'Laporan Mingguan'!D1634</f>
        <v>Asama</v>
      </c>
      <c r="E1627" s="43">
        <f>'Laporan Mingguan'!E1634</f>
        <v>0</v>
      </c>
      <c r="F1627" s="44">
        <f>'Laporan Mingguan'!F1634</f>
        <v>4</v>
      </c>
      <c r="G1627" s="43">
        <f>'Laporan Mingguan'!G1634+'Laporan Mingguan'!I1634+'Laporan Mingguan'!K1634+'Laporan Mingguan'!M1634</f>
        <v>0</v>
      </c>
      <c r="H1627" s="43">
        <f>'Laporan Mingguan'!H1634+'Laporan Mingguan'!J1634+'Laporan Mingguan'!L1634+'Laporan Mingguan'!N1634</f>
        <v>0</v>
      </c>
      <c r="I1627" s="44">
        <f>'Laporan Mingguan'!O1634</f>
        <v>4</v>
      </c>
      <c r="J1627" s="44">
        <f>'Laporan Mingguan'!P1634</f>
        <v>4</v>
      </c>
      <c r="K1627" s="44">
        <f>'Laporan Mingguan'!Q1634</f>
        <v>175000</v>
      </c>
      <c r="L1627" s="44">
        <f>'Laporan Mingguan'!R1634</f>
        <v>700000</v>
      </c>
    </row>
    <row r="1628" spans="1:12" s="41" customFormat="1" x14ac:dyDescent="0.2">
      <c r="A1628" s="43">
        <v>3</v>
      </c>
      <c r="B1628" s="43" t="str">
        <f>'Laporan Mingguan'!B1635</f>
        <v>BEARING 30202</v>
      </c>
      <c r="C1628" s="43">
        <f>'Laporan Mingguan'!C1635</f>
        <v>0</v>
      </c>
      <c r="D1628" s="43" t="str">
        <f>'Laporan Mingguan'!D1635</f>
        <v>NTN</v>
      </c>
      <c r="E1628" s="43">
        <f>'Laporan Mingguan'!E1635</f>
        <v>0</v>
      </c>
      <c r="F1628" s="44">
        <f>'Laporan Mingguan'!F1635</f>
        <v>15</v>
      </c>
      <c r="G1628" s="43">
        <f>'Laporan Mingguan'!G1635+'Laporan Mingguan'!I1635+'Laporan Mingguan'!K1635+'Laporan Mingguan'!M1635</f>
        <v>0</v>
      </c>
      <c r="H1628" s="43">
        <f>'Laporan Mingguan'!H1635+'Laporan Mingguan'!J1635+'Laporan Mingguan'!L1635+'Laporan Mingguan'!N1635</f>
        <v>0</v>
      </c>
      <c r="I1628" s="44">
        <f>'Laporan Mingguan'!O1635</f>
        <v>15</v>
      </c>
      <c r="J1628" s="44">
        <f>'Laporan Mingguan'!P1635</f>
        <v>15</v>
      </c>
      <c r="K1628" s="44">
        <f>'Laporan Mingguan'!Q1635</f>
        <v>60000</v>
      </c>
      <c r="L1628" s="44">
        <f>'Laporan Mingguan'!R1635</f>
        <v>900000</v>
      </c>
    </row>
    <row r="1629" spans="1:12" s="41" customFormat="1" x14ac:dyDescent="0.2">
      <c r="A1629" s="43">
        <v>4</v>
      </c>
      <c r="B1629" s="43" t="str">
        <f>'Laporan Mingguan'!B1636</f>
        <v>BLOW NOZLE 1 1/2"</v>
      </c>
      <c r="C1629" s="43">
        <f>'Laporan Mingguan'!C1636</f>
        <v>0</v>
      </c>
      <c r="D1629" s="43">
        <f>'Laporan Mingguan'!D1636</f>
        <v>0</v>
      </c>
      <c r="E1629" s="43" t="str">
        <f>'Laporan Mingguan'!E1636</f>
        <v>SET</v>
      </c>
      <c r="F1629" s="44">
        <f>'Laporan Mingguan'!F1636</f>
        <v>8</v>
      </c>
      <c r="G1629" s="43">
        <f>'Laporan Mingguan'!G1636+'Laporan Mingguan'!I1636+'Laporan Mingguan'!K1636+'Laporan Mingguan'!M1636</f>
        <v>0</v>
      </c>
      <c r="H1629" s="43">
        <f>'Laporan Mingguan'!H1636+'Laporan Mingguan'!J1636+'Laporan Mingguan'!L1636+'Laporan Mingguan'!N1636</f>
        <v>0</v>
      </c>
      <c r="I1629" s="44">
        <f>'Laporan Mingguan'!O1636</f>
        <v>8</v>
      </c>
      <c r="J1629" s="44">
        <f>'Laporan Mingguan'!P1636</f>
        <v>8</v>
      </c>
      <c r="K1629" s="44">
        <f>'Laporan Mingguan'!Q1636</f>
        <v>400000</v>
      </c>
      <c r="L1629" s="44">
        <f>'Laporan Mingguan'!R1636</f>
        <v>3200000</v>
      </c>
    </row>
    <row r="1630" spans="1:12" s="41" customFormat="1" x14ac:dyDescent="0.2">
      <c r="A1630" s="43">
        <v>5</v>
      </c>
      <c r="B1630" s="43" t="str">
        <f>'Laporan Mingguan'!B1637</f>
        <v>BLOW NOZLE 1"</v>
      </c>
      <c r="C1630" s="43">
        <f>'Laporan Mingguan'!C1637</f>
        <v>0</v>
      </c>
      <c r="D1630" s="43">
        <f>'Laporan Mingguan'!D1637</f>
        <v>0</v>
      </c>
      <c r="E1630" s="43">
        <f>'Laporan Mingguan'!E1637</f>
        <v>0</v>
      </c>
      <c r="F1630" s="44">
        <f>'Laporan Mingguan'!F1637</f>
        <v>10</v>
      </c>
      <c r="G1630" s="43">
        <f>'Laporan Mingguan'!G1637+'Laporan Mingguan'!I1637+'Laporan Mingguan'!K1637+'Laporan Mingguan'!M1637</f>
        <v>0</v>
      </c>
      <c r="H1630" s="43">
        <f>'Laporan Mingguan'!H1637+'Laporan Mingguan'!J1637+'Laporan Mingguan'!L1637+'Laporan Mingguan'!N1637</f>
        <v>0</v>
      </c>
      <c r="I1630" s="44">
        <f>'Laporan Mingguan'!O1637</f>
        <v>10</v>
      </c>
      <c r="J1630" s="44">
        <f>'Laporan Mingguan'!P1637</f>
        <v>10</v>
      </c>
      <c r="K1630" s="44">
        <f>'Laporan Mingguan'!Q1637</f>
        <v>210000</v>
      </c>
      <c r="L1630" s="44">
        <f>'Laporan Mingguan'!R1637</f>
        <v>2100000</v>
      </c>
    </row>
    <row r="1631" spans="1:12" s="41" customFormat="1" x14ac:dyDescent="0.2">
      <c r="A1631" s="43">
        <v>6</v>
      </c>
      <c r="B1631" s="43" t="str">
        <f>'Laporan Mingguan'!B1638</f>
        <v>BLOW NOZLE 2"</v>
      </c>
      <c r="C1631" s="43">
        <f>'Laporan Mingguan'!C1638</f>
        <v>0</v>
      </c>
      <c r="D1631" s="43">
        <f>'Laporan Mingguan'!D1638</f>
        <v>0</v>
      </c>
      <c r="E1631" s="43" t="str">
        <f>'Laporan Mingguan'!E1638</f>
        <v>SET</v>
      </c>
      <c r="F1631" s="44">
        <f>'Laporan Mingguan'!F1638</f>
        <v>14</v>
      </c>
      <c r="G1631" s="43">
        <f>'Laporan Mingguan'!G1638+'Laporan Mingguan'!I1638+'Laporan Mingguan'!K1638+'Laporan Mingguan'!M1638</f>
        <v>0</v>
      </c>
      <c r="H1631" s="43">
        <f>'Laporan Mingguan'!H1638+'Laporan Mingguan'!J1638+'Laporan Mingguan'!L1638+'Laporan Mingguan'!N1638</f>
        <v>0</v>
      </c>
      <c r="I1631" s="44">
        <f>'Laporan Mingguan'!O1638</f>
        <v>14</v>
      </c>
      <c r="J1631" s="44">
        <f>'Laporan Mingguan'!P1638</f>
        <v>14</v>
      </c>
      <c r="K1631" s="44">
        <f>'Laporan Mingguan'!Q1638</f>
        <v>430000</v>
      </c>
      <c r="L1631" s="44">
        <f>'Laporan Mingguan'!R1638</f>
        <v>6020000</v>
      </c>
    </row>
    <row r="1632" spans="1:12" s="41" customFormat="1" x14ac:dyDescent="0.2">
      <c r="A1632" s="43">
        <v>7</v>
      </c>
      <c r="B1632" s="43" t="str">
        <f>'Laporan Mingguan'!B1639</f>
        <v xml:space="preserve">Burner Tip Pendek </v>
      </c>
      <c r="C1632" s="43">
        <f>'Laporan Mingguan'!C1639</f>
        <v>0</v>
      </c>
      <c r="D1632" s="43" t="str">
        <f>'Laporan Mingguan'!D1639</f>
        <v>AICC</v>
      </c>
      <c r="E1632" s="43">
        <f>'Laporan Mingguan'!E1639</f>
        <v>0</v>
      </c>
      <c r="F1632" s="44">
        <f>'Laporan Mingguan'!F1639</f>
        <v>167</v>
      </c>
      <c r="G1632" s="43">
        <f>'Laporan Mingguan'!G1639+'Laporan Mingguan'!I1639+'Laporan Mingguan'!K1639+'Laporan Mingguan'!M1639</f>
        <v>0</v>
      </c>
      <c r="H1632" s="43">
        <f>'Laporan Mingguan'!H1639+'Laporan Mingguan'!J1639+'Laporan Mingguan'!L1639+'Laporan Mingguan'!N1639</f>
        <v>0</v>
      </c>
      <c r="I1632" s="44">
        <f>'Laporan Mingguan'!O1639</f>
        <v>167</v>
      </c>
      <c r="J1632" s="44">
        <f>'Laporan Mingguan'!P1639</f>
        <v>167</v>
      </c>
      <c r="K1632" s="44">
        <f>'Laporan Mingguan'!Q1639</f>
        <v>70000</v>
      </c>
      <c r="L1632" s="44">
        <f>'Laporan Mingguan'!R1639</f>
        <v>11690000</v>
      </c>
    </row>
    <row r="1633" spans="1:12" s="41" customFormat="1" x14ac:dyDescent="0.2">
      <c r="A1633" s="43">
        <v>8</v>
      </c>
      <c r="B1633" s="43" t="str">
        <f>'Laporan Mingguan'!B1640</f>
        <v>Burner Tip 10</v>
      </c>
      <c r="C1633" s="43">
        <f>'Laporan Mingguan'!C1640</f>
        <v>0</v>
      </c>
      <c r="D1633" s="43" t="str">
        <f>'Laporan Mingguan'!D1640</f>
        <v>Asama</v>
      </c>
      <c r="E1633" s="43">
        <f>'Laporan Mingguan'!E1640</f>
        <v>0</v>
      </c>
      <c r="F1633" s="44">
        <f>'Laporan Mingguan'!F1640</f>
        <v>6</v>
      </c>
      <c r="G1633" s="43">
        <f>'Laporan Mingguan'!G1640+'Laporan Mingguan'!I1640+'Laporan Mingguan'!K1640+'Laporan Mingguan'!M1640</f>
        <v>0</v>
      </c>
      <c r="H1633" s="43">
        <f>'Laporan Mingguan'!H1640+'Laporan Mingguan'!J1640+'Laporan Mingguan'!L1640+'Laporan Mingguan'!N1640</f>
        <v>0</v>
      </c>
      <c r="I1633" s="44">
        <f>'Laporan Mingguan'!O1640</f>
        <v>6</v>
      </c>
      <c r="J1633" s="44">
        <f>'Laporan Mingguan'!P1640</f>
        <v>6</v>
      </c>
      <c r="K1633" s="44">
        <f>'Laporan Mingguan'!Q1640</f>
        <v>85000</v>
      </c>
      <c r="L1633" s="44">
        <f>'Laporan Mingguan'!R1640</f>
        <v>510000</v>
      </c>
    </row>
    <row r="1634" spans="1:12" s="41" customFormat="1" x14ac:dyDescent="0.2">
      <c r="A1634" s="43">
        <v>9</v>
      </c>
      <c r="B1634" s="43" t="str">
        <f>'Laporan Mingguan'!B1641</f>
        <v>Burner Tip 18</v>
      </c>
      <c r="C1634" s="43">
        <f>'Laporan Mingguan'!C1641</f>
        <v>0</v>
      </c>
      <c r="D1634" s="43">
        <f>'Laporan Mingguan'!D1641</f>
        <v>0</v>
      </c>
      <c r="E1634" s="43">
        <f>'Laporan Mingguan'!E1641</f>
        <v>0</v>
      </c>
      <c r="F1634" s="44">
        <f>'Laporan Mingguan'!F1641</f>
        <v>0</v>
      </c>
      <c r="G1634" s="43">
        <f>'Laporan Mingguan'!G1641+'Laporan Mingguan'!I1641+'Laporan Mingguan'!K1641+'Laporan Mingguan'!M1641</f>
        <v>0</v>
      </c>
      <c r="H1634" s="43">
        <f>'Laporan Mingguan'!H1641+'Laporan Mingguan'!J1641+'Laporan Mingguan'!L1641+'Laporan Mingguan'!N1641</f>
        <v>0</v>
      </c>
      <c r="I1634" s="44">
        <f>'Laporan Mingguan'!O1641</f>
        <v>0</v>
      </c>
      <c r="J1634" s="44">
        <f>'Laporan Mingguan'!P1641</f>
        <v>0</v>
      </c>
      <c r="K1634" s="44">
        <f>'Laporan Mingguan'!Q1641</f>
        <v>62500</v>
      </c>
      <c r="L1634" s="44">
        <f>'Laporan Mingguan'!R1641</f>
        <v>0</v>
      </c>
    </row>
    <row r="1635" spans="1:12" s="41" customFormat="1" x14ac:dyDescent="0.2">
      <c r="A1635" s="43">
        <v>10</v>
      </c>
      <c r="B1635" s="43" t="str">
        <f>'Laporan Mingguan'!B1642</f>
        <v>Burner Tip 20</v>
      </c>
      <c r="C1635" s="43">
        <f>'Laporan Mingguan'!C1642</f>
        <v>0</v>
      </c>
      <c r="D1635" s="43" t="str">
        <f>'Laporan Mingguan'!D1642</f>
        <v>Asama</v>
      </c>
      <c r="E1635" s="43">
        <f>'Laporan Mingguan'!E1642</f>
        <v>0</v>
      </c>
      <c r="F1635" s="44">
        <f>'Laporan Mingguan'!F1642</f>
        <v>4</v>
      </c>
      <c r="G1635" s="43">
        <f>'Laporan Mingguan'!G1642+'Laporan Mingguan'!I1642+'Laporan Mingguan'!K1642+'Laporan Mingguan'!M1642</f>
        <v>0</v>
      </c>
      <c r="H1635" s="43">
        <f>'Laporan Mingguan'!H1642+'Laporan Mingguan'!J1642+'Laporan Mingguan'!L1642+'Laporan Mingguan'!N1642</f>
        <v>0</v>
      </c>
      <c r="I1635" s="44">
        <f>'Laporan Mingguan'!O1642</f>
        <v>4</v>
      </c>
      <c r="J1635" s="44">
        <f>'Laporan Mingguan'!P1642</f>
        <v>4</v>
      </c>
      <c r="K1635" s="44">
        <f>'Laporan Mingguan'!Q1642</f>
        <v>78600</v>
      </c>
      <c r="L1635" s="44">
        <f>'Laporan Mingguan'!R1642</f>
        <v>314400</v>
      </c>
    </row>
    <row r="1636" spans="1:12" s="41" customFormat="1" x14ac:dyDescent="0.2">
      <c r="A1636" s="43">
        <v>11</v>
      </c>
      <c r="B1636" s="43" t="str">
        <f>'Laporan Mingguan'!B1643</f>
        <v>Burner Tip 25</v>
      </c>
      <c r="C1636" s="43">
        <f>'Laporan Mingguan'!C1643</f>
        <v>0</v>
      </c>
      <c r="D1636" s="43">
        <f>'Laporan Mingguan'!D1643</f>
        <v>0</v>
      </c>
      <c r="E1636" s="43">
        <f>'Laporan Mingguan'!E1643</f>
        <v>0</v>
      </c>
      <c r="F1636" s="44">
        <f>'Laporan Mingguan'!F1643</f>
        <v>35</v>
      </c>
      <c r="G1636" s="43">
        <f>'Laporan Mingguan'!G1643+'Laporan Mingguan'!I1643+'Laporan Mingguan'!K1643+'Laporan Mingguan'!M1643</f>
        <v>0</v>
      </c>
      <c r="H1636" s="43">
        <f>'Laporan Mingguan'!H1643+'Laporan Mingguan'!J1643+'Laporan Mingguan'!L1643+'Laporan Mingguan'!N1643</f>
        <v>0</v>
      </c>
      <c r="I1636" s="44">
        <f>'Laporan Mingguan'!O1643</f>
        <v>35</v>
      </c>
      <c r="J1636" s="44">
        <f>'Laporan Mingguan'!P1643</f>
        <v>35</v>
      </c>
      <c r="K1636" s="44">
        <f>'Laporan Mingguan'!Q1643</f>
        <v>75000</v>
      </c>
      <c r="L1636" s="44">
        <f>'Laporan Mingguan'!R1643</f>
        <v>2625000</v>
      </c>
    </row>
    <row r="1637" spans="1:12" s="41" customFormat="1" x14ac:dyDescent="0.2">
      <c r="A1637" s="43">
        <v>12</v>
      </c>
      <c r="B1637" s="43" t="str">
        <f>'Laporan Mingguan'!B1644</f>
        <v>Burner Tip 40</v>
      </c>
      <c r="C1637" s="43">
        <f>'Laporan Mingguan'!C1644</f>
        <v>0</v>
      </c>
      <c r="D1637" s="43" t="str">
        <f>'Laporan Mingguan'!D1644</f>
        <v>Asama</v>
      </c>
      <c r="E1637" s="43">
        <f>'Laporan Mingguan'!E1644</f>
        <v>0</v>
      </c>
      <c r="F1637" s="44">
        <f>'Laporan Mingguan'!F1644</f>
        <v>45</v>
      </c>
      <c r="G1637" s="43">
        <f>'Laporan Mingguan'!G1644+'Laporan Mingguan'!I1644+'Laporan Mingguan'!K1644+'Laporan Mingguan'!M1644</f>
        <v>0</v>
      </c>
      <c r="H1637" s="43">
        <f>'Laporan Mingguan'!H1644+'Laporan Mingguan'!J1644+'Laporan Mingguan'!L1644+'Laporan Mingguan'!N1644</f>
        <v>0</v>
      </c>
      <c r="I1637" s="44">
        <f>'Laporan Mingguan'!O1644</f>
        <v>45</v>
      </c>
      <c r="J1637" s="44">
        <f>'Laporan Mingguan'!P1644</f>
        <v>45</v>
      </c>
      <c r="K1637" s="44">
        <f>'Laporan Mingguan'!Q1644</f>
        <v>85700</v>
      </c>
      <c r="L1637" s="44">
        <f>'Laporan Mingguan'!R1644</f>
        <v>3856500</v>
      </c>
    </row>
    <row r="1638" spans="1:12" s="41" customFormat="1" x14ac:dyDescent="0.2">
      <c r="A1638" s="43">
        <v>13</v>
      </c>
      <c r="B1638" s="43" t="str">
        <f>'Laporan Mingguan'!B1645</f>
        <v>Bush Dia. 28 x 16,3</v>
      </c>
      <c r="C1638" s="43">
        <f>'Laporan Mingguan'!C1645</f>
        <v>0</v>
      </c>
      <c r="D1638" s="43" t="str">
        <f>'Laporan Mingguan'!D1645</f>
        <v>JIC</v>
      </c>
      <c r="E1638" s="43">
        <f>'Laporan Mingguan'!E1645</f>
        <v>0</v>
      </c>
      <c r="F1638" s="44">
        <f>'Laporan Mingguan'!F1645</f>
        <v>6</v>
      </c>
      <c r="G1638" s="43">
        <f>'Laporan Mingguan'!G1645+'Laporan Mingguan'!I1645+'Laporan Mingguan'!K1645+'Laporan Mingguan'!M1645</f>
        <v>0</v>
      </c>
      <c r="H1638" s="43">
        <f>'Laporan Mingguan'!H1645+'Laporan Mingguan'!J1645+'Laporan Mingguan'!L1645+'Laporan Mingguan'!N1645</f>
        <v>0</v>
      </c>
      <c r="I1638" s="44">
        <f>'Laporan Mingguan'!O1645</f>
        <v>6</v>
      </c>
      <c r="J1638" s="44">
        <f>'Laporan Mingguan'!P1645</f>
        <v>6</v>
      </c>
      <c r="K1638" s="44">
        <f>'Laporan Mingguan'!Q1645</f>
        <v>75000</v>
      </c>
      <c r="L1638" s="44">
        <f>'Laporan Mingguan'!R1645</f>
        <v>450000</v>
      </c>
    </row>
    <row r="1639" spans="1:12" s="41" customFormat="1" x14ac:dyDescent="0.2">
      <c r="A1639" s="43">
        <v>14</v>
      </c>
      <c r="B1639" s="43" t="str">
        <f>'Laporan Mingguan'!B1646</f>
        <v>Bush A</v>
      </c>
      <c r="C1639" s="43">
        <f>'Laporan Mingguan'!C1646</f>
        <v>0</v>
      </c>
      <c r="D1639" s="43" t="str">
        <f>'Laporan Mingguan'!D1646</f>
        <v>AICC</v>
      </c>
      <c r="E1639" s="43">
        <f>'Laporan Mingguan'!E1646</f>
        <v>0</v>
      </c>
      <c r="F1639" s="44">
        <f>'Laporan Mingguan'!F1646</f>
        <v>24</v>
      </c>
      <c r="G1639" s="43">
        <f>'Laporan Mingguan'!G1646+'Laporan Mingguan'!I1646+'Laporan Mingguan'!K1646+'Laporan Mingguan'!M1646</f>
        <v>0</v>
      </c>
      <c r="H1639" s="43">
        <f>'Laporan Mingguan'!H1646+'Laporan Mingguan'!J1646+'Laporan Mingguan'!L1646+'Laporan Mingguan'!N1646</f>
        <v>0</v>
      </c>
      <c r="I1639" s="44">
        <f>'Laporan Mingguan'!O1646</f>
        <v>24</v>
      </c>
      <c r="J1639" s="44">
        <f>'Laporan Mingguan'!P1646</f>
        <v>24</v>
      </c>
      <c r="K1639" s="44">
        <f>'Laporan Mingguan'!Q1646</f>
        <v>220000</v>
      </c>
      <c r="L1639" s="44">
        <f>'Laporan Mingguan'!R1646</f>
        <v>5280000</v>
      </c>
    </row>
    <row r="1640" spans="1:12" s="41" customFormat="1" x14ac:dyDescent="0.2">
      <c r="A1640" s="43">
        <v>15</v>
      </c>
      <c r="B1640" s="43" t="str">
        <f>'Laporan Mingguan'!B1647</f>
        <v>Bush A</v>
      </c>
      <c r="C1640" s="43">
        <f>'Laporan Mingguan'!C1647</f>
        <v>0</v>
      </c>
      <c r="D1640" s="43" t="str">
        <f>'Laporan Mingguan'!D1647</f>
        <v>Asama</v>
      </c>
      <c r="E1640" s="43">
        <f>'Laporan Mingguan'!E1647</f>
        <v>0</v>
      </c>
      <c r="F1640" s="44">
        <f>'Laporan Mingguan'!F1647</f>
        <v>4</v>
      </c>
      <c r="G1640" s="43">
        <f>'Laporan Mingguan'!G1647+'Laporan Mingguan'!I1647+'Laporan Mingguan'!K1647+'Laporan Mingguan'!M1647</f>
        <v>0</v>
      </c>
      <c r="H1640" s="43">
        <f>'Laporan Mingguan'!H1647+'Laporan Mingguan'!J1647+'Laporan Mingguan'!L1647+'Laporan Mingguan'!N1647</f>
        <v>0</v>
      </c>
      <c r="I1640" s="44">
        <f>'Laporan Mingguan'!O1647</f>
        <v>4</v>
      </c>
      <c r="J1640" s="44">
        <f>'Laporan Mingguan'!P1647</f>
        <v>4</v>
      </c>
      <c r="K1640" s="44">
        <f>'Laporan Mingguan'!Q1647</f>
        <v>210000</v>
      </c>
      <c r="L1640" s="44">
        <f>'Laporan Mingguan'!R1647</f>
        <v>840000</v>
      </c>
    </row>
    <row r="1641" spans="1:12" s="41" customFormat="1" x14ac:dyDescent="0.2">
      <c r="A1641" s="43">
        <v>16</v>
      </c>
      <c r="B1641" s="43" t="str">
        <f>'Laporan Mingguan'!B1648</f>
        <v>Bush B</v>
      </c>
      <c r="C1641" s="43">
        <f>'Laporan Mingguan'!C1648</f>
        <v>0</v>
      </c>
      <c r="D1641" s="43" t="str">
        <f>'Laporan Mingguan'!D1648</f>
        <v>AICC</v>
      </c>
      <c r="E1641" s="43">
        <f>'Laporan Mingguan'!E1648</f>
        <v>0</v>
      </c>
      <c r="F1641" s="44">
        <f>'Laporan Mingguan'!F1648</f>
        <v>15</v>
      </c>
      <c r="G1641" s="43">
        <f>'Laporan Mingguan'!G1648+'Laporan Mingguan'!I1648+'Laporan Mingguan'!K1648+'Laporan Mingguan'!M1648</f>
        <v>0</v>
      </c>
      <c r="H1641" s="43">
        <f>'Laporan Mingguan'!H1648+'Laporan Mingguan'!J1648+'Laporan Mingguan'!L1648+'Laporan Mingguan'!N1648</f>
        <v>0</v>
      </c>
      <c r="I1641" s="44">
        <f>'Laporan Mingguan'!O1648</f>
        <v>15</v>
      </c>
      <c r="J1641" s="44">
        <f>'Laporan Mingguan'!P1648</f>
        <v>15</v>
      </c>
      <c r="K1641" s="44">
        <f>'Laporan Mingguan'!Q1648</f>
        <v>220000</v>
      </c>
      <c r="L1641" s="44">
        <f>'Laporan Mingguan'!R1648</f>
        <v>3300000</v>
      </c>
    </row>
    <row r="1642" spans="1:12" s="41" customFormat="1" x14ac:dyDescent="0.2">
      <c r="A1642" s="43">
        <v>17</v>
      </c>
      <c r="B1642" s="43" t="str">
        <f>'Laporan Mingguan'!B1649</f>
        <v>Bush B</v>
      </c>
      <c r="C1642" s="43">
        <f>'Laporan Mingguan'!C1649</f>
        <v>0</v>
      </c>
      <c r="D1642" s="43" t="str">
        <f>'Laporan Mingguan'!D1649</f>
        <v>Asama</v>
      </c>
      <c r="E1642" s="43">
        <f>'Laporan Mingguan'!E1649</f>
        <v>0</v>
      </c>
      <c r="F1642" s="44">
        <f>'Laporan Mingguan'!F1649</f>
        <v>8</v>
      </c>
      <c r="G1642" s="43">
        <f>'Laporan Mingguan'!G1649+'Laporan Mingguan'!I1649+'Laporan Mingguan'!K1649+'Laporan Mingguan'!M1649</f>
        <v>0</v>
      </c>
      <c r="H1642" s="43">
        <f>'Laporan Mingguan'!H1649+'Laporan Mingguan'!J1649+'Laporan Mingguan'!L1649+'Laporan Mingguan'!N1649</f>
        <v>0</v>
      </c>
      <c r="I1642" s="44">
        <f>'Laporan Mingguan'!O1649</f>
        <v>8</v>
      </c>
      <c r="J1642" s="44">
        <f>'Laporan Mingguan'!P1649</f>
        <v>8</v>
      </c>
      <c r="K1642" s="44">
        <f>'Laporan Mingguan'!Q1649</f>
        <v>210000</v>
      </c>
      <c r="L1642" s="44">
        <f>'Laporan Mingguan'!R1649</f>
        <v>1680000</v>
      </c>
    </row>
    <row r="1643" spans="1:12" s="41" customFormat="1" x14ac:dyDescent="0.2">
      <c r="A1643" s="43">
        <v>18</v>
      </c>
      <c r="B1643" s="43" t="str">
        <f>'Laporan Mingguan'!B1650</f>
        <v>Bush Plug</v>
      </c>
      <c r="C1643" s="43">
        <f>'Laporan Mingguan'!C1650</f>
        <v>0</v>
      </c>
      <c r="D1643" s="43" t="str">
        <f>'Laporan Mingguan'!D1650</f>
        <v>AICC</v>
      </c>
      <c r="E1643" s="43">
        <f>'Laporan Mingguan'!E1650</f>
        <v>0</v>
      </c>
      <c r="F1643" s="44">
        <f>'Laporan Mingguan'!F1650</f>
        <v>4</v>
      </c>
      <c r="G1643" s="43">
        <f>'Laporan Mingguan'!G1650+'Laporan Mingguan'!I1650+'Laporan Mingguan'!K1650+'Laporan Mingguan'!M1650</f>
        <v>0</v>
      </c>
      <c r="H1643" s="43">
        <f>'Laporan Mingguan'!H1650+'Laporan Mingguan'!J1650+'Laporan Mingguan'!L1650+'Laporan Mingguan'!N1650</f>
        <v>0</v>
      </c>
      <c r="I1643" s="44">
        <f>'Laporan Mingguan'!O1650</f>
        <v>4</v>
      </c>
      <c r="J1643" s="44">
        <f>'Laporan Mingguan'!P1650</f>
        <v>4</v>
      </c>
      <c r="K1643" s="44">
        <f>'Laporan Mingguan'!Q1650</f>
        <v>120000</v>
      </c>
      <c r="L1643" s="44">
        <f>'Laporan Mingguan'!R1650</f>
        <v>480000</v>
      </c>
    </row>
    <row r="1644" spans="1:12" s="41" customFormat="1" x14ac:dyDescent="0.2">
      <c r="A1644" s="43">
        <v>19</v>
      </c>
      <c r="B1644" s="43" t="str">
        <f>'Laporan Mingguan'!B1651</f>
        <v>BUSH FOR BASE PLATE</v>
      </c>
      <c r="C1644" s="43">
        <f>'Laporan Mingguan'!C1651</f>
        <v>0</v>
      </c>
      <c r="D1644" s="43" t="str">
        <f>'Laporan Mingguan'!D1651</f>
        <v>ATI</v>
      </c>
      <c r="E1644" s="43" t="str">
        <f>'Laporan Mingguan'!E1651</f>
        <v>SET</v>
      </c>
      <c r="F1644" s="44">
        <f>'Laporan Mingguan'!F1651</f>
        <v>0</v>
      </c>
      <c r="G1644" s="43">
        <f>'Laporan Mingguan'!G1651+'Laporan Mingguan'!I1651+'Laporan Mingguan'!K1651+'Laporan Mingguan'!M1651</f>
        <v>0</v>
      </c>
      <c r="H1644" s="43">
        <f>'Laporan Mingguan'!H1651+'Laporan Mingguan'!J1651+'Laporan Mingguan'!L1651+'Laporan Mingguan'!N1651</f>
        <v>0</v>
      </c>
      <c r="I1644" s="44">
        <f>'Laporan Mingguan'!O1651</f>
        <v>0</v>
      </c>
      <c r="J1644" s="44">
        <f>'Laporan Mingguan'!P1651</f>
        <v>0</v>
      </c>
      <c r="K1644" s="44">
        <f>'Laporan Mingguan'!Q1651</f>
        <v>0</v>
      </c>
      <c r="L1644" s="44">
        <f>'Laporan Mingguan'!R1651</f>
        <v>0</v>
      </c>
    </row>
    <row r="1645" spans="1:12" s="41" customFormat="1" x14ac:dyDescent="0.2">
      <c r="A1645" s="43">
        <v>20</v>
      </c>
      <c r="B1645" s="43" t="str">
        <f>'Laporan Mingguan'!B1652</f>
        <v>Bush Daisa</v>
      </c>
      <c r="C1645" s="43">
        <f>'Laporan Mingguan'!C1652</f>
        <v>0</v>
      </c>
      <c r="D1645" s="43" t="str">
        <f>'Laporan Mingguan'!D1652</f>
        <v>Asama</v>
      </c>
      <c r="E1645" s="43">
        <f>'Laporan Mingguan'!E1652</f>
        <v>0</v>
      </c>
      <c r="F1645" s="44">
        <f>'Laporan Mingguan'!F1652</f>
        <v>8</v>
      </c>
      <c r="G1645" s="43">
        <f>'Laporan Mingguan'!G1652+'Laporan Mingguan'!I1652+'Laporan Mingguan'!K1652+'Laporan Mingguan'!M1652</f>
        <v>0</v>
      </c>
      <c r="H1645" s="43">
        <f>'Laporan Mingguan'!H1652+'Laporan Mingguan'!J1652+'Laporan Mingguan'!L1652+'Laporan Mingguan'!N1652</f>
        <v>0</v>
      </c>
      <c r="I1645" s="44">
        <f>'Laporan Mingguan'!O1652</f>
        <v>8</v>
      </c>
      <c r="J1645" s="44">
        <f>'Laporan Mingguan'!P1652</f>
        <v>8</v>
      </c>
      <c r="K1645" s="44">
        <f>'Laporan Mingguan'!Q1652</f>
        <v>25000</v>
      </c>
      <c r="L1645" s="44">
        <f>'Laporan Mingguan'!R1652</f>
        <v>200000</v>
      </c>
    </row>
    <row r="1646" spans="1:12" s="41" customFormat="1" x14ac:dyDescent="0.2">
      <c r="A1646" s="43">
        <v>21</v>
      </c>
      <c r="B1646" s="43" t="str">
        <f>'Laporan Mingguan'!B1653</f>
        <v>Chisel For Remove Sand</v>
      </c>
      <c r="C1646" s="43">
        <f>'Laporan Mingguan'!C1653</f>
        <v>0</v>
      </c>
      <c r="D1646" s="43" t="str">
        <f>'Laporan Mingguan'!D1653</f>
        <v>AICC</v>
      </c>
      <c r="E1646" s="43">
        <f>'Laporan Mingguan'!E1653</f>
        <v>0</v>
      </c>
      <c r="F1646" s="44">
        <f>'Laporan Mingguan'!F1653</f>
        <v>3</v>
      </c>
      <c r="G1646" s="43">
        <f>'Laporan Mingguan'!G1653+'Laporan Mingguan'!I1653+'Laporan Mingguan'!K1653+'Laporan Mingguan'!M1653</f>
        <v>0</v>
      </c>
      <c r="H1646" s="43">
        <f>'Laporan Mingguan'!H1653+'Laporan Mingguan'!J1653+'Laporan Mingguan'!L1653+'Laporan Mingguan'!N1653</f>
        <v>0</v>
      </c>
      <c r="I1646" s="44">
        <f>'Laporan Mingguan'!O1653</f>
        <v>3</v>
      </c>
      <c r="J1646" s="44">
        <f>'Laporan Mingguan'!P1653</f>
        <v>3</v>
      </c>
      <c r="K1646" s="44">
        <f>'Laporan Mingguan'!Q1653</f>
        <v>160000</v>
      </c>
      <c r="L1646" s="44">
        <f>'Laporan Mingguan'!R1653</f>
        <v>480000</v>
      </c>
    </row>
    <row r="1647" spans="1:12" s="41" customFormat="1" x14ac:dyDescent="0.2">
      <c r="A1647" s="43">
        <v>22</v>
      </c>
      <c r="B1647" s="43" t="str">
        <f>'Laporan Mingguan'!B1654</f>
        <v>Chisel Oil Drain Hole</v>
      </c>
      <c r="C1647" s="43">
        <f>'Laporan Mingguan'!C1654</f>
        <v>0</v>
      </c>
      <c r="D1647" s="43" t="str">
        <f>'Laporan Mingguan'!D1654</f>
        <v>AICC</v>
      </c>
      <c r="E1647" s="43">
        <f>'Laporan Mingguan'!E1654</f>
        <v>0</v>
      </c>
      <c r="F1647" s="44">
        <f>'Laporan Mingguan'!F1654</f>
        <v>1</v>
      </c>
      <c r="G1647" s="43">
        <f>'Laporan Mingguan'!G1654+'Laporan Mingguan'!I1654+'Laporan Mingguan'!K1654+'Laporan Mingguan'!M1654</f>
        <v>0</v>
      </c>
      <c r="H1647" s="43">
        <f>'Laporan Mingguan'!H1654+'Laporan Mingguan'!J1654+'Laporan Mingguan'!L1654+'Laporan Mingguan'!N1654</f>
        <v>0</v>
      </c>
      <c r="I1647" s="44">
        <f>'Laporan Mingguan'!O1654</f>
        <v>1</v>
      </c>
      <c r="J1647" s="44">
        <f>'Laporan Mingguan'!P1654</f>
        <v>1</v>
      </c>
      <c r="K1647" s="44">
        <f>'Laporan Mingguan'!Q1654</f>
        <v>340000</v>
      </c>
      <c r="L1647" s="44">
        <f>'Laporan Mingguan'!R1654</f>
        <v>340000</v>
      </c>
    </row>
    <row r="1648" spans="1:12" s="41" customFormat="1" x14ac:dyDescent="0.2">
      <c r="A1648" s="43">
        <v>23</v>
      </c>
      <c r="B1648" s="43" t="str">
        <f>'Laporan Mingguan'!B1655</f>
        <v>Collet ICC</v>
      </c>
      <c r="C1648" s="43">
        <f>'Laporan Mingguan'!C1655</f>
        <v>0</v>
      </c>
      <c r="D1648" s="43">
        <f>'Laporan Mingguan'!D1655</f>
        <v>0</v>
      </c>
      <c r="E1648" s="43">
        <f>'Laporan Mingguan'!E1655</f>
        <v>0</v>
      </c>
      <c r="F1648" s="44">
        <f>'Laporan Mingguan'!F1655</f>
        <v>116</v>
      </c>
      <c r="G1648" s="43">
        <f>'Laporan Mingguan'!G1655+'Laporan Mingguan'!I1655+'Laporan Mingguan'!K1655+'Laporan Mingguan'!M1655</f>
        <v>0</v>
      </c>
      <c r="H1648" s="43">
        <f>'Laporan Mingguan'!H1655+'Laporan Mingguan'!J1655+'Laporan Mingguan'!L1655+'Laporan Mingguan'!N1655</f>
        <v>0</v>
      </c>
      <c r="I1648" s="44">
        <f>'Laporan Mingguan'!O1655</f>
        <v>116</v>
      </c>
      <c r="J1648" s="44">
        <f>'Laporan Mingguan'!P1655</f>
        <v>116</v>
      </c>
      <c r="K1648" s="44">
        <f>'Laporan Mingguan'!Q1655</f>
        <v>0</v>
      </c>
      <c r="L1648" s="44">
        <f>'Laporan Mingguan'!R1655</f>
        <v>0</v>
      </c>
    </row>
    <row r="1649" spans="1:12" s="41" customFormat="1" x14ac:dyDescent="0.2">
      <c r="A1649" s="43">
        <v>24</v>
      </c>
      <c r="B1649" s="43" t="str">
        <f>'Laporan Mingguan'!B1656</f>
        <v>Double Naple 3/8</v>
      </c>
      <c r="C1649" s="43">
        <f>'Laporan Mingguan'!C1656</f>
        <v>0</v>
      </c>
      <c r="D1649" s="43" t="str">
        <f>'Laporan Mingguan'!D1656</f>
        <v>sumber air</v>
      </c>
      <c r="E1649" s="43">
        <f>'Laporan Mingguan'!E1656</f>
        <v>0</v>
      </c>
      <c r="F1649" s="44">
        <f>'Laporan Mingguan'!F1656</f>
        <v>0</v>
      </c>
      <c r="G1649" s="43">
        <f>'Laporan Mingguan'!G1656+'Laporan Mingguan'!I1656+'Laporan Mingguan'!K1656+'Laporan Mingguan'!M1656</f>
        <v>0</v>
      </c>
      <c r="H1649" s="43">
        <f>'Laporan Mingguan'!H1656+'Laporan Mingguan'!J1656+'Laporan Mingguan'!L1656+'Laporan Mingguan'!N1656</f>
        <v>0</v>
      </c>
      <c r="I1649" s="44">
        <f>'Laporan Mingguan'!O1656</f>
        <v>0</v>
      </c>
      <c r="J1649" s="44">
        <f>'Laporan Mingguan'!P1656</f>
        <v>0</v>
      </c>
      <c r="K1649" s="44">
        <f>'Laporan Mingguan'!Q1656</f>
        <v>10000</v>
      </c>
      <c r="L1649" s="44">
        <f>'Laporan Mingguan'!R1656</f>
        <v>0</v>
      </c>
    </row>
    <row r="1650" spans="1:12" s="41" customFormat="1" x14ac:dyDescent="0.2">
      <c r="A1650" s="43">
        <v>25</v>
      </c>
      <c r="B1650" s="43" t="str">
        <f>'Laporan Mingguan'!B1657</f>
        <v>Handle 96/128</v>
      </c>
      <c r="C1650" s="43">
        <f>'Laporan Mingguan'!C1657</f>
        <v>0</v>
      </c>
      <c r="D1650" s="43">
        <f>'Laporan Mingguan'!D1657</f>
        <v>0</v>
      </c>
      <c r="E1650" s="43">
        <f>'Laporan Mingguan'!E1657</f>
        <v>0</v>
      </c>
      <c r="F1650" s="44">
        <f>'Laporan Mingguan'!F1657</f>
        <v>1</v>
      </c>
      <c r="G1650" s="43">
        <f>'Laporan Mingguan'!G1657+'Laporan Mingguan'!I1657+'Laporan Mingguan'!K1657+'Laporan Mingguan'!M1657</f>
        <v>0</v>
      </c>
      <c r="H1650" s="43">
        <f>'Laporan Mingguan'!H1657+'Laporan Mingguan'!J1657+'Laporan Mingguan'!L1657+'Laporan Mingguan'!N1657</f>
        <v>0</v>
      </c>
      <c r="I1650" s="44">
        <f>'Laporan Mingguan'!O1657</f>
        <v>1</v>
      </c>
      <c r="J1650" s="44">
        <f>'Laporan Mingguan'!P1657</f>
        <v>1</v>
      </c>
      <c r="K1650" s="44">
        <f>'Laporan Mingguan'!Q1657</f>
        <v>0</v>
      </c>
      <c r="L1650" s="44">
        <f>'Laporan Mingguan'!R1657</f>
        <v>0</v>
      </c>
    </row>
    <row r="1651" spans="1:12" s="41" customFormat="1" x14ac:dyDescent="0.2">
      <c r="A1651" s="43">
        <v>26</v>
      </c>
      <c r="B1651" s="43" t="str">
        <f>'Laporan Mingguan'!B1658</f>
        <v>HANGER 2 (perahu)</v>
      </c>
      <c r="C1651" s="43">
        <f>'Laporan Mingguan'!C1658</f>
        <v>0</v>
      </c>
      <c r="D1651" s="43" t="str">
        <f>'Laporan Mingguan'!D1658</f>
        <v>pd rahayu</v>
      </c>
      <c r="E1651" s="43">
        <f>'Laporan Mingguan'!E1658</f>
        <v>0</v>
      </c>
      <c r="F1651" s="44">
        <f>'Laporan Mingguan'!F1658</f>
        <v>0</v>
      </c>
      <c r="G1651" s="43">
        <f>'Laporan Mingguan'!G1658+'Laporan Mingguan'!I1658+'Laporan Mingguan'!K1658+'Laporan Mingguan'!M1658</f>
        <v>0</v>
      </c>
      <c r="H1651" s="43">
        <f>'Laporan Mingguan'!H1658+'Laporan Mingguan'!J1658+'Laporan Mingguan'!L1658+'Laporan Mingguan'!N1658</f>
        <v>0</v>
      </c>
      <c r="I1651" s="44">
        <f>'Laporan Mingguan'!O1658</f>
        <v>0</v>
      </c>
      <c r="J1651" s="44">
        <f>'Laporan Mingguan'!P1658</f>
        <v>0</v>
      </c>
      <c r="K1651" s="44">
        <f>'Laporan Mingguan'!Q1658</f>
        <v>150000</v>
      </c>
      <c r="L1651" s="44">
        <f>'Laporan Mingguan'!R1658</f>
        <v>0</v>
      </c>
    </row>
    <row r="1652" spans="1:12" s="41" customFormat="1" x14ac:dyDescent="0.2">
      <c r="A1652" s="43">
        <v>27</v>
      </c>
      <c r="B1652" s="43" t="str">
        <f>'Laporan Mingguan'!B1659</f>
        <v>Jaket Alumunium Ø10</v>
      </c>
      <c r="C1652" s="43" t="str">
        <f>'Laporan Mingguan'!C1659</f>
        <v>Alumunium</v>
      </c>
      <c r="D1652" s="43" t="str">
        <f>'Laporan Mingguan'!D1659</f>
        <v xml:space="preserve">BUMM </v>
      </c>
      <c r="E1652" s="43">
        <f>'Laporan Mingguan'!E1659</f>
        <v>0</v>
      </c>
      <c r="F1652" s="44">
        <f>'Laporan Mingguan'!F1659</f>
        <v>10</v>
      </c>
      <c r="G1652" s="43">
        <f>'Laporan Mingguan'!G1659+'Laporan Mingguan'!I1659+'Laporan Mingguan'!K1659+'Laporan Mingguan'!M1659</f>
        <v>10</v>
      </c>
      <c r="H1652" s="43">
        <f>'Laporan Mingguan'!H1659+'Laporan Mingguan'!J1659+'Laporan Mingguan'!L1659+'Laporan Mingguan'!N1659</f>
        <v>10</v>
      </c>
      <c r="I1652" s="44">
        <f>'Laporan Mingguan'!O1659</f>
        <v>10</v>
      </c>
      <c r="J1652" s="44">
        <f>'Laporan Mingguan'!P1659</f>
        <v>10</v>
      </c>
      <c r="K1652" s="44">
        <f>'Laporan Mingguan'!Q1659</f>
        <v>3412500</v>
      </c>
      <c r="L1652" s="44">
        <f>'Laporan Mingguan'!R1659</f>
        <v>34125000</v>
      </c>
    </row>
    <row r="1653" spans="1:12" s="41" customFormat="1" x14ac:dyDescent="0.2">
      <c r="A1653" s="43">
        <v>28</v>
      </c>
      <c r="B1653" s="43" t="str">
        <f>'Laporan Mingguan'!B1660</f>
        <v>Jaket Alumunium Ø14</v>
      </c>
      <c r="C1653" s="43" t="str">
        <f>'Laporan Mingguan'!C1660</f>
        <v>Alumunium</v>
      </c>
      <c r="D1653" s="43" t="str">
        <f>'Laporan Mingguan'!D1660</f>
        <v>Asama</v>
      </c>
      <c r="E1653" s="43">
        <f>'Laporan Mingguan'!E1660</f>
        <v>0</v>
      </c>
      <c r="F1653" s="44">
        <f>'Laporan Mingguan'!F1660</f>
        <v>0</v>
      </c>
      <c r="G1653" s="43">
        <f>'Laporan Mingguan'!G1660+'Laporan Mingguan'!I1660+'Laporan Mingguan'!K1660+'Laporan Mingguan'!M1660</f>
        <v>0</v>
      </c>
      <c r="H1653" s="43">
        <f>'Laporan Mingguan'!H1660+'Laporan Mingguan'!J1660+'Laporan Mingguan'!L1660+'Laporan Mingguan'!N1660</f>
        <v>0</v>
      </c>
      <c r="I1653" s="44">
        <f>'Laporan Mingguan'!O1660</f>
        <v>0</v>
      </c>
      <c r="J1653" s="44">
        <f>'Laporan Mingguan'!P1660</f>
        <v>0</v>
      </c>
      <c r="K1653" s="44">
        <f>'Laporan Mingguan'!Q1660</f>
        <v>2300000</v>
      </c>
      <c r="L1653" s="44">
        <f>'Laporan Mingguan'!R1660</f>
        <v>0</v>
      </c>
    </row>
    <row r="1654" spans="1:12" s="41" customFormat="1" x14ac:dyDescent="0.2">
      <c r="A1654" s="43">
        <v>29</v>
      </c>
      <c r="B1654" s="43" t="str">
        <f>'Laporan Mingguan'!B1661</f>
        <v>Karet Pinggir</v>
      </c>
      <c r="C1654" s="43">
        <f>'Laporan Mingguan'!C1661</f>
        <v>0</v>
      </c>
      <c r="D1654" s="43" t="str">
        <f>'Laporan Mingguan'!D1661</f>
        <v>JIC</v>
      </c>
      <c r="E1654" s="43">
        <f>'Laporan Mingguan'!E1661</f>
        <v>0</v>
      </c>
      <c r="F1654" s="44">
        <f>'Laporan Mingguan'!F1661</f>
        <v>31</v>
      </c>
      <c r="G1654" s="43">
        <f>'Laporan Mingguan'!G1661+'Laporan Mingguan'!I1661+'Laporan Mingguan'!K1661+'Laporan Mingguan'!M1661</f>
        <v>0</v>
      </c>
      <c r="H1654" s="43">
        <f>'Laporan Mingguan'!H1661+'Laporan Mingguan'!J1661+'Laporan Mingguan'!L1661+'Laporan Mingguan'!N1661</f>
        <v>0</v>
      </c>
      <c r="I1654" s="44">
        <f>'Laporan Mingguan'!O1661</f>
        <v>31</v>
      </c>
      <c r="J1654" s="44">
        <f>'Laporan Mingguan'!P1661</f>
        <v>31</v>
      </c>
      <c r="K1654" s="44">
        <f>'Laporan Mingguan'!Q1661</f>
        <v>35000</v>
      </c>
      <c r="L1654" s="44">
        <f>'Laporan Mingguan'!R1661</f>
        <v>1085000</v>
      </c>
    </row>
    <row r="1655" spans="1:12" s="41" customFormat="1" x14ac:dyDescent="0.2">
      <c r="A1655" s="43">
        <v>30</v>
      </c>
      <c r="B1655" s="43" t="str">
        <f>'Laporan Mingguan'!B1662</f>
        <v>Karet Pinggir BSI</v>
      </c>
      <c r="C1655" s="43">
        <f>'Laporan Mingguan'!C1662</f>
        <v>0</v>
      </c>
      <c r="D1655" s="43" t="str">
        <f>'Laporan Mingguan'!D1662</f>
        <v>BSI</v>
      </c>
      <c r="E1655" s="43">
        <f>'Laporan Mingguan'!E1662</f>
        <v>0</v>
      </c>
      <c r="F1655" s="44">
        <f>'Laporan Mingguan'!F1662</f>
        <v>46</v>
      </c>
      <c r="G1655" s="43">
        <f>'Laporan Mingguan'!G1662+'Laporan Mingguan'!I1662+'Laporan Mingguan'!K1662+'Laporan Mingguan'!M1662</f>
        <v>0</v>
      </c>
      <c r="H1655" s="43">
        <f>'Laporan Mingguan'!H1662+'Laporan Mingguan'!J1662+'Laporan Mingguan'!L1662+'Laporan Mingguan'!N1662</f>
        <v>0</v>
      </c>
      <c r="I1655" s="44">
        <f>'Laporan Mingguan'!O1662</f>
        <v>46</v>
      </c>
      <c r="J1655" s="44">
        <f>'Laporan Mingguan'!P1662</f>
        <v>46</v>
      </c>
      <c r="K1655" s="44">
        <f>'Laporan Mingguan'!Q1662</f>
        <v>35000</v>
      </c>
      <c r="L1655" s="44">
        <f>'Laporan Mingguan'!R1662</f>
        <v>1610000</v>
      </c>
    </row>
    <row r="1656" spans="1:12" s="41" customFormat="1" x14ac:dyDescent="0.2">
      <c r="A1656" s="43">
        <v>31</v>
      </c>
      <c r="B1656" s="43" t="str">
        <f>'Laporan Mingguan'!B1663</f>
        <v>Knie 1/2" PVC</v>
      </c>
      <c r="C1656" s="43">
        <f>'Laporan Mingguan'!C1663</f>
        <v>0</v>
      </c>
      <c r="D1656" s="43">
        <f>'Laporan Mingguan'!D1663</f>
        <v>0</v>
      </c>
      <c r="E1656" s="43">
        <f>'Laporan Mingguan'!E1663</f>
        <v>0</v>
      </c>
      <c r="F1656" s="44">
        <f>'Laporan Mingguan'!F1663</f>
        <v>2</v>
      </c>
      <c r="G1656" s="43">
        <f>'Laporan Mingguan'!G1663+'Laporan Mingguan'!I1663+'Laporan Mingguan'!K1663+'Laporan Mingguan'!M1663</f>
        <v>0</v>
      </c>
      <c r="H1656" s="43">
        <f>'Laporan Mingguan'!H1663+'Laporan Mingguan'!J1663+'Laporan Mingguan'!L1663+'Laporan Mingguan'!N1663</f>
        <v>0</v>
      </c>
      <c r="I1656" s="44">
        <f>'Laporan Mingguan'!O1663</f>
        <v>2</v>
      </c>
      <c r="J1656" s="44">
        <f>'Laporan Mingguan'!P1663</f>
        <v>2</v>
      </c>
      <c r="K1656" s="44">
        <f>'Laporan Mingguan'!Q1663</f>
        <v>7500</v>
      </c>
      <c r="L1656" s="44">
        <f>'Laporan Mingguan'!R1663</f>
        <v>15000</v>
      </c>
    </row>
    <row r="1657" spans="1:12" s="41" customFormat="1" x14ac:dyDescent="0.2">
      <c r="A1657" s="43">
        <v>32</v>
      </c>
      <c r="B1657" s="43" t="str">
        <f>'Laporan Mingguan'!B1664</f>
        <v xml:space="preserve">Knie 1/2" </v>
      </c>
      <c r="C1657" s="43">
        <f>'Laporan Mingguan'!C1664</f>
        <v>0</v>
      </c>
      <c r="D1657" s="43">
        <f>'Laporan Mingguan'!D1664</f>
        <v>0</v>
      </c>
      <c r="E1657" s="43">
        <f>'Laporan Mingguan'!E1664</f>
        <v>0</v>
      </c>
      <c r="F1657" s="44">
        <f>'Laporan Mingguan'!F1664</f>
        <v>0</v>
      </c>
      <c r="G1657" s="43">
        <f>'Laporan Mingguan'!G1664+'Laporan Mingguan'!I1664+'Laporan Mingguan'!K1664+'Laporan Mingguan'!M1664</f>
        <v>0</v>
      </c>
      <c r="H1657" s="43">
        <f>'Laporan Mingguan'!H1664+'Laporan Mingguan'!J1664+'Laporan Mingguan'!L1664+'Laporan Mingguan'!N1664</f>
        <v>0</v>
      </c>
      <c r="I1657" s="44">
        <f>'Laporan Mingguan'!O1664</f>
        <v>0</v>
      </c>
      <c r="J1657" s="44">
        <f>'Laporan Mingguan'!P1664</f>
        <v>0</v>
      </c>
      <c r="K1657" s="44">
        <f>'Laporan Mingguan'!Q1664</f>
        <v>7000</v>
      </c>
      <c r="L1657" s="44">
        <f>'Laporan Mingguan'!R1664</f>
        <v>0</v>
      </c>
    </row>
    <row r="1658" spans="1:12" s="41" customFormat="1" x14ac:dyDescent="0.2">
      <c r="A1658" s="43">
        <v>33</v>
      </c>
      <c r="B1658" s="43" t="str">
        <f>'Laporan Mingguan'!B1665</f>
        <v>Knie 3/4" PVC</v>
      </c>
      <c r="C1658" s="43">
        <f>'Laporan Mingguan'!C1665</f>
        <v>0</v>
      </c>
      <c r="D1658" s="43">
        <f>'Laporan Mingguan'!D1665</f>
        <v>0</v>
      </c>
      <c r="E1658" s="43">
        <f>'Laporan Mingguan'!E1665</f>
        <v>0</v>
      </c>
      <c r="F1658" s="44">
        <f>'Laporan Mingguan'!F1665</f>
        <v>2</v>
      </c>
      <c r="G1658" s="43">
        <f>'Laporan Mingguan'!G1665+'Laporan Mingguan'!I1665+'Laporan Mingguan'!K1665+'Laporan Mingguan'!M1665</f>
        <v>0</v>
      </c>
      <c r="H1658" s="43">
        <f>'Laporan Mingguan'!H1665+'Laporan Mingguan'!J1665+'Laporan Mingguan'!L1665+'Laporan Mingguan'!N1665</f>
        <v>0</v>
      </c>
      <c r="I1658" s="44">
        <f>'Laporan Mingguan'!O1665</f>
        <v>2</v>
      </c>
      <c r="J1658" s="44">
        <f>'Laporan Mingguan'!P1665</f>
        <v>2</v>
      </c>
      <c r="K1658" s="44">
        <f>'Laporan Mingguan'!Q1665</f>
        <v>10500</v>
      </c>
      <c r="L1658" s="44">
        <f>'Laporan Mingguan'!R1665</f>
        <v>21000</v>
      </c>
    </row>
    <row r="1659" spans="1:12" s="41" customFormat="1" x14ac:dyDescent="0.2">
      <c r="A1659" s="43">
        <v>34</v>
      </c>
      <c r="B1659" s="43" t="str">
        <f>'Laporan Mingguan'!B1666</f>
        <v>Knie 3/8"</v>
      </c>
      <c r="C1659" s="43">
        <f>'Laporan Mingguan'!C1666</f>
        <v>0</v>
      </c>
      <c r="D1659" s="43" t="str">
        <f>'Laporan Mingguan'!D1666</f>
        <v>HIT</v>
      </c>
      <c r="E1659" s="43">
        <f>'Laporan Mingguan'!E1666</f>
        <v>0</v>
      </c>
      <c r="F1659" s="44">
        <f>'Laporan Mingguan'!F1666</f>
        <v>0</v>
      </c>
      <c r="G1659" s="43">
        <f>'Laporan Mingguan'!G1666+'Laporan Mingguan'!I1666+'Laporan Mingguan'!K1666+'Laporan Mingguan'!M1666</f>
        <v>0</v>
      </c>
      <c r="H1659" s="43">
        <f>'Laporan Mingguan'!H1666+'Laporan Mingguan'!J1666+'Laporan Mingguan'!L1666+'Laporan Mingguan'!N1666</f>
        <v>0</v>
      </c>
      <c r="I1659" s="44">
        <f>'Laporan Mingguan'!O1666</f>
        <v>0</v>
      </c>
      <c r="J1659" s="44">
        <f>'Laporan Mingguan'!P1666</f>
        <v>0</v>
      </c>
      <c r="K1659" s="44">
        <f>'Laporan Mingguan'!Q1666</f>
        <v>13000</v>
      </c>
      <c r="L1659" s="44">
        <f>'Laporan Mingguan'!R1666</f>
        <v>0</v>
      </c>
    </row>
    <row r="1660" spans="1:12" s="41" customFormat="1" x14ac:dyDescent="0.2">
      <c r="A1660" s="43">
        <v>35</v>
      </c>
      <c r="B1660" s="43" t="str">
        <f>'Laporan Mingguan'!B1667</f>
        <v>Name Plate</v>
      </c>
      <c r="C1660" s="43">
        <f>'Laporan Mingguan'!C1667</f>
        <v>0</v>
      </c>
      <c r="D1660" s="43" t="str">
        <f>'Laporan Mingguan'!D1667</f>
        <v>HIT</v>
      </c>
      <c r="E1660" s="43">
        <f>'Laporan Mingguan'!E1667</f>
        <v>0</v>
      </c>
      <c r="F1660" s="44">
        <f>'Laporan Mingguan'!F1667</f>
        <v>10</v>
      </c>
      <c r="G1660" s="43">
        <f>'Laporan Mingguan'!G1667+'Laporan Mingguan'!I1667+'Laporan Mingguan'!K1667+'Laporan Mingguan'!M1667</f>
        <v>0</v>
      </c>
      <c r="H1660" s="43">
        <f>'Laporan Mingguan'!H1667+'Laporan Mingguan'!J1667+'Laporan Mingguan'!L1667+'Laporan Mingguan'!N1667</f>
        <v>0</v>
      </c>
      <c r="I1660" s="44">
        <f>'Laporan Mingguan'!O1667</f>
        <v>10</v>
      </c>
      <c r="J1660" s="44">
        <f>'Laporan Mingguan'!P1667</f>
        <v>10</v>
      </c>
      <c r="K1660" s="44">
        <f>'Laporan Mingguan'!Q1667</f>
        <v>40000</v>
      </c>
      <c r="L1660" s="44">
        <f>'Laporan Mingguan'!R1667</f>
        <v>400000</v>
      </c>
    </row>
    <row r="1661" spans="1:12" s="41" customFormat="1" x14ac:dyDescent="0.2">
      <c r="A1661" s="43">
        <v>36</v>
      </c>
      <c r="B1661" s="43" t="str">
        <f>'Laporan Mingguan'!B1668</f>
        <v>Naple Grease</v>
      </c>
      <c r="C1661" s="43">
        <f>'Laporan Mingguan'!C1668</f>
        <v>0</v>
      </c>
      <c r="D1661" s="43">
        <f>'Laporan Mingguan'!D1668</f>
        <v>0</v>
      </c>
      <c r="E1661" s="43">
        <f>'Laporan Mingguan'!E1668</f>
        <v>0</v>
      </c>
      <c r="F1661" s="44">
        <f>'Laporan Mingguan'!F1668</f>
        <v>0</v>
      </c>
      <c r="G1661" s="43">
        <f>'Laporan Mingguan'!G1668+'Laporan Mingguan'!I1668+'Laporan Mingguan'!K1668+'Laporan Mingguan'!M1668</f>
        <v>0</v>
      </c>
      <c r="H1661" s="43">
        <f>'Laporan Mingguan'!H1668+'Laporan Mingguan'!J1668+'Laporan Mingguan'!L1668+'Laporan Mingguan'!N1668</f>
        <v>0</v>
      </c>
      <c r="I1661" s="44">
        <f>'Laporan Mingguan'!O1668</f>
        <v>0</v>
      </c>
      <c r="J1661" s="44">
        <f>'Laporan Mingguan'!P1668</f>
        <v>0</v>
      </c>
      <c r="K1661" s="44">
        <f>'Laporan Mingguan'!Q1668</f>
        <v>40000</v>
      </c>
      <c r="L1661" s="44">
        <f>'Laporan Mingguan'!R1668</f>
        <v>0</v>
      </c>
    </row>
    <row r="1662" spans="1:12" s="41" customFormat="1" x14ac:dyDescent="0.2">
      <c r="A1662" s="43">
        <v>37</v>
      </c>
      <c r="B1662" s="43" t="str">
        <f>'Laporan Mingguan'!B1669</f>
        <v>Pillow Block</v>
      </c>
      <c r="C1662" s="43">
        <f>'Laporan Mingguan'!C1669</f>
        <v>0</v>
      </c>
      <c r="D1662" s="43">
        <f>'Laporan Mingguan'!D1669</f>
        <v>0</v>
      </c>
      <c r="E1662" s="43">
        <f>'Laporan Mingguan'!E1669</f>
        <v>0</v>
      </c>
      <c r="F1662" s="44">
        <f>'Laporan Mingguan'!F1669</f>
        <v>8</v>
      </c>
      <c r="G1662" s="43">
        <f>'Laporan Mingguan'!G1669+'Laporan Mingguan'!I1669+'Laporan Mingguan'!K1669+'Laporan Mingguan'!M1669</f>
        <v>0</v>
      </c>
      <c r="H1662" s="43">
        <f>'Laporan Mingguan'!H1669+'Laporan Mingguan'!J1669+'Laporan Mingguan'!L1669+'Laporan Mingguan'!N1669</f>
        <v>0</v>
      </c>
      <c r="I1662" s="44">
        <f>'Laporan Mingguan'!O1669</f>
        <v>8</v>
      </c>
      <c r="J1662" s="44">
        <f>'Laporan Mingguan'!P1669</f>
        <v>8</v>
      </c>
      <c r="K1662" s="44">
        <f>'Laporan Mingguan'!Q1669</f>
        <v>90000</v>
      </c>
      <c r="L1662" s="44">
        <f>'Laporan Mingguan'!R1669</f>
        <v>720000</v>
      </c>
    </row>
    <row r="1663" spans="1:12" s="41" customFormat="1" x14ac:dyDescent="0.2">
      <c r="A1663" s="43">
        <v>38</v>
      </c>
      <c r="B1663" s="43" t="str">
        <f>'Laporan Mingguan'!B1670</f>
        <v>Pin Daisa</v>
      </c>
      <c r="C1663" s="43">
        <f>'Laporan Mingguan'!C1670</f>
        <v>0</v>
      </c>
      <c r="D1663" s="43" t="str">
        <f>'Laporan Mingguan'!D1670</f>
        <v>Asama</v>
      </c>
      <c r="E1663" s="43">
        <f>'Laporan Mingguan'!E1670</f>
        <v>0</v>
      </c>
      <c r="F1663" s="44">
        <f>'Laporan Mingguan'!F1670</f>
        <v>8</v>
      </c>
      <c r="G1663" s="43">
        <f>'Laporan Mingguan'!G1670+'Laporan Mingguan'!I1670+'Laporan Mingguan'!K1670+'Laporan Mingguan'!M1670</f>
        <v>0</v>
      </c>
      <c r="H1663" s="43">
        <f>'Laporan Mingguan'!H1670+'Laporan Mingguan'!J1670+'Laporan Mingguan'!L1670+'Laporan Mingguan'!N1670</f>
        <v>0</v>
      </c>
      <c r="I1663" s="44">
        <f>'Laporan Mingguan'!O1670</f>
        <v>8</v>
      </c>
      <c r="J1663" s="44">
        <f>'Laporan Mingguan'!P1670</f>
        <v>8</v>
      </c>
      <c r="K1663" s="44">
        <f>'Laporan Mingguan'!Q1670</f>
        <v>100000</v>
      </c>
      <c r="L1663" s="44">
        <f>'Laporan Mingguan'!R1670</f>
        <v>800000</v>
      </c>
    </row>
    <row r="1664" spans="1:12" s="41" customFormat="1" x14ac:dyDescent="0.2">
      <c r="A1664" s="43">
        <v>39</v>
      </c>
      <c r="B1664" s="43" t="str">
        <f>'Laporan Mingguan'!B1671</f>
        <v>Plat Daisa CUI</v>
      </c>
      <c r="C1664" s="43">
        <f>'Laporan Mingguan'!C1671</f>
        <v>0</v>
      </c>
      <c r="D1664" s="43" t="str">
        <f>'Laporan Mingguan'!D1671</f>
        <v>Asama</v>
      </c>
      <c r="E1664" s="43">
        <f>'Laporan Mingguan'!E1671</f>
        <v>0</v>
      </c>
      <c r="F1664" s="44">
        <f>'Laporan Mingguan'!F1671</f>
        <v>2</v>
      </c>
      <c r="G1664" s="43">
        <f>'Laporan Mingguan'!G1671+'Laporan Mingguan'!I1671+'Laporan Mingguan'!K1671+'Laporan Mingguan'!M1671</f>
        <v>0</v>
      </c>
      <c r="H1664" s="43">
        <f>'Laporan Mingguan'!H1671+'Laporan Mingguan'!J1671+'Laporan Mingguan'!L1671+'Laporan Mingguan'!N1671</f>
        <v>0</v>
      </c>
      <c r="I1664" s="44">
        <f>'Laporan Mingguan'!O1671</f>
        <v>2</v>
      </c>
      <c r="J1664" s="44">
        <f>'Laporan Mingguan'!P1671</f>
        <v>2</v>
      </c>
      <c r="K1664" s="44">
        <f>'Laporan Mingguan'!Q1671</f>
        <v>2100000</v>
      </c>
      <c r="L1664" s="44">
        <f>'Laporan Mingguan'!R1671</f>
        <v>4200000</v>
      </c>
    </row>
    <row r="1665" spans="1:14" s="41" customFormat="1" x14ac:dyDescent="0.2">
      <c r="A1665" s="43">
        <v>40</v>
      </c>
      <c r="B1665" s="43" t="str">
        <f>'Laporan Mingguan'!B1672</f>
        <v>Plat Daisa CUI (NG)</v>
      </c>
      <c r="C1665" s="43">
        <f>'Laporan Mingguan'!C1672</f>
        <v>0</v>
      </c>
      <c r="D1665" s="43" t="str">
        <f>'Laporan Mingguan'!D1672</f>
        <v>Asama</v>
      </c>
      <c r="E1665" s="43">
        <f>'Laporan Mingguan'!E1672</f>
        <v>0</v>
      </c>
      <c r="F1665" s="44">
        <f>'Laporan Mingguan'!F1672</f>
        <v>2</v>
      </c>
      <c r="G1665" s="43">
        <f>'Laporan Mingguan'!G1672+'Laporan Mingguan'!I1672+'Laporan Mingguan'!K1672+'Laporan Mingguan'!M1672</f>
        <v>0</v>
      </c>
      <c r="H1665" s="43">
        <f>'Laporan Mingguan'!H1672+'Laporan Mingguan'!J1672+'Laporan Mingguan'!L1672+'Laporan Mingguan'!N1672</f>
        <v>0</v>
      </c>
      <c r="I1665" s="44">
        <f>'Laporan Mingguan'!O1672</f>
        <v>2</v>
      </c>
      <c r="J1665" s="44">
        <f>'Laporan Mingguan'!P1672</f>
        <v>2</v>
      </c>
      <c r="K1665" s="44">
        <f>'Laporan Mingguan'!Q1672</f>
        <v>2100000</v>
      </c>
      <c r="L1665" s="44">
        <f>'Laporan Mingguan'!R1672</f>
        <v>4200000</v>
      </c>
    </row>
    <row r="1666" spans="1:14" s="41" customFormat="1" x14ac:dyDescent="0.2">
      <c r="A1666" s="43">
        <v>41</v>
      </c>
      <c r="B1666" s="43" t="str">
        <f>'Laporan Mingguan'!B1673</f>
        <v>Plat Daisa HK PATI</v>
      </c>
      <c r="C1666" s="43">
        <f>'Laporan Mingguan'!C1673</f>
        <v>0</v>
      </c>
      <c r="D1666" s="43" t="str">
        <f>'Laporan Mingguan'!D1673</f>
        <v>Asama</v>
      </c>
      <c r="E1666" s="43">
        <f>'Laporan Mingguan'!E1673</f>
        <v>0</v>
      </c>
      <c r="F1666" s="44">
        <f>'Laporan Mingguan'!F1673</f>
        <v>0</v>
      </c>
      <c r="G1666" s="43">
        <f>'Laporan Mingguan'!G1673+'Laporan Mingguan'!I1673+'Laporan Mingguan'!K1673+'Laporan Mingguan'!M1673</f>
        <v>0</v>
      </c>
      <c r="H1666" s="43">
        <f>'Laporan Mingguan'!H1673+'Laporan Mingguan'!J1673+'Laporan Mingguan'!L1673+'Laporan Mingguan'!N1673</f>
        <v>0</v>
      </c>
      <c r="I1666" s="44">
        <f>'Laporan Mingguan'!O1673</f>
        <v>0</v>
      </c>
      <c r="J1666" s="44">
        <f>'Laporan Mingguan'!P1673</f>
        <v>0</v>
      </c>
      <c r="K1666" s="44">
        <f>'Laporan Mingguan'!Q1673</f>
        <v>3825000</v>
      </c>
      <c r="L1666" s="44">
        <f>'Laporan Mingguan'!R1673</f>
        <v>0</v>
      </c>
    </row>
    <row r="1667" spans="1:14" s="41" customFormat="1" x14ac:dyDescent="0.2">
      <c r="A1667" s="43">
        <v>42</v>
      </c>
      <c r="B1667" s="43" t="str">
        <f>'Laporan Mingguan'!B1674</f>
        <v>plate Vibrator</v>
      </c>
      <c r="C1667" s="43">
        <f>'Laporan Mingguan'!C1674</f>
        <v>0</v>
      </c>
      <c r="D1667" s="43" t="str">
        <f>'Laporan Mingguan'!D1674</f>
        <v>AICC</v>
      </c>
      <c r="E1667" s="43">
        <f>'Laporan Mingguan'!E1674</f>
        <v>0</v>
      </c>
      <c r="F1667" s="44">
        <f>'Laporan Mingguan'!F1674</f>
        <v>0</v>
      </c>
      <c r="G1667" s="43">
        <f>'Laporan Mingguan'!G1674+'Laporan Mingguan'!I1674+'Laporan Mingguan'!K1674+'Laporan Mingguan'!M1674</f>
        <v>0</v>
      </c>
      <c r="H1667" s="43">
        <f>'Laporan Mingguan'!H1674+'Laporan Mingguan'!J1674+'Laporan Mingguan'!L1674+'Laporan Mingguan'!N1674</f>
        <v>0</v>
      </c>
      <c r="I1667" s="44">
        <f>'Laporan Mingguan'!O1674</f>
        <v>0</v>
      </c>
      <c r="J1667" s="44">
        <f>'Laporan Mingguan'!P1674</f>
        <v>0</v>
      </c>
      <c r="K1667" s="44">
        <f>'Laporan Mingguan'!Q1674</f>
        <v>38400</v>
      </c>
      <c r="L1667" s="44">
        <f>'Laporan Mingguan'!R1674</f>
        <v>0</v>
      </c>
    </row>
    <row r="1668" spans="1:14" s="41" customFormat="1" x14ac:dyDescent="0.2">
      <c r="A1668" s="43">
        <v>43</v>
      </c>
      <c r="B1668" s="43" t="str">
        <f>'Laporan Mingguan'!B1675</f>
        <v>Ring Bulan Sabit</v>
      </c>
      <c r="C1668" s="43">
        <f>'Laporan Mingguan'!C1675</f>
        <v>0</v>
      </c>
      <c r="D1668" s="43">
        <f>'Laporan Mingguan'!D1675</f>
        <v>0</v>
      </c>
      <c r="E1668" s="43">
        <f>'Laporan Mingguan'!E1675</f>
        <v>0</v>
      </c>
      <c r="F1668" s="44">
        <f>'Laporan Mingguan'!F1675</f>
        <v>528</v>
      </c>
      <c r="G1668" s="43">
        <f>'Laporan Mingguan'!G1675+'Laporan Mingguan'!I1675+'Laporan Mingguan'!K1675+'Laporan Mingguan'!M1675</f>
        <v>0</v>
      </c>
      <c r="H1668" s="43">
        <f>'Laporan Mingguan'!H1675+'Laporan Mingguan'!J1675+'Laporan Mingguan'!L1675+'Laporan Mingguan'!N1675</f>
        <v>0</v>
      </c>
      <c r="I1668" s="44">
        <f>'Laporan Mingguan'!O1675</f>
        <v>528</v>
      </c>
      <c r="J1668" s="44">
        <f>'Laporan Mingguan'!P1675</f>
        <v>528</v>
      </c>
      <c r="K1668" s="44">
        <f>'Laporan Mingguan'!Q1675</f>
        <v>1920</v>
      </c>
      <c r="L1668" s="44">
        <f>'Laporan Mingguan'!R1675</f>
        <v>1013760</v>
      </c>
    </row>
    <row r="1669" spans="1:14" s="41" customFormat="1" x14ac:dyDescent="0.2">
      <c r="A1669" s="43">
        <v>44</v>
      </c>
      <c r="B1669" s="43" t="str">
        <f>'Laporan Mingguan'!B1676</f>
        <v xml:space="preserve">Roda Daisa </v>
      </c>
      <c r="C1669" s="43">
        <f>'Laporan Mingguan'!C1676</f>
        <v>0</v>
      </c>
      <c r="D1669" s="43" t="str">
        <f>'Laporan Mingguan'!D1676</f>
        <v>Asama</v>
      </c>
      <c r="E1669" s="43">
        <f>'Laporan Mingguan'!E1676</f>
        <v>0</v>
      </c>
      <c r="F1669" s="44">
        <f>'Laporan Mingguan'!F1676</f>
        <v>8</v>
      </c>
      <c r="G1669" s="43">
        <f>'Laporan Mingguan'!G1676+'Laporan Mingguan'!I1676+'Laporan Mingguan'!K1676+'Laporan Mingguan'!M1676</f>
        <v>0</v>
      </c>
      <c r="H1669" s="43">
        <f>'Laporan Mingguan'!H1676+'Laporan Mingguan'!J1676+'Laporan Mingguan'!L1676+'Laporan Mingguan'!N1676</f>
        <v>0</v>
      </c>
      <c r="I1669" s="44">
        <f>'Laporan Mingguan'!O1676</f>
        <v>8</v>
      </c>
      <c r="J1669" s="44">
        <f>'Laporan Mingguan'!P1676</f>
        <v>8</v>
      </c>
      <c r="K1669" s="44">
        <f>'Laporan Mingguan'!Q1676</f>
        <v>145000</v>
      </c>
      <c r="L1669" s="44">
        <f>'Laporan Mingguan'!R1676</f>
        <v>1160000</v>
      </c>
    </row>
    <row r="1670" spans="1:14" s="41" customFormat="1" x14ac:dyDescent="0.2">
      <c r="A1670" s="43">
        <v>45</v>
      </c>
      <c r="B1670" s="43" t="str">
        <f>'Laporan Mingguan'!B1677</f>
        <v>Round locate bush</v>
      </c>
      <c r="C1670" s="43">
        <f>'Laporan Mingguan'!C1677</f>
        <v>0</v>
      </c>
      <c r="D1670" s="43">
        <f>'Laporan Mingguan'!D1677</f>
        <v>0</v>
      </c>
      <c r="E1670" s="43">
        <f>'Laporan Mingguan'!E1677</f>
        <v>0</v>
      </c>
      <c r="F1670" s="44">
        <f>'Laporan Mingguan'!F1677</f>
        <v>15</v>
      </c>
      <c r="G1670" s="43">
        <f>'Laporan Mingguan'!G1677+'Laporan Mingguan'!I1677+'Laporan Mingguan'!K1677+'Laporan Mingguan'!M1677</f>
        <v>0</v>
      </c>
      <c r="H1670" s="43">
        <f>'Laporan Mingguan'!H1677+'Laporan Mingguan'!J1677+'Laporan Mingguan'!L1677+'Laporan Mingguan'!N1677</f>
        <v>0</v>
      </c>
      <c r="I1670" s="44">
        <f>'Laporan Mingguan'!O1677</f>
        <v>15</v>
      </c>
      <c r="J1670" s="44">
        <f>'Laporan Mingguan'!P1677</f>
        <v>15</v>
      </c>
      <c r="K1670" s="44">
        <f>'Laporan Mingguan'!Q1677</f>
        <v>145000</v>
      </c>
      <c r="L1670" s="44">
        <f>'Laporan Mingguan'!R1677</f>
        <v>2175000</v>
      </c>
    </row>
    <row r="1671" spans="1:14" s="41" customFormat="1" x14ac:dyDescent="0.2">
      <c r="A1671" s="43">
        <v>46</v>
      </c>
      <c r="B1671" s="43" t="str">
        <f>'Laporan Mingguan'!B1678</f>
        <v xml:space="preserve">Round locate pin </v>
      </c>
      <c r="C1671" s="43">
        <f>'Laporan Mingguan'!C1678</f>
        <v>0</v>
      </c>
      <c r="D1671" s="43">
        <f>'Laporan Mingguan'!D1678</f>
        <v>0</v>
      </c>
      <c r="E1671" s="43">
        <f>'Laporan Mingguan'!E1678</f>
        <v>0</v>
      </c>
      <c r="F1671" s="44">
        <f>'Laporan Mingguan'!F1678</f>
        <v>7</v>
      </c>
      <c r="G1671" s="43">
        <f>'Laporan Mingguan'!G1678+'Laporan Mingguan'!I1678+'Laporan Mingguan'!K1678+'Laporan Mingguan'!M1678</f>
        <v>0</v>
      </c>
      <c r="H1671" s="43">
        <f>'Laporan Mingguan'!H1678+'Laporan Mingguan'!J1678+'Laporan Mingguan'!L1678+'Laporan Mingguan'!N1678</f>
        <v>0</v>
      </c>
      <c r="I1671" s="44">
        <f>'Laporan Mingguan'!O1678</f>
        <v>7</v>
      </c>
      <c r="J1671" s="44">
        <f>'Laporan Mingguan'!P1678</f>
        <v>7</v>
      </c>
      <c r="K1671" s="44">
        <f>'Laporan Mingguan'!Q1678</f>
        <v>165000</v>
      </c>
      <c r="L1671" s="44">
        <f>'Laporan Mingguan'!R1678</f>
        <v>1155000</v>
      </c>
    </row>
    <row r="1672" spans="1:14" s="41" customFormat="1" x14ac:dyDescent="0.2">
      <c r="A1672" s="43">
        <v>47</v>
      </c>
      <c r="B1672" s="43" t="str">
        <f>'Laporan Mingguan'!B1679</f>
        <v>Side Lock</v>
      </c>
      <c r="C1672" s="43">
        <f>'Laporan Mingguan'!C1679</f>
        <v>0</v>
      </c>
      <c r="D1672" s="43" t="str">
        <f>'Laporan Mingguan'!D1679</f>
        <v>CUIM</v>
      </c>
      <c r="E1672" s="43">
        <f>'Laporan Mingguan'!E1679</f>
        <v>0</v>
      </c>
      <c r="F1672" s="44">
        <f>'Laporan Mingguan'!F1679</f>
        <v>3</v>
      </c>
      <c r="G1672" s="43">
        <f>'Laporan Mingguan'!G1679+'Laporan Mingguan'!I1679+'Laporan Mingguan'!K1679+'Laporan Mingguan'!M1679</f>
        <v>0</v>
      </c>
      <c r="H1672" s="43">
        <f>'Laporan Mingguan'!H1679+'Laporan Mingguan'!J1679+'Laporan Mingguan'!L1679+'Laporan Mingguan'!N1679</f>
        <v>0</v>
      </c>
      <c r="I1672" s="44">
        <f>'Laporan Mingguan'!O1679</f>
        <v>3</v>
      </c>
      <c r="J1672" s="44">
        <f>'Laporan Mingguan'!P1679</f>
        <v>3</v>
      </c>
      <c r="K1672" s="44">
        <f>'Laporan Mingguan'!Q1679</f>
        <v>568</v>
      </c>
      <c r="L1672" s="44">
        <f>'Laporan Mingguan'!R1679</f>
        <v>1704</v>
      </c>
    </row>
    <row r="1673" spans="1:14" s="41" customFormat="1" x14ac:dyDescent="0.2">
      <c r="A1673" s="43">
        <v>48</v>
      </c>
      <c r="B1673" s="43" t="str">
        <f>'Laporan Mingguan'!B1680</f>
        <v>Sliding Block</v>
      </c>
      <c r="C1673" s="43">
        <f>'Laporan Mingguan'!C1680</f>
        <v>0</v>
      </c>
      <c r="D1673" s="43" t="str">
        <f>'Laporan Mingguan'!D1680</f>
        <v>AICC</v>
      </c>
      <c r="E1673" s="43">
        <f>'Laporan Mingguan'!E1680</f>
        <v>0</v>
      </c>
      <c r="F1673" s="44">
        <f>'Laporan Mingguan'!F1680</f>
        <v>16</v>
      </c>
      <c r="G1673" s="43">
        <f>'Laporan Mingguan'!G1680+'Laporan Mingguan'!I1680+'Laporan Mingguan'!K1680+'Laporan Mingguan'!M1680</f>
        <v>0</v>
      </c>
      <c r="H1673" s="43">
        <f>'Laporan Mingguan'!H1680+'Laporan Mingguan'!J1680+'Laporan Mingguan'!L1680+'Laporan Mingguan'!N1680</f>
        <v>0</v>
      </c>
      <c r="I1673" s="44">
        <f>'Laporan Mingguan'!O1680</f>
        <v>16</v>
      </c>
      <c r="J1673" s="44">
        <f>'Laporan Mingguan'!P1680</f>
        <v>16</v>
      </c>
      <c r="K1673" s="44">
        <f>'Laporan Mingguan'!Q1680</f>
        <v>200000</v>
      </c>
      <c r="L1673" s="44">
        <f>'Laporan Mingguan'!R1680</f>
        <v>3200000</v>
      </c>
      <c r="N1673" s="42">
        <f>'Laporan Mingguan'!R1683-'Laporan Bulanan'!L1675</f>
        <v>0</v>
      </c>
    </row>
    <row r="1674" spans="1:14" s="41" customFormat="1" x14ac:dyDescent="0.2">
      <c r="A1674" s="43">
        <v>49</v>
      </c>
      <c r="B1674" s="43" t="str">
        <f>'Laporan Mingguan'!B1681</f>
        <v>Sliding Block</v>
      </c>
      <c r="C1674" s="43">
        <f>'Laporan Mingguan'!C1681</f>
        <v>0</v>
      </c>
      <c r="D1674" s="43">
        <f>'Laporan Mingguan'!D1681</f>
        <v>0</v>
      </c>
      <c r="E1674" s="43">
        <f>'Laporan Mingguan'!E1681</f>
        <v>0</v>
      </c>
      <c r="F1674" s="44">
        <f>'Laporan Mingguan'!F1681</f>
        <v>8</v>
      </c>
      <c r="G1674" s="43">
        <f>'Laporan Mingguan'!G1681+'Laporan Mingguan'!I1681+'Laporan Mingguan'!K1681+'Laporan Mingguan'!M1681</f>
        <v>0</v>
      </c>
      <c r="H1674" s="43">
        <f>'Laporan Mingguan'!H1681+'Laporan Mingguan'!J1681+'Laporan Mingguan'!L1681+'Laporan Mingguan'!N1681</f>
        <v>0</v>
      </c>
      <c r="I1674" s="44">
        <f>'Laporan Mingguan'!O1681</f>
        <v>8</v>
      </c>
      <c r="J1674" s="44">
        <f>'Laporan Mingguan'!P1681</f>
        <v>8</v>
      </c>
      <c r="K1674" s="44">
        <f>'Laporan Mingguan'!Q1681</f>
        <v>290000</v>
      </c>
      <c r="L1674" s="44">
        <f>'Laporan Mingguan'!R1681</f>
        <v>2320000</v>
      </c>
    </row>
    <row r="1675" spans="1:14" x14ac:dyDescent="0.2">
      <c r="I1675" s="2"/>
      <c r="J1675" s="2"/>
      <c r="K1675" s="6" t="str">
        <f>'Laporan Mingguan'!$Q1683</f>
        <v>Total</v>
      </c>
      <c r="L1675" s="6">
        <f>SUM(L1626:L1674)</f>
        <v>104567364</v>
      </c>
    </row>
    <row r="1676" spans="1:14" x14ac:dyDescent="0.2">
      <c r="I1676" s="2"/>
      <c r="J1676" s="2"/>
      <c r="K1676" s="6"/>
      <c r="L1676" s="6"/>
    </row>
    <row r="1677" spans="1:14" ht="13.5" thickBot="1" x14ac:dyDescent="0.25">
      <c r="A1677" s="5" t="s">
        <v>24</v>
      </c>
      <c r="I1677" s="2"/>
      <c r="J1677" s="2"/>
    </row>
    <row r="1678" spans="1:14" ht="15" customHeight="1" x14ac:dyDescent="0.2">
      <c r="A1678" s="113" t="s">
        <v>2</v>
      </c>
      <c r="B1678" s="115" t="s">
        <v>3</v>
      </c>
      <c r="C1678" s="115" t="s">
        <v>4</v>
      </c>
      <c r="D1678" s="117" t="s">
        <v>5</v>
      </c>
      <c r="E1678" s="119" t="s">
        <v>6</v>
      </c>
      <c r="F1678" s="111" t="str">
        <f>'Laporan Mingguan'!F1686</f>
        <v>Sisa Januari</v>
      </c>
      <c r="G1678" s="122" t="s">
        <v>14</v>
      </c>
      <c r="H1678" s="124" t="s">
        <v>15</v>
      </c>
      <c r="I1678" s="111" t="str">
        <f>'Laporan Mingguan'!O1686</f>
        <v>Sisa Februari</v>
      </c>
      <c r="J1678" s="126" t="s">
        <v>11</v>
      </c>
      <c r="K1678" s="127" t="s">
        <v>12</v>
      </c>
      <c r="L1678" s="111" t="s">
        <v>13</v>
      </c>
    </row>
    <row r="1679" spans="1:14" ht="13.5" thickBot="1" x14ac:dyDescent="0.25">
      <c r="A1679" s="114"/>
      <c r="B1679" s="116"/>
      <c r="C1679" s="116"/>
      <c r="D1679" s="118"/>
      <c r="E1679" s="120"/>
      <c r="F1679" s="121"/>
      <c r="G1679" s="123"/>
      <c r="H1679" s="125"/>
      <c r="I1679" s="121"/>
      <c r="J1679" s="121"/>
      <c r="K1679" s="128"/>
      <c r="L1679" s="112"/>
    </row>
    <row r="1680" spans="1:14" x14ac:dyDescent="0.2">
      <c r="A1680" s="17">
        <v>1</v>
      </c>
      <c r="B1680" s="17" t="str">
        <f>'Laporan Mingguan'!B1688</f>
        <v>Base Plate # 30</v>
      </c>
      <c r="C1680" s="17">
        <f>'Laporan Mingguan'!C1688</f>
        <v>0</v>
      </c>
      <c r="D1680" s="17" t="str">
        <f>'Laporan Mingguan'!D1688</f>
        <v>ASAMA</v>
      </c>
      <c r="E1680" s="17">
        <f>'Laporan Mingguan'!E1688</f>
        <v>0</v>
      </c>
      <c r="F1680" s="18">
        <f>'Laporan Mingguan'!F1688</f>
        <v>0</v>
      </c>
      <c r="G1680" s="17">
        <f>'Laporan Mingguan'!G1688+'Laporan Mingguan'!I1688+'Laporan Mingguan'!K1688+'Laporan Mingguan'!M1688</f>
        <v>0</v>
      </c>
      <c r="H1680" s="17">
        <f>'Laporan Mingguan'!H1688+'Laporan Mingguan'!J1688+'Laporan Mingguan'!L1688+'Laporan Mingguan'!N1688</f>
        <v>0</v>
      </c>
      <c r="I1680" s="18">
        <f>'Laporan Mingguan'!O1688</f>
        <v>0</v>
      </c>
      <c r="J1680" s="18">
        <f>'Laporan Mingguan'!$P1688</f>
        <v>0</v>
      </c>
      <c r="K1680" s="18">
        <f>'Laporan Mingguan'!Q1688</f>
        <v>4803000</v>
      </c>
      <c r="L1680" s="18">
        <f>'Laporan Mingguan'!R1688</f>
        <v>0</v>
      </c>
    </row>
    <row r="1681" spans="1:12" x14ac:dyDescent="0.2">
      <c r="A1681" s="17">
        <v>2</v>
      </c>
      <c r="B1681" s="17" t="str">
        <f>'Laporan Mingguan'!B1689</f>
        <v>Base Plate # 40</v>
      </c>
      <c r="C1681" s="17">
        <f>'Laporan Mingguan'!C1689</f>
        <v>0</v>
      </c>
      <c r="D1681" s="17" t="str">
        <f>'Laporan Mingguan'!D1689</f>
        <v>ASAMA</v>
      </c>
      <c r="E1681" s="17">
        <f>'Laporan Mingguan'!E1689</f>
        <v>0</v>
      </c>
      <c r="F1681" s="18">
        <f>'Laporan Mingguan'!F1689</f>
        <v>3</v>
      </c>
      <c r="G1681" s="17">
        <f>'Laporan Mingguan'!G1689+'Laporan Mingguan'!I1689+'Laporan Mingguan'!K1689+'Laporan Mingguan'!M1689</f>
        <v>0</v>
      </c>
      <c r="H1681" s="17">
        <f>'Laporan Mingguan'!H1689+'Laporan Mingguan'!J1689+'Laporan Mingguan'!L1689+'Laporan Mingguan'!N1689</f>
        <v>0</v>
      </c>
      <c r="I1681" s="18">
        <f>'Laporan Mingguan'!O1689</f>
        <v>3</v>
      </c>
      <c r="J1681" s="18">
        <f>'Laporan Mingguan'!P1689</f>
        <v>3</v>
      </c>
      <c r="K1681" s="18">
        <f>'Laporan Mingguan'!Q1689</f>
        <v>13500000</v>
      </c>
      <c r="L1681" s="18">
        <f>'Laporan Mingguan'!R1689</f>
        <v>40500000</v>
      </c>
    </row>
    <row r="1682" spans="1:12" x14ac:dyDescent="0.2">
      <c r="A1682" s="17">
        <v>3</v>
      </c>
      <c r="B1682" s="17" t="str">
        <f>'Laporan Mingguan'!B1690</f>
        <v>Base Plate JIC</v>
      </c>
      <c r="C1682" s="17">
        <f>'Laporan Mingguan'!C1690</f>
        <v>0</v>
      </c>
      <c r="D1682" s="17" t="str">
        <f>'Laporan Mingguan'!D1690</f>
        <v>JIC</v>
      </c>
      <c r="E1682" s="17">
        <f>'Laporan Mingguan'!E1690</f>
        <v>0</v>
      </c>
      <c r="F1682" s="18">
        <f>'Laporan Mingguan'!F1690</f>
        <v>0</v>
      </c>
      <c r="G1682" s="17">
        <f>'Laporan Mingguan'!G1690+'Laporan Mingguan'!I1690+'Laporan Mingguan'!K1690+'Laporan Mingguan'!M1690</f>
        <v>0</v>
      </c>
      <c r="H1682" s="17">
        <f>'Laporan Mingguan'!H1690+'Laporan Mingguan'!J1690+'Laporan Mingguan'!L1690+'Laporan Mingguan'!N1690</f>
        <v>0</v>
      </c>
      <c r="I1682" s="18">
        <f>'Laporan Mingguan'!O1690</f>
        <v>0</v>
      </c>
      <c r="J1682" s="18">
        <f>'Laporan Mingguan'!P1690</f>
        <v>0</v>
      </c>
      <c r="K1682" s="18">
        <f>'Laporan Mingguan'!Q1690</f>
        <v>1675000</v>
      </c>
      <c r="L1682" s="18">
        <f>'Laporan Mingguan'!R1690</f>
        <v>0</v>
      </c>
    </row>
    <row r="1683" spans="1:12" x14ac:dyDescent="0.2">
      <c r="A1683" s="17">
        <v>4</v>
      </c>
      <c r="B1683" s="17" t="str">
        <f>'Laporan Mingguan'!B1691</f>
        <v>Sekat Cooling Plastik 3x450x460</v>
      </c>
      <c r="C1683" s="17">
        <f>'Laporan Mingguan'!C1691</f>
        <v>0</v>
      </c>
      <c r="D1683" s="17">
        <f>'Laporan Mingguan'!D1691</f>
        <v>0</v>
      </c>
      <c r="E1683" s="17">
        <f>'Laporan Mingguan'!E1691</f>
        <v>0</v>
      </c>
      <c r="F1683" s="18">
        <f>'Laporan Mingguan'!F1691</f>
        <v>2</v>
      </c>
      <c r="G1683" s="17">
        <f>'Laporan Mingguan'!G1691+'Laporan Mingguan'!I1691+'Laporan Mingguan'!K1691+'Laporan Mingguan'!M1691</f>
        <v>0</v>
      </c>
      <c r="H1683" s="17">
        <f>'Laporan Mingguan'!H1691+'Laporan Mingguan'!J1691+'Laporan Mingguan'!L1691+'Laporan Mingguan'!N1691</f>
        <v>0</v>
      </c>
      <c r="I1683" s="18">
        <f>'Laporan Mingguan'!O1691</f>
        <v>2</v>
      </c>
      <c r="J1683" s="18">
        <f>'Laporan Mingguan'!P1691</f>
        <v>2</v>
      </c>
      <c r="K1683" s="18">
        <f>'Laporan Mingguan'!Q1691</f>
        <v>20000</v>
      </c>
      <c r="L1683" s="18">
        <f>'Laporan Mingguan'!R1691</f>
        <v>40000</v>
      </c>
    </row>
    <row r="1684" spans="1:12" x14ac:dyDescent="0.2">
      <c r="I1684" s="2"/>
      <c r="J1684" s="2"/>
      <c r="K1684" s="6" t="str">
        <f>'Laporan Mingguan'!$Q1692</f>
        <v>Total</v>
      </c>
      <c r="L1684" s="6">
        <f>SUM(L1680:L1683)</f>
        <v>40540000</v>
      </c>
    </row>
    <row r="1685" spans="1:12" x14ac:dyDescent="0.2">
      <c r="I1685" s="2"/>
      <c r="J1685" s="2"/>
    </row>
    <row r="1687" spans="1:12" ht="13.5" thickBot="1" x14ac:dyDescent="0.25">
      <c r="A1687" s="5" t="s">
        <v>18</v>
      </c>
    </row>
    <row r="1688" spans="1:12" ht="15" customHeight="1" x14ac:dyDescent="0.2">
      <c r="A1688" s="113" t="s">
        <v>2</v>
      </c>
      <c r="B1688" s="115" t="s">
        <v>3</v>
      </c>
      <c r="C1688" s="115" t="s">
        <v>4</v>
      </c>
      <c r="D1688" s="117" t="s">
        <v>5</v>
      </c>
      <c r="E1688" s="119" t="s">
        <v>6</v>
      </c>
      <c r="F1688" s="111" t="str">
        <f>'Laporan Mingguan'!F1696</f>
        <v>Sisa Januari</v>
      </c>
      <c r="G1688" s="122" t="s">
        <v>14</v>
      </c>
      <c r="H1688" s="124" t="s">
        <v>15</v>
      </c>
      <c r="I1688" s="111" t="str">
        <f>'Laporan Mingguan'!O1696</f>
        <v>Sisa Februari</v>
      </c>
      <c r="J1688" s="126" t="s">
        <v>11</v>
      </c>
      <c r="K1688" s="127" t="s">
        <v>12</v>
      </c>
      <c r="L1688" s="111" t="s">
        <v>13</v>
      </c>
    </row>
    <row r="1689" spans="1:12" ht="13.5" thickBot="1" x14ac:dyDescent="0.25">
      <c r="A1689" s="114"/>
      <c r="B1689" s="116"/>
      <c r="C1689" s="116"/>
      <c r="D1689" s="118"/>
      <c r="E1689" s="120"/>
      <c r="F1689" s="121"/>
      <c r="G1689" s="123"/>
      <c r="H1689" s="125"/>
      <c r="I1689" s="121"/>
      <c r="J1689" s="121"/>
      <c r="K1689" s="128"/>
      <c r="L1689" s="112"/>
    </row>
    <row r="1690" spans="1:12" x14ac:dyDescent="0.2">
      <c r="A1690" s="17">
        <v>1</v>
      </c>
      <c r="B1690" s="17" t="str">
        <f>'Laporan Mingguan'!B1698</f>
        <v>Shank Release Tool, ATC</v>
      </c>
      <c r="C1690" s="17">
        <f>'Laporan Mingguan'!C1698</f>
        <v>0</v>
      </c>
      <c r="D1690" s="17">
        <f>'Laporan Mingguan'!D1698</f>
        <v>0</v>
      </c>
      <c r="E1690" s="17">
        <f>'Laporan Mingguan'!E1698</f>
        <v>0</v>
      </c>
      <c r="F1690" s="4">
        <f>'Laporan Mingguan'!F1698</f>
        <v>1</v>
      </c>
      <c r="G1690" s="3">
        <f>'Laporan Mingguan'!G1698+'Laporan Mingguan'!I1698+'Laporan Mingguan'!K1698+'Laporan Mingguan'!M1698</f>
        <v>0</v>
      </c>
      <c r="H1690" s="3">
        <f>'Laporan Mingguan'!H1698+'Laporan Mingguan'!J1698+'Laporan Mingguan'!L1698+'Laporan Mingguan'!N1698</f>
        <v>0</v>
      </c>
      <c r="I1690" s="4">
        <f>'Laporan Mingguan'!O1698</f>
        <v>1</v>
      </c>
      <c r="J1690" s="4">
        <f>'Laporan Mingguan'!P1698</f>
        <v>1</v>
      </c>
      <c r="K1690" s="4">
        <f>'Laporan Mingguan'!Q1698</f>
        <v>0</v>
      </c>
      <c r="L1690" s="4">
        <f>'Laporan Mingguan'!R1698</f>
        <v>0</v>
      </c>
    </row>
    <row r="1691" spans="1:12" x14ac:dyDescent="0.2">
      <c r="A1691" s="3">
        <v>2</v>
      </c>
      <c r="B1691" s="3" t="str">
        <f>'Laporan Mingguan'!B1699</f>
        <v>Lic-Japan FBJ (Bearing) P205 UC205-16</v>
      </c>
      <c r="C1691" s="3">
        <f>'Laporan Mingguan'!C1699</f>
        <v>0</v>
      </c>
      <c r="D1691" s="3">
        <f>'Laporan Mingguan'!D1699</f>
        <v>0</v>
      </c>
      <c r="E1691" s="3">
        <f>'Laporan Mingguan'!E1699</f>
        <v>0</v>
      </c>
      <c r="F1691" s="4">
        <f>'Laporan Mingguan'!F1699</f>
        <v>3</v>
      </c>
      <c r="G1691" s="3">
        <f>'Laporan Mingguan'!G1699+'Laporan Mingguan'!I1699+'Laporan Mingguan'!K1699+'Laporan Mingguan'!M1699</f>
        <v>0</v>
      </c>
      <c r="H1691" s="3">
        <f>'Laporan Mingguan'!H1699+'Laporan Mingguan'!J1699+'Laporan Mingguan'!L1699+'Laporan Mingguan'!N1699</f>
        <v>0</v>
      </c>
      <c r="I1691" s="4">
        <f>'Laporan Mingguan'!O1699</f>
        <v>3</v>
      </c>
      <c r="J1691" s="4">
        <f>'Laporan Mingguan'!P1699</f>
        <v>3</v>
      </c>
      <c r="K1691" s="4">
        <f>'Laporan Mingguan'!Q1699</f>
        <v>95000</v>
      </c>
      <c r="L1691" s="4">
        <f>'Laporan Mingguan'!R1699</f>
        <v>285000</v>
      </c>
    </row>
    <row r="1692" spans="1:12" x14ac:dyDescent="0.2">
      <c r="A1692" s="3">
        <v>3</v>
      </c>
      <c r="B1692" s="3" t="str">
        <f>'Laporan Mingguan'!B1700</f>
        <v>Kaca 3x 10 x 50</v>
      </c>
      <c r="C1692" s="3">
        <f>'Laporan Mingguan'!C1700</f>
        <v>0</v>
      </c>
      <c r="D1692" s="3" t="str">
        <f>'Laporan Mingguan'!D1700</f>
        <v/>
      </c>
      <c r="E1692" s="3">
        <f>'Laporan Mingguan'!E1700</f>
        <v>0</v>
      </c>
      <c r="F1692" s="4">
        <f>'Laporan Mingguan'!F1700</f>
        <v>0</v>
      </c>
      <c r="G1692" s="3">
        <f>'Laporan Mingguan'!G1700+'Laporan Mingguan'!I1700+'Laporan Mingguan'!K1700+'Laporan Mingguan'!M1700</f>
        <v>0</v>
      </c>
      <c r="H1692" s="3">
        <f>'Laporan Mingguan'!H1700+'Laporan Mingguan'!J1700+'Laporan Mingguan'!L1700+'Laporan Mingguan'!N1700</f>
        <v>0</v>
      </c>
      <c r="I1692" s="4">
        <f>'Laporan Mingguan'!O1700</f>
        <v>0</v>
      </c>
      <c r="J1692" s="4">
        <f>'Laporan Mingguan'!P1700</f>
        <v>0</v>
      </c>
      <c r="K1692" s="4">
        <f>'Laporan Mingguan'!Q1700</f>
        <v>0</v>
      </c>
      <c r="L1692" s="4">
        <f>'Laporan Mingguan'!R1700</f>
        <v>0</v>
      </c>
    </row>
    <row r="1693" spans="1:12" x14ac:dyDescent="0.2">
      <c r="A1693" s="3">
        <v>4</v>
      </c>
      <c r="B1693" s="3" t="str">
        <f>'Laporan Mingguan'!B1701</f>
        <v>Kunci Cak AW ER 32</v>
      </c>
      <c r="C1693" s="3">
        <f>'Laporan Mingguan'!C1701</f>
        <v>0</v>
      </c>
      <c r="D1693" s="3">
        <f>'Laporan Mingguan'!D1701</f>
        <v>0</v>
      </c>
      <c r="E1693" s="3">
        <f>'Laporan Mingguan'!E1701</f>
        <v>0</v>
      </c>
      <c r="F1693" s="4">
        <f>'Laporan Mingguan'!F1701</f>
        <v>0</v>
      </c>
      <c r="G1693" s="3">
        <f>'Laporan Mingguan'!G1701+'Laporan Mingguan'!I1701+'Laporan Mingguan'!K1701+'Laporan Mingguan'!M1701</f>
        <v>0</v>
      </c>
      <c r="H1693" s="3">
        <f>'Laporan Mingguan'!H1701+'Laporan Mingguan'!J1701+'Laporan Mingguan'!L1701+'Laporan Mingguan'!N1701</f>
        <v>0</v>
      </c>
      <c r="I1693" s="4">
        <f>'Laporan Mingguan'!O1701</f>
        <v>0</v>
      </c>
      <c r="J1693" s="4">
        <f>'Laporan Mingguan'!P1701</f>
        <v>0</v>
      </c>
      <c r="K1693" s="4">
        <f>'Laporan Mingguan'!Q1701</f>
        <v>0</v>
      </c>
      <c r="L1693" s="4">
        <f>'Laporan Mingguan'!R1701</f>
        <v>0</v>
      </c>
    </row>
    <row r="1694" spans="1:12" x14ac:dyDescent="0.2">
      <c r="A1694" s="3">
        <v>5</v>
      </c>
      <c r="B1694" s="3" t="str">
        <f>'Laporan Mingguan'!B1702</f>
        <v>Kunci Pipa</v>
      </c>
      <c r="C1694" s="3">
        <f>'Laporan Mingguan'!C1702</f>
        <v>0</v>
      </c>
      <c r="D1694" s="3">
        <f>'Laporan Mingguan'!D1702</f>
        <v>0</v>
      </c>
      <c r="E1694" s="3">
        <f>'Laporan Mingguan'!E1702</f>
        <v>0</v>
      </c>
      <c r="F1694" s="4">
        <f>'Laporan Mingguan'!F1702</f>
        <v>0</v>
      </c>
      <c r="G1694" s="3">
        <f>'Laporan Mingguan'!G1702+'Laporan Mingguan'!I1702+'Laporan Mingguan'!K1702+'Laporan Mingguan'!M1702</f>
        <v>0</v>
      </c>
      <c r="H1694" s="3">
        <f>'Laporan Mingguan'!H1702+'Laporan Mingguan'!J1702+'Laporan Mingguan'!L1702+'Laporan Mingguan'!N1702</f>
        <v>0</v>
      </c>
      <c r="I1694" s="4">
        <f>'Laporan Mingguan'!O1702</f>
        <v>0</v>
      </c>
      <c r="J1694" s="4">
        <f>'Laporan Mingguan'!P1702</f>
        <v>0</v>
      </c>
      <c r="K1694" s="4">
        <f>'Laporan Mingguan'!Q1702</f>
        <v>0</v>
      </c>
      <c r="L1694" s="4">
        <f>'Laporan Mingguan'!R1702</f>
        <v>0</v>
      </c>
    </row>
    <row r="1695" spans="1:12" x14ac:dyDescent="0.2">
      <c r="A1695" s="3">
        <v>6</v>
      </c>
      <c r="B1695" s="3" t="str">
        <f>'Laporan Mingguan'!B1703</f>
        <v>Gunting Plat</v>
      </c>
      <c r="C1695" s="3">
        <f>'Laporan Mingguan'!C1703</f>
        <v>0</v>
      </c>
      <c r="D1695" s="3">
        <f>'Laporan Mingguan'!D1703</f>
        <v>0</v>
      </c>
      <c r="E1695" s="3">
        <f>'Laporan Mingguan'!E1703</f>
        <v>0</v>
      </c>
      <c r="F1695" s="4">
        <f>'Laporan Mingguan'!F1703</f>
        <v>0</v>
      </c>
      <c r="G1695" s="3">
        <f>'Laporan Mingguan'!G1703+'Laporan Mingguan'!I1703+'Laporan Mingguan'!K1703+'Laporan Mingguan'!M1703</f>
        <v>0</v>
      </c>
      <c r="H1695" s="3">
        <f>'Laporan Mingguan'!H1703+'Laporan Mingguan'!J1703+'Laporan Mingguan'!L1703+'Laporan Mingguan'!N1703</f>
        <v>0</v>
      </c>
      <c r="I1695" s="4">
        <f>'Laporan Mingguan'!O1703</f>
        <v>0</v>
      </c>
      <c r="J1695" s="4">
        <f>'Laporan Mingguan'!P1703</f>
        <v>0</v>
      </c>
      <c r="K1695" s="4">
        <f>'Laporan Mingguan'!Q1703</f>
        <v>0</v>
      </c>
      <c r="L1695" s="4">
        <f>'Laporan Mingguan'!R1703</f>
        <v>0</v>
      </c>
    </row>
    <row r="1696" spans="1:12" x14ac:dyDescent="0.2">
      <c r="A1696" s="3">
        <v>7</v>
      </c>
      <c r="B1696" s="3" t="str">
        <f>'Laporan Mingguan'!B1704</f>
        <v>Ketokan Angka 0-9</v>
      </c>
      <c r="C1696" s="3">
        <f>'Laporan Mingguan'!C1704</f>
        <v>0</v>
      </c>
      <c r="D1696" s="3">
        <f>'Laporan Mingguan'!D1704</f>
        <v>0</v>
      </c>
      <c r="E1696" s="3">
        <f>'Laporan Mingguan'!E1704</f>
        <v>0</v>
      </c>
      <c r="F1696" s="4">
        <f>'Laporan Mingguan'!F1704</f>
        <v>1</v>
      </c>
      <c r="G1696" s="3">
        <f>'Laporan Mingguan'!G1704+'Laporan Mingguan'!I1704+'Laporan Mingguan'!K1704+'Laporan Mingguan'!M1704</f>
        <v>0</v>
      </c>
      <c r="H1696" s="3">
        <f>'Laporan Mingguan'!H1704+'Laporan Mingguan'!J1704+'Laporan Mingguan'!L1704+'Laporan Mingguan'!N1704</f>
        <v>0</v>
      </c>
      <c r="I1696" s="4">
        <f>'Laporan Mingguan'!O1704</f>
        <v>1</v>
      </c>
      <c r="J1696" s="4">
        <f>'Laporan Mingguan'!P1704</f>
        <v>1</v>
      </c>
      <c r="K1696" s="4">
        <f>'Laporan Mingguan'!Q1704</f>
        <v>0</v>
      </c>
      <c r="L1696" s="4">
        <f>'Laporan Mingguan'!R1704</f>
        <v>0</v>
      </c>
    </row>
    <row r="1697" spans="1:14" x14ac:dyDescent="0.2">
      <c r="A1697" s="3">
        <v>8</v>
      </c>
      <c r="B1697" s="3" t="str">
        <f>'Laporan Mingguan'!B1705</f>
        <v>Pompa Stempet</v>
      </c>
      <c r="C1697" s="3">
        <f>'Laporan Mingguan'!C1705</f>
        <v>0</v>
      </c>
      <c r="D1697" s="3">
        <f>'Laporan Mingguan'!D1705</f>
        <v>0</v>
      </c>
      <c r="E1697" s="3">
        <f>'Laporan Mingguan'!E1705</f>
        <v>0</v>
      </c>
      <c r="F1697" s="4">
        <f>'Laporan Mingguan'!F1705</f>
        <v>0</v>
      </c>
      <c r="G1697" s="3">
        <f>'Laporan Mingguan'!G1705+'Laporan Mingguan'!I1705+'Laporan Mingguan'!K1705+'Laporan Mingguan'!M1705</f>
        <v>0</v>
      </c>
      <c r="H1697" s="3">
        <f>'Laporan Mingguan'!H1705+'Laporan Mingguan'!J1705+'Laporan Mingguan'!L1705+'Laporan Mingguan'!N1705</f>
        <v>0</v>
      </c>
      <c r="I1697" s="4">
        <f>'Laporan Mingguan'!O1705</f>
        <v>0</v>
      </c>
      <c r="J1697" s="4">
        <f>'Laporan Mingguan'!P1705</f>
        <v>0</v>
      </c>
      <c r="K1697" s="4">
        <f>'Laporan Mingguan'!Q1705</f>
        <v>0</v>
      </c>
      <c r="L1697" s="4">
        <f>'Laporan Mingguan'!R1705</f>
        <v>0</v>
      </c>
    </row>
    <row r="1698" spans="1:14" x14ac:dyDescent="0.2">
      <c r="A1698" s="3">
        <v>9</v>
      </c>
      <c r="B1698" s="3" t="str">
        <f>'Laporan Mingguan'!B1706</f>
        <v>stang ripet</v>
      </c>
      <c r="C1698" s="3">
        <f>'Laporan Mingguan'!C1706</f>
        <v>0</v>
      </c>
      <c r="D1698" s="3">
        <f>'Laporan Mingguan'!D1706</f>
        <v>0</v>
      </c>
      <c r="E1698" s="3">
        <f>'Laporan Mingguan'!E1706</f>
        <v>0</v>
      </c>
      <c r="F1698" s="4">
        <f>'Laporan Mingguan'!F1706</f>
        <v>0</v>
      </c>
      <c r="G1698" s="3">
        <f>'Laporan Mingguan'!G1706+'Laporan Mingguan'!I1706+'Laporan Mingguan'!K1706+'Laporan Mingguan'!M1706</f>
        <v>0</v>
      </c>
      <c r="H1698" s="3">
        <f>'Laporan Mingguan'!H1706+'Laporan Mingguan'!J1706+'Laporan Mingguan'!L1706+'Laporan Mingguan'!N1706</f>
        <v>0</v>
      </c>
      <c r="I1698" s="4">
        <f>'Laporan Mingguan'!O1706</f>
        <v>0</v>
      </c>
      <c r="J1698" s="4">
        <f>'Laporan Mingguan'!P1706</f>
        <v>0</v>
      </c>
      <c r="K1698" s="4">
        <f>'Laporan Mingguan'!Q1706</f>
        <v>30000</v>
      </c>
      <c r="L1698" s="4">
        <f>'Laporan Mingguan'!R1706</f>
        <v>0</v>
      </c>
    </row>
    <row r="1699" spans="1:14" x14ac:dyDescent="0.2">
      <c r="A1699" s="3">
        <v>10</v>
      </c>
      <c r="B1699" s="3" t="str">
        <f>'Laporan Mingguan'!B1707</f>
        <v>ALAT PACKING</v>
      </c>
      <c r="C1699" s="3">
        <f>'Laporan Mingguan'!C1707</f>
        <v>0</v>
      </c>
      <c r="D1699" s="3">
        <f>'Laporan Mingguan'!D1707</f>
        <v>0</v>
      </c>
      <c r="E1699" s="3">
        <f>'Laporan Mingguan'!E1707</f>
        <v>0</v>
      </c>
      <c r="F1699" s="4">
        <f>'Laporan Mingguan'!F1707</f>
        <v>0</v>
      </c>
      <c r="G1699" s="3">
        <f>'Laporan Mingguan'!G1707+'Laporan Mingguan'!I1707+'Laporan Mingguan'!K1707+'Laporan Mingguan'!M1707</f>
        <v>0</v>
      </c>
      <c r="H1699" s="3">
        <f>'Laporan Mingguan'!H1707+'Laporan Mingguan'!J1707+'Laporan Mingguan'!L1707+'Laporan Mingguan'!N1707</f>
        <v>0</v>
      </c>
      <c r="I1699" s="4">
        <f>'Laporan Mingguan'!O1707</f>
        <v>0</v>
      </c>
      <c r="J1699" s="4">
        <f>'Laporan Mingguan'!P1707</f>
        <v>0</v>
      </c>
      <c r="K1699" s="4">
        <f>'Laporan Mingguan'!Q1707</f>
        <v>30000</v>
      </c>
      <c r="L1699" s="4">
        <f>'Laporan Mingguan'!R1707</f>
        <v>0</v>
      </c>
    </row>
    <row r="1700" spans="1:14" x14ac:dyDescent="0.2">
      <c r="A1700" s="3"/>
      <c r="B1700" s="3"/>
      <c r="C1700" s="3"/>
      <c r="D1700" s="3"/>
      <c r="E1700" s="3"/>
      <c r="F1700" s="3"/>
      <c r="G1700" s="3"/>
      <c r="H1700" s="3"/>
      <c r="I1700" s="4"/>
      <c r="J1700" s="4"/>
      <c r="K1700" s="7" t="str">
        <f>'Laporan Mingguan'!$Q1708</f>
        <v>total</v>
      </c>
      <c r="L1700" s="7">
        <f>SUM(L1690:L1699)</f>
        <v>285000</v>
      </c>
    </row>
    <row r="1701" spans="1:14" x14ac:dyDescent="0.2">
      <c r="I1701" s="2"/>
      <c r="J1701" s="2"/>
    </row>
    <row r="1703" spans="1:14" x14ac:dyDescent="0.2">
      <c r="K1703" s="6" t="s">
        <v>23</v>
      </c>
      <c r="L1703" s="6">
        <f>L1700+L1675+L1621+L1584+L1020+L475+L364+L1684</f>
        <v>843654650.76999998</v>
      </c>
      <c r="N1703" s="2"/>
    </row>
  </sheetData>
  <sortState xmlns:xlrd2="http://schemas.microsoft.com/office/spreadsheetml/2017/richdata2" ref="A3:R28">
    <sortCondition ref="C10:C29"/>
  </sortState>
  <mergeCells count="98">
    <mergeCell ref="K1678:K1679"/>
    <mergeCell ref="L1678:L1679"/>
    <mergeCell ref="F1678:F1679"/>
    <mergeCell ref="G1678:G1679"/>
    <mergeCell ref="H1678:H1679"/>
    <mergeCell ref="I1678:I1679"/>
    <mergeCell ref="J1678:J1679"/>
    <mergeCell ref="A1678:A1679"/>
    <mergeCell ref="B1678:B1679"/>
    <mergeCell ref="C1678:C1679"/>
    <mergeCell ref="D1678:D1679"/>
    <mergeCell ref="E1678:E1679"/>
    <mergeCell ref="L4:L5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367:L368"/>
    <mergeCell ref="A367:A368"/>
    <mergeCell ref="B367:B368"/>
    <mergeCell ref="C367:C368"/>
    <mergeCell ref="D367:D368"/>
    <mergeCell ref="E367:E368"/>
    <mergeCell ref="F367:F368"/>
    <mergeCell ref="G367:G368"/>
    <mergeCell ref="H367:H368"/>
    <mergeCell ref="I367:I368"/>
    <mergeCell ref="J367:J368"/>
    <mergeCell ref="K367:K368"/>
    <mergeCell ref="L477:L478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1023:L1024"/>
    <mergeCell ref="A1023:A1024"/>
    <mergeCell ref="B1023:B1024"/>
    <mergeCell ref="C1023:C1024"/>
    <mergeCell ref="D1023:D1024"/>
    <mergeCell ref="E1023:E1024"/>
    <mergeCell ref="F1023:F1024"/>
    <mergeCell ref="G1023:G1024"/>
    <mergeCell ref="H1023:H1024"/>
    <mergeCell ref="I1023:I1024"/>
    <mergeCell ref="J1023:J1024"/>
    <mergeCell ref="K1023:K1024"/>
    <mergeCell ref="L1587:L1588"/>
    <mergeCell ref="A1587:A1588"/>
    <mergeCell ref="B1587:B1588"/>
    <mergeCell ref="C1587:C1588"/>
    <mergeCell ref="D1587:D1588"/>
    <mergeCell ref="E1587:E1588"/>
    <mergeCell ref="F1587:F1588"/>
    <mergeCell ref="G1587:G1588"/>
    <mergeCell ref="H1587:H1588"/>
    <mergeCell ref="I1587:I1588"/>
    <mergeCell ref="J1587:J1588"/>
    <mergeCell ref="K1587:K1588"/>
    <mergeCell ref="G1624:G1625"/>
    <mergeCell ref="H1624:H1625"/>
    <mergeCell ref="I1624:I1625"/>
    <mergeCell ref="J1624:J1625"/>
    <mergeCell ref="K1624:K1625"/>
    <mergeCell ref="B1624:B1625"/>
    <mergeCell ref="C1624:C1625"/>
    <mergeCell ref="D1624:D1625"/>
    <mergeCell ref="E1624:E1625"/>
    <mergeCell ref="F1624:F1625"/>
    <mergeCell ref="A1:C1"/>
    <mergeCell ref="A2:C2"/>
    <mergeCell ref="L1688:L1689"/>
    <mergeCell ref="A1688:A1689"/>
    <mergeCell ref="B1688:B1689"/>
    <mergeCell ref="C1688:C1689"/>
    <mergeCell ref="D1688:D1689"/>
    <mergeCell ref="E1688:E1689"/>
    <mergeCell ref="F1688:F1689"/>
    <mergeCell ref="G1688:G1689"/>
    <mergeCell ref="H1688:H1689"/>
    <mergeCell ref="I1688:I1689"/>
    <mergeCell ref="J1688:J1689"/>
    <mergeCell ref="K1688:K1689"/>
    <mergeCell ref="L1624:L1625"/>
    <mergeCell ref="A1624:A1625"/>
  </mergeCells>
  <pageMargins left="0.19685039370078741" right="0" top="0" bottom="0.15748031496062992" header="0.15748031496062992" footer="0.15748031496062992"/>
  <pageSetup paperSize="9" scale="90" orientation="portrait" horizontalDpi="4294967294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442"/>
  <sheetViews>
    <sheetView workbookViewId="0">
      <selection activeCell="E19" sqref="E19"/>
    </sheetView>
  </sheetViews>
  <sheetFormatPr defaultRowHeight="15" x14ac:dyDescent="0.25"/>
  <cols>
    <col min="1" max="1" width="3.7109375" customWidth="1"/>
    <col min="2" max="2" width="22.7109375" customWidth="1"/>
    <col min="3" max="3" width="25.42578125" customWidth="1"/>
    <col min="4" max="4" width="12" customWidth="1"/>
    <col min="5" max="5" width="5.140625" customWidth="1"/>
    <col min="6" max="6" width="7.5703125" customWidth="1"/>
    <col min="7" max="8" width="5.7109375" customWidth="1"/>
    <col min="9" max="9" width="8.42578125" customWidth="1"/>
    <col min="10" max="10" width="5.7109375" customWidth="1"/>
    <col min="11" max="11" width="14" style="37" bestFit="1" customWidth="1"/>
    <col min="12" max="12" width="15" style="37" bestFit="1" customWidth="1"/>
  </cols>
  <sheetData>
    <row r="1" spans="1:12" ht="15.75" thickBot="1" x14ac:dyDescent="0.3">
      <c r="A1" s="24"/>
      <c r="B1" s="24"/>
    </row>
    <row r="2" spans="1:12" x14ac:dyDescent="0.25">
      <c r="A2" s="54"/>
      <c r="B2" s="55"/>
      <c r="C2" s="25" t="s">
        <v>131</v>
      </c>
      <c r="D2" s="25" t="s">
        <v>132</v>
      </c>
      <c r="E2" s="26"/>
      <c r="F2" s="26"/>
      <c r="G2" s="26"/>
      <c r="H2" s="26"/>
      <c r="I2" s="26"/>
      <c r="J2" s="27"/>
    </row>
    <row r="3" spans="1:12" x14ac:dyDescent="0.25">
      <c r="A3" s="19"/>
      <c r="B3" s="20"/>
      <c r="C3" s="150" t="s">
        <v>133</v>
      </c>
      <c r="D3" s="133" t="s">
        <v>134</v>
      </c>
      <c r="E3" s="134"/>
      <c r="F3" s="134"/>
      <c r="G3" s="134"/>
      <c r="H3" s="134"/>
      <c r="I3" s="134"/>
      <c r="J3" s="135"/>
    </row>
    <row r="4" spans="1:12" ht="15.75" thickBot="1" x14ac:dyDescent="0.3">
      <c r="A4" s="19"/>
      <c r="B4" s="20"/>
      <c r="C4" s="150"/>
      <c r="D4" s="136"/>
      <c r="E4" s="137"/>
      <c r="F4" s="137"/>
      <c r="G4" s="137"/>
      <c r="H4" s="137"/>
      <c r="I4" s="137"/>
      <c r="J4" s="138"/>
    </row>
    <row r="5" spans="1:12" x14ac:dyDescent="0.25">
      <c r="A5" s="19"/>
      <c r="B5" s="20"/>
      <c r="C5" s="150"/>
      <c r="D5" s="25" t="s">
        <v>135</v>
      </c>
      <c r="E5" s="26"/>
      <c r="F5" s="27"/>
      <c r="G5" s="26" t="s">
        <v>316</v>
      </c>
      <c r="H5" s="26"/>
      <c r="I5" s="26"/>
      <c r="J5" s="27"/>
    </row>
    <row r="6" spans="1:12" x14ac:dyDescent="0.25">
      <c r="A6" s="19"/>
      <c r="B6" s="20"/>
      <c r="C6" s="150"/>
      <c r="D6" s="141" t="s">
        <v>1225</v>
      </c>
      <c r="E6" s="142"/>
      <c r="F6" s="143"/>
      <c r="G6" s="133" t="s">
        <v>1224</v>
      </c>
      <c r="H6" s="134"/>
      <c r="I6" s="134"/>
      <c r="J6" s="135"/>
    </row>
    <row r="7" spans="1:12" ht="15.75" thickBot="1" x14ac:dyDescent="0.3">
      <c r="A7" s="21"/>
      <c r="B7" s="22"/>
      <c r="C7" s="151"/>
      <c r="D7" s="144"/>
      <c r="E7" s="145"/>
      <c r="F7" s="146"/>
      <c r="G7" s="147"/>
      <c r="H7" s="148"/>
      <c r="I7" s="148"/>
      <c r="J7" s="149"/>
    </row>
    <row r="8" spans="1:12" ht="15.75" thickBot="1" x14ac:dyDescent="0.3">
      <c r="A8" s="156" t="s">
        <v>136</v>
      </c>
      <c r="B8" s="157"/>
      <c r="C8" s="23"/>
      <c r="D8" s="21"/>
      <c r="E8" s="24"/>
      <c r="F8" s="24"/>
      <c r="G8" s="24"/>
      <c r="H8" s="24"/>
      <c r="I8" s="24"/>
      <c r="J8" s="22"/>
    </row>
    <row r="9" spans="1:12" x14ac:dyDescent="0.25">
      <c r="A9" s="160" t="s">
        <v>2</v>
      </c>
      <c r="B9" s="158" t="s">
        <v>3</v>
      </c>
      <c r="C9" s="139" t="s">
        <v>4</v>
      </c>
      <c r="D9" s="152" t="s">
        <v>5</v>
      </c>
      <c r="E9" s="152" t="s">
        <v>6</v>
      </c>
      <c r="F9" s="131" t="s">
        <v>1209</v>
      </c>
      <c r="G9" s="139" t="s">
        <v>14</v>
      </c>
      <c r="H9" s="139" t="s">
        <v>15</v>
      </c>
      <c r="I9" s="154" t="s">
        <v>1223</v>
      </c>
      <c r="J9" s="139" t="s">
        <v>11</v>
      </c>
      <c r="K9" s="129" t="s">
        <v>12</v>
      </c>
      <c r="L9" s="129" t="s">
        <v>13</v>
      </c>
    </row>
    <row r="10" spans="1:12" ht="15.75" thickBot="1" x14ac:dyDescent="0.3">
      <c r="A10" s="161"/>
      <c r="B10" s="159"/>
      <c r="C10" s="140"/>
      <c r="D10" s="153"/>
      <c r="E10" s="153"/>
      <c r="F10" s="132"/>
      <c r="G10" s="140"/>
      <c r="H10" s="140"/>
      <c r="I10" s="155"/>
      <c r="J10" s="140"/>
      <c r="K10" s="130"/>
      <c r="L10" s="130"/>
    </row>
    <row r="11" spans="1:12" s="31" customFormat="1" ht="12" x14ac:dyDescent="0.2">
      <c r="A11" s="53">
        <v>1</v>
      </c>
      <c r="B11" s="30" t="s">
        <v>214</v>
      </c>
      <c r="C11" s="30" t="s">
        <v>215</v>
      </c>
      <c r="D11" s="30">
        <v>0</v>
      </c>
      <c r="E11" s="30">
        <v>0</v>
      </c>
      <c r="F11" s="30">
        <v>2</v>
      </c>
      <c r="G11" s="30">
        <v>0</v>
      </c>
      <c r="H11" s="30">
        <v>0</v>
      </c>
      <c r="I11" s="30">
        <v>2</v>
      </c>
      <c r="J11" s="30">
        <v>2</v>
      </c>
      <c r="K11" s="34">
        <v>0</v>
      </c>
      <c r="L11" s="34">
        <v>0</v>
      </c>
    </row>
    <row r="12" spans="1:12" s="29" customFormat="1" ht="12" x14ac:dyDescent="0.2">
      <c r="A12" s="32">
        <v>2</v>
      </c>
      <c r="B12" s="28" t="s">
        <v>117</v>
      </c>
      <c r="C12" s="28" t="s">
        <v>116</v>
      </c>
      <c r="D12" s="28" t="s">
        <v>242</v>
      </c>
      <c r="E12" s="28">
        <v>0</v>
      </c>
      <c r="F12" s="28">
        <v>10</v>
      </c>
      <c r="G12" s="28">
        <v>0</v>
      </c>
      <c r="H12" s="28">
        <v>0</v>
      </c>
      <c r="I12" s="28">
        <v>10</v>
      </c>
      <c r="J12" s="28">
        <v>10</v>
      </c>
      <c r="K12" s="35">
        <v>73300</v>
      </c>
      <c r="L12" s="35">
        <v>733000</v>
      </c>
    </row>
    <row r="13" spans="1:12" s="29" customFormat="1" ht="12" x14ac:dyDescent="0.2">
      <c r="A13" s="32">
        <v>3</v>
      </c>
      <c r="B13" s="28" t="s">
        <v>216</v>
      </c>
      <c r="C13" s="28" t="s">
        <v>217</v>
      </c>
      <c r="D13" s="28">
        <v>0</v>
      </c>
      <c r="E13" s="28">
        <v>0</v>
      </c>
      <c r="F13" s="28">
        <v>11</v>
      </c>
      <c r="G13" s="28">
        <v>0</v>
      </c>
      <c r="H13" s="28">
        <v>0</v>
      </c>
      <c r="I13" s="28">
        <v>11</v>
      </c>
      <c r="J13" s="28">
        <v>11</v>
      </c>
      <c r="K13" s="35">
        <v>72000</v>
      </c>
      <c r="L13" s="35">
        <v>792000</v>
      </c>
    </row>
    <row r="14" spans="1:12" s="29" customFormat="1" ht="12" x14ac:dyDescent="0.2">
      <c r="A14" s="32">
        <v>4</v>
      </c>
      <c r="B14" s="28" t="s">
        <v>216</v>
      </c>
      <c r="C14" s="33" t="s">
        <v>218</v>
      </c>
      <c r="D14" s="28">
        <v>0</v>
      </c>
      <c r="E14" s="28">
        <v>0</v>
      </c>
      <c r="F14" s="28">
        <v>6</v>
      </c>
      <c r="G14" s="28">
        <v>0</v>
      </c>
      <c r="H14" s="28">
        <v>0</v>
      </c>
      <c r="I14" s="28">
        <v>6</v>
      </c>
      <c r="J14" s="28">
        <v>6</v>
      </c>
      <c r="K14" s="35">
        <v>33019.199999999997</v>
      </c>
      <c r="L14" s="35">
        <v>198115.19999999998</v>
      </c>
    </row>
    <row r="15" spans="1:12" s="29" customFormat="1" ht="12" x14ac:dyDescent="0.2">
      <c r="A15" s="32">
        <v>5</v>
      </c>
      <c r="B15" s="28" t="s">
        <v>216</v>
      </c>
      <c r="C15" s="28" t="s">
        <v>282</v>
      </c>
      <c r="D15" s="28" t="s">
        <v>283</v>
      </c>
      <c r="E15" s="28">
        <v>0</v>
      </c>
      <c r="F15" s="28">
        <v>10</v>
      </c>
      <c r="G15" s="28">
        <v>0</v>
      </c>
      <c r="H15" s="28">
        <v>0</v>
      </c>
      <c r="I15" s="28">
        <v>10</v>
      </c>
      <c r="J15" s="28">
        <v>10</v>
      </c>
      <c r="K15" s="35">
        <v>332000</v>
      </c>
      <c r="L15" s="35">
        <v>3320000</v>
      </c>
    </row>
    <row r="16" spans="1:12" s="29" customFormat="1" ht="12" x14ac:dyDescent="0.2">
      <c r="A16" s="32">
        <v>6</v>
      </c>
      <c r="B16" s="28" t="s">
        <v>371</v>
      </c>
      <c r="C16" s="28" t="s">
        <v>372</v>
      </c>
      <c r="D16" s="28" t="s">
        <v>140</v>
      </c>
      <c r="E16" s="28">
        <v>0</v>
      </c>
      <c r="F16" s="28">
        <v>10</v>
      </c>
      <c r="G16" s="28">
        <v>0</v>
      </c>
      <c r="H16" s="28">
        <v>0</v>
      </c>
      <c r="I16" s="28">
        <v>10</v>
      </c>
      <c r="J16" s="28">
        <v>10</v>
      </c>
      <c r="K16" s="35">
        <v>92000</v>
      </c>
      <c r="L16" s="35">
        <v>920000</v>
      </c>
    </row>
    <row r="17" spans="1:12" s="29" customFormat="1" ht="12" x14ac:dyDescent="0.2">
      <c r="A17" s="32">
        <v>7</v>
      </c>
      <c r="B17" s="28" t="s">
        <v>371</v>
      </c>
      <c r="C17" s="28" t="s">
        <v>437</v>
      </c>
      <c r="D17" s="28" t="s">
        <v>140</v>
      </c>
      <c r="E17" s="28">
        <v>0</v>
      </c>
      <c r="F17" s="28">
        <v>5</v>
      </c>
      <c r="G17" s="28">
        <v>0</v>
      </c>
      <c r="H17" s="28">
        <v>0</v>
      </c>
      <c r="I17" s="28">
        <v>5</v>
      </c>
      <c r="J17" s="28">
        <v>5</v>
      </c>
      <c r="K17" s="35">
        <v>232000</v>
      </c>
      <c r="L17" s="35">
        <v>1160000</v>
      </c>
    </row>
    <row r="18" spans="1:12" s="29" customFormat="1" ht="12" x14ac:dyDescent="0.2">
      <c r="A18" s="32">
        <v>8</v>
      </c>
      <c r="B18" s="28" t="s">
        <v>371</v>
      </c>
      <c r="C18" s="28" t="s">
        <v>438</v>
      </c>
      <c r="D18" s="28" t="s">
        <v>140</v>
      </c>
      <c r="E18" s="28">
        <v>0</v>
      </c>
      <c r="F18" s="28">
        <v>5</v>
      </c>
      <c r="G18" s="28">
        <v>0</v>
      </c>
      <c r="H18" s="28">
        <v>0</v>
      </c>
      <c r="I18" s="28">
        <v>5</v>
      </c>
      <c r="J18" s="28">
        <v>5</v>
      </c>
      <c r="K18" s="35">
        <v>232000</v>
      </c>
      <c r="L18" s="35">
        <v>1160000</v>
      </c>
    </row>
    <row r="19" spans="1:12" s="29" customFormat="1" ht="12" x14ac:dyDescent="0.2">
      <c r="A19" s="32">
        <v>9</v>
      </c>
      <c r="B19" s="28" t="s">
        <v>219</v>
      </c>
      <c r="C19" s="28">
        <v>0</v>
      </c>
      <c r="D19" s="28">
        <v>0</v>
      </c>
      <c r="E19" s="28">
        <v>0</v>
      </c>
      <c r="F19" s="28">
        <v>8</v>
      </c>
      <c r="G19" s="28">
        <v>0</v>
      </c>
      <c r="H19" s="28">
        <v>0</v>
      </c>
      <c r="I19" s="28">
        <v>8</v>
      </c>
      <c r="J19" s="28">
        <v>8</v>
      </c>
      <c r="K19" s="35">
        <v>70400</v>
      </c>
      <c r="L19" s="35">
        <v>563200</v>
      </c>
    </row>
    <row r="20" spans="1:12" s="29" customFormat="1" ht="12" x14ac:dyDescent="0.2">
      <c r="A20" s="32">
        <v>10</v>
      </c>
      <c r="B20" s="28" t="s">
        <v>219</v>
      </c>
      <c r="C20" s="28" t="s">
        <v>184</v>
      </c>
      <c r="D20" s="28" t="s">
        <v>296</v>
      </c>
      <c r="E20" s="28">
        <v>0</v>
      </c>
      <c r="F20" s="28">
        <v>8</v>
      </c>
      <c r="G20" s="28">
        <v>0</v>
      </c>
      <c r="H20" s="28">
        <v>0</v>
      </c>
      <c r="I20" s="28">
        <v>8</v>
      </c>
      <c r="J20" s="28">
        <v>8</v>
      </c>
      <c r="K20" s="35">
        <v>99000</v>
      </c>
      <c r="L20" s="35">
        <v>792000</v>
      </c>
    </row>
    <row r="21" spans="1:12" s="29" customFormat="1" ht="12" x14ac:dyDescent="0.2">
      <c r="A21" s="32">
        <v>11</v>
      </c>
      <c r="B21" s="28" t="s">
        <v>189</v>
      </c>
      <c r="C21" s="28" t="s">
        <v>1184</v>
      </c>
      <c r="D21" s="28" t="s">
        <v>122</v>
      </c>
      <c r="E21" s="28">
        <v>0</v>
      </c>
      <c r="F21" s="28">
        <v>16</v>
      </c>
      <c r="G21" s="28">
        <v>0</v>
      </c>
      <c r="H21" s="28">
        <v>0</v>
      </c>
      <c r="I21" s="28">
        <v>16</v>
      </c>
      <c r="J21" s="28">
        <v>16</v>
      </c>
      <c r="K21" s="35">
        <v>78000</v>
      </c>
      <c r="L21" s="35">
        <v>1248000</v>
      </c>
    </row>
    <row r="22" spans="1:12" s="29" customFormat="1" ht="12" x14ac:dyDescent="0.2">
      <c r="A22" s="32">
        <v>12</v>
      </c>
      <c r="B22" s="28" t="s">
        <v>189</v>
      </c>
      <c r="C22" s="28" t="s">
        <v>979</v>
      </c>
      <c r="D22" s="28" t="s">
        <v>122</v>
      </c>
      <c r="E22" s="28">
        <v>0</v>
      </c>
      <c r="F22" s="28">
        <v>20</v>
      </c>
      <c r="G22" s="28">
        <v>0</v>
      </c>
      <c r="H22" s="28">
        <v>0</v>
      </c>
      <c r="I22" s="28">
        <v>20</v>
      </c>
      <c r="J22" s="28">
        <v>20</v>
      </c>
      <c r="K22" s="35">
        <v>70550</v>
      </c>
      <c r="L22" s="35">
        <v>1411000</v>
      </c>
    </row>
    <row r="23" spans="1:12" s="29" customFormat="1" ht="12" x14ac:dyDescent="0.2">
      <c r="A23" s="32">
        <v>14</v>
      </c>
      <c r="B23" s="28" t="s">
        <v>117</v>
      </c>
      <c r="C23" s="28" t="s">
        <v>630</v>
      </c>
      <c r="D23" s="28" t="s">
        <v>242</v>
      </c>
      <c r="E23" s="28">
        <v>0</v>
      </c>
      <c r="F23" s="28">
        <v>11</v>
      </c>
      <c r="G23" s="28">
        <v>0</v>
      </c>
      <c r="H23" s="28">
        <v>0</v>
      </c>
      <c r="I23" s="28">
        <v>11</v>
      </c>
      <c r="J23" s="28">
        <v>11</v>
      </c>
      <c r="K23" s="35">
        <v>63300</v>
      </c>
      <c r="L23" s="35">
        <v>696300</v>
      </c>
    </row>
    <row r="24" spans="1:12" s="29" customFormat="1" ht="12" x14ac:dyDescent="0.2">
      <c r="A24" s="32">
        <v>15</v>
      </c>
      <c r="B24" s="28" t="s">
        <v>909</v>
      </c>
      <c r="C24" s="28" t="s">
        <v>910</v>
      </c>
      <c r="D24" s="28" t="s">
        <v>591</v>
      </c>
      <c r="E24" s="28">
        <v>0</v>
      </c>
      <c r="F24" s="28">
        <v>15</v>
      </c>
      <c r="G24" s="28">
        <v>0</v>
      </c>
      <c r="H24" s="28">
        <v>0</v>
      </c>
      <c r="I24" s="28">
        <v>15</v>
      </c>
      <c r="J24" s="28">
        <v>15</v>
      </c>
      <c r="K24" s="35">
        <v>70000</v>
      </c>
      <c r="L24" s="35">
        <v>1050000</v>
      </c>
    </row>
    <row r="25" spans="1:12" s="29" customFormat="1" ht="12" x14ac:dyDescent="0.2">
      <c r="A25" s="32">
        <v>16</v>
      </c>
      <c r="B25" s="28" t="s">
        <v>909</v>
      </c>
      <c r="C25" s="28" t="s">
        <v>921</v>
      </c>
      <c r="D25" s="28" t="s">
        <v>591</v>
      </c>
      <c r="E25" s="28">
        <v>0</v>
      </c>
      <c r="F25" s="28">
        <v>8</v>
      </c>
      <c r="G25" s="28">
        <v>0</v>
      </c>
      <c r="H25" s="28">
        <v>0</v>
      </c>
      <c r="I25" s="28">
        <v>8</v>
      </c>
      <c r="J25" s="28">
        <v>8</v>
      </c>
      <c r="K25" s="35">
        <v>76000</v>
      </c>
      <c r="L25" s="35">
        <v>608000</v>
      </c>
    </row>
    <row r="26" spans="1:12" s="29" customFormat="1" ht="12" x14ac:dyDescent="0.2">
      <c r="A26" s="32">
        <v>17</v>
      </c>
      <c r="B26" s="28" t="s">
        <v>62</v>
      </c>
      <c r="C26" s="28" t="s">
        <v>63</v>
      </c>
      <c r="D26" s="28" t="s">
        <v>978</v>
      </c>
      <c r="E26" s="28">
        <v>0</v>
      </c>
      <c r="F26" s="28">
        <v>14</v>
      </c>
      <c r="G26" s="28">
        <v>0</v>
      </c>
      <c r="H26" s="28">
        <v>0</v>
      </c>
      <c r="I26" s="28">
        <v>14</v>
      </c>
      <c r="J26" s="28">
        <v>14</v>
      </c>
      <c r="K26" s="35">
        <v>123250</v>
      </c>
      <c r="L26" s="35">
        <v>1725500</v>
      </c>
    </row>
    <row r="27" spans="1:12" s="29" customFormat="1" ht="12" x14ac:dyDescent="0.2">
      <c r="A27" s="32">
        <v>18</v>
      </c>
      <c r="B27" s="28" t="s">
        <v>612</v>
      </c>
      <c r="C27" s="28" t="s">
        <v>1216</v>
      </c>
      <c r="D27" s="28" t="s">
        <v>319</v>
      </c>
      <c r="E27" s="28">
        <v>0</v>
      </c>
      <c r="F27" s="28">
        <v>0</v>
      </c>
      <c r="G27" s="28">
        <v>3</v>
      </c>
      <c r="H27" s="28">
        <v>0</v>
      </c>
      <c r="I27" s="28">
        <v>3</v>
      </c>
      <c r="J27" s="28">
        <v>3</v>
      </c>
      <c r="K27" s="35">
        <v>0</v>
      </c>
      <c r="L27" s="35">
        <v>0</v>
      </c>
    </row>
    <row r="28" spans="1:12" s="29" customFormat="1" ht="12" x14ac:dyDescent="0.2">
      <c r="A28" s="32">
        <v>20</v>
      </c>
      <c r="B28" s="28" t="s">
        <v>612</v>
      </c>
      <c r="C28" s="28" t="s">
        <v>613</v>
      </c>
      <c r="D28" s="28" t="s">
        <v>319</v>
      </c>
      <c r="E28" s="28">
        <v>0</v>
      </c>
      <c r="F28" s="28">
        <v>12</v>
      </c>
      <c r="G28" s="28">
        <v>0</v>
      </c>
      <c r="H28" s="28">
        <v>0</v>
      </c>
      <c r="I28" s="28">
        <v>12</v>
      </c>
      <c r="J28" s="28">
        <v>12</v>
      </c>
      <c r="K28" s="35">
        <v>23500</v>
      </c>
      <c r="L28" s="35">
        <v>282000</v>
      </c>
    </row>
    <row r="29" spans="1:12" s="29" customFormat="1" ht="12" x14ac:dyDescent="0.2">
      <c r="A29" s="32">
        <v>21</v>
      </c>
      <c r="B29" s="28" t="s">
        <v>614</v>
      </c>
      <c r="C29" s="28" t="s">
        <v>615</v>
      </c>
      <c r="D29" s="28">
        <v>0</v>
      </c>
      <c r="E29" s="28">
        <v>0</v>
      </c>
      <c r="F29" s="28">
        <v>3</v>
      </c>
      <c r="G29" s="28">
        <v>0</v>
      </c>
      <c r="H29" s="28">
        <v>0</v>
      </c>
      <c r="I29" s="28">
        <v>3</v>
      </c>
      <c r="J29" s="28">
        <v>3</v>
      </c>
      <c r="K29" s="35">
        <v>130000</v>
      </c>
      <c r="L29" s="35">
        <v>390000</v>
      </c>
    </row>
    <row r="30" spans="1:12" s="29" customFormat="1" ht="12" x14ac:dyDescent="0.2">
      <c r="A30" s="32">
        <v>22</v>
      </c>
      <c r="B30" s="28" t="s">
        <v>614</v>
      </c>
      <c r="C30" s="28" t="s">
        <v>616</v>
      </c>
      <c r="D30" s="28">
        <v>0</v>
      </c>
      <c r="E30" s="28">
        <v>0</v>
      </c>
      <c r="F30" s="28">
        <v>1</v>
      </c>
      <c r="G30" s="28">
        <v>0</v>
      </c>
      <c r="H30" s="28">
        <v>0</v>
      </c>
      <c r="I30" s="28">
        <v>1</v>
      </c>
      <c r="J30" s="28">
        <v>1</v>
      </c>
      <c r="K30" s="35">
        <v>33500</v>
      </c>
      <c r="L30" s="35">
        <v>33500</v>
      </c>
    </row>
    <row r="31" spans="1:12" s="29" customFormat="1" ht="12" x14ac:dyDescent="0.2">
      <c r="A31" s="32">
        <v>23</v>
      </c>
      <c r="B31" s="28" t="s">
        <v>614</v>
      </c>
      <c r="C31" s="28" t="s">
        <v>617</v>
      </c>
      <c r="D31" s="28">
        <v>0</v>
      </c>
      <c r="E31" s="28">
        <v>0</v>
      </c>
      <c r="F31" s="28">
        <v>1</v>
      </c>
      <c r="G31" s="28">
        <v>0</v>
      </c>
      <c r="H31" s="28">
        <v>0</v>
      </c>
      <c r="I31" s="28">
        <v>1</v>
      </c>
      <c r="J31" s="28">
        <v>1</v>
      </c>
      <c r="K31" s="35">
        <v>130000</v>
      </c>
      <c r="L31" s="35">
        <v>130000</v>
      </c>
    </row>
    <row r="32" spans="1:12" s="29" customFormat="1" ht="12" x14ac:dyDescent="0.2">
      <c r="A32" s="32">
        <v>24</v>
      </c>
      <c r="B32" s="28" t="s">
        <v>614</v>
      </c>
      <c r="C32" s="28" t="s">
        <v>618</v>
      </c>
      <c r="D32" s="28">
        <v>0</v>
      </c>
      <c r="E32" s="28">
        <v>0</v>
      </c>
      <c r="F32" s="28">
        <v>4</v>
      </c>
      <c r="G32" s="28">
        <v>0</v>
      </c>
      <c r="H32" s="28">
        <v>0</v>
      </c>
      <c r="I32" s="28">
        <v>4</v>
      </c>
      <c r="J32" s="28">
        <v>4</v>
      </c>
      <c r="K32" s="35">
        <v>60000</v>
      </c>
      <c r="L32" s="35">
        <v>240000</v>
      </c>
    </row>
    <row r="33" spans="1:12" s="31" customFormat="1" ht="12" x14ac:dyDescent="0.2">
      <c r="A33" s="32">
        <v>29</v>
      </c>
      <c r="B33" s="30" t="s">
        <v>385</v>
      </c>
      <c r="C33" s="30" t="s">
        <v>574</v>
      </c>
      <c r="D33" s="30" t="s">
        <v>223</v>
      </c>
      <c r="E33" s="30">
        <v>0</v>
      </c>
      <c r="F33" s="30">
        <v>2</v>
      </c>
      <c r="G33" s="30">
        <v>0</v>
      </c>
      <c r="H33" s="30">
        <v>0</v>
      </c>
      <c r="I33" s="30">
        <v>2</v>
      </c>
      <c r="J33" s="30">
        <v>2</v>
      </c>
      <c r="K33" s="34">
        <v>145000</v>
      </c>
      <c r="L33" s="34">
        <v>290000</v>
      </c>
    </row>
    <row r="34" spans="1:12" s="29" customFormat="1" ht="12" x14ac:dyDescent="0.2">
      <c r="A34" s="32">
        <v>30</v>
      </c>
      <c r="B34" s="28" t="s">
        <v>103</v>
      </c>
      <c r="C34" s="28" t="s">
        <v>104</v>
      </c>
      <c r="D34" s="28">
        <v>0</v>
      </c>
      <c r="E34" s="28">
        <v>0</v>
      </c>
      <c r="F34" s="28">
        <v>1</v>
      </c>
      <c r="G34" s="28">
        <v>0</v>
      </c>
      <c r="H34" s="28">
        <v>0</v>
      </c>
      <c r="I34" s="28">
        <v>1</v>
      </c>
      <c r="J34" s="28">
        <v>1</v>
      </c>
      <c r="K34" s="35">
        <v>200000</v>
      </c>
      <c r="L34" s="35">
        <v>200000</v>
      </c>
    </row>
    <row r="35" spans="1:12" s="31" customFormat="1" ht="12" x14ac:dyDescent="0.2">
      <c r="A35" s="32">
        <v>31</v>
      </c>
      <c r="B35" s="30" t="s">
        <v>450</v>
      </c>
      <c r="C35" s="30" t="s">
        <v>451</v>
      </c>
      <c r="D35" s="30">
        <v>0</v>
      </c>
      <c r="E35" s="30">
        <v>0</v>
      </c>
      <c r="F35" s="30">
        <v>1</v>
      </c>
      <c r="G35" s="30">
        <v>0</v>
      </c>
      <c r="H35" s="30">
        <v>0</v>
      </c>
      <c r="I35" s="30">
        <v>1</v>
      </c>
      <c r="J35" s="30">
        <v>1</v>
      </c>
      <c r="K35" s="34">
        <v>925500</v>
      </c>
      <c r="L35" s="34">
        <v>925500</v>
      </c>
    </row>
    <row r="36" spans="1:12" s="31" customFormat="1" ht="12" x14ac:dyDescent="0.2">
      <c r="A36" s="32">
        <v>36</v>
      </c>
      <c r="B36" s="30" t="s">
        <v>1194</v>
      </c>
      <c r="C36" s="30" t="s">
        <v>1193</v>
      </c>
      <c r="D36" s="30" t="s">
        <v>591</v>
      </c>
      <c r="E36" s="30">
        <v>0</v>
      </c>
      <c r="F36" s="30">
        <v>2</v>
      </c>
      <c r="G36" s="30">
        <v>0</v>
      </c>
      <c r="H36" s="30">
        <v>0</v>
      </c>
      <c r="I36" s="30">
        <v>2</v>
      </c>
      <c r="J36" s="30">
        <v>2</v>
      </c>
      <c r="K36" s="34">
        <v>396000</v>
      </c>
      <c r="L36" s="34">
        <v>792000</v>
      </c>
    </row>
    <row r="37" spans="1:12" s="31" customFormat="1" ht="12" x14ac:dyDescent="0.2">
      <c r="A37" s="32">
        <v>37</v>
      </c>
      <c r="B37" s="30" t="s">
        <v>1195</v>
      </c>
      <c r="C37" s="30" t="s">
        <v>1131</v>
      </c>
      <c r="D37" s="30" t="s">
        <v>591</v>
      </c>
      <c r="E37" s="30">
        <v>0</v>
      </c>
      <c r="F37" s="30">
        <v>2</v>
      </c>
      <c r="G37" s="30">
        <v>0</v>
      </c>
      <c r="H37" s="30">
        <v>0</v>
      </c>
      <c r="I37" s="30">
        <v>2</v>
      </c>
      <c r="J37" s="30">
        <v>2</v>
      </c>
      <c r="K37" s="34">
        <v>423000</v>
      </c>
      <c r="L37" s="34">
        <v>846000</v>
      </c>
    </row>
    <row r="38" spans="1:12" s="31" customFormat="1" ht="12" x14ac:dyDescent="0.2">
      <c r="A38" s="32">
        <v>40</v>
      </c>
      <c r="B38" s="30" t="s">
        <v>1190</v>
      </c>
      <c r="C38" s="30" t="s">
        <v>1189</v>
      </c>
      <c r="D38" s="30" t="s">
        <v>591</v>
      </c>
      <c r="E38" s="30">
        <v>0</v>
      </c>
      <c r="F38" s="30">
        <v>2</v>
      </c>
      <c r="G38" s="30">
        <v>0</v>
      </c>
      <c r="H38" s="30">
        <v>0</v>
      </c>
      <c r="I38" s="30">
        <v>2</v>
      </c>
      <c r="J38" s="30">
        <v>2</v>
      </c>
      <c r="K38" s="34">
        <v>423000</v>
      </c>
      <c r="L38" s="34">
        <v>846000</v>
      </c>
    </row>
    <row r="39" spans="1:12" s="31" customFormat="1" ht="12" x14ac:dyDescent="0.2">
      <c r="A39" s="32">
        <v>41</v>
      </c>
      <c r="B39" s="30" t="s">
        <v>1191</v>
      </c>
      <c r="C39" s="30" t="s">
        <v>1132</v>
      </c>
      <c r="D39" s="30" t="s">
        <v>591</v>
      </c>
      <c r="E39" s="30">
        <v>0</v>
      </c>
      <c r="F39" s="30">
        <v>1</v>
      </c>
      <c r="G39" s="30">
        <v>0</v>
      </c>
      <c r="H39" s="30">
        <v>0</v>
      </c>
      <c r="I39" s="30">
        <v>1</v>
      </c>
      <c r="J39" s="30">
        <v>1</v>
      </c>
      <c r="K39" s="34">
        <v>423000</v>
      </c>
      <c r="L39" s="34">
        <v>423000</v>
      </c>
    </row>
    <row r="40" spans="1:12" s="31" customFormat="1" ht="12" x14ac:dyDescent="0.2">
      <c r="A40" s="32">
        <v>42</v>
      </c>
      <c r="B40" s="30" t="s">
        <v>1192</v>
      </c>
      <c r="C40" s="30" t="s">
        <v>1133</v>
      </c>
      <c r="D40" s="30" t="s">
        <v>591</v>
      </c>
      <c r="E40" s="30">
        <v>0</v>
      </c>
      <c r="F40" s="30">
        <v>1</v>
      </c>
      <c r="G40" s="30">
        <v>0</v>
      </c>
      <c r="H40" s="30">
        <v>0</v>
      </c>
      <c r="I40" s="30">
        <v>1</v>
      </c>
      <c r="J40" s="30">
        <v>1</v>
      </c>
      <c r="K40" s="34">
        <v>423000</v>
      </c>
      <c r="L40" s="34">
        <v>423000</v>
      </c>
    </row>
    <row r="41" spans="1:12" s="31" customFormat="1" ht="12" x14ac:dyDescent="0.2">
      <c r="A41" s="32">
        <v>43</v>
      </c>
      <c r="B41" s="30" t="s">
        <v>902</v>
      </c>
      <c r="C41" s="30" t="s">
        <v>846</v>
      </c>
      <c r="D41" s="30" t="s">
        <v>591</v>
      </c>
      <c r="E41" s="30">
        <v>0</v>
      </c>
      <c r="F41" s="30">
        <v>40</v>
      </c>
      <c r="G41" s="30">
        <v>0</v>
      </c>
      <c r="H41" s="30">
        <v>0</v>
      </c>
      <c r="I41" s="30">
        <v>40</v>
      </c>
      <c r="J41" s="30">
        <v>40</v>
      </c>
      <c r="K41" s="34">
        <v>756000</v>
      </c>
      <c r="L41" s="34">
        <v>30240000</v>
      </c>
    </row>
    <row r="42" spans="1:12" s="31" customFormat="1" ht="12" x14ac:dyDescent="0.2">
      <c r="A42" s="32">
        <v>44</v>
      </c>
      <c r="B42" s="30" t="s">
        <v>631</v>
      </c>
      <c r="C42" s="30" t="s">
        <v>632</v>
      </c>
      <c r="D42" s="30" t="s">
        <v>591</v>
      </c>
      <c r="E42" s="30">
        <v>0</v>
      </c>
      <c r="F42" s="30">
        <v>2</v>
      </c>
      <c r="G42" s="30">
        <v>0</v>
      </c>
      <c r="H42" s="30">
        <v>0</v>
      </c>
      <c r="I42" s="30">
        <v>2</v>
      </c>
      <c r="J42" s="30">
        <v>2</v>
      </c>
      <c r="K42" s="34">
        <v>1331000</v>
      </c>
      <c r="L42" s="34">
        <v>2662000</v>
      </c>
    </row>
    <row r="43" spans="1:12" s="31" customFormat="1" ht="12" x14ac:dyDescent="0.2">
      <c r="A43" s="32">
        <v>45</v>
      </c>
      <c r="B43" s="30" t="s">
        <v>633</v>
      </c>
      <c r="C43" s="30" t="s">
        <v>634</v>
      </c>
      <c r="D43" s="30" t="s">
        <v>591</v>
      </c>
      <c r="E43" s="30">
        <v>0</v>
      </c>
      <c r="F43" s="30">
        <v>2</v>
      </c>
      <c r="G43" s="30">
        <v>0</v>
      </c>
      <c r="H43" s="30">
        <v>0</v>
      </c>
      <c r="I43" s="30">
        <v>2</v>
      </c>
      <c r="J43" s="30">
        <v>2</v>
      </c>
      <c r="K43" s="34">
        <v>1523000</v>
      </c>
      <c r="L43" s="34">
        <v>3046000</v>
      </c>
    </row>
    <row r="44" spans="1:12" s="31" customFormat="1" ht="12" x14ac:dyDescent="0.2">
      <c r="A44" s="32">
        <v>47</v>
      </c>
      <c r="B44" s="30" t="s">
        <v>564</v>
      </c>
      <c r="C44" s="30" t="s">
        <v>565</v>
      </c>
      <c r="D44" s="30" t="s">
        <v>557</v>
      </c>
      <c r="E44" s="30">
        <v>0</v>
      </c>
      <c r="F44" s="30">
        <v>5</v>
      </c>
      <c r="G44" s="30">
        <v>0</v>
      </c>
      <c r="H44" s="30">
        <v>1</v>
      </c>
      <c r="I44" s="30">
        <v>4</v>
      </c>
      <c r="J44" s="30">
        <v>4</v>
      </c>
      <c r="K44" s="34">
        <v>513000</v>
      </c>
      <c r="L44" s="34">
        <v>2052000</v>
      </c>
    </row>
    <row r="45" spans="1:12" s="31" customFormat="1" ht="12" x14ac:dyDescent="0.2">
      <c r="A45" s="32">
        <v>50</v>
      </c>
      <c r="B45" s="30" t="s">
        <v>868</v>
      </c>
      <c r="C45" s="30" t="s">
        <v>869</v>
      </c>
      <c r="D45" s="30" t="s">
        <v>557</v>
      </c>
      <c r="E45" s="30">
        <v>0</v>
      </c>
      <c r="F45" s="30">
        <v>34</v>
      </c>
      <c r="G45" s="30">
        <v>0</v>
      </c>
      <c r="H45" s="30">
        <v>0</v>
      </c>
      <c r="I45" s="30">
        <v>34</v>
      </c>
      <c r="J45" s="30">
        <v>34</v>
      </c>
      <c r="K45" s="34">
        <v>898000</v>
      </c>
      <c r="L45" s="34">
        <v>30532000</v>
      </c>
    </row>
    <row r="46" spans="1:12" s="31" customFormat="1" ht="12" x14ac:dyDescent="0.2">
      <c r="A46" s="32">
        <v>51</v>
      </c>
      <c r="B46" s="30" t="s">
        <v>871</v>
      </c>
      <c r="C46" s="30" t="s">
        <v>872</v>
      </c>
      <c r="D46" s="30" t="s">
        <v>557</v>
      </c>
      <c r="E46" s="30">
        <v>0</v>
      </c>
      <c r="F46" s="30">
        <v>2</v>
      </c>
      <c r="G46" s="30">
        <v>0</v>
      </c>
      <c r="H46" s="30">
        <v>0</v>
      </c>
      <c r="I46" s="30">
        <v>2</v>
      </c>
      <c r="J46" s="30">
        <v>2</v>
      </c>
      <c r="K46" s="34">
        <v>1285000</v>
      </c>
      <c r="L46" s="34">
        <v>2570000</v>
      </c>
    </row>
    <row r="47" spans="1:12" s="31" customFormat="1" ht="12" x14ac:dyDescent="0.2">
      <c r="A47" s="32">
        <v>52</v>
      </c>
      <c r="B47" s="30" t="s">
        <v>887</v>
      </c>
      <c r="C47" s="30" t="s">
        <v>873</v>
      </c>
      <c r="D47" s="30" t="s">
        <v>557</v>
      </c>
      <c r="E47" s="30">
        <v>0</v>
      </c>
      <c r="F47" s="30">
        <v>3</v>
      </c>
      <c r="G47" s="30">
        <v>0</v>
      </c>
      <c r="H47" s="30">
        <v>0</v>
      </c>
      <c r="I47" s="30">
        <v>3</v>
      </c>
      <c r="J47" s="30">
        <v>3</v>
      </c>
      <c r="K47" s="34">
        <v>1587000</v>
      </c>
      <c r="L47" s="34">
        <v>4761000</v>
      </c>
    </row>
    <row r="48" spans="1:12" s="31" customFormat="1" ht="12" x14ac:dyDescent="0.2">
      <c r="A48" s="32">
        <v>55</v>
      </c>
      <c r="B48" s="30" t="s">
        <v>575</v>
      </c>
      <c r="C48" s="30" t="s">
        <v>576</v>
      </c>
      <c r="D48" s="30" t="s">
        <v>557</v>
      </c>
      <c r="E48" s="30">
        <v>0</v>
      </c>
      <c r="F48" s="30">
        <v>44</v>
      </c>
      <c r="G48" s="30">
        <v>0</v>
      </c>
      <c r="H48" s="30">
        <v>0</v>
      </c>
      <c r="I48" s="30">
        <v>44</v>
      </c>
      <c r="J48" s="30">
        <v>44</v>
      </c>
      <c r="K48" s="34">
        <v>515000</v>
      </c>
      <c r="L48" s="34">
        <v>22660000</v>
      </c>
    </row>
    <row r="49" spans="1:12" s="31" customFormat="1" ht="12" x14ac:dyDescent="0.2">
      <c r="A49" s="32">
        <v>56</v>
      </c>
      <c r="B49" s="30" t="s">
        <v>570</v>
      </c>
      <c r="C49" s="30" t="s">
        <v>571</v>
      </c>
      <c r="D49" s="30" t="s">
        <v>557</v>
      </c>
      <c r="E49" s="30">
        <v>0</v>
      </c>
      <c r="F49" s="30">
        <v>2</v>
      </c>
      <c r="G49" s="30">
        <v>0</v>
      </c>
      <c r="H49" s="30">
        <v>0</v>
      </c>
      <c r="I49" s="30">
        <v>2</v>
      </c>
      <c r="J49" s="30">
        <v>2</v>
      </c>
      <c r="K49" s="34">
        <v>878000</v>
      </c>
      <c r="L49" s="34">
        <v>1756000</v>
      </c>
    </row>
    <row r="50" spans="1:12" s="31" customFormat="1" ht="12" x14ac:dyDescent="0.2">
      <c r="A50" s="32">
        <v>57</v>
      </c>
      <c r="B50" s="30" t="s">
        <v>635</v>
      </c>
      <c r="C50" s="30" t="s">
        <v>865</v>
      </c>
      <c r="D50" s="30" t="s">
        <v>557</v>
      </c>
      <c r="E50" s="30">
        <v>0</v>
      </c>
      <c r="F50" s="30">
        <v>2</v>
      </c>
      <c r="G50" s="30">
        <v>0</v>
      </c>
      <c r="H50" s="30">
        <v>0</v>
      </c>
      <c r="I50" s="30">
        <v>2</v>
      </c>
      <c r="J50" s="30">
        <v>2</v>
      </c>
      <c r="K50" s="34">
        <v>1504000</v>
      </c>
      <c r="L50" s="34">
        <v>3008000</v>
      </c>
    </row>
    <row r="51" spans="1:12" s="31" customFormat="1" ht="12" x14ac:dyDescent="0.2">
      <c r="A51" s="32">
        <v>58</v>
      </c>
      <c r="B51" s="30" t="s">
        <v>577</v>
      </c>
      <c r="C51" s="30" t="s">
        <v>578</v>
      </c>
      <c r="D51" s="30" t="s">
        <v>557</v>
      </c>
      <c r="E51" s="30">
        <v>0</v>
      </c>
      <c r="F51" s="30">
        <v>19</v>
      </c>
      <c r="G51" s="30">
        <v>0</v>
      </c>
      <c r="H51" s="30">
        <v>1</v>
      </c>
      <c r="I51" s="30">
        <v>18</v>
      </c>
      <c r="J51" s="30">
        <v>18</v>
      </c>
      <c r="K51" s="34">
        <v>574000</v>
      </c>
      <c r="L51" s="34">
        <v>10332000</v>
      </c>
    </row>
    <row r="52" spans="1:12" s="31" customFormat="1" ht="12" x14ac:dyDescent="0.2">
      <c r="A52" s="32">
        <v>59</v>
      </c>
      <c r="B52" s="30" t="s">
        <v>579</v>
      </c>
      <c r="C52" s="30" t="s">
        <v>580</v>
      </c>
      <c r="D52" s="30" t="s">
        <v>557</v>
      </c>
      <c r="E52" s="30">
        <v>0</v>
      </c>
      <c r="F52" s="30">
        <v>28</v>
      </c>
      <c r="G52" s="30">
        <v>0</v>
      </c>
      <c r="H52" s="30">
        <v>0</v>
      </c>
      <c r="I52" s="30">
        <v>28</v>
      </c>
      <c r="J52" s="30">
        <v>28</v>
      </c>
      <c r="K52" s="34">
        <v>689000</v>
      </c>
      <c r="L52" s="34">
        <v>19292000</v>
      </c>
    </row>
    <row r="53" spans="1:12" s="31" customFormat="1" ht="12" x14ac:dyDescent="0.2">
      <c r="A53" s="32">
        <v>60</v>
      </c>
      <c r="B53" s="30" t="s">
        <v>636</v>
      </c>
      <c r="C53" s="30" t="s">
        <v>594</v>
      </c>
      <c r="D53" s="30" t="s">
        <v>557</v>
      </c>
      <c r="E53" s="30">
        <v>0</v>
      </c>
      <c r="F53" s="30">
        <v>2</v>
      </c>
      <c r="G53" s="30">
        <v>0</v>
      </c>
      <c r="H53" s="30">
        <v>0</v>
      </c>
      <c r="I53" s="30">
        <v>2</v>
      </c>
      <c r="J53" s="30">
        <v>2</v>
      </c>
      <c r="K53" s="34">
        <v>1760000</v>
      </c>
      <c r="L53" s="34">
        <v>3520000</v>
      </c>
    </row>
    <row r="54" spans="1:12" s="31" customFormat="1" ht="12" x14ac:dyDescent="0.2">
      <c r="A54" s="32">
        <v>62</v>
      </c>
      <c r="B54" s="30" t="s">
        <v>627</v>
      </c>
      <c r="C54" s="30" t="s">
        <v>582</v>
      </c>
      <c r="D54" s="30" t="s">
        <v>557</v>
      </c>
      <c r="E54" s="30">
        <v>0</v>
      </c>
      <c r="F54" s="30">
        <v>3</v>
      </c>
      <c r="G54" s="30">
        <v>0</v>
      </c>
      <c r="H54" s="30">
        <v>0</v>
      </c>
      <c r="I54" s="30">
        <v>3</v>
      </c>
      <c r="J54" s="30">
        <v>3</v>
      </c>
      <c r="K54" s="34">
        <v>2569000</v>
      </c>
      <c r="L54" s="34">
        <v>7707000</v>
      </c>
    </row>
    <row r="55" spans="1:12" s="31" customFormat="1" ht="12" x14ac:dyDescent="0.2">
      <c r="A55" s="32">
        <v>66</v>
      </c>
      <c r="B55" s="30" t="s">
        <v>156</v>
      </c>
      <c r="C55" s="30" t="s">
        <v>453</v>
      </c>
      <c r="D55" s="30">
        <v>0</v>
      </c>
      <c r="E55" s="30">
        <v>0</v>
      </c>
      <c r="F55" s="30">
        <v>1</v>
      </c>
      <c r="G55" s="30">
        <v>0</v>
      </c>
      <c r="H55" s="30">
        <v>0</v>
      </c>
      <c r="I55" s="30">
        <v>1</v>
      </c>
      <c r="J55" s="30">
        <v>1</v>
      </c>
      <c r="K55" s="34">
        <v>400000</v>
      </c>
      <c r="L55" s="34">
        <v>400000</v>
      </c>
    </row>
    <row r="56" spans="1:12" s="31" customFormat="1" ht="12" x14ac:dyDescent="0.2">
      <c r="A56" s="32">
        <v>70</v>
      </c>
      <c r="B56" s="30" t="s">
        <v>138</v>
      </c>
      <c r="C56" s="30" t="s">
        <v>139</v>
      </c>
      <c r="D56" s="30" t="s">
        <v>140</v>
      </c>
      <c r="E56" s="30">
        <v>0</v>
      </c>
      <c r="F56" s="30">
        <v>2</v>
      </c>
      <c r="G56" s="30">
        <v>0</v>
      </c>
      <c r="H56" s="30">
        <v>0</v>
      </c>
      <c r="I56" s="30">
        <v>2</v>
      </c>
      <c r="J56" s="30">
        <v>2</v>
      </c>
      <c r="K56" s="34">
        <v>226200</v>
      </c>
      <c r="L56" s="34">
        <v>452400</v>
      </c>
    </row>
    <row r="57" spans="1:12" s="31" customFormat="1" ht="12" x14ac:dyDescent="0.2">
      <c r="A57" s="32">
        <v>71</v>
      </c>
      <c r="B57" s="30" t="s">
        <v>138</v>
      </c>
      <c r="C57" s="30" t="s">
        <v>1183</v>
      </c>
      <c r="D57" s="30" t="s">
        <v>140</v>
      </c>
      <c r="E57" s="30">
        <v>0</v>
      </c>
      <c r="F57" s="30">
        <v>1</v>
      </c>
      <c r="G57" s="30">
        <v>0</v>
      </c>
      <c r="H57" s="30">
        <v>0</v>
      </c>
      <c r="I57" s="30">
        <v>1</v>
      </c>
      <c r="J57" s="30">
        <v>1</v>
      </c>
      <c r="K57" s="34">
        <v>232200</v>
      </c>
      <c r="L57" s="34">
        <v>232200</v>
      </c>
    </row>
    <row r="58" spans="1:12" s="31" customFormat="1" ht="12" x14ac:dyDescent="0.2">
      <c r="A58" s="32">
        <v>73</v>
      </c>
      <c r="B58" s="30" t="s">
        <v>138</v>
      </c>
      <c r="C58" s="30" t="s">
        <v>982</v>
      </c>
      <c r="D58" s="30" t="s">
        <v>140</v>
      </c>
      <c r="E58" s="30">
        <v>0</v>
      </c>
      <c r="F58" s="30">
        <v>4</v>
      </c>
      <c r="G58" s="30">
        <v>0</v>
      </c>
      <c r="H58" s="30">
        <v>2</v>
      </c>
      <c r="I58" s="30">
        <v>2</v>
      </c>
      <c r="J58" s="30">
        <v>2</v>
      </c>
      <c r="K58" s="34">
        <v>232200</v>
      </c>
      <c r="L58" s="34">
        <v>754500</v>
      </c>
    </row>
    <row r="59" spans="1:12" s="31" customFormat="1" ht="12" x14ac:dyDescent="0.2">
      <c r="A59" s="32">
        <v>74</v>
      </c>
      <c r="B59" s="30" t="s">
        <v>138</v>
      </c>
      <c r="C59" s="30" t="s">
        <v>180</v>
      </c>
      <c r="D59" s="30" t="s">
        <v>140</v>
      </c>
      <c r="E59" s="30">
        <v>0</v>
      </c>
      <c r="F59" s="30">
        <v>1</v>
      </c>
      <c r="G59" s="30">
        <v>0</v>
      </c>
      <c r="H59" s="30">
        <v>0</v>
      </c>
      <c r="I59" s="30">
        <v>1</v>
      </c>
      <c r="J59" s="30">
        <v>1</v>
      </c>
      <c r="K59" s="34">
        <v>168000</v>
      </c>
      <c r="L59" s="34">
        <v>168000</v>
      </c>
    </row>
    <row r="60" spans="1:12" s="31" customFormat="1" ht="12" x14ac:dyDescent="0.2">
      <c r="A60" s="32">
        <v>76</v>
      </c>
      <c r="B60" s="30" t="s">
        <v>138</v>
      </c>
      <c r="C60" s="30" t="s">
        <v>1177</v>
      </c>
      <c r="D60" s="30" t="s">
        <v>140</v>
      </c>
      <c r="E60" s="30">
        <v>0</v>
      </c>
      <c r="F60" s="30">
        <v>4</v>
      </c>
      <c r="G60" s="30">
        <v>0</v>
      </c>
      <c r="H60" s="30">
        <v>2</v>
      </c>
      <c r="I60" s="30">
        <v>2</v>
      </c>
      <c r="J60" s="30">
        <v>4</v>
      </c>
      <c r="K60" s="34">
        <v>171600</v>
      </c>
      <c r="L60" s="34">
        <v>343200</v>
      </c>
    </row>
    <row r="61" spans="1:12" s="31" customFormat="1" ht="12" x14ac:dyDescent="0.2">
      <c r="A61" s="32">
        <v>81</v>
      </c>
      <c r="B61" s="30" t="s">
        <v>138</v>
      </c>
      <c r="C61" s="30" t="s">
        <v>1197</v>
      </c>
      <c r="D61" s="30" t="s">
        <v>140</v>
      </c>
      <c r="E61" s="30">
        <v>0</v>
      </c>
      <c r="F61" s="30">
        <v>3</v>
      </c>
      <c r="G61" s="30">
        <v>0</v>
      </c>
      <c r="H61" s="30">
        <v>0</v>
      </c>
      <c r="I61" s="30">
        <v>3</v>
      </c>
      <c r="J61" s="30">
        <v>3</v>
      </c>
      <c r="K61" s="34">
        <v>220800</v>
      </c>
      <c r="L61" s="34">
        <v>662400</v>
      </c>
    </row>
    <row r="62" spans="1:12" s="31" customFormat="1" ht="12" x14ac:dyDescent="0.2">
      <c r="A62" s="32">
        <v>84</v>
      </c>
      <c r="B62" s="30" t="s">
        <v>138</v>
      </c>
      <c r="C62" s="30" t="s">
        <v>146</v>
      </c>
      <c r="D62" s="30" t="s">
        <v>140</v>
      </c>
      <c r="E62" s="30">
        <v>0</v>
      </c>
      <c r="F62" s="30">
        <v>1</v>
      </c>
      <c r="G62" s="30">
        <v>0</v>
      </c>
      <c r="H62" s="30">
        <v>0</v>
      </c>
      <c r="I62" s="30">
        <v>1</v>
      </c>
      <c r="J62" s="30">
        <v>1</v>
      </c>
      <c r="K62" s="34">
        <v>219600</v>
      </c>
      <c r="L62" s="34">
        <v>219600</v>
      </c>
    </row>
    <row r="63" spans="1:12" s="31" customFormat="1" ht="12" x14ac:dyDescent="0.2">
      <c r="A63" s="32">
        <v>85</v>
      </c>
      <c r="B63" s="30" t="s">
        <v>138</v>
      </c>
      <c r="C63" s="30" t="s">
        <v>922</v>
      </c>
      <c r="D63" s="30" t="s">
        <v>140</v>
      </c>
      <c r="E63" s="30">
        <v>0</v>
      </c>
      <c r="F63" s="30">
        <v>3</v>
      </c>
      <c r="G63" s="30">
        <v>0</v>
      </c>
      <c r="H63" s="30">
        <v>2</v>
      </c>
      <c r="I63" s="30">
        <v>1</v>
      </c>
      <c r="J63" s="30">
        <v>1</v>
      </c>
      <c r="K63" s="34">
        <v>258000</v>
      </c>
      <c r="L63" s="34">
        <v>258000</v>
      </c>
    </row>
    <row r="64" spans="1:12" s="31" customFormat="1" ht="12" x14ac:dyDescent="0.2">
      <c r="A64" s="32">
        <v>86</v>
      </c>
      <c r="B64" s="30" t="s">
        <v>138</v>
      </c>
      <c r="C64" s="30" t="s">
        <v>193</v>
      </c>
      <c r="D64" s="30" t="s">
        <v>140</v>
      </c>
      <c r="E64" s="30">
        <v>0</v>
      </c>
      <c r="F64" s="30">
        <v>3</v>
      </c>
      <c r="G64" s="30">
        <v>0</v>
      </c>
      <c r="H64" s="30">
        <v>0</v>
      </c>
      <c r="I64" s="30">
        <v>3</v>
      </c>
      <c r="J64" s="30">
        <v>3</v>
      </c>
      <c r="K64" s="34">
        <v>238850</v>
      </c>
      <c r="L64" s="34">
        <v>716550</v>
      </c>
    </row>
    <row r="65" spans="1:12" s="31" customFormat="1" ht="12" x14ac:dyDescent="0.2">
      <c r="A65" s="32">
        <v>88</v>
      </c>
      <c r="B65" s="30" t="s">
        <v>138</v>
      </c>
      <c r="C65" s="30" t="s">
        <v>1086</v>
      </c>
      <c r="D65" s="30" t="s">
        <v>140</v>
      </c>
      <c r="E65" s="30">
        <v>0</v>
      </c>
      <c r="F65" s="30">
        <v>3</v>
      </c>
      <c r="G65" s="30">
        <v>0</v>
      </c>
      <c r="H65" s="30">
        <v>0</v>
      </c>
      <c r="I65" s="30">
        <v>3</v>
      </c>
      <c r="J65" s="30">
        <v>3</v>
      </c>
      <c r="K65" s="34">
        <v>277800</v>
      </c>
      <c r="L65" s="34">
        <v>833400</v>
      </c>
    </row>
    <row r="66" spans="1:12" s="31" customFormat="1" ht="12" x14ac:dyDescent="0.2">
      <c r="A66" s="32">
        <v>90</v>
      </c>
      <c r="B66" s="30" t="s">
        <v>138</v>
      </c>
      <c r="C66" s="30" t="s">
        <v>1113</v>
      </c>
      <c r="D66" s="30" t="s">
        <v>140</v>
      </c>
      <c r="E66" s="30">
        <v>0</v>
      </c>
      <c r="F66" s="30">
        <v>4</v>
      </c>
      <c r="G66" s="30">
        <v>0</v>
      </c>
      <c r="H66" s="30">
        <v>0</v>
      </c>
      <c r="I66" s="30">
        <v>4</v>
      </c>
      <c r="J66" s="30">
        <v>4</v>
      </c>
      <c r="K66" s="34">
        <v>264000</v>
      </c>
      <c r="L66" s="34">
        <v>1056000</v>
      </c>
    </row>
    <row r="67" spans="1:12" s="31" customFormat="1" ht="12" x14ac:dyDescent="0.2">
      <c r="A67" s="32">
        <v>91</v>
      </c>
      <c r="B67" s="30" t="s">
        <v>138</v>
      </c>
      <c r="C67" s="30" t="s">
        <v>166</v>
      </c>
      <c r="D67" s="30" t="s">
        <v>140</v>
      </c>
      <c r="E67" s="30">
        <v>0</v>
      </c>
      <c r="F67" s="30">
        <v>3</v>
      </c>
      <c r="G67" s="30">
        <v>0</v>
      </c>
      <c r="H67" s="30">
        <v>0</v>
      </c>
      <c r="I67" s="30">
        <v>3</v>
      </c>
      <c r="J67" s="30">
        <v>3</v>
      </c>
      <c r="K67" s="34">
        <v>273500</v>
      </c>
      <c r="L67" s="34">
        <v>820500</v>
      </c>
    </row>
    <row r="68" spans="1:12" s="31" customFormat="1" ht="12" x14ac:dyDescent="0.2">
      <c r="A68" s="32">
        <v>92</v>
      </c>
      <c r="B68" s="30" t="s">
        <v>138</v>
      </c>
      <c r="C68" s="30" t="s">
        <v>195</v>
      </c>
      <c r="D68" s="30" t="s">
        <v>140</v>
      </c>
      <c r="E68" s="30">
        <v>0</v>
      </c>
      <c r="F68" s="30">
        <v>2</v>
      </c>
      <c r="G68" s="30">
        <v>0</v>
      </c>
      <c r="H68" s="30">
        <v>0</v>
      </c>
      <c r="I68" s="30">
        <v>2</v>
      </c>
      <c r="J68" s="30">
        <v>2</v>
      </c>
      <c r="K68" s="34">
        <v>204900</v>
      </c>
      <c r="L68" s="34">
        <v>409800</v>
      </c>
    </row>
    <row r="69" spans="1:12" s="31" customFormat="1" ht="12" x14ac:dyDescent="0.2">
      <c r="A69" s="32">
        <v>93</v>
      </c>
      <c r="B69" s="30" t="s">
        <v>138</v>
      </c>
      <c r="C69" s="30" t="s">
        <v>147</v>
      </c>
      <c r="D69" s="30" t="s">
        <v>140</v>
      </c>
      <c r="E69" s="30">
        <v>0</v>
      </c>
      <c r="F69" s="30">
        <v>4</v>
      </c>
      <c r="G69" s="30">
        <v>0</v>
      </c>
      <c r="H69" s="30">
        <v>0</v>
      </c>
      <c r="I69" s="30">
        <v>4</v>
      </c>
      <c r="J69" s="30">
        <v>4</v>
      </c>
      <c r="K69" s="34">
        <v>204000</v>
      </c>
      <c r="L69" s="34">
        <v>816000</v>
      </c>
    </row>
    <row r="70" spans="1:12" s="31" customFormat="1" ht="12" x14ac:dyDescent="0.2">
      <c r="A70" s="32">
        <v>94</v>
      </c>
      <c r="B70" s="30" t="s">
        <v>138</v>
      </c>
      <c r="C70" s="30" t="s">
        <v>148</v>
      </c>
      <c r="D70" s="30" t="s">
        <v>140</v>
      </c>
      <c r="E70" s="30">
        <v>0</v>
      </c>
      <c r="F70" s="30">
        <v>4</v>
      </c>
      <c r="G70" s="30">
        <v>0</v>
      </c>
      <c r="H70" s="30">
        <v>0</v>
      </c>
      <c r="I70" s="30">
        <v>4</v>
      </c>
      <c r="J70" s="30">
        <v>4</v>
      </c>
      <c r="K70" s="34">
        <v>369200</v>
      </c>
      <c r="L70" s="34">
        <v>1476800</v>
      </c>
    </row>
    <row r="71" spans="1:12" s="31" customFormat="1" ht="12" x14ac:dyDescent="0.2">
      <c r="A71" s="32">
        <v>95</v>
      </c>
      <c r="B71" s="30" t="s">
        <v>138</v>
      </c>
      <c r="C71" s="30" t="s">
        <v>149</v>
      </c>
      <c r="D71" s="30" t="s">
        <v>140</v>
      </c>
      <c r="E71" s="30">
        <v>0</v>
      </c>
      <c r="F71" s="30">
        <v>3</v>
      </c>
      <c r="G71" s="30">
        <v>0</v>
      </c>
      <c r="H71" s="30">
        <v>0</v>
      </c>
      <c r="I71" s="30">
        <v>3</v>
      </c>
      <c r="J71" s="30">
        <v>3</v>
      </c>
      <c r="K71" s="34">
        <v>485800</v>
      </c>
      <c r="L71" s="34">
        <v>1457400</v>
      </c>
    </row>
    <row r="72" spans="1:12" s="31" customFormat="1" ht="12" x14ac:dyDescent="0.2">
      <c r="A72" s="32">
        <v>96</v>
      </c>
      <c r="B72" s="30" t="s">
        <v>138</v>
      </c>
      <c r="C72" s="30" t="s">
        <v>150</v>
      </c>
      <c r="D72" s="30" t="s">
        <v>140</v>
      </c>
      <c r="E72" s="30">
        <v>0</v>
      </c>
      <c r="F72" s="30">
        <v>5</v>
      </c>
      <c r="G72" s="30">
        <v>0</v>
      </c>
      <c r="H72" s="30">
        <v>0</v>
      </c>
      <c r="I72" s="30">
        <v>5</v>
      </c>
      <c r="J72" s="30">
        <v>5</v>
      </c>
      <c r="K72" s="34">
        <v>800800</v>
      </c>
      <c r="L72" s="34">
        <v>4004000</v>
      </c>
    </row>
    <row r="73" spans="1:12" s="31" customFormat="1" ht="12" x14ac:dyDescent="0.2">
      <c r="A73" s="32">
        <v>97</v>
      </c>
      <c r="B73" s="30" t="s">
        <v>351</v>
      </c>
      <c r="C73" s="30" t="s">
        <v>350</v>
      </c>
      <c r="D73" s="30" t="s">
        <v>140</v>
      </c>
      <c r="E73" s="30">
        <v>0</v>
      </c>
      <c r="F73" s="30">
        <v>3</v>
      </c>
      <c r="G73" s="30">
        <v>0</v>
      </c>
      <c r="H73" s="30">
        <v>0</v>
      </c>
      <c r="I73" s="30">
        <v>3</v>
      </c>
      <c r="J73" s="30">
        <v>3</v>
      </c>
      <c r="K73" s="34">
        <v>230000</v>
      </c>
      <c r="L73" s="34">
        <v>690000</v>
      </c>
    </row>
    <row r="74" spans="1:12" s="31" customFormat="1" ht="12" x14ac:dyDescent="0.2">
      <c r="A74" s="32">
        <v>98</v>
      </c>
      <c r="B74" s="30" t="s">
        <v>351</v>
      </c>
      <c r="C74" s="30" t="s">
        <v>940</v>
      </c>
      <c r="D74" s="30" t="s">
        <v>140</v>
      </c>
      <c r="E74" s="30">
        <v>0</v>
      </c>
      <c r="F74" s="30">
        <v>2</v>
      </c>
      <c r="G74" s="30">
        <v>0</v>
      </c>
      <c r="H74" s="30">
        <v>0</v>
      </c>
      <c r="I74" s="30">
        <v>2</v>
      </c>
      <c r="J74" s="30">
        <v>2</v>
      </c>
      <c r="K74" s="34">
        <v>245400</v>
      </c>
      <c r="L74" s="34">
        <v>490800</v>
      </c>
    </row>
    <row r="75" spans="1:12" s="31" customFormat="1" ht="12" x14ac:dyDescent="0.2">
      <c r="A75" s="32">
        <v>99</v>
      </c>
      <c r="B75" s="30" t="s">
        <v>351</v>
      </c>
      <c r="C75" s="30" t="s">
        <v>352</v>
      </c>
      <c r="D75" s="30" t="s">
        <v>140</v>
      </c>
      <c r="E75" s="30">
        <v>0</v>
      </c>
      <c r="F75" s="30">
        <v>2</v>
      </c>
      <c r="G75" s="30">
        <v>0</v>
      </c>
      <c r="H75" s="30">
        <v>0</v>
      </c>
      <c r="I75" s="30">
        <v>2</v>
      </c>
      <c r="J75" s="30">
        <v>2</v>
      </c>
      <c r="K75" s="34">
        <v>375000</v>
      </c>
      <c r="L75" s="34">
        <v>750000</v>
      </c>
    </row>
    <row r="76" spans="1:12" s="31" customFormat="1" ht="12" x14ac:dyDescent="0.2">
      <c r="A76" s="32">
        <v>100</v>
      </c>
      <c r="B76" s="30" t="s">
        <v>351</v>
      </c>
      <c r="C76" s="30" t="s">
        <v>353</v>
      </c>
      <c r="D76" s="30" t="s">
        <v>140</v>
      </c>
      <c r="E76" s="30">
        <v>0</v>
      </c>
      <c r="F76" s="30">
        <v>2</v>
      </c>
      <c r="G76" s="30">
        <v>0</v>
      </c>
      <c r="H76" s="30">
        <v>0</v>
      </c>
      <c r="I76" s="30">
        <v>2</v>
      </c>
      <c r="J76" s="30">
        <v>2</v>
      </c>
      <c r="K76" s="34">
        <v>520000</v>
      </c>
      <c r="L76" s="34">
        <v>1040000</v>
      </c>
    </row>
    <row r="77" spans="1:12" s="31" customFormat="1" ht="12" x14ac:dyDescent="0.2">
      <c r="A77" s="32">
        <v>101</v>
      </c>
      <c r="B77" s="30" t="s">
        <v>351</v>
      </c>
      <c r="C77" s="30" t="s">
        <v>851</v>
      </c>
      <c r="D77" s="30" t="s">
        <v>140</v>
      </c>
      <c r="E77" s="30">
        <v>0</v>
      </c>
      <c r="F77" s="30">
        <v>2</v>
      </c>
      <c r="G77" s="30">
        <v>0</v>
      </c>
      <c r="H77" s="30">
        <v>0</v>
      </c>
      <c r="I77" s="30">
        <v>2</v>
      </c>
      <c r="J77" s="30">
        <v>2</v>
      </c>
      <c r="K77" s="34">
        <v>322000</v>
      </c>
      <c r="L77" s="34">
        <v>644000</v>
      </c>
    </row>
    <row r="78" spans="1:12" s="31" customFormat="1" ht="12" x14ac:dyDescent="0.2">
      <c r="A78" s="32">
        <v>102</v>
      </c>
      <c r="B78" s="30" t="s">
        <v>351</v>
      </c>
      <c r="C78" s="30" t="s">
        <v>852</v>
      </c>
      <c r="D78" s="30" t="s">
        <v>140</v>
      </c>
      <c r="E78" s="30">
        <v>0</v>
      </c>
      <c r="F78" s="30">
        <v>2</v>
      </c>
      <c r="G78" s="30">
        <v>0</v>
      </c>
      <c r="H78" s="30">
        <v>0</v>
      </c>
      <c r="I78" s="30">
        <v>2</v>
      </c>
      <c r="J78" s="30">
        <v>2</v>
      </c>
      <c r="K78" s="34">
        <v>252000</v>
      </c>
      <c r="L78" s="34">
        <v>504000</v>
      </c>
    </row>
    <row r="79" spans="1:12" s="31" customFormat="1" ht="12" x14ac:dyDescent="0.2">
      <c r="A79" s="32">
        <v>103</v>
      </c>
      <c r="B79" s="30" t="s">
        <v>351</v>
      </c>
      <c r="C79" s="30" t="s">
        <v>853</v>
      </c>
      <c r="D79" s="30" t="s">
        <v>140</v>
      </c>
      <c r="E79" s="30">
        <v>0</v>
      </c>
      <c r="F79" s="30">
        <v>4</v>
      </c>
      <c r="G79" s="30">
        <v>0</v>
      </c>
      <c r="H79" s="30">
        <v>0</v>
      </c>
      <c r="I79" s="30">
        <v>4</v>
      </c>
      <c r="J79" s="30">
        <v>4</v>
      </c>
      <c r="K79" s="34">
        <v>240000</v>
      </c>
      <c r="L79" s="34">
        <v>960000</v>
      </c>
    </row>
    <row r="80" spans="1:12" s="31" customFormat="1" ht="12" x14ac:dyDescent="0.2">
      <c r="A80" s="32">
        <v>104</v>
      </c>
      <c r="B80" s="30" t="s">
        <v>351</v>
      </c>
      <c r="C80" s="30" t="s">
        <v>854</v>
      </c>
      <c r="D80" s="30" t="s">
        <v>140</v>
      </c>
      <c r="E80" s="30">
        <v>0</v>
      </c>
      <c r="F80" s="30">
        <v>3</v>
      </c>
      <c r="G80" s="30">
        <v>2</v>
      </c>
      <c r="H80" s="30">
        <v>0</v>
      </c>
      <c r="I80" s="30">
        <v>5</v>
      </c>
      <c r="J80" s="30">
        <v>5</v>
      </c>
      <c r="K80" s="34">
        <v>238800</v>
      </c>
      <c r="L80" s="34">
        <v>1194000</v>
      </c>
    </row>
    <row r="81" spans="1:12" s="31" customFormat="1" ht="12" x14ac:dyDescent="0.2">
      <c r="A81" s="32">
        <v>105</v>
      </c>
      <c r="B81" s="30" t="s">
        <v>351</v>
      </c>
      <c r="C81" s="30" t="s">
        <v>959</v>
      </c>
      <c r="D81" s="30" t="s">
        <v>140</v>
      </c>
      <c r="E81" s="30">
        <v>0</v>
      </c>
      <c r="F81" s="30">
        <v>3</v>
      </c>
      <c r="G81" s="30">
        <v>0</v>
      </c>
      <c r="H81" s="30">
        <v>0</v>
      </c>
      <c r="I81" s="30">
        <v>3</v>
      </c>
      <c r="J81" s="30">
        <v>3</v>
      </c>
      <c r="K81" s="34">
        <v>315000</v>
      </c>
      <c r="L81" s="34">
        <v>945000</v>
      </c>
    </row>
    <row r="82" spans="1:12" s="31" customFormat="1" ht="12" x14ac:dyDescent="0.2">
      <c r="A82" s="32">
        <v>106</v>
      </c>
      <c r="B82" s="30" t="s">
        <v>351</v>
      </c>
      <c r="C82" s="30" t="s">
        <v>855</v>
      </c>
      <c r="D82" s="30" t="s">
        <v>140</v>
      </c>
      <c r="E82" s="30">
        <v>0</v>
      </c>
      <c r="F82" s="30">
        <v>1</v>
      </c>
      <c r="G82" s="30">
        <v>2</v>
      </c>
      <c r="H82" s="30">
        <v>0</v>
      </c>
      <c r="I82" s="30">
        <v>3</v>
      </c>
      <c r="J82" s="30">
        <v>3</v>
      </c>
      <c r="K82" s="34">
        <v>326400</v>
      </c>
      <c r="L82" s="34">
        <v>979200</v>
      </c>
    </row>
    <row r="83" spans="1:12" s="31" customFormat="1" ht="12" x14ac:dyDescent="0.2">
      <c r="A83" s="32">
        <v>107</v>
      </c>
      <c r="B83" s="30" t="s">
        <v>351</v>
      </c>
      <c r="C83" s="30" t="s">
        <v>856</v>
      </c>
      <c r="D83" s="30" t="s">
        <v>140</v>
      </c>
      <c r="E83" s="30">
        <v>0</v>
      </c>
      <c r="F83" s="30">
        <v>6</v>
      </c>
      <c r="G83" s="30">
        <v>0</v>
      </c>
      <c r="H83" s="30">
        <v>0</v>
      </c>
      <c r="I83" s="30">
        <v>6</v>
      </c>
      <c r="J83" s="30">
        <v>6</v>
      </c>
      <c r="K83" s="34">
        <v>340000</v>
      </c>
      <c r="L83" s="34">
        <v>2040000</v>
      </c>
    </row>
    <row r="84" spans="1:12" s="31" customFormat="1" ht="12" x14ac:dyDescent="0.2">
      <c r="A84" s="32">
        <v>108</v>
      </c>
      <c r="B84" s="30" t="s">
        <v>351</v>
      </c>
      <c r="C84" s="30" t="s">
        <v>857</v>
      </c>
      <c r="D84" s="30" t="s">
        <v>140</v>
      </c>
      <c r="E84" s="30">
        <v>0</v>
      </c>
      <c r="F84" s="30">
        <v>4</v>
      </c>
      <c r="G84" s="30">
        <v>0</v>
      </c>
      <c r="H84" s="30">
        <v>0</v>
      </c>
      <c r="I84" s="30">
        <v>4</v>
      </c>
      <c r="J84" s="30">
        <v>4</v>
      </c>
      <c r="K84" s="34">
        <v>686000</v>
      </c>
      <c r="L84" s="34">
        <v>2744000</v>
      </c>
    </row>
    <row r="85" spans="1:12" s="29" customFormat="1" ht="12" x14ac:dyDescent="0.2">
      <c r="A85" s="32">
        <v>109</v>
      </c>
      <c r="B85" s="28" t="s">
        <v>41</v>
      </c>
      <c r="C85" s="28" t="s">
        <v>459</v>
      </c>
      <c r="D85" s="28">
        <v>0</v>
      </c>
      <c r="E85" s="28">
        <v>0</v>
      </c>
      <c r="F85" s="28">
        <v>1</v>
      </c>
      <c r="G85" s="28">
        <v>0</v>
      </c>
      <c r="H85" s="28">
        <v>0</v>
      </c>
      <c r="I85" s="28">
        <v>1</v>
      </c>
      <c r="J85" s="28">
        <v>1</v>
      </c>
      <c r="K85" s="35">
        <v>0</v>
      </c>
      <c r="L85" s="35">
        <v>0</v>
      </c>
    </row>
    <row r="86" spans="1:12" s="29" customFormat="1" ht="12" x14ac:dyDescent="0.2">
      <c r="A86" s="32">
        <v>110</v>
      </c>
      <c r="B86" s="28" t="s">
        <v>365</v>
      </c>
      <c r="C86" s="28" t="s">
        <v>637</v>
      </c>
      <c r="D86" s="28" t="s">
        <v>223</v>
      </c>
      <c r="E86" s="28">
        <v>0</v>
      </c>
      <c r="F86" s="28">
        <v>3</v>
      </c>
      <c r="G86" s="28">
        <v>0</v>
      </c>
      <c r="H86" s="28">
        <v>1</v>
      </c>
      <c r="I86" s="28">
        <v>2</v>
      </c>
      <c r="J86" s="28">
        <v>2</v>
      </c>
      <c r="K86" s="35">
        <v>138000</v>
      </c>
      <c r="L86" s="35">
        <v>276000</v>
      </c>
    </row>
    <row r="87" spans="1:12" s="29" customFormat="1" ht="12" x14ac:dyDescent="0.2">
      <c r="A87" s="32">
        <v>111</v>
      </c>
      <c r="B87" s="28" t="s">
        <v>461</v>
      </c>
      <c r="C87" s="28" t="s">
        <v>460</v>
      </c>
      <c r="D87" s="28">
        <v>0</v>
      </c>
      <c r="E87" s="28">
        <v>0</v>
      </c>
      <c r="F87" s="28">
        <v>2</v>
      </c>
      <c r="G87" s="28">
        <v>0</v>
      </c>
      <c r="H87" s="28">
        <v>0</v>
      </c>
      <c r="I87" s="28">
        <v>2</v>
      </c>
      <c r="J87" s="28">
        <v>2</v>
      </c>
      <c r="K87" s="35">
        <v>40000</v>
      </c>
      <c r="L87" s="35">
        <v>80000</v>
      </c>
    </row>
    <row r="88" spans="1:12" s="29" customFormat="1" ht="12" x14ac:dyDescent="0.2">
      <c r="A88" s="32">
        <v>112</v>
      </c>
      <c r="B88" s="28" t="s">
        <v>1114</v>
      </c>
      <c r="C88" s="28" t="s">
        <v>1115</v>
      </c>
      <c r="D88" s="28">
        <v>0</v>
      </c>
      <c r="E88" s="28">
        <v>0</v>
      </c>
      <c r="F88" s="28">
        <v>1</v>
      </c>
      <c r="G88" s="28">
        <v>0</v>
      </c>
      <c r="H88" s="28">
        <v>0</v>
      </c>
      <c r="I88" s="28">
        <v>1</v>
      </c>
      <c r="J88" s="28">
        <v>1</v>
      </c>
      <c r="K88" s="35">
        <v>1466000</v>
      </c>
      <c r="L88" s="35">
        <v>1466000</v>
      </c>
    </row>
    <row r="89" spans="1:12" s="29" customFormat="1" ht="12" x14ac:dyDescent="0.2">
      <c r="A89" s="32">
        <v>116</v>
      </c>
      <c r="B89" s="28" t="s">
        <v>220</v>
      </c>
      <c r="C89" s="28" t="s">
        <v>462</v>
      </c>
      <c r="D89" s="28">
        <v>0</v>
      </c>
      <c r="E89" s="28">
        <v>0</v>
      </c>
      <c r="F89" s="28">
        <v>1</v>
      </c>
      <c r="G89" s="28">
        <v>0</v>
      </c>
      <c r="H89" s="28">
        <v>0</v>
      </c>
      <c r="I89" s="28">
        <v>1</v>
      </c>
      <c r="J89" s="28">
        <v>1</v>
      </c>
      <c r="K89" s="35">
        <v>90000</v>
      </c>
      <c r="L89" s="35">
        <v>90000</v>
      </c>
    </row>
    <row r="90" spans="1:12" s="29" customFormat="1" ht="12" x14ac:dyDescent="0.2">
      <c r="A90" s="32">
        <v>117</v>
      </c>
      <c r="B90" s="28" t="s">
        <v>220</v>
      </c>
      <c r="C90" s="28" t="s">
        <v>651</v>
      </c>
      <c r="D90" s="28">
        <v>0</v>
      </c>
      <c r="E90" s="28">
        <v>0</v>
      </c>
      <c r="F90" s="28">
        <v>1</v>
      </c>
      <c r="G90" s="28">
        <v>0</v>
      </c>
      <c r="H90" s="28">
        <v>0</v>
      </c>
      <c r="I90" s="28">
        <v>1</v>
      </c>
      <c r="J90" s="28">
        <v>1</v>
      </c>
      <c r="K90" s="35">
        <v>120000</v>
      </c>
      <c r="L90" s="35">
        <v>120000</v>
      </c>
    </row>
    <row r="91" spans="1:12" s="29" customFormat="1" ht="12" x14ac:dyDescent="0.2">
      <c r="A91" s="32">
        <v>118</v>
      </c>
      <c r="B91" s="28" t="s">
        <v>220</v>
      </c>
      <c r="C91" s="28" t="s">
        <v>652</v>
      </c>
      <c r="D91" s="28">
        <v>0</v>
      </c>
      <c r="E91" s="28">
        <v>0</v>
      </c>
      <c r="F91" s="28">
        <v>1</v>
      </c>
      <c r="G91" s="28">
        <v>0</v>
      </c>
      <c r="H91" s="28">
        <v>0</v>
      </c>
      <c r="I91" s="28">
        <v>1</v>
      </c>
      <c r="J91" s="28">
        <v>1</v>
      </c>
      <c r="K91" s="35">
        <v>150000</v>
      </c>
      <c r="L91" s="35">
        <v>150000</v>
      </c>
    </row>
    <row r="92" spans="1:12" s="29" customFormat="1" ht="12" x14ac:dyDescent="0.2">
      <c r="A92" s="32">
        <v>119</v>
      </c>
      <c r="B92" s="28" t="s">
        <v>221</v>
      </c>
      <c r="C92" s="28" t="s">
        <v>653</v>
      </c>
      <c r="D92" s="28" t="s">
        <v>222</v>
      </c>
      <c r="E92" s="28">
        <v>0</v>
      </c>
      <c r="F92" s="28">
        <v>2</v>
      </c>
      <c r="G92" s="28">
        <v>0</v>
      </c>
      <c r="H92" s="28">
        <v>0</v>
      </c>
      <c r="I92" s="28">
        <v>2</v>
      </c>
      <c r="J92" s="28">
        <v>2</v>
      </c>
      <c r="K92" s="35">
        <v>150000</v>
      </c>
      <c r="L92" s="35">
        <v>300000</v>
      </c>
    </row>
    <row r="93" spans="1:12" s="29" customFormat="1" ht="12" x14ac:dyDescent="0.2">
      <c r="A93" s="32">
        <v>120</v>
      </c>
      <c r="B93" s="28" t="s">
        <v>221</v>
      </c>
      <c r="C93" s="28" t="s">
        <v>654</v>
      </c>
      <c r="D93" s="28" t="s">
        <v>222</v>
      </c>
      <c r="E93" s="28">
        <v>0</v>
      </c>
      <c r="F93" s="28">
        <v>1</v>
      </c>
      <c r="G93" s="28">
        <v>0</v>
      </c>
      <c r="H93" s="28">
        <v>0</v>
      </c>
      <c r="I93" s="28">
        <v>1</v>
      </c>
      <c r="J93" s="28">
        <v>1</v>
      </c>
      <c r="K93" s="35">
        <v>410000</v>
      </c>
      <c r="L93" s="35">
        <v>410000</v>
      </c>
    </row>
    <row r="94" spans="1:12" s="29" customFormat="1" ht="12" x14ac:dyDescent="0.2">
      <c r="A94" s="32">
        <v>121</v>
      </c>
      <c r="B94" s="28" t="s">
        <v>1026</v>
      </c>
      <c r="C94" s="28" t="s">
        <v>655</v>
      </c>
      <c r="D94" s="28" t="s">
        <v>223</v>
      </c>
      <c r="E94" s="28">
        <v>0</v>
      </c>
      <c r="F94" s="28">
        <v>1</v>
      </c>
      <c r="G94" s="28">
        <v>0</v>
      </c>
      <c r="H94" s="28">
        <v>0</v>
      </c>
      <c r="I94" s="28">
        <v>1</v>
      </c>
      <c r="J94" s="28">
        <v>1</v>
      </c>
      <c r="K94" s="35">
        <v>1130000</v>
      </c>
      <c r="L94" s="35">
        <v>1130000</v>
      </c>
    </row>
    <row r="95" spans="1:12" s="29" customFormat="1" ht="12" x14ac:dyDescent="0.2">
      <c r="A95" s="32">
        <v>122</v>
      </c>
      <c r="B95" s="28" t="s">
        <v>425</v>
      </c>
      <c r="C95" s="28" t="s">
        <v>656</v>
      </c>
      <c r="D95" s="28" t="s">
        <v>427</v>
      </c>
      <c r="E95" s="28">
        <v>0</v>
      </c>
      <c r="F95" s="28">
        <v>7</v>
      </c>
      <c r="G95" s="28">
        <v>0</v>
      </c>
      <c r="H95" s="28">
        <v>0</v>
      </c>
      <c r="I95" s="28">
        <v>7</v>
      </c>
      <c r="J95" s="28">
        <v>7</v>
      </c>
      <c r="K95" s="35">
        <v>21000</v>
      </c>
      <c r="L95" s="35">
        <v>147000</v>
      </c>
    </row>
    <row r="96" spans="1:12" s="29" customFormat="1" ht="12" x14ac:dyDescent="0.2">
      <c r="A96" s="32">
        <v>124</v>
      </c>
      <c r="B96" s="28" t="s">
        <v>425</v>
      </c>
      <c r="C96" s="28" t="s">
        <v>658</v>
      </c>
      <c r="D96" s="28" t="s">
        <v>223</v>
      </c>
      <c r="E96" s="28">
        <v>0</v>
      </c>
      <c r="F96" s="28">
        <v>11</v>
      </c>
      <c r="G96" s="28">
        <v>0</v>
      </c>
      <c r="H96" s="28">
        <v>0</v>
      </c>
      <c r="I96" s="28">
        <v>11</v>
      </c>
      <c r="J96" s="28">
        <v>11</v>
      </c>
      <c r="K96" s="35">
        <v>15500</v>
      </c>
      <c r="L96" s="35">
        <v>170500</v>
      </c>
    </row>
    <row r="97" spans="1:12" s="29" customFormat="1" ht="12" x14ac:dyDescent="0.2">
      <c r="A97" s="32">
        <v>125</v>
      </c>
      <c r="B97" s="28" t="s">
        <v>425</v>
      </c>
      <c r="C97" s="28" t="s">
        <v>659</v>
      </c>
      <c r="D97" s="28" t="s">
        <v>223</v>
      </c>
      <c r="E97" s="28">
        <v>0</v>
      </c>
      <c r="F97" s="28">
        <v>3</v>
      </c>
      <c r="G97" s="28">
        <v>0</v>
      </c>
      <c r="H97" s="28">
        <v>1</v>
      </c>
      <c r="I97" s="28">
        <v>2</v>
      </c>
      <c r="J97" s="28">
        <v>2</v>
      </c>
      <c r="K97" s="35">
        <v>15000</v>
      </c>
      <c r="L97" s="35">
        <v>30000</v>
      </c>
    </row>
    <row r="98" spans="1:12" s="29" customFormat="1" ht="12" x14ac:dyDescent="0.2">
      <c r="A98" s="32">
        <v>126</v>
      </c>
      <c r="B98" s="28" t="s">
        <v>425</v>
      </c>
      <c r="C98" s="28" t="s">
        <v>660</v>
      </c>
      <c r="D98" s="28">
        <v>0</v>
      </c>
      <c r="E98" s="28">
        <v>0</v>
      </c>
      <c r="F98" s="28">
        <v>3</v>
      </c>
      <c r="G98" s="28">
        <v>0</v>
      </c>
      <c r="H98" s="28">
        <v>0</v>
      </c>
      <c r="I98" s="28">
        <v>3</v>
      </c>
      <c r="J98" s="28">
        <v>3</v>
      </c>
      <c r="K98" s="35">
        <v>10450</v>
      </c>
      <c r="L98" s="35">
        <v>31350</v>
      </c>
    </row>
    <row r="99" spans="1:12" s="29" customFormat="1" ht="12" x14ac:dyDescent="0.2">
      <c r="A99" s="32">
        <v>127</v>
      </c>
      <c r="B99" s="28" t="s">
        <v>425</v>
      </c>
      <c r="C99" s="28" t="s">
        <v>661</v>
      </c>
      <c r="D99" s="28" t="s">
        <v>223</v>
      </c>
      <c r="E99" s="28">
        <v>0</v>
      </c>
      <c r="F99" s="28">
        <v>6</v>
      </c>
      <c r="G99" s="28">
        <v>0</v>
      </c>
      <c r="H99" s="28">
        <v>0</v>
      </c>
      <c r="I99" s="28">
        <v>6</v>
      </c>
      <c r="J99" s="28">
        <v>6</v>
      </c>
      <c r="K99" s="35">
        <v>15000</v>
      </c>
      <c r="L99" s="35">
        <v>90000</v>
      </c>
    </row>
    <row r="100" spans="1:12" s="29" customFormat="1" ht="12" x14ac:dyDescent="0.2">
      <c r="A100" s="32">
        <v>128</v>
      </c>
      <c r="B100" s="28" t="s">
        <v>463</v>
      </c>
      <c r="C100" s="28" t="s">
        <v>662</v>
      </c>
      <c r="D100" s="28">
        <v>0</v>
      </c>
      <c r="E100" s="28">
        <v>0</v>
      </c>
      <c r="F100" s="28">
        <v>1</v>
      </c>
      <c r="G100" s="28">
        <v>0</v>
      </c>
      <c r="H100" s="28">
        <v>0</v>
      </c>
      <c r="I100" s="28">
        <v>1</v>
      </c>
      <c r="J100" s="28">
        <v>1</v>
      </c>
      <c r="K100" s="35">
        <v>0</v>
      </c>
      <c r="L100" s="35">
        <v>0</v>
      </c>
    </row>
    <row r="101" spans="1:12" s="29" customFormat="1" ht="12" x14ac:dyDescent="0.2">
      <c r="A101" s="32">
        <v>129</v>
      </c>
      <c r="B101" s="28" t="s">
        <v>425</v>
      </c>
      <c r="C101" s="28" t="s">
        <v>663</v>
      </c>
      <c r="D101" s="28" t="s">
        <v>223</v>
      </c>
      <c r="E101" s="28">
        <v>0</v>
      </c>
      <c r="F101" s="28">
        <v>3</v>
      </c>
      <c r="G101" s="28">
        <v>0</v>
      </c>
      <c r="H101" s="28">
        <v>1</v>
      </c>
      <c r="I101" s="28">
        <v>2</v>
      </c>
      <c r="J101" s="28">
        <v>2</v>
      </c>
      <c r="K101" s="35">
        <v>15000</v>
      </c>
      <c r="L101" s="35">
        <v>30000</v>
      </c>
    </row>
    <row r="102" spans="1:12" s="29" customFormat="1" ht="12" x14ac:dyDescent="0.2">
      <c r="A102" s="32">
        <v>130</v>
      </c>
      <c r="B102" s="28" t="s">
        <v>425</v>
      </c>
      <c r="C102" s="28" t="s">
        <v>664</v>
      </c>
      <c r="D102" s="28" t="s">
        <v>223</v>
      </c>
      <c r="E102" s="28">
        <v>0</v>
      </c>
      <c r="F102" s="28">
        <v>1</v>
      </c>
      <c r="G102" s="28">
        <v>0</v>
      </c>
      <c r="H102" s="28">
        <v>0</v>
      </c>
      <c r="I102" s="28">
        <v>1</v>
      </c>
      <c r="J102" s="28">
        <v>1</v>
      </c>
      <c r="K102" s="35">
        <v>94000</v>
      </c>
      <c r="L102" s="35">
        <v>94000</v>
      </c>
    </row>
    <row r="103" spans="1:12" s="29" customFormat="1" ht="12" x14ac:dyDescent="0.2">
      <c r="A103" s="32">
        <v>131</v>
      </c>
      <c r="B103" s="28" t="s">
        <v>425</v>
      </c>
      <c r="C103" s="28" t="s">
        <v>665</v>
      </c>
      <c r="D103" s="28" t="s">
        <v>223</v>
      </c>
      <c r="E103" s="28">
        <v>0</v>
      </c>
      <c r="F103" s="28">
        <v>5</v>
      </c>
      <c r="G103" s="28">
        <v>0</v>
      </c>
      <c r="H103" s="28">
        <v>0</v>
      </c>
      <c r="I103" s="28">
        <v>5</v>
      </c>
      <c r="J103" s="28">
        <v>5</v>
      </c>
      <c r="K103" s="35">
        <v>18000</v>
      </c>
      <c r="L103" s="35">
        <v>90000</v>
      </c>
    </row>
    <row r="104" spans="1:12" s="29" customFormat="1" ht="12" x14ac:dyDescent="0.2">
      <c r="A104" s="32">
        <v>132</v>
      </c>
      <c r="B104" s="28" t="s">
        <v>425</v>
      </c>
      <c r="C104" s="28" t="s">
        <v>666</v>
      </c>
      <c r="D104" s="28" t="s">
        <v>223</v>
      </c>
      <c r="E104" s="28">
        <v>0</v>
      </c>
      <c r="F104" s="28">
        <v>3</v>
      </c>
      <c r="G104" s="28">
        <v>0</v>
      </c>
      <c r="H104" s="28">
        <v>0</v>
      </c>
      <c r="I104" s="28">
        <v>3</v>
      </c>
      <c r="J104" s="28">
        <v>3</v>
      </c>
      <c r="K104" s="35">
        <v>13500</v>
      </c>
      <c r="L104" s="35">
        <v>40500</v>
      </c>
    </row>
    <row r="105" spans="1:12" s="29" customFormat="1" ht="12" x14ac:dyDescent="0.2">
      <c r="A105" s="32">
        <v>133</v>
      </c>
      <c r="B105" s="28" t="s">
        <v>425</v>
      </c>
      <c r="C105" s="28" t="s">
        <v>667</v>
      </c>
      <c r="D105" s="28" t="s">
        <v>223</v>
      </c>
      <c r="E105" s="28">
        <v>0</v>
      </c>
      <c r="F105" s="28">
        <v>4</v>
      </c>
      <c r="G105" s="28">
        <v>0</v>
      </c>
      <c r="H105" s="28">
        <v>0</v>
      </c>
      <c r="I105" s="28">
        <v>4</v>
      </c>
      <c r="J105" s="28">
        <v>4</v>
      </c>
      <c r="K105" s="35">
        <v>18500</v>
      </c>
      <c r="L105" s="35">
        <v>74000</v>
      </c>
    </row>
    <row r="106" spans="1:12" s="29" customFormat="1" ht="12" x14ac:dyDescent="0.2">
      <c r="A106" s="32">
        <v>134</v>
      </c>
      <c r="B106" s="28" t="s">
        <v>425</v>
      </c>
      <c r="C106" s="28" t="s">
        <v>638</v>
      </c>
      <c r="D106" s="28" t="s">
        <v>223</v>
      </c>
      <c r="E106" s="28">
        <v>0</v>
      </c>
      <c r="F106" s="28">
        <v>2</v>
      </c>
      <c r="G106" s="28">
        <v>0</v>
      </c>
      <c r="H106" s="28">
        <v>1</v>
      </c>
      <c r="I106" s="28">
        <v>1</v>
      </c>
      <c r="J106" s="28">
        <v>1</v>
      </c>
      <c r="K106" s="35">
        <v>132330</v>
      </c>
      <c r="L106" s="35">
        <v>132330</v>
      </c>
    </row>
    <row r="107" spans="1:12" s="29" customFormat="1" ht="12" x14ac:dyDescent="0.2">
      <c r="A107" s="32">
        <v>135</v>
      </c>
      <c r="B107" s="28" t="s">
        <v>425</v>
      </c>
      <c r="C107" s="28" t="s">
        <v>668</v>
      </c>
      <c r="D107" s="28" t="s">
        <v>223</v>
      </c>
      <c r="E107" s="28">
        <v>0</v>
      </c>
      <c r="F107" s="28">
        <v>3</v>
      </c>
      <c r="G107" s="28">
        <v>0</v>
      </c>
      <c r="H107" s="28">
        <v>0</v>
      </c>
      <c r="I107" s="28">
        <v>3</v>
      </c>
      <c r="J107" s="28">
        <v>3</v>
      </c>
      <c r="K107" s="35">
        <v>18000</v>
      </c>
      <c r="L107" s="35">
        <v>54000</v>
      </c>
    </row>
    <row r="108" spans="1:12" s="29" customFormat="1" ht="12" x14ac:dyDescent="0.2">
      <c r="A108" s="32">
        <v>136</v>
      </c>
      <c r="B108" s="28" t="s">
        <v>425</v>
      </c>
      <c r="C108" s="28" t="s">
        <v>669</v>
      </c>
      <c r="D108" s="28" t="s">
        <v>223</v>
      </c>
      <c r="E108" s="28">
        <v>0</v>
      </c>
      <c r="F108" s="28">
        <v>3</v>
      </c>
      <c r="G108" s="28">
        <v>0</v>
      </c>
      <c r="H108" s="28">
        <v>0</v>
      </c>
      <c r="I108" s="28">
        <v>3</v>
      </c>
      <c r="J108" s="28">
        <v>3</v>
      </c>
      <c r="K108" s="35">
        <v>17000</v>
      </c>
      <c r="L108" s="35">
        <v>51000</v>
      </c>
    </row>
    <row r="109" spans="1:12" s="29" customFormat="1" ht="12" x14ac:dyDescent="0.2">
      <c r="A109" s="32">
        <v>137</v>
      </c>
      <c r="B109" s="28" t="s">
        <v>425</v>
      </c>
      <c r="C109" s="28" t="s">
        <v>670</v>
      </c>
      <c r="D109" s="28" t="s">
        <v>223</v>
      </c>
      <c r="E109" s="28">
        <v>0</v>
      </c>
      <c r="F109" s="28">
        <v>2</v>
      </c>
      <c r="G109" s="28">
        <v>0</v>
      </c>
      <c r="H109" s="28">
        <v>0</v>
      </c>
      <c r="I109" s="28">
        <v>2</v>
      </c>
      <c r="J109" s="28">
        <v>2</v>
      </c>
      <c r="K109" s="35">
        <v>20000</v>
      </c>
      <c r="L109" s="35">
        <v>40000</v>
      </c>
    </row>
    <row r="110" spans="1:12" s="29" customFormat="1" ht="12" x14ac:dyDescent="0.2">
      <c r="A110" s="32">
        <v>138</v>
      </c>
      <c r="B110" s="28" t="s">
        <v>425</v>
      </c>
      <c r="C110" s="28" t="s">
        <v>671</v>
      </c>
      <c r="D110" s="28" t="s">
        <v>223</v>
      </c>
      <c r="E110" s="28">
        <v>0</v>
      </c>
      <c r="F110" s="28">
        <v>2</v>
      </c>
      <c r="G110" s="28">
        <v>0</v>
      </c>
      <c r="H110" s="28">
        <v>0</v>
      </c>
      <c r="I110" s="28">
        <v>2</v>
      </c>
      <c r="J110" s="28">
        <v>2</v>
      </c>
      <c r="K110" s="35">
        <v>13750</v>
      </c>
      <c r="L110" s="35">
        <v>27500</v>
      </c>
    </row>
    <row r="111" spans="1:12" s="29" customFormat="1" ht="12" x14ac:dyDescent="0.2">
      <c r="A111" s="32">
        <v>139</v>
      </c>
      <c r="B111" s="28" t="s">
        <v>425</v>
      </c>
      <c r="C111" s="28" t="s">
        <v>672</v>
      </c>
      <c r="D111" s="28" t="s">
        <v>427</v>
      </c>
      <c r="E111" s="28">
        <v>0</v>
      </c>
      <c r="F111" s="28">
        <v>3</v>
      </c>
      <c r="G111" s="28">
        <v>2</v>
      </c>
      <c r="H111" s="28">
        <v>2</v>
      </c>
      <c r="I111" s="28">
        <v>3</v>
      </c>
      <c r="J111" s="28">
        <v>3</v>
      </c>
      <c r="K111" s="35">
        <v>19000</v>
      </c>
      <c r="L111" s="35">
        <v>57000</v>
      </c>
    </row>
    <row r="112" spans="1:12" s="29" customFormat="1" ht="12" x14ac:dyDescent="0.2">
      <c r="A112" s="32">
        <v>140</v>
      </c>
      <c r="B112" s="28" t="s">
        <v>425</v>
      </c>
      <c r="C112" s="28" t="s">
        <v>673</v>
      </c>
      <c r="D112" s="28" t="s">
        <v>223</v>
      </c>
      <c r="E112" s="28">
        <v>0</v>
      </c>
      <c r="F112" s="28">
        <v>3</v>
      </c>
      <c r="G112" s="28">
        <v>0</v>
      </c>
      <c r="H112" s="28">
        <v>0</v>
      </c>
      <c r="I112" s="28">
        <v>3</v>
      </c>
      <c r="J112" s="28">
        <v>3</v>
      </c>
      <c r="K112" s="35">
        <v>24000</v>
      </c>
      <c r="L112" s="35">
        <v>72000</v>
      </c>
    </row>
    <row r="113" spans="1:12" s="29" customFormat="1" ht="12" x14ac:dyDescent="0.2">
      <c r="A113" s="32">
        <v>141</v>
      </c>
      <c r="B113" s="28" t="s">
        <v>425</v>
      </c>
      <c r="C113" s="28" t="s">
        <v>674</v>
      </c>
      <c r="D113" s="28" t="s">
        <v>223</v>
      </c>
      <c r="E113" s="28">
        <v>0</v>
      </c>
      <c r="F113" s="28">
        <v>2</v>
      </c>
      <c r="G113" s="28">
        <v>0</v>
      </c>
      <c r="H113" s="28">
        <v>1</v>
      </c>
      <c r="I113" s="28">
        <v>1</v>
      </c>
      <c r="J113" s="28">
        <v>1</v>
      </c>
      <c r="K113" s="35">
        <v>25600</v>
      </c>
      <c r="L113" s="35">
        <v>25600</v>
      </c>
    </row>
    <row r="114" spans="1:12" s="29" customFormat="1" ht="12" x14ac:dyDescent="0.2">
      <c r="A114" s="32">
        <v>142</v>
      </c>
      <c r="B114" s="28" t="s">
        <v>425</v>
      </c>
      <c r="C114" s="28" t="s">
        <v>426</v>
      </c>
      <c r="D114" s="28" t="s">
        <v>427</v>
      </c>
      <c r="E114" s="28">
        <v>0</v>
      </c>
      <c r="F114" s="28">
        <v>5</v>
      </c>
      <c r="G114" s="28">
        <v>0</v>
      </c>
      <c r="H114" s="28">
        <v>0</v>
      </c>
      <c r="I114" s="28">
        <v>5</v>
      </c>
      <c r="J114" s="28">
        <v>5</v>
      </c>
      <c r="K114" s="35">
        <v>23800</v>
      </c>
      <c r="L114" s="35">
        <v>119000</v>
      </c>
    </row>
    <row r="115" spans="1:12" s="29" customFormat="1" ht="12" x14ac:dyDescent="0.2">
      <c r="A115" s="32">
        <v>143</v>
      </c>
      <c r="B115" s="28" t="s">
        <v>425</v>
      </c>
      <c r="C115" s="28" t="s">
        <v>675</v>
      </c>
      <c r="D115" s="28">
        <v>0</v>
      </c>
      <c r="E115" s="28">
        <v>0</v>
      </c>
      <c r="F115" s="28">
        <v>3</v>
      </c>
      <c r="G115" s="28">
        <v>0</v>
      </c>
      <c r="H115" s="28">
        <v>0</v>
      </c>
      <c r="I115" s="28">
        <v>3</v>
      </c>
      <c r="J115" s="28">
        <v>3</v>
      </c>
      <c r="K115" s="35">
        <v>22000</v>
      </c>
      <c r="L115" s="35">
        <v>66000</v>
      </c>
    </row>
    <row r="116" spans="1:12" s="29" customFormat="1" ht="12" x14ac:dyDescent="0.2">
      <c r="A116" s="32">
        <v>144</v>
      </c>
      <c r="B116" s="28" t="s">
        <v>425</v>
      </c>
      <c r="C116" s="28" t="s">
        <v>676</v>
      </c>
      <c r="D116" s="28">
        <v>0</v>
      </c>
      <c r="E116" s="28">
        <v>0</v>
      </c>
      <c r="F116" s="28">
        <v>4</v>
      </c>
      <c r="G116" s="28">
        <v>0</v>
      </c>
      <c r="H116" s="28">
        <v>0</v>
      </c>
      <c r="I116" s="28">
        <v>4</v>
      </c>
      <c r="J116" s="28">
        <v>4</v>
      </c>
      <c r="K116" s="35">
        <v>23000</v>
      </c>
      <c r="L116" s="35">
        <v>92000</v>
      </c>
    </row>
    <row r="117" spans="1:12" s="29" customFormat="1" ht="12" x14ac:dyDescent="0.2">
      <c r="A117" s="32">
        <v>145</v>
      </c>
      <c r="B117" s="28" t="s">
        <v>425</v>
      </c>
      <c r="C117" s="28" t="s">
        <v>677</v>
      </c>
      <c r="D117" s="28" t="s">
        <v>427</v>
      </c>
      <c r="E117" s="28">
        <v>0</v>
      </c>
      <c r="F117" s="28">
        <v>4</v>
      </c>
      <c r="G117" s="28">
        <v>0</v>
      </c>
      <c r="H117" s="28">
        <v>0</v>
      </c>
      <c r="I117" s="28">
        <v>4</v>
      </c>
      <c r="J117" s="28">
        <v>4</v>
      </c>
      <c r="K117" s="35">
        <v>43000</v>
      </c>
      <c r="L117" s="35">
        <v>172000</v>
      </c>
    </row>
    <row r="118" spans="1:12" s="29" customFormat="1" ht="12" x14ac:dyDescent="0.2">
      <c r="A118" s="32">
        <v>146</v>
      </c>
      <c r="B118" s="28" t="s">
        <v>425</v>
      </c>
      <c r="C118" s="28" t="s">
        <v>678</v>
      </c>
      <c r="D118" s="28" t="s">
        <v>427</v>
      </c>
      <c r="E118" s="28">
        <v>0</v>
      </c>
      <c r="F118" s="28">
        <v>3</v>
      </c>
      <c r="G118" s="28">
        <v>0</v>
      </c>
      <c r="H118" s="28">
        <v>0</v>
      </c>
      <c r="I118" s="28">
        <v>3</v>
      </c>
      <c r="J118" s="28">
        <v>3</v>
      </c>
      <c r="K118" s="35">
        <v>28000</v>
      </c>
      <c r="L118" s="35">
        <v>84000</v>
      </c>
    </row>
    <row r="119" spans="1:12" s="29" customFormat="1" ht="12" x14ac:dyDescent="0.2">
      <c r="A119" s="32">
        <v>147</v>
      </c>
      <c r="B119" s="28" t="s">
        <v>425</v>
      </c>
      <c r="C119" s="28" t="s">
        <v>679</v>
      </c>
      <c r="D119" s="28">
        <v>0</v>
      </c>
      <c r="E119" s="28">
        <v>0</v>
      </c>
      <c r="F119" s="28">
        <v>3</v>
      </c>
      <c r="G119" s="28">
        <v>0</v>
      </c>
      <c r="H119" s="28">
        <v>1</v>
      </c>
      <c r="I119" s="28">
        <v>2</v>
      </c>
      <c r="J119" s="28">
        <v>2</v>
      </c>
      <c r="K119" s="35">
        <v>32000</v>
      </c>
      <c r="L119" s="35">
        <v>64000</v>
      </c>
    </row>
    <row r="120" spans="1:12" s="29" customFormat="1" ht="12" x14ac:dyDescent="0.2">
      <c r="A120" s="32">
        <v>148</v>
      </c>
      <c r="B120" s="28" t="s">
        <v>425</v>
      </c>
      <c r="C120" s="28" t="s">
        <v>680</v>
      </c>
      <c r="D120" s="28">
        <v>0</v>
      </c>
      <c r="E120" s="28">
        <v>0</v>
      </c>
      <c r="F120" s="28">
        <v>3</v>
      </c>
      <c r="G120" s="28">
        <v>0</v>
      </c>
      <c r="H120" s="28">
        <v>0</v>
      </c>
      <c r="I120" s="28">
        <v>3</v>
      </c>
      <c r="J120" s="28">
        <v>3</v>
      </c>
      <c r="K120" s="35">
        <v>35000</v>
      </c>
      <c r="L120" s="35">
        <v>105000</v>
      </c>
    </row>
    <row r="121" spans="1:12" s="29" customFormat="1" ht="12" x14ac:dyDescent="0.2">
      <c r="A121" s="32">
        <v>149</v>
      </c>
      <c r="B121" s="28" t="s">
        <v>425</v>
      </c>
      <c r="C121" s="28" t="s">
        <v>681</v>
      </c>
      <c r="D121" s="28" t="s">
        <v>223</v>
      </c>
      <c r="E121" s="28">
        <v>0</v>
      </c>
      <c r="F121" s="28">
        <v>2</v>
      </c>
      <c r="G121" s="28">
        <v>0</v>
      </c>
      <c r="H121" s="28">
        <v>0</v>
      </c>
      <c r="I121" s="28">
        <v>2</v>
      </c>
      <c r="J121" s="28">
        <v>2</v>
      </c>
      <c r="K121" s="35">
        <v>29000</v>
      </c>
      <c r="L121" s="35">
        <v>58000</v>
      </c>
    </row>
    <row r="122" spans="1:12" s="29" customFormat="1" ht="12" x14ac:dyDescent="0.2">
      <c r="A122" s="32">
        <v>150</v>
      </c>
      <c r="B122" s="28" t="s">
        <v>425</v>
      </c>
      <c r="C122" s="28" t="s">
        <v>682</v>
      </c>
      <c r="D122" s="28">
        <v>0</v>
      </c>
      <c r="E122" s="28">
        <v>0</v>
      </c>
      <c r="F122" s="28">
        <v>2</v>
      </c>
      <c r="G122" s="28">
        <v>0</v>
      </c>
      <c r="H122" s="28">
        <v>0</v>
      </c>
      <c r="I122" s="28">
        <v>2</v>
      </c>
      <c r="J122" s="28">
        <v>2</v>
      </c>
      <c r="K122" s="35">
        <v>37500</v>
      </c>
      <c r="L122" s="35">
        <v>75000</v>
      </c>
    </row>
    <row r="123" spans="1:12" s="29" customFormat="1" ht="12" x14ac:dyDescent="0.2">
      <c r="A123" s="32">
        <v>151</v>
      </c>
      <c r="B123" s="28" t="s">
        <v>425</v>
      </c>
      <c r="C123" s="28" t="s">
        <v>683</v>
      </c>
      <c r="D123" s="28" t="s">
        <v>427</v>
      </c>
      <c r="E123" s="28">
        <v>0</v>
      </c>
      <c r="F123" s="28">
        <v>5</v>
      </c>
      <c r="G123" s="28">
        <v>0</v>
      </c>
      <c r="H123" s="28">
        <v>0</v>
      </c>
      <c r="I123" s="28">
        <v>5</v>
      </c>
      <c r="J123" s="28">
        <v>5</v>
      </c>
      <c r="K123" s="35">
        <v>33000</v>
      </c>
      <c r="L123" s="35">
        <v>165000</v>
      </c>
    </row>
    <row r="124" spans="1:12" s="29" customFormat="1" ht="12" x14ac:dyDescent="0.2">
      <c r="A124" s="32">
        <v>152</v>
      </c>
      <c r="B124" s="28" t="s">
        <v>425</v>
      </c>
      <c r="C124" s="28" t="s">
        <v>684</v>
      </c>
      <c r="D124" s="28" t="s">
        <v>427</v>
      </c>
      <c r="E124" s="28">
        <v>0</v>
      </c>
      <c r="F124" s="28">
        <v>3</v>
      </c>
      <c r="G124" s="28">
        <v>0</v>
      </c>
      <c r="H124" s="28">
        <v>0</v>
      </c>
      <c r="I124" s="28">
        <v>3</v>
      </c>
      <c r="J124" s="28">
        <v>3</v>
      </c>
      <c r="K124" s="35">
        <v>36500</v>
      </c>
      <c r="L124" s="35">
        <v>109500</v>
      </c>
    </row>
    <row r="125" spans="1:12" s="29" customFormat="1" ht="12" x14ac:dyDescent="0.2">
      <c r="A125" s="32">
        <v>153</v>
      </c>
      <c r="B125" s="28" t="s">
        <v>425</v>
      </c>
      <c r="C125" s="28" t="s">
        <v>685</v>
      </c>
      <c r="D125" s="28">
        <v>0</v>
      </c>
      <c r="E125" s="28">
        <v>0</v>
      </c>
      <c r="F125" s="28">
        <v>4</v>
      </c>
      <c r="G125" s="28">
        <v>0</v>
      </c>
      <c r="H125" s="28">
        <v>0</v>
      </c>
      <c r="I125" s="28">
        <v>4</v>
      </c>
      <c r="J125" s="28">
        <v>4</v>
      </c>
      <c r="K125" s="35">
        <v>44400</v>
      </c>
      <c r="L125" s="35">
        <v>177600</v>
      </c>
    </row>
    <row r="126" spans="1:12" s="29" customFormat="1" ht="12" x14ac:dyDescent="0.2">
      <c r="A126" s="32">
        <v>154</v>
      </c>
      <c r="B126" s="28" t="s">
        <v>425</v>
      </c>
      <c r="C126" s="28" t="s">
        <v>686</v>
      </c>
      <c r="D126" s="28" t="s">
        <v>223</v>
      </c>
      <c r="E126" s="28">
        <v>0</v>
      </c>
      <c r="F126" s="28">
        <v>4</v>
      </c>
      <c r="G126" s="28">
        <v>0</v>
      </c>
      <c r="H126" s="28">
        <v>0</v>
      </c>
      <c r="I126" s="28">
        <v>4</v>
      </c>
      <c r="J126" s="28">
        <v>4</v>
      </c>
      <c r="K126" s="35">
        <v>43000</v>
      </c>
      <c r="L126" s="35">
        <v>172000</v>
      </c>
    </row>
    <row r="127" spans="1:12" s="29" customFormat="1" ht="12" x14ac:dyDescent="0.2">
      <c r="A127" s="32">
        <v>155</v>
      </c>
      <c r="B127" s="28" t="s">
        <v>425</v>
      </c>
      <c r="C127" s="28" t="s">
        <v>687</v>
      </c>
      <c r="D127" s="28">
        <v>0</v>
      </c>
      <c r="E127" s="28">
        <v>0</v>
      </c>
      <c r="F127" s="28">
        <v>3</v>
      </c>
      <c r="G127" s="28">
        <v>0</v>
      </c>
      <c r="H127" s="28">
        <v>0</v>
      </c>
      <c r="I127" s="28">
        <v>3</v>
      </c>
      <c r="J127" s="28">
        <v>3</v>
      </c>
      <c r="K127" s="35">
        <v>36000</v>
      </c>
      <c r="L127" s="35">
        <v>108000</v>
      </c>
    </row>
    <row r="128" spans="1:12" s="29" customFormat="1" ht="12" x14ac:dyDescent="0.2">
      <c r="A128" s="32">
        <v>156</v>
      </c>
      <c r="B128" s="28" t="s">
        <v>425</v>
      </c>
      <c r="C128" s="28" t="s">
        <v>688</v>
      </c>
      <c r="D128" s="28" t="s">
        <v>223</v>
      </c>
      <c r="E128" s="28">
        <v>0</v>
      </c>
      <c r="F128" s="28">
        <v>4</v>
      </c>
      <c r="G128" s="28">
        <v>0</v>
      </c>
      <c r="H128" s="28">
        <v>0</v>
      </c>
      <c r="I128" s="28">
        <v>4</v>
      </c>
      <c r="J128" s="28">
        <v>4</v>
      </c>
      <c r="K128" s="35">
        <v>39500</v>
      </c>
      <c r="L128" s="35">
        <v>158000</v>
      </c>
    </row>
    <row r="129" spans="1:12" s="29" customFormat="1" ht="12" x14ac:dyDescent="0.2">
      <c r="A129" s="32">
        <v>157</v>
      </c>
      <c r="B129" s="28" t="s">
        <v>425</v>
      </c>
      <c r="C129" s="28" t="s">
        <v>689</v>
      </c>
      <c r="D129" s="28">
        <v>0</v>
      </c>
      <c r="E129" s="28">
        <v>0</v>
      </c>
      <c r="F129" s="28">
        <v>3</v>
      </c>
      <c r="G129" s="28">
        <v>0</v>
      </c>
      <c r="H129" s="28">
        <v>0</v>
      </c>
      <c r="I129" s="28">
        <v>3</v>
      </c>
      <c r="J129" s="28">
        <v>3</v>
      </c>
      <c r="K129" s="35">
        <v>42000</v>
      </c>
      <c r="L129" s="35">
        <v>126000</v>
      </c>
    </row>
    <row r="130" spans="1:12" s="29" customFormat="1" ht="12" x14ac:dyDescent="0.2">
      <c r="A130" s="32">
        <v>158</v>
      </c>
      <c r="B130" s="28" t="s">
        <v>425</v>
      </c>
      <c r="C130" s="28" t="s">
        <v>690</v>
      </c>
      <c r="D130" s="28">
        <v>0</v>
      </c>
      <c r="E130" s="28">
        <v>0</v>
      </c>
      <c r="F130" s="28">
        <v>3</v>
      </c>
      <c r="G130" s="28">
        <v>0</v>
      </c>
      <c r="H130" s="28">
        <v>0</v>
      </c>
      <c r="I130" s="28">
        <v>3</v>
      </c>
      <c r="J130" s="28">
        <v>3</v>
      </c>
      <c r="K130" s="35">
        <v>43999.780000000006</v>
      </c>
      <c r="L130" s="35">
        <v>131999.34000000003</v>
      </c>
    </row>
    <row r="131" spans="1:12" s="29" customFormat="1" ht="12" x14ac:dyDescent="0.2">
      <c r="A131" s="32">
        <v>159</v>
      </c>
      <c r="B131" s="28" t="s">
        <v>425</v>
      </c>
      <c r="C131" s="28" t="s">
        <v>691</v>
      </c>
      <c r="D131" s="28" t="s">
        <v>427</v>
      </c>
      <c r="E131" s="28">
        <v>0</v>
      </c>
      <c r="F131" s="28">
        <v>3</v>
      </c>
      <c r="G131" s="28">
        <v>0</v>
      </c>
      <c r="H131" s="28">
        <v>0</v>
      </c>
      <c r="I131" s="28">
        <v>3</v>
      </c>
      <c r="J131" s="28">
        <v>3</v>
      </c>
      <c r="K131" s="35">
        <v>56000</v>
      </c>
      <c r="L131" s="35">
        <v>168000</v>
      </c>
    </row>
    <row r="132" spans="1:12" s="29" customFormat="1" ht="12" x14ac:dyDescent="0.2">
      <c r="A132" s="32">
        <v>160</v>
      </c>
      <c r="B132" s="28" t="s">
        <v>425</v>
      </c>
      <c r="C132" s="28" t="s">
        <v>692</v>
      </c>
      <c r="D132" s="28">
        <v>0</v>
      </c>
      <c r="E132" s="28">
        <v>0</v>
      </c>
      <c r="F132" s="28">
        <v>4</v>
      </c>
      <c r="G132" s="28">
        <v>0</v>
      </c>
      <c r="H132" s="28">
        <v>0</v>
      </c>
      <c r="I132" s="28">
        <v>4</v>
      </c>
      <c r="J132" s="28">
        <v>4</v>
      </c>
      <c r="K132" s="35">
        <v>54000</v>
      </c>
      <c r="L132" s="35">
        <v>216000</v>
      </c>
    </row>
    <row r="133" spans="1:12" s="29" customFormat="1" ht="12" x14ac:dyDescent="0.2">
      <c r="A133" s="32">
        <v>161</v>
      </c>
      <c r="B133" s="28" t="s">
        <v>425</v>
      </c>
      <c r="C133" s="28" t="s">
        <v>693</v>
      </c>
      <c r="D133" s="28" t="s">
        <v>223</v>
      </c>
      <c r="E133" s="28">
        <v>0</v>
      </c>
      <c r="F133" s="28">
        <v>2</v>
      </c>
      <c r="G133" s="28">
        <v>2</v>
      </c>
      <c r="H133" s="28">
        <v>1</v>
      </c>
      <c r="I133" s="28">
        <v>3</v>
      </c>
      <c r="J133" s="28">
        <v>3</v>
      </c>
      <c r="K133" s="35">
        <v>46000</v>
      </c>
      <c r="L133" s="35">
        <v>138000</v>
      </c>
    </row>
    <row r="134" spans="1:12" s="29" customFormat="1" ht="12" x14ac:dyDescent="0.2">
      <c r="A134" s="32">
        <v>162</v>
      </c>
      <c r="B134" s="28" t="s">
        <v>425</v>
      </c>
      <c r="C134" s="28" t="s">
        <v>694</v>
      </c>
      <c r="D134" s="28">
        <v>0</v>
      </c>
      <c r="E134" s="28">
        <v>0</v>
      </c>
      <c r="F134" s="28">
        <v>4</v>
      </c>
      <c r="G134" s="28">
        <v>0</v>
      </c>
      <c r="H134" s="28">
        <v>0</v>
      </c>
      <c r="I134" s="28">
        <v>4</v>
      </c>
      <c r="J134" s="28">
        <v>4</v>
      </c>
      <c r="K134" s="35">
        <v>60000</v>
      </c>
      <c r="L134" s="35">
        <v>240000</v>
      </c>
    </row>
    <row r="135" spans="1:12" s="29" customFormat="1" ht="12" x14ac:dyDescent="0.2">
      <c r="A135" s="32">
        <v>163</v>
      </c>
      <c r="B135" s="28" t="s">
        <v>425</v>
      </c>
      <c r="C135" s="28" t="s">
        <v>695</v>
      </c>
      <c r="D135" s="28">
        <v>0</v>
      </c>
      <c r="E135" s="28">
        <v>0</v>
      </c>
      <c r="F135" s="28">
        <v>3</v>
      </c>
      <c r="G135" s="28">
        <v>0</v>
      </c>
      <c r="H135" s="28">
        <v>0</v>
      </c>
      <c r="I135" s="28">
        <v>3</v>
      </c>
      <c r="J135" s="28">
        <v>3</v>
      </c>
      <c r="K135" s="35">
        <v>60000</v>
      </c>
      <c r="L135" s="35">
        <v>180000</v>
      </c>
    </row>
    <row r="136" spans="1:12" s="29" customFormat="1" ht="12" x14ac:dyDescent="0.2">
      <c r="A136" s="32">
        <v>164</v>
      </c>
      <c r="B136" s="28" t="s">
        <v>425</v>
      </c>
      <c r="C136" s="28" t="s">
        <v>696</v>
      </c>
      <c r="D136" s="28">
        <v>0</v>
      </c>
      <c r="E136" s="28">
        <v>0</v>
      </c>
      <c r="F136" s="28">
        <v>3</v>
      </c>
      <c r="G136" s="28">
        <v>0</v>
      </c>
      <c r="H136" s="28">
        <v>0</v>
      </c>
      <c r="I136" s="28">
        <v>3</v>
      </c>
      <c r="J136" s="28">
        <v>3</v>
      </c>
      <c r="K136" s="35">
        <v>62060</v>
      </c>
      <c r="L136" s="35">
        <v>186180</v>
      </c>
    </row>
    <row r="137" spans="1:12" s="29" customFormat="1" ht="12" x14ac:dyDescent="0.2">
      <c r="A137" s="32">
        <v>165</v>
      </c>
      <c r="B137" s="28" t="s">
        <v>425</v>
      </c>
      <c r="C137" s="28" t="s">
        <v>697</v>
      </c>
      <c r="D137" s="28">
        <v>0</v>
      </c>
      <c r="E137" s="28">
        <v>0</v>
      </c>
      <c r="F137" s="28">
        <v>4</v>
      </c>
      <c r="G137" s="28">
        <v>0</v>
      </c>
      <c r="H137" s="28">
        <v>0</v>
      </c>
      <c r="I137" s="28">
        <v>4</v>
      </c>
      <c r="J137" s="28">
        <v>4</v>
      </c>
      <c r="K137" s="35">
        <v>62060</v>
      </c>
      <c r="L137" s="35">
        <v>248240</v>
      </c>
    </row>
    <row r="138" spans="1:12" s="29" customFormat="1" ht="12" x14ac:dyDescent="0.2">
      <c r="A138" s="32">
        <v>166</v>
      </c>
      <c r="B138" s="28" t="s">
        <v>425</v>
      </c>
      <c r="C138" s="28" t="s">
        <v>698</v>
      </c>
      <c r="D138" s="28">
        <v>0</v>
      </c>
      <c r="E138" s="28">
        <v>0</v>
      </c>
      <c r="F138" s="28">
        <v>2</v>
      </c>
      <c r="G138" s="28">
        <v>0</v>
      </c>
      <c r="H138" s="28">
        <v>0</v>
      </c>
      <c r="I138" s="28">
        <v>2</v>
      </c>
      <c r="J138" s="28">
        <v>2</v>
      </c>
      <c r="K138" s="35">
        <v>66500</v>
      </c>
      <c r="L138" s="35">
        <v>133000</v>
      </c>
    </row>
    <row r="139" spans="1:12" s="29" customFormat="1" ht="12" x14ac:dyDescent="0.2">
      <c r="A139" s="32">
        <v>167</v>
      </c>
      <c r="B139" s="28" t="s">
        <v>425</v>
      </c>
      <c r="C139" s="28" t="s">
        <v>699</v>
      </c>
      <c r="D139" s="28">
        <v>0</v>
      </c>
      <c r="E139" s="28">
        <v>0</v>
      </c>
      <c r="F139" s="28">
        <v>5</v>
      </c>
      <c r="G139" s="28">
        <v>0</v>
      </c>
      <c r="H139" s="28">
        <v>0</v>
      </c>
      <c r="I139" s="28">
        <v>5</v>
      </c>
      <c r="J139" s="28">
        <v>5</v>
      </c>
      <c r="K139" s="35">
        <v>66500</v>
      </c>
      <c r="L139" s="35">
        <v>332500</v>
      </c>
    </row>
    <row r="140" spans="1:12" s="29" customFormat="1" ht="12" x14ac:dyDescent="0.2">
      <c r="A140" s="32">
        <v>168</v>
      </c>
      <c r="B140" s="28" t="s">
        <v>425</v>
      </c>
      <c r="C140" s="28" t="s">
        <v>700</v>
      </c>
      <c r="D140" s="28" t="s">
        <v>223</v>
      </c>
      <c r="E140" s="28">
        <v>0</v>
      </c>
      <c r="F140" s="28">
        <v>2</v>
      </c>
      <c r="G140" s="28">
        <v>2</v>
      </c>
      <c r="H140" s="28">
        <v>1</v>
      </c>
      <c r="I140" s="28">
        <v>3</v>
      </c>
      <c r="J140" s="28">
        <v>3</v>
      </c>
      <c r="K140" s="35">
        <v>57500</v>
      </c>
      <c r="L140" s="35">
        <v>172500</v>
      </c>
    </row>
    <row r="141" spans="1:12" s="29" customFormat="1" ht="12" x14ac:dyDescent="0.2">
      <c r="A141" s="32">
        <v>169</v>
      </c>
      <c r="B141" s="28" t="s">
        <v>425</v>
      </c>
      <c r="C141" s="28" t="s">
        <v>701</v>
      </c>
      <c r="D141" s="28" t="s">
        <v>223</v>
      </c>
      <c r="E141" s="28">
        <v>0</v>
      </c>
      <c r="F141" s="28">
        <v>3</v>
      </c>
      <c r="G141" s="28">
        <v>0</v>
      </c>
      <c r="H141" s="28">
        <v>0</v>
      </c>
      <c r="I141" s="28">
        <v>3</v>
      </c>
      <c r="J141" s="28">
        <v>3</v>
      </c>
      <c r="K141" s="35">
        <v>75000</v>
      </c>
      <c r="L141" s="35">
        <v>225000</v>
      </c>
    </row>
    <row r="142" spans="1:12" s="29" customFormat="1" ht="12" x14ac:dyDescent="0.2">
      <c r="A142" s="32">
        <v>170</v>
      </c>
      <c r="B142" s="28" t="s">
        <v>425</v>
      </c>
      <c r="C142" s="28" t="s">
        <v>702</v>
      </c>
      <c r="D142" s="28" t="s">
        <v>223</v>
      </c>
      <c r="E142" s="28">
        <v>0</v>
      </c>
      <c r="F142" s="28">
        <v>3</v>
      </c>
      <c r="G142" s="28">
        <v>0</v>
      </c>
      <c r="H142" s="28">
        <v>0</v>
      </c>
      <c r="I142" s="28">
        <v>3</v>
      </c>
      <c r="J142" s="28">
        <v>3</v>
      </c>
      <c r="K142" s="35">
        <v>74000</v>
      </c>
      <c r="L142" s="35">
        <v>222000</v>
      </c>
    </row>
    <row r="143" spans="1:12" s="29" customFormat="1" ht="12" x14ac:dyDescent="0.2">
      <c r="A143" s="32">
        <v>171</v>
      </c>
      <c r="B143" s="28" t="s">
        <v>425</v>
      </c>
      <c r="C143" s="28" t="s">
        <v>703</v>
      </c>
      <c r="D143" s="28" t="s">
        <v>223</v>
      </c>
      <c r="E143" s="28">
        <v>0</v>
      </c>
      <c r="F143" s="28">
        <v>3</v>
      </c>
      <c r="G143" s="28">
        <v>0</v>
      </c>
      <c r="H143" s="28">
        <v>0</v>
      </c>
      <c r="I143" s="28">
        <v>3</v>
      </c>
      <c r="J143" s="28">
        <v>3</v>
      </c>
      <c r="K143" s="35">
        <v>68000</v>
      </c>
      <c r="L143" s="35">
        <v>204000</v>
      </c>
    </row>
    <row r="144" spans="1:12" s="29" customFormat="1" ht="12" x14ac:dyDescent="0.2">
      <c r="A144" s="32">
        <v>172</v>
      </c>
      <c r="B144" s="28" t="s">
        <v>425</v>
      </c>
      <c r="C144" s="28" t="s">
        <v>886</v>
      </c>
      <c r="D144" s="28">
        <v>0</v>
      </c>
      <c r="E144" s="28">
        <v>0</v>
      </c>
      <c r="F144" s="28">
        <v>1</v>
      </c>
      <c r="G144" s="28">
        <v>0</v>
      </c>
      <c r="H144" s="28">
        <v>0</v>
      </c>
      <c r="I144" s="28">
        <v>1</v>
      </c>
      <c r="J144" s="28">
        <v>1</v>
      </c>
      <c r="K144" s="35">
        <v>335000</v>
      </c>
      <c r="L144" s="35">
        <v>335000</v>
      </c>
    </row>
    <row r="145" spans="1:12" s="29" customFormat="1" ht="12" x14ac:dyDescent="0.2">
      <c r="A145" s="32">
        <v>173</v>
      </c>
      <c r="B145" s="28" t="s">
        <v>425</v>
      </c>
      <c r="C145" s="28" t="s">
        <v>704</v>
      </c>
      <c r="D145" s="28">
        <v>0</v>
      </c>
      <c r="E145" s="28">
        <v>0</v>
      </c>
      <c r="F145" s="28">
        <v>3</v>
      </c>
      <c r="G145" s="28">
        <v>0</v>
      </c>
      <c r="H145" s="28">
        <v>0</v>
      </c>
      <c r="I145" s="28">
        <v>3</v>
      </c>
      <c r="J145" s="28">
        <v>3</v>
      </c>
      <c r="K145" s="35">
        <v>85000</v>
      </c>
      <c r="L145" s="35">
        <v>255000</v>
      </c>
    </row>
    <row r="146" spans="1:12" s="29" customFormat="1" ht="12" x14ac:dyDescent="0.2">
      <c r="A146" s="32">
        <v>174</v>
      </c>
      <c r="B146" s="28" t="s">
        <v>425</v>
      </c>
      <c r="C146" s="28" t="s">
        <v>705</v>
      </c>
      <c r="D146" s="28">
        <v>0</v>
      </c>
      <c r="E146" s="28">
        <v>0</v>
      </c>
      <c r="F146" s="28">
        <v>4</v>
      </c>
      <c r="G146" s="28">
        <v>0</v>
      </c>
      <c r="H146" s="28">
        <v>0</v>
      </c>
      <c r="I146" s="28">
        <v>4</v>
      </c>
      <c r="J146" s="28">
        <v>4</v>
      </c>
      <c r="K146" s="35">
        <v>85000</v>
      </c>
      <c r="L146" s="35">
        <v>340000</v>
      </c>
    </row>
    <row r="147" spans="1:12" s="29" customFormat="1" ht="12" x14ac:dyDescent="0.2">
      <c r="A147" s="32">
        <v>175</v>
      </c>
      <c r="B147" s="28" t="s">
        <v>425</v>
      </c>
      <c r="C147" s="28" t="s">
        <v>706</v>
      </c>
      <c r="D147" s="28">
        <v>0</v>
      </c>
      <c r="E147" s="28">
        <v>0</v>
      </c>
      <c r="F147" s="28">
        <v>4</v>
      </c>
      <c r="G147" s="28">
        <v>0</v>
      </c>
      <c r="H147" s="28">
        <v>0</v>
      </c>
      <c r="I147" s="28">
        <v>4</v>
      </c>
      <c r="J147" s="28">
        <v>4</v>
      </c>
      <c r="K147" s="35">
        <v>85000</v>
      </c>
      <c r="L147" s="35">
        <v>340000</v>
      </c>
    </row>
    <row r="148" spans="1:12" s="29" customFormat="1" ht="12" x14ac:dyDescent="0.2">
      <c r="A148" s="32">
        <v>176</v>
      </c>
      <c r="B148" s="28" t="s">
        <v>425</v>
      </c>
      <c r="C148" s="28" t="s">
        <v>707</v>
      </c>
      <c r="D148" s="28" t="s">
        <v>223</v>
      </c>
      <c r="E148" s="28">
        <v>0</v>
      </c>
      <c r="F148" s="28">
        <v>3</v>
      </c>
      <c r="G148" s="28">
        <v>0</v>
      </c>
      <c r="H148" s="28">
        <v>0</v>
      </c>
      <c r="I148" s="28">
        <v>3</v>
      </c>
      <c r="J148" s="28">
        <v>3</v>
      </c>
      <c r="K148" s="35">
        <v>78200</v>
      </c>
      <c r="L148" s="35">
        <v>234600</v>
      </c>
    </row>
    <row r="149" spans="1:12" s="29" customFormat="1" ht="12" x14ac:dyDescent="0.2">
      <c r="A149" s="32">
        <v>177</v>
      </c>
      <c r="B149" s="28" t="s">
        <v>425</v>
      </c>
      <c r="C149" s="28" t="s">
        <v>645</v>
      </c>
      <c r="D149" s="28" t="s">
        <v>223</v>
      </c>
      <c r="E149" s="28">
        <v>0</v>
      </c>
      <c r="F149" s="28">
        <v>4</v>
      </c>
      <c r="G149" s="28">
        <v>0</v>
      </c>
      <c r="H149" s="28">
        <v>0</v>
      </c>
      <c r="I149" s="28">
        <v>4</v>
      </c>
      <c r="J149" s="28">
        <v>4</v>
      </c>
      <c r="K149" s="35">
        <v>89000</v>
      </c>
      <c r="L149" s="35">
        <v>356000</v>
      </c>
    </row>
    <row r="150" spans="1:12" s="29" customFormat="1" ht="12" x14ac:dyDescent="0.2">
      <c r="A150" s="32">
        <v>178</v>
      </c>
      <c r="B150" s="28" t="s">
        <v>425</v>
      </c>
      <c r="C150" s="28" t="s">
        <v>708</v>
      </c>
      <c r="D150" s="28">
        <v>0</v>
      </c>
      <c r="E150" s="28">
        <v>0</v>
      </c>
      <c r="F150" s="28">
        <v>2</v>
      </c>
      <c r="G150" s="28">
        <v>0</v>
      </c>
      <c r="H150" s="28">
        <v>0</v>
      </c>
      <c r="I150" s="28">
        <v>2</v>
      </c>
      <c r="J150" s="28">
        <v>2</v>
      </c>
      <c r="K150" s="35">
        <v>108300</v>
      </c>
      <c r="L150" s="35">
        <v>216600</v>
      </c>
    </row>
    <row r="151" spans="1:12" s="29" customFormat="1" ht="12" x14ac:dyDescent="0.2">
      <c r="A151" s="32">
        <v>179</v>
      </c>
      <c r="B151" s="28" t="s">
        <v>425</v>
      </c>
      <c r="C151" s="28" t="s">
        <v>709</v>
      </c>
      <c r="D151" s="28">
        <v>0</v>
      </c>
      <c r="E151" s="28">
        <v>0</v>
      </c>
      <c r="F151" s="28">
        <v>3</v>
      </c>
      <c r="G151" s="28">
        <v>0</v>
      </c>
      <c r="H151" s="28">
        <v>0</v>
      </c>
      <c r="I151" s="28">
        <v>3</v>
      </c>
      <c r="J151" s="28">
        <v>3</v>
      </c>
      <c r="K151" s="35">
        <v>108300</v>
      </c>
      <c r="L151" s="35">
        <v>324900</v>
      </c>
    </row>
    <row r="152" spans="1:12" s="29" customFormat="1" ht="12" x14ac:dyDescent="0.2">
      <c r="A152" s="32">
        <v>180</v>
      </c>
      <c r="B152" s="28" t="s">
        <v>425</v>
      </c>
      <c r="C152" s="28" t="s">
        <v>436</v>
      </c>
      <c r="D152" s="28" t="s">
        <v>403</v>
      </c>
      <c r="E152" s="28">
        <v>0</v>
      </c>
      <c r="F152" s="28">
        <v>2</v>
      </c>
      <c r="G152" s="28">
        <v>0</v>
      </c>
      <c r="H152" s="28">
        <v>0</v>
      </c>
      <c r="I152" s="28">
        <v>2</v>
      </c>
      <c r="J152" s="28">
        <v>2</v>
      </c>
      <c r="K152" s="35">
        <v>95000</v>
      </c>
      <c r="L152" s="35">
        <v>190000</v>
      </c>
    </row>
    <row r="153" spans="1:12" s="29" customFormat="1" ht="12" x14ac:dyDescent="0.2">
      <c r="A153" s="32">
        <v>181</v>
      </c>
      <c r="B153" s="28" t="s">
        <v>425</v>
      </c>
      <c r="C153" s="28" t="s">
        <v>710</v>
      </c>
      <c r="D153" s="28">
        <v>0</v>
      </c>
      <c r="E153" s="28">
        <v>0</v>
      </c>
      <c r="F153" s="28">
        <v>2</v>
      </c>
      <c r="G153" s="28">
        <v>0</v>
      </c>
      <c r="H153" s="28">
        <v>0</v>
      </c>
      <c r="I153" s="28">
        <v>2</v>
      </c>
      <c r="J153" s="28">
        <v>2</v>
      </c>
      <c r="K153" s="35">
        <v>120500</v>
      </c>
      <c r="L153" s="35">
        <v>241000</v>
      </c>
    </row>
    <row r="154" spans="1:12" s="29" customFormat="1" ht="12" x14ac:dyDescent="0.2">
      <c r="A154" s="32">
        <v>182</v>
      </c>
      <c r="B154" s="28" t="s">
        <v>425</v>
      </c>
      <c r="C154" s="28" t="s">
        <v>711</v>
      </c>
      <c r="D154" s="28" t="s">
        <v>427</v>
      </c>
      <c r="E154" s="28">
        <v>0</v>
      </c>
      <c r="F154" s="28">
        <v>6</v>
      </c>
      <c r="G154" s="28">
        <v>0</v>
      </c>
      <c r="H154" s="28">
        <v>0</v>
      </c>
      <c r="I154" s="28">
        <v>6</v>
      </c>
      <c r="J154" s="28">
        <v>6</v>
      </c>
      <c r="K154" s="35">
        <v>159000</v>
      </c>
      <c r="L154" s="35">
        <v>954000</v>
      </c>
    </row>
    <row r="155" spans="1:12" s="29" customFormat="1" ht="12" x14ac:dyDescent="0.2">
      <c r="A155" s="32">
        <v>183</v>
      </c>
      <c r="B155" s="28" t="s">
        <v>425</v>
      </c>
      <c r="C155" s="28" t="s">
        <v>712</v>
      </c>
      <c r="D155" s="28">
        <v>0</v>
      </c>
      <c r="E155" s="28">
        <v>0</v>
      </c>
      <c r="F155" s="28">
        <v>3</v>
      </c>
      <c r="G155" s="28">
        <v>0</v>
      </c>
      <c r="H155" s="28">
        <v>0</v>
      </c>
      <c r="I155" s="28">
        <v>3</v>
      </c>
      <c r="J155" s="28">
        <v>3</v>
      </c>
      <c r="K155" s="35">
        <v>108300</v>
      </c>
      <c r="L155" s="35">
        <v>324900</v>
      </c>
    </row>
    <row r="156" spans="1:12" s="29" customFormat="1" ht="12" x14ac:dyDescent="0.2">
      <c r="A156" s="32">
        <v>184</v>
      </c>
      <c r="B156" s="28" t="s">
        <v>425</v>
      </c>
      <c r="C156" s="28" t="s">
        <v>713</v>
      </c>
      <c r="D156" s="28" t="s">
        <v>223</v>
      </c>
      <c r="E156" s="28">
        <v>0</v>
      </c>
      <c r="F156" s="28">
        <v>4</v>
      </c>
      <c r="G156" s="28">
        <v>0</v>
      </c>
      <c r="H156" s="28">
        <v>0</v>
      </c>
      <c r="I156" s="28">
        <v>4</v>
      </c>
      <c r="J156" s="28">
        <v>4</v>
      </c>
      <c r="K156" s="35">
        <v>117500</v>
      </c>
      <c r="L156" s="35">
        <v>470000</v>
      </c>
    </row>
    <row r="157" spans="1:12" s="29" customFormat="1" ht="12" x14ac:dyDescent="0.2">
      <c r="A157" s="32">
        <v>185</v>
      </c>
      <c r="B157" s="28" t="s">
        <v>425</v>
      </c>
      <c r="C157" s="28" t="s">
        <v>714</v>
      </c>
      <c r="D157" s="28" t="s">
        <v>223</v>
      </c>
      <c r="E157" s="28">
        <v>0</v>
      </c>
      <c r="F157" s="28">
        <v>2</v>
      </c>
      <c r="G157" s="28">
        <v>0</v>
      </c>
      <c r="H157" s="28">
        <v>0</v>
      </c>
      <c r="I157" s="28">
        <v>2</v>
      </c>
      <c r="J157" s="28">
        <v>2</v>
      </c>
      <c r="K157" s="35">
        <v>133000</v>
      </c>
      <c r="L157" s="35">
        <v>266000</v>
      </c>
    </row>
    <row r="158" spans="1:12" s="29" customFormat="1" ht="12" x14ac:dyDescent="0.2">
      <c r="A158" s="32">
        <v>186</v>
      </c>
      <c r="B158" s="28" t="s">
        <v>425</v>
      </c>
      <c r="C158" s="28" t="s">
        <v>715</v>
      </c>
      <c r="D158" s="28">
        <v>0</v>
      </c>
      <c r="E158" s="28">
        <v>0</v>
      </c>
      <c r="F158" s="28">
        <v>3</v>
      </c>
      <c r="G158" s="28">
        <v>0</v>
      </c>
      <c r="H158" s="28">
        <v>0</v>
      </c>
      <c r="I158" s="28">
        <v>3</v>
      </c>
      <c r="J158" s="28">
        <v>3</v>
      </c>
      <c r="K158" s="35">
        <v>181000</v>
      </c>
      <c r="L158" s="35">
        <v>543000</v>
      </c>
    </row>
    <row r="159" spans="1:12" s="29" customFormat="1" ht="12" x14ac:dyDescent="0.2">
      <c r="A159" s="32">
        <v>187</v>
      </c>
      <c r="B159" s="28" t="s">
        <v>425</v>
      </c>
      <c r="C159" s="28" t="s">
        <v>716</v>
      </c>
      <c r="D159" s="28" t="s">
        <v>223</v>
      </c>
      <c r="E159" s="28">
        <v>0</v>
      </c>
      <c r="F159" s="28">
        <v>3</v>
      </c>
      <c r="G159" s="28">
        <v>0</v>
      </c>
      <c r="H159" s="28">
        <v>0</v>
      </c>
      <c r="I159" s="28">
        <v>3</v>
      </c>
      <c r="J159" s="28">
        <v>3</v>
      </c>
      <c r="K159" s="35">
        <v>147200</v>
      </c>
      <c r="L159" s="35">
        <v>441600</v>
      </c>
    </row>
    <row r="160" spans="1:12" s="29" customFormat="1" ht="12" x14ac:dyDescent="0.2">
      <c r="A160" s="32">
        <v>188</v>
      </c>
      <c r="B160" s="28" t="s">
        <v>425</v>
      </c>
      <c r="C160" s="28" t="s">
        <v>717</v>
      </c>
      <c r="D160" s="28">
        <v>0</v>
      </c>
      <c r="E160" s="28">
        <v>0</v>
      </c>
      <c r="F160" s="28">
        <v>2</v>
      </c>
      <c r="G160" s="28">
        <v>0</v>
      </c>
      <c r="H160" s="28">
        <v>0</v>
      </c>
      <c r="I160" s="28">
        <v>2</v>
      </c>
      <c r="J160" s="28">
        <v>2</v>
      </c>
      <c r="K160" s="35">
        <v>101000</v>
      </c>
      <c r="L160" s="35">
        <v>202000</v>
      </c>
    </row>
    <row r="161" spans="1:12" s="29" customFormat="1" ht="12" x14ac:dyDescent="0.2">
      <c r="A161" s="32">
        <v>189</v>
      </c>
      <c r="B161" s="28" t="s">
        <v>425</v>
      </c>
      <c r="C161" s="28" t="s">
        <v>718</v>
      </c>
      <c r="D161" s="28" t="s">
        <v>223</v>
      </c>
      <c r="E161" s="28">
        <v>0</v>
      </c>
      <c r="F161" s="28">
        <v>4</v>
      </c>
      <c r="G161" s="28">
        <v>0</v>
      </c>
      <c r="H161" s="28">
        <v>0</v>
      </c>
      <c r="I161" s="28">
        <v>4</v>
      </c>
      <c r="J161" s="28">
        <v>4</v>
      </c>
      <c r="K161" s="35">
        <v>180000</v>
      </c>
      <c r="L161" s="35">
        <v>720000</v>
      </c>
    </row>
    <row r="162" spans="1:12" s="29" customFormat="1" ht="12" x14ac:dyDescent="0.2">
      <c r="A162" s="32">
        <v>190</v>
      </c>
      <c r="B162" s="28" t="s">
        <v>425</v>
      </c>
      <c r="C162" s="28" t="s">
        <v>719</v>
      </c>
      <c r="D162" s="28" t="s">
        <v>223</v>
      </c>
      <c r="E162" s="28">
        <v>0</v>
      </c>
      <c r="F162" s="28">
        <v>4</v>
      </c>
      <c r="G162" s="28">
        <v>0</v>
      </c>
      <c r="H162" s="28">
        <v>0</v>
      </c>
      <c r="I162" s="28">
        <v>4</v>
      </c>
      <c r="J162" s="28">
        <v>4</v>
      </c>
      <c r="K162" s="35">
        <v>143000</v>
      </c>
      <c r="L162" s="35">
        <v>572000</v>
      </c>
    </row>
    <row r="163" spans="1:12" s="29" customFormat="1" ht="12" x14ac:dyDescent="0.2">
      <c r="A163" s="32">
        <v>191</v>
      </c>
      <c r="B163" s="28" t="s">
        <v>425</v>
      </c>
      <c r="C163" s="28" t="s">
        <v>720</v>
      </c>
      <c r="D163" s="28">
        <v>0</v>
      </c>
      <c r="E163" s="28">
        <v>0</v>
      </c>
      <c r="F163" s="28">
        <v>3</v>
      </c>
      <c r="G163" s="28">
        <v>0</v>
      </c>
      <c r="H163" s="28">
        <v>0</v>
      </c>
      <c r="I163" s="28">
        <v>3</v>
      </c>
      <c r="J163" s="28">
        <v>3</v>
      </c>
      <c r="K163" s="35">
        <v>150000</v>
      </c>
      <c r="L163" s="35">
        <v>450000</v>
      </c>
    </row>
    <row r="164" spans="1:12" s="29" customFormat="1" ht="12" x14ac:dyDescent="0.2">
      <c r="A164" s="32">
        <v>192</v>
      </c>
      <c r="B164" s="28" t="s">
        <v>425</v>
      </c>
      <c r="C164" s="28" t="s">
        <v>721</v>
      </c>
      <c r="D164" s="28">
        <v>0</v>
      </c>
      <c r="E164" s="28">
        <v>0</v>
      </c>
      <c r="F164" s="28">
        <v>3</v>
      </c>
      <c r="G164" s="28">
        <v>0</v>
      </c>
      <c r="H164" s="28">
        <v>0</v>
      </c>
      <c r="I164" s="28">
        <v>3</v>
      </c>
      <c r="J164" s="28">
        <v>3</v>
      </c>
      <c r="K164" s="35">
        <v>266600</v>
      </c>
      <c r="L164" s="35">
        <v>799800</v>
      </c>
    </row>
    <row r="165" spans="1:12" s="29" customFormat="1" ht="12" x14ac:dyDescent="0.2">
      <c r="A165" s="32">
        <v>193</v>
      </c>
      <c r="B165" s="28" t="s">
        <v>425</v>
      </c>
      <c r="C165" s="28" t="s">
        <v>722</v>
      </c>
      <c r="D165" s="28">
        <v>0</v>
      </c>
      <c r="E165" s="28">
        <v>0</v>
      </c>
      <c r="F165" s="28">
        <v>3</v>
      </c>
      <c r="G165" s="28">
        <v>0</v>
      </c>
      <c r="H165" s="28">
        <v>0</v>
      </c>
      <c r="I165" s="28">
        <v>3</v>
      </c>
      <c r="J165" s="28">
        <v>3</v>
      </c>
      <c r="K165" s="35">
        <v>328000</v>
      </c>
      <c r="L165" s="35">
        <v>984000</v>
      </c>
    </row>
    <row r="166" spans="1:12" s="29" customFormat="1" ht="12" x14ac:dyDescent="0.2">
      <c r="A166" s="32">
        <v>194</v>
      </c>
      <c r="B166" s="28" t="s">
        <v>425</v>
      </c>
      <c r="C166" s="28" t="s">
        <v>723</v>
      </c>
      <c r="D166" s="28" t="s">
        <v>223</v>
      </c>
      <c r="E166" s="28">
        <v>0</v>
      </c>
      <c r="F166" s="28">
        <v>2</v>
      </c>
      <c r="G166" s="28">
        <v>0</v>
      </c>
      <c r="H166" s="28">
        <v>0</v>
      </c>
      <c r="I166" s="28">
        <v>2</v>
      </c>
      <c r="J166" s="28">
        <v>2</v>
      </c>
      <c r="K166" s="35">
        <v>269000</v>
      </c>
      <c r="L166" s="35">
        <v>538000</v>
      </c>
    </row>
    <row r="167" spans="1:12" s="29" customFormat="1" ht="12" x14ac:dyDescent="0.2">
      <c r="A167" s="32">
        <v>195</v>
      </c>
      <c r="B167" s="28" t="s">
        <v>425</v>
      </c>
      <c r="C167" s="28" t="s">
        <v>724</v>
      </c>
      <c r="D167" s="28" t="s">
        <v>223</v>
      </c>
      <c r="E167" s="28">
        <v>0</v>
      </c>
      <c r="F167" s="28">
        <v>2</v>
      </c>
      <c r="G167" s="28">
        <v>0</v>
      </c>
      <c r="H167" s="28">
        <v>0</v>
      </c>
      <c r="I167" s="28">
        <v>2</v>
      </c>
      <c r="J167" s="28">
        <v>2</v>
      </c>
      <c r="K167" s="35">
        <v>329000</v>
      </c>
      <c r="L167" s="35">
        <v>658000</v>
      </c>
    </row>
    <row r="168" spans="1:12" s="29" customFormat="1" ht="12" x14ac:dyDescent="0.2">
      <c r="A168" s="32">
        <v>196</v>
      </c>
      <c r="B168" s="28" t="s">
        <v>425</v>
      </c>
      <c r="C168" s="28" t="s">
        <v>538</v>
      </c>
      <c r="D168" s="28" t="s">
        <v>197</v>
      </c>
      <c r="E168" s="28">
        <v>0</v>
      </c>
      <c r="F168" s="28">
        <v>1</v>
      </c>
      <c r="G168" s="28">
        <v>1</v>
      </c>
      <c r="H168" s="28">
        <v>1</v>
      </c>
      <c r="I168" s="28">
        <v>1</v>
      </c>
      <c r="J168" s="28">
        <v>1</v>
      </c>
      <c r="K168" s="35">
        <v>532000</v>
      </c>
      <c r="L168" s="35">
        <v>532000</v>
      </c>
    </row>
    <row r="169" spans="1:12" s="29" customFormat="1" ht="12" x14ac:dyDescent="0.2">
      <c r="A169" s="32">
        <v>197</v>
      </c>
      <c r="B169" s="28" t="s">
        <v>425</v>
      </c>
      <c r="C169" s="28" t="s">
        <v>725</v>
      </c>
      <c r="D169" s="28">
        <v>0</v>
      </c>
      <c r="E169" s="28">
        <v>0</v>
      </c>
      <c r="F169" s="28">
        <v>1</v>
      </c>
      <c r="G169" s="28">
        <v>0</v>
      </c>
      <c r="H169" s="28">
        <v>0</v>
      </c>
      <c r="I169" s="28">
        <v>1</v>
      </c>
      <c r="J169" s="28">
        <v>1</v>
      </c>
      <c r="K169" s="35">
        <v>337000</v>
      </c>
      <c r="L169" s="35">
        <v>337000</v>
      </c>
    </row>
    <row r="170" spans="1:12" s="29" customFormat="1" ht="12" x14ac:dyDescent="0.2">
      <c r="A170" s="32">
        <v>198</v>
      </c>
      <c r="B170" s="28" t="s">
        <v>425</v>
      </c>
      <c r="C170" s="28" t="s">
        <v>1061</v>
      </c>
      <c r="D170" s="28">
        <v>0</v>
      </c>
      <c r="E170" s="28">
        <v>0</v>
      </c>
      <c r="F170" s="28">
        <v>1</v>
      </c>
      <c r="G170" s="28">
        <v>1</v>
      </c>
      <c r="H170" s="28">
        <v>1</v>
      </c>
      <c r="I170" s="28">
        <v>1</v>
      </c>
      <c r="J170" s="28">
        <v>1</v>
      </c>
      <c r="K170" s="35">
        <v>398000</v>
      </c>
      <c r="L170" s="35">
        <v>398000</v>
      </c>
    </row>
    <row r="171" spans="1:12" s="29" customFormat="1" ht="12" x14ac:dyDescent="0.2">
      <c r="A171" s="32">
        <v>199</v>
      </c>
      <c r="B171" s="28" t="s">
        <v>425</v>
      </c>
      <c r="C171" s="28" t="s">
        <v>1217</v>
      </c>
      <c r="D171" s="28">
        <v>0</v>
      </c>
      <c r="E171" s="28">
        <v>0</v>
      </c>
      <c r="F171" s="28">
        <v>0</v>
      </c>
      <c r="G171" s="28">
        <v>1</v>
      </c>
      <c r="H171" s="28">
        <v>0</v>
      </c>
      <c r="I171" s="28">
        <v>1</v>
      </c>
      <c r="J171" s="28">
        <v>1</v>
      </c>
      <c r="K171" s="35">
        <v>0</v>
      </c>
      <c r="L171" s="35">
        <v>0</v>
      </c>
    </row>
    <row r="172" spans="1:12" s="29" customFormat="1" ht="12" x14ac:dyDescent="0.2">
      <c r="A172" s="32">
        <v>200</v>
      </c>
      <c r="B172" s="28" t="s">
        <v>425</v>
      </c>
      <c r="C172" s="28" t="s">
        <v>726</v>
      </c>
      <c r="D172" s="28">
        <v>0</v>
      </c>
      <c r="E172" s="28">
        <v>0</v>
      </c>
      <c r="F172" s="28">
        <v>3</v>
      </c>
      <c r="G172" s="28">
        <v>0</v>
      </c>
      <c r="H172" s="28">
        <v>0</v>
      </c>
      <c r="I172" s="28">
        <v>3</v>
      </c>
      <c r="J172" s="28">
        <v>3</v>
      </c>
      <c r="K172" s="35">
        <v>9690</v>
      </c>
      <c r="L172" s="35">
        <v>29070</v>
      </c>
    </row>
    <row r="173" spans="1:12" s="29" customFormat="1" ht="12" x14ac:dyDescent="0.2">
      <c r="A173" s="32">
        <v>201</v>
      </c>
      <c r="B173" s="28" t="s">
        <v>425</v>
      </c>
      <c r="C173" s="28" t="s">
        <v>727</v>
      </c>
      <c r="D173" s="28" t="s">
        <v>427</v>
      </c>
      <c r="E173" s="28">
        <v>0</v>
      </c>
      <c r="F173" s="28">
        <v>3</v>
      </c>
      <c r="G173" s="28">
        <v>0</v>
      </c>
      <c r="H173" s="28">
        <v>0</v>
      </c>
      <c r="I173" s="28">
        <v>3</v>
      </c>
      <c r="J173" s="28">
        <v>3</v>
      </c>
      <c r="K173" s="35">
        <v>15000</v>
      </c>
      <c r="L173" s="35">
        <v>45000</v>
      </c>
    </row>
    <row r="174" spans="1:12" s="29" customFormat="1" ht="12" x14ac:dyDescent="0.2">
      <c r="A174" s="32">
        <v>202</v>
      </c>
      <c r="B174" s="28" t="s">
        <v>425</v>
      </c>
      <c r="C174" s="28" t="s">
        <v>728</v>
      </c>
      <c r="D174" s="28">
        <v>0</v>
      </c>
      <c r="E174" s="28">
        <v>0</v>
      </c>
      <c r="F174" s="28">
        <v>2</v>
      </c>
      <c r="G174" s="28">
        <v>0</v>
      </c>
      <c r="H174" s="28">
        <v>0</v>
      </c>
      <c r="I174" s="28">
        <v>2</v>
      </c>
      <c r="J174" s="28">
        <v>2</v>
      </c>
      <c r="K174" s="35">
        <v>12000</v>
      </c>
      <c r="L174" s="35">
        <v>24000</v>
      </c>
    </row>
    <row r="175" spans="1:12" s="29" customFormat="1" ht="12" x14ac:dyDescent="0.2">
      <c r="A175" s="32">
        <v>203</v>
      </c>
      <c r="B175" s="28" t="s">
        <v>425</v>
      </c>
      <c r="C175" s="28" t="s">
        <v>729</v>
      </c>
      <c r="D175" s="28">
        <v>0</v>
      </c>
      <c r="E175" s="28">
        <v>0</v>
      </c>
      <c r="F175" s="28">
        <v>3</v>
      </c>
      <c r="G175" s="28">
        <v>0</v>
      </c>
      <c r="H175" s="28">
        <v>0</v>
      </c>
      <c r="I175" s="28">
        <v>3</v>
      </c>
      <c r="J175" s="28">
        <v>3</v>
      </c>
      <c r="K175" s="35">
        <v>9690</v>
      </c>
      <c r="L175" s="35">
        <v>29070</v>
      </c>
    </row>
    <row r="176" spans="1:12" s="29" customFormat="1" ht="12" x14ac:dyDescent="0.2">
      <c r="A176" s="32">
        <v>204</v>
      </c>
      <c r="B176" s="28" t="s">
        <v>425</v>
      </c>
      <c r="C176" s="28" t="s">
        <v>730</v>
      </c>
      <c r="D176" s="28">
        <v>0</v>
      </c>
      <c r="E176" s="28">
        <v>0</v>
      </c>
      <c r="F176" s="28">
        <v>1</v>
      </c>
      <c r="G176" s="28">
        <v>0</v>
      </c>
      <c r="H176" s="28">
        <v>0</v>
      </c>
      <c r="I176" s="28">
        <v>1</v>
      </c>
      <c r="J176" s="28">
        <v>1</v>
      </c>
      <c r="K176" s="35">
        <v>0</v>
      </c>
      <c r="L176" s="35">
        <v>0</v>
      </c>
    </row>
    <row r="177" spans="1:12" s="29" customFormat="1" ht="12" x14ac:dyDescent="0.2">
      <c r="A177" s="32">
        <v>205</v>
      </c>
      <c r="B177" s="28" t="s">
        <v>425</v>
      </c>
      <c r="C177" s="28" t="s">
        <v>731</v>
      </c>
      <c r="D177" s="28" t="s">
        <v>403</v>
      </c>
      <c r="E177" s="28">
        <v>0</v>
      </c>
      <c r="F177" s="28">
        <v>3</v>
      </c>
      <c r="G177" s="28">
        <v>0</v>
      </c>
      <c r="H177" s="28">
        <v>0</v>
      </c>
      <c r="I177" s="28">
        <v>3</v>
      </c>
      <c r="J177" s="28">
        <v>3</v>
      </c>
      <c r="K177" s="35">
        <v>268680</v>
      </c>
      <c r="L177" s="35">
        <v>806040</v>
      </c>
    </row>
    <row r="178" spans="1:12" s="29" customFormat="1" ht="12" x14ac:dyDescent="0.2">
      <c r="A178" s="32">
        <v>206</v>
      </c>
      <c r="B178" s="28" t="s">
        <v>964</v>
      </c>
      <c r="C178" s="28" t="s">
        <v>732</v>
      </c>
      <c r="D178" s="28" t="s">
        <v>403</v>
      </c>
      <c r="E178" s="28">
        <v>0</v>
      </c>
      <c r="F178" s="28">
        <v>1</v>
      </c>
      <c r="G178" s="28">
        <v>0</v>
      </c>
      <c r="H178" s="28">
        <v>0</v>
      </c>
      <c r="I178" s="28">
        <v>1</v>
      </c>
      <c r="J178" s="28">
        <v>1</v>
      </c>
      <c r="K178" s="35">
        <v>230000</v>
      </c>
      <c r="L178" s="35">
        <v>230000</v>
      </c>
    </row>
    <row r="179" spans="1:12" s="29" customFormat="1" ht="12" x14ac:dyDescent="0.2">
      <c r="A179" s="32">
        <v>207</v>
      </c>
      <c r="B179" s="28" t="s">
        <v>425</v>
      </c>
      <c r="C179" s="28" t="s">
        <v>733</v>
      </c>
      <c r="D179" s="28" t="s">
        <v>223</v>
      </c>
      <c r="E179" s="28">
        <v>0</v>
      </c>
      <c r="F179" s="28">
        <v>1</v>
      </c>
      <c r="G179" s="28">
        <v>0</v>
      </c>
      <c r="H179" s="28">
        <v>0</v>
      </c>
      <c r="I179" s="28">
        <v>1</v>
      </c>
      <c r="J179" s="28">
        <v>1</v>
      </c>
      <c r="K179" s="35">
        <v>382000</v>
      </c>
      <c r="L179" s="35">
        <v>382000</v>
      </c>
    </row>
    <row r="180" spans="1:12" s="29" customFormat="1" ht="12" x14ac:dyDescent="0.2">
      <c r="A180" s="32">
        <v>208</v>
      </c>
      <c r="B180" s="28" t="s">
        <v>425</v>
      </c>
      <c r="C180" s="28" t="s">
        <v>734</v>
      </c>
      <c r="D180" s="28" t="s">
        <v>223</v>
      </c>
      <c r="E180" s="28">
        <v>0</v>
      </c>
      <c r="F180" s="28">
        <v>1</v>
      </c>
      <c r="G180" s="28">
        <v>0</v>
      </c>
      <c r="H180" s="28">
        <v>0</v>
      </c>
      <c r="I180" s="28">
        <v>1</v>
      </c>
      <c r="J180" s="28">
        <v>1</v>
      </c>
      <c r="K180" s="35">
        <v>502000</v>
      </c>
      <c r="L180" s="35">
        <v>502000</v>
      </c>
    </row>
    <row r="181" spans="1:12" s="29" customFormat="1" ht="12" x14ac:dyDescent="0.2">
      <c r="A181" s="32">
        <v>209</v>
      </c>
      <c r="B181" s="28" t="s">
        <v>425</v>
      </c>
      <c r="C181" s="28" t="s">
        <v>735</v>
      </c>
      <c r="D181" s="28">
        <v>0</v>
      </c>
      <c r="E181" s="28">
        <v>0</v>
      </c>
      <c r="F181" s="28">
        <v>1</v>
      </c>
      <c r="G181" s="28">
        <v>0</v>
      </c>
      <c r="H181" s="28">
        <v>0</v>
      </c>
      <c r="I181" s="28">
        <v>1</v>
      </c>
      <c r="J181" s="28">
        <v>1</v>
      </c>
      <c r="K181" s="35">
        <v>335000</v>
      </c>
      <c r="L181" s="35">
        <v>335000</v>
      </c>
    </row>
    <row r="182" spans="1:12" s="31" customFormat="1" ht="12" x14ac:dyDescent="0.2">
      <c r="A182" s="32">
        <v>210</v>
      </c>
      <c r="B182" s="30" t="s">
        <v>425</v>
      </c>
      <c r="C182" s="30" t="s">
        <v>736</v>
      </c>
      <c r="D182" s="30">
        <v>0</v>
      </c>
      <c r="E182" s="30">
        <v>0</v>
      </c>
      <c r="F182" s="30">
        <v>1</v>
      </c>
      <c r="G182" s="30">
        <v>0</v>
      </c>
      <c r="H182" s="30">
        <v>0</v>
      </c>
      <c r="I182" s="30">
        <v>1</v>
      </c>
      <c r="J182" s="30">
        <v>1</v>
      </c>
      <c r="K182" s="34">
        <v>345000</v>
      </c>
      <c r="L182" s="34">
        <v>345000</v>
      </c>
    </row>
    <row r="183" spans="1:12" s="31" customFormat="1" ht="12" x14ac:dyDescent="0.2">
      <c r="A183" s="32">
        <v>211</v>
      </c>
      <c r="B183" s="30" t="s">
        <v>425</v>
      </c>
      <c r="C183" s="30" t="s">
        <v>737</v>
      </c>
      <c r="D183" s="30" t="s">
        <v>403</v>
      </c>
      <c r="E183" s="30">
        <v>0</v>
      </c>
      <c r="F183" s="30">
        <v>2</v>
      </c>
      <c r="G183" s="30">
        <v>0</v>
      </c>
      <c r="H183" s="30">
        <v>0</v>
      </c>
      <c r="I183" s="30">
        <v>2</v>
      </c>
      <c r="J183" s="30">
        <v>2</v>
      </c>
      <c r="K183" s="34">
        <v>442500</v>
      </c>
      <c r="L183" s="34">
        <v>885000</v>
      </c>
    </row>
    <row r="184" spans="1:12" s="31" customFormat="1" ht="12" x14ac:dyDescent="0.2">
      <c r="A184" s="32">
        <v>212</v>
      </c>
      <c r="B184" s="30" t="s">
        <v>425</v>
      </c>
      <c r="C184" s="30" t="s">
        <v>738</v>
      </c>
      <c r="D184" s="30">
        <v>0</v>
      </c>
      <c r="E184" s="30">
        <v>0</v>
      </c>
      <c r="F184" s="30">
        <v>1</v>
      </c>
      <c r="G184" s="30">
        <v>0</v>
      </c>
      <c r="H184" s="30">
        <v>0</v>
      </c>
      <c r="I184" s="30">
        <v>1</v>
      </c>
      <c r="J184" s="30">
        <v>1</v>
      </c>
      <c r="K184" s="34">
        <v>421500</v>
      </c>
      <c r="L184" s="34">
        <v>421500</v>
      </c>
    </row>
    <row r="185" spans="1:12" s="31" customFormat="1" ht="12" x14ac:dyDescent="0.2">
      <c r="A185" s="32">
        <v>213</v>
      </c>
      <c r="B185" s="30" t="s">
        <v>224</v>
      </c>
      <c r="C185" s="30" t="s">
        <v>739</v>
      </c>
      <c r="D185" s="30" t="s">
        <v>403</v>
      </c>
      <c r="E185" s="30">
        <v>0</v>
      </c>
      <c r="F185" s="30">
        <v>5</v>
      </c>
      <c r="G185" s="30">
        <v>0</v>
      </c>
      <c r="H185" s="30">
        <v>0</v>
      </c>
      <c r="I185" s="30">
        <v>5</v>
      </c>
      <c r="J185" s="30">
        <v>5</v>
      </c>
      <c r="K185" s="34">
        <v>52000</v>
      </c>
      <c r="L185" s="34">
        <v>260000</v>
      </c>
    </row>
    <row r="186" spans="1:12" s="31" customFormat="1" ht="12" x14ac:dyDescent="0.2">
      <c r="A186" s="32">
        <v>214</v>
      </c>
      <c r="B186" s="30" t="s">
        <v>224</v>
      </c>
      <c r="C186" s="30" t="s">
        <v>740</v>
      </c>
      <c r="D186" s="30">
        <v>0</v>
      </c>
      <c r="E186" s="30">
        <v>0</v>
      </c>
      <c r="F186" s="30">
        <v>1</v>
      </c>
      <c r="G186" s="30">
        <v>0</v>
      </c>
      <c r="H186" s="30">
        <v>0</v>
      </c>
      <c r="I186" s="30">
        <v>1</v>
      </c>
      <c r="J186" s="30">
        <v>1</v>
      </c>
      <c r="K186" s="34">
        <v>38000</v>
      </c>
      <c r="L186" s="34">
        <v>38000</v>
      </c>
    </row>
    <row r="187" spans="1:12" s="31" customFormat="1" ht="12" x14ac:dyDescent="0.2">
      <c r="A187" s="32">
        <v>215</v>
      </c>
      <c r="B187" s="30" t="s">
        <v>224</v>
      </c>
      <c r="C187" s="30" t="s">
        <v>741</v>
      </c>
      <c r="D187" s="30">
        <v>0</v>
      </c>
      <c r="E187" s="30">
        <v>0</v>
      </c>
      <c r="F187" s="30">
        <v>1</v>
      </c>
      <c r="G187" s="30">
        <v>0</v>
      </c>
      <c r="H187" s="30">
        <v>0</v>
      </c>
      <c r="I187" s="30">
        <v>1</v>
      </c>
      <c r="J187" s="30">
        <v>1</v>
      </c>
      <c r="K187" s="34">
        <v>115000</v>
      </c>
      <c r="L187" s="34">
        <v>115000</v>
      </c>
    </row>
    <row r="188" spans="1:12" s="31" customFormat="1" ht="12" x14ac:dyDescent="0.2">
      <c r="A188" s="32">
        <v>216</v>
      </c>
      <c r="B188" s="30" t="s">
        <v>224</v>
      </c>
      <c r="C188" s="30" t="s">
        <v>742</v>
      </c>
      <c r="D188" s="30">
        <v>0</v>
      </c>
      <c r="E188" s="30">
        <v>0</v>
      </c>
      <c r="F188" s="30">
        <v>1</v>
      </c>
      <c r="G188" s="30">
        <v>0</v>
      </c>
      <c r="H188" s="30">
        <v>0</v>
      </c>
      <c r="I188" s="30">
        <v>1</v>
      </c>
      <c r="J188" s="30">
        <v>1</v>
      </c>
      <c r="K188" s="34">
        <v>1500000</v>
      </c>
      <c r="L188" s="34">
        <v>1500000</v>
      </c>
    </row>
    <row r="189" spans="1:12" s="31" customFormat="1" ht="12" x14ac:dyDescent="0.2">
      <c r="A189" s="32">
        <v>217</v>
      </c>
      <c r="B189" s="30" t="s">
        <v>464</v>
      </c>
      <c r="C189" s="30" t="s">
        <v>743</v>
      </c>
      <c r="D189" s="30">
        <v>0</v>
      </c>
      <c r="E189" s="30">
        <v>0</v>
      </c>
      <c r="F189" s="30">
        <v>2</v>
      </c>
      <c r="G189" s="30">
        <v>0</v>
      </c>
      <c r="H189" s="30">
        <v>0</v>
      </c>
      <c r="I189" s="30">
        <v>2</v>
      </c>
      <c r="J189" s="30">
        <v>2</v>
      </c>
      <c r="K189" s="34">
        <v>45500</v>
      </c>
      <c r="L189" s="34">
        <v>91000</v>
      </c>
    </row>
    <row r="190" spans="1:12" s="31" customFormat="1" ht="12" x14ac:dyDescent="0.2">
      <c r="A190" s="32">
        <v>218</v>
      </c>
      <c r="B190" s="30" t="s">
        <v>464</v>
      </c>
      <c r="C190" s="30" t="s">
        <v>744</v>
      </c>
      <c r="D190" s="30">
        <v>0</v>
      </c>
      <c r="E190" s="30">
        <v>0</v>
      </c>
      <c r="F190" s="30">
        <v>15</v>
      </c>
      <c r="G190" s="30">
        <v>0</v>
      </c>
      <c r="H190" s="30">
        <v>0</v>
      </c>
      <c r="I190" s="30">
        <v>15</v>
      </c>
      <c r="J190" s="30">
        <v>15</v>
      </c>
      <c r="K190" s="34">
        <v>32500</v>
      </c>
      <c r="L190" s="34">
        <v>487500</v>
      </c>
    </row>
    <row r="191" spans="1:12" s="31" customFormat="1" ht="12" x14ac:dyDescent="0.2">
      <c r="A191" s="32">
        <v>219</v>
      </c>
      <c r="B191" s="30" t="s">
        <v>961</v>
      </c>
      <c r="C191" s="30" t="s">
        <v>962</v>
      </c>
      <c r="D191" s="30" t="s">
        <v>222</v>
      </c>
      <c r="E191" s="30">
        <v>0</v>
      </c>
      <c r="F191" s="30">
        <v>1</v>
      </c>
      <c r="G191" s="30">
        <v>0</v>
      </c>
      <c r="H191" s="30">
        <v>0</v>
      </c>
      <c r="I191" s="30">
        <v>1</v>
      </c>
      <c r="J191" s="30">
        <v>1</v>
      </c>
      <c r="K191" s="34">
        <v>2290000</v>
      </c>
      <c r="L191" s="34">
        <v>2290000</v>
      </c>
    </row>
    <row r="192" spans="1:12" s="31" customFormat="1" ht="12" x14ac:dyDescent="0.2">
      <c r="A192" s="32">
        <v>220</v>
      </c>
      <c r="B192" s="30" t="s">
        <v>963</v>
      </c>
      <c r="C192" s="30" t="s">
        <v>807</v>
      </c>
      <c r="D192" s="30" t="s">
        <v>978</v>
      </c>
      <c r="E192" s="30">
        <v>0</v>
      </c>
      <c r="F192" s="30">
        <v>1</v>
      </c>
      <c r="G192" s="30">
        <v>0</v>
      </c>
      <c r="H192" s="30">
        <v>0</v>
      </c>
      <c r="I192" s="30">
        <v>1</v>
      </c>
      <c r="J192" s="30">
        <v>1</v>
      </c>
      <c r="K192" s="34">
        <v>1283000</v>
      </c>
      <c r="L192" s="34">
        <v>1283000</v>
      </c>
    </row>
    <row r="193" spans="1:12" s="31" customFormat="1" ht="12" x14ac:dyDescent="0.2">
      <c r="A193" s="32">
        <v>223</v>
      </c>
      <c r="B193" s="30" t="s">
        <v>465</v>
      </c>
      <c r="C193" s="30" t="s">
        <v>466</v>
      </c>
      <c r="D193" s="30">
        <v>0</v>
      </c>
      <c r="E193" s="30">
        <v>0</v>
      </c>
      <c r="F193" s="30">
        <v>2</v>
      </c>
      <c r="G193" s="30">
        <v>0</v>
      </c>
      <c r="H193" s="30">
        <v>0</v>
      </c>
      <c r="I193" s="30">
        <v>2</v>
      </c>
      <c r="J193" s="30">
        <v>2</v>
      </c>
      <c r="K193" s="34">
        <v>280250</v>
      </c>
      <c r="L193" s="34">
        <v>560500</v>
      </c>
    </row>
    <row r="194" spans="1:12" s="31" customFormat="1" ht="12" x14ac:dyDescent="0.2">
      <c r="A194" s="32">
        <v>225</v>
      </c>
      <c r="B194" s="30" t="s">
        <v>157</v>
      </c>
      <c r="C194" s="30" t="s">
        <v>158</v>
      </c>
      <c r="D194" s="30">
        <v>0</v>
      </c>
      <c r="E194" s="30">
        <v>0</v>
      </c>
      <c r="F194" s="30">
        <v>1</v>
      </c>
      <c r="G194" s="30">
        <v>0</v>
      </c>
      <c r="H194" s="30">
        <v>0</v>
      </c>
      <c r="I194" s="30">
        <v>1</v>
      </c>
      <c r="J194" s="30">
        <v>1</v>
      </c>
      <c r="K194" s="34">
        <v>180000</v>
      </c>
      <c r="L194" s="34">
        <v>180000</v>
      </c>
    </row>
    <row r="195" spans="1:12" s="31" customFormat="1" ht="12" x14ac:dyDescent="0.2">
      <c r="A195" s="32">
        <v>227</v>
      </c>
      <c r="B195" s="30" t="s">
        <v>159</v>
      </c>
      <c r="C195" s="30" t="s">
        <v>470</v>
      </c>
      <c r="D195" s="30" t="s">
        <v>295</v>
      </c>
      <c r="E195" s="30">
        <v>0</v>
      </c>
      <c r="F195" s="30">
        <v>1</v>
      </c>
      <c r="G195" s="30">
        <v>0</v>
      </c>
      <c r="H195" s="30">
        <v>0</v>
      </c>
      <c r="I195" s="30">
        <v>1</v>
      </c>
      <c r="J195" s="30">
        <v>1</v>
      </c>
      <c r="K195" s="34">
        <v>1127000</v>
      </c>
      <c r="L195" s="34">
        <v>1127000</v>
      </c>
    </row>
    <row r="196" spans="1:12" s="31" customFormat="1" ht="12" x14ac:dyDescent="0.2">
      <c r="A196" s="32">
        <v>231</v>
      </c>
      <c r="B196" s="30" t="s">
        <v>159</v>
      </c>
      <c r="C196" s="30" t="s">
        <v>474</v>
      </c>
      <c r="D196" s="30" t="s">
        <v>295</v>
      </c>
      <c r="E196" s="30">
        <v>0</v>
      </c>
      <c r="F196" s="30">
        <v>2</v>
      </c>
      <c r="G196" s="30">
        <v>0</v>
      </c>
      <c r="H196" s="30">
        <v>0</v>
      </c>
      <c r="I196" s="30">
        <v>2</v>
      </c>
      <c r="J196" s="30">
        <v>2</v>
      </c>
      <c r="K196" s="34">
        <v>400000</v>
      </c>
      <c r="L196" s="34">
        <v>800000</v>
      </c>
    </row>
    <row r="197" spans="1:12" s="31" customFormat="1" ht="12" x14ac:dyDescent="0.2">
      <c r="A197" s="32">
        <v>232</v>
      </c>
      <c r="B197" s="30" t="s">
        <v>105</v>
      </c>
      <c r="C197" s="30" t="s">
        <v>745</v>
      </c>
      <c r="D197" s="30">
        <v>0</v>
      </c>
      <c r="E197" s="30">
        <v>0</v>
      </c>
      <c r="F197" s="30">
        <v>2</v>
      </c>
      <c r="G197" s="30">
        <v>0</v>
      </c>
      <c r="H197" s="30">
        <v>0</v>
      </c>
      <c r="I197" s="30">
        <v>2</v>
      </c>
      <c r="J197" s="30">
        <v>2</v>
      </c>
      <c r="K197" s="34">
        <v>560000</v>
      </c>
      <c r="L197" s="34">
        <v>1120000</v>
      </c>
    </row>
    <row r="198" spans="1:12" s="31" customFormat="1" ht="12" x14ac:dyDescent="0.2">
      <c r="A198" s="32">
        <v>233</v>
      </c>
      <c r="B198" s="30" t="s">
        <v>160</v>
      </c>
      <c r="C198" s="30" t="s">
        <v>475</v>
      </c>
      <c r="D198" s="30">
        <v>0</v>
      </c>
      <c r="E198" s="30">
        <v>0</v>
      </c>
      <c r="F198" s="30">
        <v>1</v>
      </c>
      <c r="G198" s="30">
        <v>0</v>
      </c>
      <c r="H198" s="30">
        <v>0</v>
      </c>
      <c r="I198" s="30">
        <v>1</v>
      </c>
      <c r="J198" s="30">
        <v>1</v>
      </c>
      <c r="K198" s="34">
        <v>0</v>
      </c>
      <c r="L198" s="34">
        <v>0</v>
      </c>
    </row>
    <row r="199" spans="1:12" s="31" customFormat="1" ht="12" x14ac:dyDescent="0.2">
      <c r="A199" s="32">
        <v>234</v>
      </c>
      <c r="B199" s="30" t="s">
        <v>160</v>
      </c>
      <c r="C199" s="30" t="s">
        <v>611</v>
      </c>
      <c r="D199" s="30" t="s">
        <v>557</v>
      </c>
      <c r="E199" s="30">
        <v>0</v>
      </c>
      <c r="F199" s="30">
        <v>2</v>
      </c>
      <c r="G199" s="30">
        <v>0</v>
      </c>
      <c r="H199" s="30">
        <v>0</v>
      </c>
      <c r="I199" s="30">
        <v>2</v>
      </c>
      <c r="J199" s="30">
        <v>2</v>
      </c>
      <c r="K199" s="34">
        <v>1618000</v>
      </c>
      <c r="L199" s="34">
        <v>3236000</v>
      </c>
    </row>
    <row r="200" spans="1:12" s="31" customFormat="1" ht="12" x14ac:dyDescent="0.2">
      <c r="A200" s="32">
        <v>235</v>
      </c>
      <c r="B200" s="30" t="s">
        <v>160</v>
      </c>
      <c r="C200" s="30" t="s">
        <v>650</v>
      </c>
      <c r="D200" s="30" t="s">
        <v>557</v>
      </c>
      <c r="E200" s="30">
        <v>0</v>
      </c>
      <c r="F200" s="30">
        <v>2</v>
      </c>
      <c r="G200" s="30">
        <v>0</v>
      </c>
      <c r="H200" s="30">
        <v>0</v>
      </c>
      <c r="I200" s="30">
        <v>2</v>
      </c>
      <c r="J200" s="30">
        <v>2</v>
      </c>
      <c r="K200" s="34">
        <v>1933000</v>
      </c>
      <c r="L200" s="34">
        <v>3866000</v>
      </c>
    </row>
    <row r="201" spans="1:12" s="31" customFormat="1" ht="12" x14ac:dyDescent="0.2">
      <c r="A201" s="32">
        <v>238</v>
      </c>
      <c r="B201" s="30" t="s">
        <v>890</v>
      </c>
      <c r="C201" s="30" t="s">
        <v>891</v>
      </c>
      <c r="D201" s="30" t="s">
        <v>557</v>
      </c>
      <c r="E201" s="30">
        <v>0</v>
      </c>
      <c r="F201" s="30">
        <v>1</v>
      </c>
      <c r="G201" s="30">
        <v>0</v>
      </c>
      <c r="H201" s="30">
        <v>0</v>
      </c>
      <c r="I201" s="30">
        <v>1</v>
      </c>
      <c r="J201" s="30">
        <v>1</v>
      </c>
      <c r="K201" s="34">
        <v>1366000</v>
      </c>
      <c r="L201" s="34">
        <v>1366000</v>
      </c>
    </row>
    <row r="202" spans="1:12" s="31" customFormat="1" ht="12" x14ac:dyDescent="0.2">
      <c r="A202" s="32">
        <v>239</v>
      </c>
      <c r="B202" s="30" t="s">
        <v>890</v>
      </c>
      <c r="C202" s="30" t="s">
        <v>892</v>
      </c>
      <c r="D202" s="30" t="s">
        <v>557</v>
      </c>
      <c r="E202" s="30">
        <v>0</v>
      </c>
      <c r="F202" s="30">
        <v>1</v>
      </c>
      <c r="G202" s="30">
        <v>0</v>
      </c>
      <c r="H202" s="30">
        <v>0</v>
      </c>
      <c r="I202" s="30">
        <v>1</v>
      </c>
      <c r="J202" s="30">
        <v>1</v>
      </c>
      <c r="K202" s="34">
        <v>2138000</v>
      </c>
      <c r="L202" s="34">
        <v>2138000</v>
      </c>
    </row>
    <row r="203" spans="1:12" s="31" customFormat="1" ht="12" x14ac:dyDescent="0.2">
      <c r="A203" s="32">
        <v>240</v>
      </c>
      <c r="B203" s="30" t="s">
        <v>890</v>
      </c>
      <c r="C203" s="30" t="s">
        <v>893</v>
      </c>
      <c r="D203" s="30" t="s">
        <v>557</v>
      </c>
      <c r="E203" s="30">
        <v>0</v>
      </c>
      <c r="F203" s="30">
        <v>1</v>
      </c>
      <c r="G203" s="30">
        <v>0</v>
      </c>
      <c r="H203" s="30">
        <v>0</v>
      </c>
      <c r="I203" s="30">
        <v>1</v>
      </c>
      <c r="J203" s="30">
        <v>1</v>
      </c>
      <c r="K203" s="34">
        <v>2228000</v>
      </c>
      <c r="L203" s="34">
        <v>2228000</v>
      </c>
    </row>
    <row r="204" spans="1:12" s="31" customFormat="1" ht="12" x14ac:dyDescent="0.2">
      <c r="A204" s="32">
        <v>241</v>
      </c>
      <c r="B204" s="30" t="s">
        <v>890</v>
      </c>
      <c r="C204" s="30" t="s">
        <v>894</v>
      </c>
      <c r="D204" s="30" t="s">
        <v>557</v>
      </c>
      <c r="E204" s="30">
        <v>0</v>
      </c>
      <c r="F204" s="30">
        <v>1</v>
      </c>
      <c r="G204" s="30">
        <v>0</v>
      </c>
      <c r="H204" s="30">
        <v>0</v>
      </c>
      <c r="I204" s="30">
        <v>1</v>
      </c>
      <c r="J204" s="30">
        <v>1</v>
      </c>
      <c r="K204" s="34">
        <v>2382000</v>
      </c>
      <c r="L204" s="34">
        <v>2382000</v>
      </c>
    </row>
    <row r="205" spans="1:12" s="31" customFormat="1" ht="12" x14ac:dyDescent="0.2">
      <c r="A205" s="32">
        <v>242</v>
      </c>
      <c r="B205" s="30" t="s">
        <v>874</v>
      </c>
      <c r="C205" s="30" t="s">
        <v>875</v>
      </c>
      <c r="D205" s="30" t="s">
        <v>557</v>
      </c>
      <c r="E205" s="30">
        <v>0</v>
      </c>
      <c r="F205" s="30">
        <v>4</v>
      </c>
      <c r="G205" s="30">
        <v>0</v>
      </c>
      <c r="H205" s="30">
        <v>1</v>
      </c>
      <c r="I205" s="30">
        <v>3</v>
      </c>
      <c r="J205" s="30">
        <v>3</v>
      </c>
      <c r="K205" s="34">
        <v>1379000</v>
      </c>
      <c r="L205" s="34">
        <v>4137000</v>
      </c>
    </row>
    <row r="206" spans="1:12" s="31" customFormat="1" ht="12" x14ac:dyDescent="0.2">
      <c r="A206" s="32">
        <v>244</v>
      </c>
      <c r="B206" s="30" t="s">
        <v>878</v>
      </c>
      <c r="C206" s="30" t="s">
        <v>879</v>
      </c>
      <c r="D206" s="30" t="s">
        <v>557</v>
      </c>
      <c r="E206" s="30">
        <v>0</v>
      </c>
      <c r="F206" s="30">
        <v>2</v>
      </c>
      <c r="G206" s="30">
        <v>0</v>
      </c>
      <c r="H206" s="30">
        <v>0</v>
      </c>
      <c r="I206" s="30">
        <v>2</v>
      </c>
      <c r="J206" s="30">
        <v>2</v>
      </c>
      <c r="K206" s="34">
        <v>2303000</v>
      </c>
      <c r="L206" s="34">
        <v>4606000</v>
      </c>
    </row>
    <row r="207" spans="1:12" s="31" customFormat="1" ht="12" x14ac:dyDescent="0.2">
      <c r="A207" s="32">
        <v>246</v>
      </c>
      <c r="B207" s="30" t="s">
        <v>558</v>
      </c>
      <c r="C207" s="30" t="s">
        <v>556</v>
      </c>
      <c r="D207" s="30" t="s">
        <v>557</v>
      </c>
      <c r="E207" s="30">
        <v>0</v>
      </c>
      <c r="F207" s="30">
        <v>3</v>
      </c>
      <c r="G207" s="30">
        <v>0</v>
      </c>
      <c r="H207" s="30">
        <v>0</v>
      </c>
      <c r="I207" s="30">
        <v>3</v>
      </c>
      <c r="J207" s="30">
        <v>3</v>
      </c>
      <c r="K207" s="34">
        <v>1218000</v>
      </c>
      <c r="L207" s="34">
        <v>3654000</v>
      </c>
    </row>
    <row r="208" spans="1:12" s="31" customFormat="1" ht="12" x14ac:dyDescent="0.2">
      <c r="A208" s="32">
        <v>249</v>
      </c>
      <c r="B208" s="30" t="s">
        <v>848</v>
      </c>
      <c r="C208" s="30" t="s">
        <v>610</v>
      </c>
      <c r="D208" s="30" t="s">
        <v>557</v>
      </c>
      <c r="E208" s="30">
        <v>0</v>
      </c>
      <c r="F208" s="30">
        <v>1</v>
      </c>
      <c r="G208" s="30">
        <v>1</v>
      </c>
      <c r="H208" s="30">
        <v>0</v>
      </c>
      <c r="I208" s="30">
        <v>2</v>
      </c>
      <c r="J208" s="30">
        <v>2</v>
      </c>
      <c r="K208" s="34">
        <v>964000</v>
      </c>
      <c r="L208" s="34">
        <v>1928000</v>
      </c>
    </row>
    <row r="209" spans="1:12" s="31" customFormat="1" ht="12" x14ac:dyDescent="0.2">
      <c r="A209" s="32">
        <v>250</v>
      </c>
      <c r="B209" s="30" t="s">
        <v>584</v>
      </c>
      <c r="C209" s="30" t="s">
        <v>941</v>
      </c>
      <c r="D209" s="30" t="s">
        <v>557</v>
      </c>
      <c r="E209" s="30">
        <v>0</v>
      </c>
      <c r="F209" s="30">
        <v>2</v>
      </c>
      <c r="G209" s="30">
        <v>0</v>
      </c>
      <c r="H209" s="30">
        <v>0</v>
      </c>
      <c r="I209" s="30">
        <v>2</v>
      </c>
      <c r="J209" s="30">
        <v>2</v>
      </c>
      <c r="K209" s="34">
        <v>1471000</v>
      </c>
      <c r="L209" s="34">
        <v>2942000</v>
      </c>
    </row>
    <row r="210" spans="1:12" s="31" customFormat="1" ht="12" x14ac:dyDescent="0.2">
      <c r="A210" s="32">
        <v>251</v>
      </c>
      <c r="B210" s="30" t="s">
        <v>584</v>
      </c>
      <c r="C210" s="30" t="s">
        <v>589</v>
      </c>
      <c r="D210" s="30" t="s">
        <v>557</v>
      </c>
      <c r="E210" s="30">
        <v>0</v>
      </c>
      <c r="F210" s="30">
        <v>1</v>
      </c>
      <c r="G210" s="30">
        <v>0</v>
      </c>
      <c r="H210" s="30">
        <v>0</v>
      </c>
      <c r="I210" s="30">
        <v>1</v>
      </c>
      <c r="J210" s="30">
        <v>1</v>
      </c>
      <c r="K210" s="34">
        <v>1911000</v>
      </c>
      <c r="L210" s="34">
        <v>1911000</v>
      </c>
    </row>
    <row r="211" spans="1:12" s="31" customFormat="1" ht="12" x14ac:dyDescent="0.2">
      <c r="A211" s="32">
        <v>260</v>
      </c>
      <c r="B211" s="30" t="s">
        <v>1145</v>
      </c>
      <c r="C211" s="30" t="s">
        <v>1144</v>
      </c>
      <c r="D211" s="30" t="s">
        <v>557</v>
      </c>
      <c r="E211" s="30">
        <v>0</v>
      </c>
      <c r="F211" s="30">
        <v>1</v>
      </c>
      <c r="G211" s="30">
        <v>0</v>
      </c>
      <c r="H211" s="30">
        <v>0</v>
      </c>
      <c r="I211" s="30">
        <v>1</v>
      </c>
      <c r="J211" s="30">
        <v>1</v>
      </c>
      <c r="K211" s="34">
        <v>836000</v>
      </c>
      <c r="L211" s="34">
        <v>836000</v>
      </c>
    </row>
    <row r="212" spans="1:12" s="31" customFormat="1" ht="12" x14ac:dyDescent="0.2">
      <c r="A212" s="32">
        <v>262</v>
      </c>
      <c r="B212" s="30" t="s">
        <v>584</v>
      </c>
      <c r="C212" s="30" t="s">
        <v>1146</v>
      </c>
      <c r="D212" s="30" t="s">
        <v>557</v>
      </c>
      <c r="E212" s="30">
        <v>0</v>
      </c>
      <c r="F212" s="30">
        <v>0</v>
      </c>
      <c r="G212" s="30">
        <v>2</v>
      </c>
      <c r="H212" s="30">
        <v>1</v>
      </c>
      <c r="I212" s="30">
        <v>1</v>
      </c>
      <c r="J212" s="30">
        <v>1</v>
      </c>
      <c r="K212" s="34">
        <v>1083000</v>
      </c>
      <c r="L212" s="34">
        <v>1083000</v>
      </c>
    </row>
    <row r="213" spans="1:12" s="31" customFormat="1" ht="12" x14ac:dyDescent="0.2">
      <c r="A213" s="32">
        <v>263</v>
      </c>
      <c r="B213" s="30" t="s">
        <v>584</v>
      </c>
      <c r="C213" s="30" t="s">
        <v>1211</v>
      </c>
      <c r="D213" s="30" t="s">
        <v>557</v>
      </c>
      <c r="E213" s="30">
        <v>0</v>
      </c>
      <c r="F213" s="30">
        <v>0</v>
      </c>
      <c r="G213" s="30">
        <v>1</v>
      </c>
      <c r="H213" s="30">
        <v>0</v>
      </c>
      <c r="I213" s="30">
        <v>1</v>
      </c>
      <c r="J213" s="30">
        <v>1</v>
      </c>
      <c r="K213" s="34">
        <v>0</v>
      </c>
      <c r="L213" s="34">
        <v>0</v>
      </c>
    </row>
    <row r="214" spans="1:12" s="31" customFormat="1" ht="12" x14ac:dyDescent="0.2">
      <c r="A214" s="32">
        <v>267</v>
      </c>
      <c r="B214" s="30" t="s">
        <v>584</v>
      </c>
      <c r="C214" s="30" t="s">
        <v>945</v>
      </c>
      <c r="D214" s="30" t="s">
        <v>557</v>
      </c>
      <c r="E214" s="30">
        <v>0</v>
      </c>
      <c r="F214" s="30">
        <v>1</v>
      </c>
      <c r="G214" s="30">
        <v>0</v>
      </c>
      <c r="H214" s="30">
        <v>0</v>
      </c>
      <c r="I214" s="30">
        <v>1</v>
      </c>
      <c r="J214" s="30">
        <v>1</v>
      </c>
      <c r="K214" s="34">
        <v>1150000</v>
      </c>
      <c r="L214" s="34">
        <v>1150000</v>
      </c>
    </row>
    <row r="215" spans="1:12" s="31" customFormat="1" ht="12" x14ac:dyDescent="0.2">
      <c r="A215" s="32">
        <v>268</v>
      </c>
      <c r="B215" s="30" t="s">
        <v>584</v>
      </c>
      <c r="C215" s="30" t="s">
        <v>942</v>
      </c>
      <c r="D215" s="30" t="s">
        <v>557</v>
      </c>
      <c r="E215" s="30">
        <v>0</v>
      </c>
      <c r="F215" s="30">
        <v>1</v>
      </c>
      <c r="G215" s="30">
        <v>0</v>
      </c>
      <c r="H215" s="30">
        <v>0</v>
      </c>
      <c r="I215" s="30">
        <v>1</v>
      </c>
      <c r="J215" s="30">
        <v>1</v>
      </c>
      <c r="K215" s="34">
        <v>961000</v>
      </c>
      <c r="L215" s="34">
        <v>961000</v>
      </c>
    </row>
    <row r="216" spans="1:12" s="31" customFormat="1" ht="12" x14ac:dyDescent="0.2">
      <c r="A216" s="32">
        <v>269</v>
      </c>
      <c r="B216" s="30" t="s">
        <v>584</v>
      </c>
      <c r="C216" s="30" t="s">
        <v>943</v>
      </c>
      <c r="D216" s="30" t="s">
        <v>557</v>
      </c>
      <c r="E216" s="30">
        <v>0</v>
      </c>
      <c r="F216" s="30">
        <v>1</v>
      </c>
      <c r="G216" s="30">
        <v>0</v>
      </c>
      <c r="H216" s="30">
        <v>0</v>
      </c>
      <c r="I216" s="30">
        <v>1</v>
      </c>
      <c r="J216" s="30">
        <v>1</v>
      </c>
      <c r="K216" s="34">
        <v>961000</v>
      </c>
      <c r="L216" s="34">
        <v>961000</v>
      </c>
    </row>
    <row r="217" spans="1:12" s="31" customFormat="1" ht="12" x14ac:dyDescent="0.2">
      <c r="A217" s="32">
        <v>270</v>
      </c>
      <c r="B217" s="30" t="s">
        <v>584</v>
      </c>
      <c r="C217" s="30" t="s">
        <v>609</v>
      </c>
      <c r="D217" s="30" t="s">
        <v>557</v>
      </c>
      <c r="E217" s="30">
        <v>0</v>
      </c>
      <c r="F217" s="30">
        <v>1</v>
      </c>
      <c r="G217" s="30">
        <v>0</v>
      </c>
      <c r="H217" s="30">
        <v>0</v>
      </c>
      <c r="I217" s="30">
        <v>1</v>
      </c>
      <c r="J217" s="30">
        <v>1</v>
      </c>
      <c r="K217" s="34">
        <v>1487000</v>
      </c>
      <c r="L217" s="34">
        <v>0</v>
      </c>
    </row>
    <row r="218" spans="1:12" s="31" customFormat="1" ht="12" x14ac:dyDescent="0.2">
      <c r="A218" s="32">
        <v>271</v>
      </c>
      <c r="B218" s="30" t="s">
        <v>584</v>
      </c>
      <c r="C218" s="30" t="s">
        <v>585</v>
      </c>
      <c r="D218" s="30" t="s">
        <v>557</v>
      </c>
      <c r="E218" s="30">
        <v>0</v>
      </c>
      <c r="F218" s="30">
        <v>2</v>
      </c>
      <c r="G218" s="30">
        <v>0</v>
      </c>
      <c r="H218" s="30">
        <v>1</v>
      </c>
      <c r="I218" s="30">
        <v>1</v>
      </c>
      <c r="J218" s="30">
        <v>1</v>
      </c>
      <c r="K218" s="34">
        <v>1248000</v>
      </c>
      <c r="L218" s="34">
        <v>1248000</v>
      </c>
    </row>
    <row r="219" spans="1:12" s="31" customFormat="1" ht="12" x14ac:dyDescent="0.2">
      <c r="A219" s="32">
        <v>272</v>
      </c>
      <c r="B219" s="30" t="s">
        <v>584</v>
      </c>
      <c r="C219" s="30" t="s">
        <v>586</v>
      </c>
      <c r="D219" s="30" t="s">
        <v>557</v>
      </c>
      <c r="E219" s="30">
        <v>0</v>
      </c>
      <c r="F219" s="30">
        <v>2</v>
      </c>
      <c r="G219" s="30">
        <v>0</v>
      </c>
      <c r="H219" s="30">
        <v>0</v>
      </c>
      <c r="I219" s="30">
        <v>2</v>
      </c>
      <c r="J219" s="30">
        <v>2</v>
      </c>
      <c r="K219" s="34">
        <v>1348000</v>
      </c>
      <c r="L219" s="34">
        <v>2696000</v>
      </c>
    </row>
    <row r="220" spans="1:12" s="31" customFormat="1" ht="12" x14ac:dyDescent="0.2">
      <c r="A220" s="32">
        <v>273</v>
      </c>
      <c r="B220" s="30" t="s">
        <v>584</v>
      </c>
      <c r="C220" s="30" t="s">
        <v>587</v>
      </c>
      <c r="D220" s="30" t="s">
        <v>557</v>
      </c>
      <c r="E220" s="30">
        <v>0</v>
      </c>
      <c r="F220" s="30">
        <v>2</v>
      </c>
      <c r="G220" s="30">
        <v>0</v>
      </c>
      <c r="H220" s="30">
        <v>0</v>
      </c>
      <c r="I220" s="30">
        <v>2</v>
      </c>
      <c r="J220" s="30">
        <v>2</v>
      </c>
      <c r="K220" s="34">
        <v>1556000</v>
      </c>
      <c r="L220" s="34">
        <v>3112000</v>
      </c>
    </row>
    <row r="221" spans="1:12" s="31" customFormat="1" ht="12" x14ac:dyDescent="0.2">
      <c r="A221" s="32">
        <v>274</v>
      </c>
      <c r="B221" s="30" t="s">
        <v>584</v>
      </c>
      <c r="C221" s="30" t="s">
        <v>588</v>
      </c>
      <c r="D221" s="30" t="s">
        <v>557</v>
      </c>
      <c r="E221" s="30">
        <v>0</v>
      </c>
      <c r="F221" s="30">
        <v>3</v>
      </c>
      <c r="G221" s="30">
        <v>0</v>
      </c>
      <c r="H221" s="30">
        <v>0</v>
      </c>
      <c r="I221" s="30">
        <v>3</v>
      </c>
      <c r="J221" s="30">
        <v>3</v>
      </c>
      <c r="K221" s="34">
        <v>1819000</v>
      </c>
      <c r="L221" s="34">
        <v>5457000</v>
      </c>
    </row>
    <row r="222" spans="1:12" s="31" customFormat="1" ht="12" x14ac:dyDescent="0.2">
      <c r="A222" s="32">
        <v>278</v>
      </c>
      <c r="B222" s="30" t="s">
        <v>584</v>
      </c>
      <c r="C222" s="30" t="s">
        <v>1129</v>
      </c>
      <c r="D222" s="30" t="s">
        <v>557</v>
      </c>
      <c r="E222" s="30">
        <v>0</v>
      </c>
      <c r="F222" s="30">
        <v>1</v>
      </c>
      <c r="G222" s="30">
        <v>1</v>
      </c>
      <c r="H222" s="30">
        <v>0</v>
      </c>
      <c r="I222" s="30">
        <v>2</v>
      </c>
      <c r="J222" s="30">
        <v>2</v>
      </c>
      <c r="K222" s="34">
        <v>860000</v>
      </c>
      <c r="L222" s="34">
        <v>1720000</v>
      </c>
    </row>
    <row r="223" spans="1:12" s="31" customFormat="1" ht="12" x14ac:dyDescent="0.2">
      <c r="A223" s="32">
        <v>282</v>
      </c>
      <c r="B223" s="30" t="s">
        <v>584</v>
      </c>
      <c r="C223" s="30" t="s">
        <v>1027</v>
      </c>
      <c r="D223" s="30" t="s">
        <v>557</v>
      </c>
      <c r="E223" s="30">
        <v>0</v>
      </c>
      <c r="F223" s="30">
        <v>1</v>
      </c>
      <c r="G223" s="30">
        <v>1</v>
      </c>
      <c r="H223" s="30">
        <v>0</v>
      </c>
      <c r="I223" s="30">
        <v>2</v>
      </c>
      <c r="J223" s="30">
        <v>2</v>
      </c>
      <c r="K223" s="34">
        <v>1565000</v>
      </c>
      <c r="L223" s="34">
        <v>3130000</v>
      </c>
    </row>
    <row r="224" spans="1:12" s="31" customFormat="1" ht="12" x14ac:dyDescent="0.2">
      <c r="A224" s="32">
        <v>290</v>
      </c>
      <c r="B224" s="30" t="s">
        <v>126</v>
      </c>
      <c r="C224" s="30" t="s">
        <v>488</v>
      </c>
      <c r="D224" s="30">
        <v>0</v>
      </c>
      <c r="E224" s="30">
        <v>0</v>
      </c>
      <c r="F224" s="30">
        <v>1</v>
      </c>
      <c r="G224" s="30">
        <v>0</v>
      </c>
      <c r="H224" s="30">
        <v>0</v>
      </c>
      <c r="I224" s="30">
        <v>1</v>
      </c>
      <c r="J224" s="30">
        <v>1</v>
      </c>
      <c r="K224" s="34">
        <v>601000</v>
      </c>
      <c r="L224" s="34">
        <v>601000</v>
      </c>
    </row>
    <row r="225" spans="1:12" s="31" customFormat="1" ht="12" x14ac:dyDescent="0.2">
      <c r="A225" s="32">
        <v>291</v>
      </c>
      <c r="B225" s="30" t="s">
        <v>489</v>
      </c>
      <c r="C225" s="30" t="s">
        <v>490</v>
      </c>
      <c r="D225" s="30">
        <v>0</v>
      </c>
      <c r="E225" s="30">
        <v>0</v>
      </c>
      <c r="F225" s="30">
        <v>1</v>
      </c>
      <c r="G225" s="30">
        <v>0</v>
      </c>
      <c r="H225" s="30">
        <v>0</v>
      </c>
      <c r="I225" s="30">
        <v>1</v>
      </c>
      <c r="J225" s="30">
        <v>1</v>
      </c>
      <c r="K225" s="34">
        <v>350000</v>
      </c>
      <c r="L225" s="34">
        <v>350000</v>
      </c>
    </row>
    <row r="226" spans="1:12" s="31" customFormat="1" ht="12" x14ac:dyDescent="0.2">
      <c r="A226" s="32">
        <v>292</v>
      </c>
      <c r="B226" s="30" t="s">
        <v>409</v>
      </c>
      <c r="C226" s="30" t="s">
        <v>491</v>
      </c>
      <c r="D226" s="30" t="s">
        <v>296</v>
      </c>
      <c r="E226" s="30">
        <v>0</v>
      </c>
      <c r="F226" s="30">
        <v>2</v>
      </c>
      <c r="G226" s="30">
        <v>0</v>
      </c>
      <c r="H226" s="30">
        <v>0</v>
      </c>
      <c r="I226" s="30">
        <v>2</v>
      </c>
      <c r="J226" s="30">
        <v>2</v>
      </c>
      <c r="K226" s="34">
        <v>506000</v>
      </c>
      <c r="L226" s="34">
        <v>1012000</v>
      </c>
    </row>
    <row r="227" spans="1:12" s="31" customFormat="1" ht="12" x14ac:dyDescent="0.2">
      <c r="A227" s="32">
        <v>293</v>
      </c>
      <c r="B227" s="30" t="s">
        <v>409</v>
      </c>
      <c r="C227" s="30" t="s">
        <v>492</v>
      </c>
      <c r="D227" s="30" t="s">
        <v>296</v>
      </c>
      <c r="E227" s="30">
        <v>0</v>
      </c>
      <c r="F227" s="30">
        <v>1</v>
      </c>
      <c r="G227" s="30">
        <v>0</v>
      </c>
      <c r="H227" s="30">
        <v>0</v>
      </c>
      <c r="I227" s="30">
        <v>1</v>
      </c>
      <c r="J227" s="30">
        <v>1</v>
      </c>
      <c r="K227" s="34">
        <v>762000</v>
      </c>
      <c r="L227" s="34">
        <v>762000</v>
      </c>
    </row>
    <row r="228" spans="1:12" s="31" customFormat="1" ht="12" x14ac:dyDescent="0.2">
      <c r="A228" s="32">
        <v>295</v>
      </c>
      <c r="B228" s="30" t="s">
        <v>409</v>
      </c>
      <c r="C228" s="30" t="s">
        <v>494</v>
      </c>
      <c r="D228" s="30" t="s">
        <v>296</v>
      </c>
      <c r="E228" s="30">
        <v>0</v>
      </c>
      <c r="F228" s="30">
        <v>1</v>
      </c>
      <c r="G228" s="30">
        <v>0</v>
      </c>
      <c r="H228" s="30">
        <v>0</v>
      </c>
      <c r="I228" s="30">
        <v>1</v>
      </c>
      <c r="J228" s="30">
        <v>1</v>
      </c>
      <c r="K228" s="34">
        <v>1646000</v>
      </c>
      <c r="L228" s="34">
        <v>1646000</v>
      </c>
    </row>
    <row r="229" spans="1:12" s="31" customFormat="1" ht="12" x14ac:dyDescent="0.2">
      <c r="A229" s="32">
        <v>296</v>
      </c>
      <c r="B229" s="30" t="s">
        <v>151</v>
      </c>
      <c r="C229" s="30" t="s">
        <v>748</v>
      </c>
      <c r="D229" s="30" t="s">
        <v>140</v>
      </c>
      <c r="E229" s="30">
        <v>0</v>
      </c>
      <c r="F229" s="30">
        <v>3</v>
      </c>
      <c r="G229" s="30">
        <v>0</v>
      </c>
      <c r="H229" s="30">
        <v>0</v>
      </c>
      <c r="I229" s="30">
        <v>3</v>
      </c>
      <c r="J229" s="30">
        <v>3</v>
      </c>
      <c r="K229" s="34">
        <v>371260</v>
      </c>
      <c r="L229" s="34">
        <v>1113780</v>
      </c>
    </row>
    <row r="230" spans="1:12" s="31" customFormat="1" ht="12" x14ac:dyDescent="0.2">
      <c r="A230" s="32">
        <v>297</v>
      </c>
      <c r="B230" s="30" t="s">
        <v>151</v>
      </c>
      <c r="C230" s="30" t="s">
        <v>749</v>
      </c>
      <c r="D230" s="30" t="s">
        <v>140</v>
      </c>
      <c r="E230" s="30">
        <v>0</v>
      </c>
      <c r="F230" s="30">
        <v>1</v>
      </c>
      <c r="G230" s="30">
        <v>0</v>
      </c>
      <c r="H230" s="30">
        <v>0</v>
      </c>
      <c r="I230" s="30">
        <v>1</v>
      </c>
      <c r="J230" s="30">
        <v>1</v>
      </c>
      <c r="K230" s="34">
        <v>294000</v>
      </c>
      <c r="L230" s="34">
        <v>294000</v>
      </c>
    </row>
    <row r="231" spans="1:12" s="31" customFormat="1" ht="12" x14ac:dyDescent="0.2">
      <c r="A231" s="32">
        <v>298</v>
      </c>
      <c r="B231" s="30" t="s">
        <v>151</v>
      </c>
      <c r="C231" s="30" t="s">
        <v>1087</v>
      </c>
      <c r="D231" s="30" t="s">
        <v>140</v>
      </c>
      <c r="E231" s="30">
        <v>0</v>
      </c>
      <c r="F231" s="30">
        <v>2</v>
      </c>
      <c r="G231" s="30">
        <v>0</v>
      </c>
      <c r="H231" s="30">
        <v>0</v>
      </c>
      <c r="I231" s="30">
        <v>2</v>
      </c>
      <c r="J231" s="30">
        <v>2</v>
      </c>
      <c r="K231" s="34">
        <v>277800</v>
      </c>
      <c r="L231" s="34">
        <v>555600</v>
      </c>
    </row>
    <row r="232" spans="1:12" s="31" customFormat="1" ht="12" x14ac:dyDescent="0.2">
      <c r="A232" s="32">
        <v>299</v>
      </c>
      <c r="B232" s="30" t="s">
        <v>151</v>
      </c>
      <c r="C232" s="30" t="s">
        <v>750</v>
      </c>
      <c r="D232" s="30" t="s">
        <v>140</v>
      </c>
      <c r="E232" s="30">
        <v>0</v>
      </c>
      <c r="F232" s="30">
        <v>3</v>
      </c>
      <c r="G232" s="30">
        <v>0</v>
      </c>
      <c r="H232" s="30">
        <v>1</v>
      </c>
      <c r="I232" s="30">
        <v>2</v>
      </c>
      <c r="J232" s="30">
        <v>2</v>
      </c>
      <c r="K232" s="34">
        <v>210000</v>
      </c>
      <c r="L232" s="34">
        <v>420000</v>
      </c>
    </row>
    <row r="233" spans="1:12" s="31" customFormat="1" ht="12" x14ac:dyDescent="0.2">
      <c r="A233" s="32">
        <v>300</v>
      </c>
      <c r="B233" s="30" t="s">
        <v>151</v>
      </c>
      <c r="C233" s="30" t="s">
        <v>992</v>
      </c>
      <c r="D233" s="30" t="s">
        <v>140</v>
      </c>
      <c r="E233" s="30">
        <v>0</v>
      </c>
      <c r="F233" s="30">
        <v>1</v>
      </c>
      <c r="G233" s="30">
        <v>0</v>
      </c>
      <c r="H233" s="30">
        <v>0</v>
      </c>
      <c r="I233" s="30">
        <v>1</v>
      </c>
      <c r="J233" s="30">
        <v>1</v>
      </c>
      <c r="K233" s="34">
        <v>228800</v>
      </c>
      <c r="L233" s="34">
        <v>228800</v>
      </c>
    </row>
    <row r="234" spans="1:12" s="31" customFormat="1" ht="12" x14ac:dyDescent="0.2">
      <c r="A234" s="32">
        <v>301</v>
      </c>
      <c r="B234" s="30" t="s">
        <v>151</v>
      </c>
      <c r="C234" s="30" t="s">
        <v>751</v>
      </c>
      <c r="D234" s="30" t="s">
        <v>140</v>
      </c>
      <c r="E234" s="30">
        <v>0</v>
      </c>
      <c r="F234" s="30">
        <v>2</v>
      </c>
      <c r="G234" s="30">
        <v>0</v>
      </c>
      <c r="H234" s="30">
        <v>0</v>
      </c>
      <c r="I234" s="30">
        <v>2</v>
      </c>
      <c r="J234" s="30">
        <v>2</v>
      </c>
      <c r="K234" s="34">
        <v>212200</v>
      </c>
      <c r="L234" s="34">
        <v>424400</v>
      </c>
    </row>
    <row r="235" spans="1:12" s="31" customFormat="1" ht="12" x14ac:dyDescent="0.2">
      <c r="A235" s="32">
        <v>302</v>
      </c>
      <c r="B235" s="30" t="s">
        <v>151</v>
      </c>
      <c r="C235" s="30" t="s">
        <v>995</v>
      </c>
      <c r="D235" s="30" t="s">
        <v>140</v>
      </c>
      <c r="E235" s="30">
        <v>0</v>
      </c>
      <c r="F235" s="30">
        <v>4</v>
      </c>
      <c r="G235" s="30">
        <v>0</v>
      </c>
      <c r="H235" s="30">
        <v>0</v>
      </c>
      <c r="I235" s="30">
        <v>4</v>
      </c>
      <c r="J235" s="30">
        <v>4</v>
      </c>
      <c r="K235" s="34">
        <v>175200</v>
      </c>
      <c r="L235" s="34">
        <v>700800</v>
      </c>
    </row>
    <row r="236" spans="1:12" s="31" customFormat="1" ht="12" x14ac:dyDescent="0.2">
      <c r="A236" s="32">
        <v>304</v>
      </c>
      <c r="B236" s="30" t="s">
        <v>151</v>
      </c>
      <c r="C236" s="30" t="s">
        <v>994</v>
      </c>
      <c r="D236" s="30" t="s">
        <v>140</v>
      </c>
      <c r="E236" s="30">
        <v>0</v>
      </c>
      <c r="F236" s="30">
        <v>3</v>
      </c>
      <c r="G236" s="30">
        <v>0</v>
      </c>
      <c r="H236" s="30">
        <v>0</v>
      </c>
      <c r="I236" s="30">
        <v>3</v>
      </c>
      <c r="J236" s="30">
        <v>3</v>
      </c>
      <c r="K236" s="34">
        <v>175200</v>
      </c>
      <c r="L236" s="34">
        <v>525600</v>
      </c>
    </row>
    <row r="237" spans="1:12" s="31" customFormat="1" ht="12" x14ac:dyDescent="0.2">
      <c r="A237" s="32">
        <v>305</v>
      </c>
      <c r="B237" s="30" t="s">
        <v>151</v>
      </c>
      <c r="C237" s="30" t="s">
        <v>858</v>
      </c>
      <c r="D237" s="30" t="s">
        <v>140</v>
      </c>
      <c r="E237" s="30">
        <v>0</v>
      </c>
      <c r="F237" s="30">
        <v>2</v>
      </c>
      <c r="G237" s="30">
        <v>0</v>
      </c>
      <c r="H237" s="30">
        <v>0</v>
      </c>
      <c r="I237" s="30">
        <v>2</v>
      </c>
      <c r="J237" s="30">
        <v>2</v>
      </c>
      <c r="K237" s="34">
        <v>248000</v>
      </c>
      <c r="L237" s="34">
        <v>496000</v>
      </c>
    </row>
    <row r="238" spans="1:12" s="31" customFormat="1" ht="12" x14ac:dyDescent="0.2">
      <c r="A238" s="32">
        <v>306</v>
      </c>
      <c r="B238" s="30" t="s">
        <v>151</v>
      </c>
      <c r="C238" s="30" t="s">
        <v>753</v>
      </c>
      <c r="D238" s="30" t="s">
        <v>140</v>
      </c>
      <c r="E238" s="30">
        <v>0</v>
      </c>
      <c r="F238" s="30">
        <v>2</v>
      </c>
      <c r="G238" s="30">
        <v>0</v>
      </c>
      <c r="H238" s="30">
        <v>0</v>
      </c>
      <c r="I238" s="30">
        <v>2</v>
      </c>
      <c r="J238" s="30">
        <v>2</v>
      </c>
      <c r="K238" s="34">
        <v>257400</v>
      </c>
      <c r="L238" s="34">
        <v>514800</v>
      </c>
    </row>
    <row r="239" spans="1:12" s="31" customFormat="1" ht="12" x14ac:dyDescent="0.2">
      <c r="A239" s="32">
        <v>307</v>
      </c>
      <c r="B239" s="30" t="s">
        <v>151</v>
      </c>
      <c r="C239" s="30" t="s">
        <v>996</v>
      </c>
      <c r="D239" s="30" t="s">
        <v>140</v>
      </c>
      <c r="E239" s="30">
        <v>0</v>
      </c>
      <c r="F239" s="30">
        <v>2</v>
      </c>
      <c r="G239" s="30">
        <v>0</v>
      </c>
      <c r="H239" s="30">
        <v>0</v>
      </c>
      <c r="I239" s="30">
        <v>2</v>
      </c>
      <c r="J239" s="30">
        <v>2</v>
      </c>
      <c r="K239" s="34">
        <v>175200</v>
      </c>
      <c r="L239" s="34">
        <v>350400</v>
      </c>
    </row>
    <row r="240" spans="1:12" s="31" customFormat="1" ht="12" x14ac:dyDescent="0.2">
      <c r="A240" s="32">
        <v>309</v>
      </c>
      <c r="B240" s="30" t="s">
        <v>151</v>
      </c>
      <c r="C240" s="30" t="s">
        <v>998</v>
      </c>
      <c r="D240" s="30" t="s">
        <v>140</v>
      </c>
      <c r="E240" s="30">
        <v>0</v>
      </c>
      <c r="F240" s="30">
        <v>1</v>
      </c>
      <c r="G240" s="30">
        <v>0</v>
      </c>
      <c r="H240" s="30">
        <v>0</v>
      </c>
      <c r="I240" s="30">
        <v>1</v>
      </c>
      <c r="J240" s="30">
        <v>1</v>
      </c>
      <c r="K240" s="34">
        <v>175200</v>
      </c>
      <c r="L240" s="34">
        <v>175200</v>
      </c>
    </row>
    <row r="241" spans="1:12" s="31" customFormat="1" ht="12" x14ac:dyDescent="0.2">
      <c r="A241" s="32">
        <v>310</v>
      </c>
      <c r="B241" s="30" t="s">
        <v>151</v>
      </c>
      <c r="C241" s="30" t="s">
        <v>755</v>
      </c>
      <c r="D241" s="30" t="s">
        <v>140</v>
      </c>
      <c r="E241" s="30">
        <v>0</v>
      </c>
      <c r="F241" s="30">
        <v>1</v>
      </c>
      <c r="G241" s="30">
        <v>0</v>
      </c>
      <c r="H241" s="30">
        <v>0</v>
      </c>
      <c r="I241" s="30">
        <v>1</v>
      </c>
      <c r="J241" s="30">
        <v>1</v>
      </c>
      <c r="K241" s="34">
        <v>223200</v>
      </c>
      <c r="L241" s="34">
        <v>223200</v>
      </c>
    </row>
    <row r="242" spans="1:12" s="31" customFormat="1" ht="12" x14ac:dyDescent="0.2">
      <c r="A242" s="32">
        <v>311</v>
      </c>
      <c r="B242" s="30" t="s">
        <v>151</v>
      </c>
      <c r="C242" s="30" t="s">
        <v>993</v>
      </c>
      <c r="D242" s="30" t="s">
        <v>140</v>
      </c>
      <c r="E242" s="30">
        <v>0</v>
      </c>
      <c r="F242" s="30">
        <v>2</v>
      </c>
      <c r="G242" s="30">
        <v>2</v>
      </c>
      <c r="H242" s="30">
        <v>2</v>
      </c>
      <c r="I242" s="30">
        <v>2</v>
      </c>
      <c r="J242" s="30">
        <v>2</v>
      </c>
      <c r="K242" s="34">
        <v>200400</v>
      </c>
      <c r="L242" s="34">
        <v>400800</v>
      </c>
    </row>
    <row r="243" spans="1:12" s="31" customFormat="1" ht="12" x14ac:dyDescent="0.2">
      <c r="A243" s="32">
        <v>312</v>
      </c>
      <c r="B243" s="30" t="s">
        <v>151</v>
      </c>
      <c r="C243" s="30" t="s">
        <v>756</v>
      </c>
      <c r="D243" s="30" t="s">
        <v>140</v>
      </c>
      <c r="E243" s="30">
        <v>0</v>
      </c>
      <c r="F243" s="30">
        <v>3</v>
      </c>
      <c r="G243" s="30">
        <v>0</v>
      </c>
      <c r="H243" s="30">
        <v>0</v>
      </c>
      <c r="I243" s="30">
        <v>3</v>
      </c>
      <c r="J243" s="30">
        <v>3</v>
      </c>
      <c r="K243" s="34">
        <v>223200</v>
      </c>
      <c r="L243" s="34">
        <v>669600</v>
      </c>
    </row>
    <row r="244" spans="1:12" s="31" customFormat="1" ht="12" x14ac:dyDescent="0.2">
      <c r="A244" s="32">
        <v>313</v>
      </c>
      <c r="B244" s="30" t="s">
        <v>151</v>
      </c>
      <c r="C244" s="30" t="s">
        <v>859</v>
      </c>
      <c r="D244" s="30" t="s">
        <v>140</v>
      </c>
      <c r="E244" s="30">
        <v>0</v>
      </c>
      <c r="F244" s="30">
        <v>3</v>
      </c>
      <c r="G244" s="30">
        <v>0</v>
      </c>
      <c r="H244" s="30">
        <v>0</v>
      </c>
      <c r="I244" s="30">
        <v>3</v>
      </c>
      <c r="J244" s="30">
        <v>3</v>
      </c>
      <c r="K244" s="34">
        <v>274800</v>
      </c>
      <c r="L244" s="34">
        <v>824400</v>
      </c>
    </row>
    <row r="245" spans="1:12" s="31" customFormat="1" ht="12" x14ac:dyDescent="0.2">
      <c r="A245" s="32">
        <v>314</v>
      </c>
      <c r="B245" s="30" t="s">
        <v>151</v>
      </c>
      <c r="C245" s="30" t="s">
        <v>757</v>
      </c>
      <c r="D245" s="30" t="s">
        <v>140</v>
      </c>
      <c r="E245" s="30">
        <v>0</v>
      </c>
      <c r="F245" s="30">
        <v>3</v>
      </c>
      <c r="G245" s="30">
        <v>0</v>
      </c>
      <c r="H245" s="30">
        <v>1</v>
      </c>
      <c r="I245" s="30">
        <v>2</v>
      </c>
      <c r="J245" s="30">
        <v>2</v>
      </c>
      <c r="K245" s="34">
        <v>318500</v>
      </c>
      <c r="L245" s="34">
        <v>637000</v>
      </c>
    </row>
    <row r="246" spans="1:12" s="31" customFormat="1" ht="12" x14ac:dyDescent="0.2">
      <c r="A246" s="32">
        <v>316</v>
      </c>
      <c r="B246" s="30" t="s">
        <v>151</v>
      </c>
      <c r="C246" s="30" t="s">
        <v>1006</v>
      </c>
      <c r="D246" s="30" t="s">
        <v>140</v>
      </c>
      <c r="E246" s="30">
        <v>0</v>
      </c>
      <c r="F246" s="30">
        <v>0</v>
      </c>
      <c r="G246" s="30">
        <v>4</v>
      </c>
      <c r="H246" s="30">
        <v>0</v>
      </c>
      <c r="I246" s="30">
        <v>4</v>
      </c>
      <c r="J246" s="30">
        <v>4</v>
      </c>
      <c r="K246" s="34">
        <v>244800</v>
      </c>
      <c r="L246" s="34">
        <v>979200</v>
      </c>
    </row>
    <row r="247" spans="1:12" s="31" customFormat="1" ht="12" x14ac:dyDescent="0.2">
      <c r="A247" s="32">
        <v>317</v>
      </c>
      <c r="B247" s="30" t="s">
        <v>151</v>
      </c>
      <c r="C247" s="30" t="s">
        <v>639</v>
      </c>
      <c r="D247" s="30" t="s">
        <v>140</v>
      </c>
      <c r="E247" s="30">
        <v>0</v>
      </c>
      <c r="F247" s="30">
        <v>1</v>
      </c>
      <c r="G247" s="30">
        <v>0</v>
      </c>
      <c r="H247" s="30">
        <v>0</v>
      </c>
      <c r="I247" s="30">
        <v>1</v>
      </c>
      <c r="J247" s="30">
        <v>1</v>
      </c>
      <c r="K247" s="34">
        <v>308000</v>
      </c>
      <c r="L247" s="34">
        <v>308000</v>
      </c>
    </row>
    <row r="248" spans="1:12" s="31" customFormat="1" ht="12" x14ac:dyDescent="0.2">
      <c r="A248" s="32">
        <v>318</v>
      </c>
      <c r="B248" s="30" t="s">
        <v>151</v>
      </c>
      <c r="C248" s="30" t="s">
        <v>991</v>
      </c>
      <c r="D248" s="30" t="s">
        <v>140</v>
      </c>
      <c r="E248" s="30">
        <v>0</v>
      </c>
      <c r="F248" s="30">
        <v>3</v>
      </c>
      <c r="G248" s="30">
        <v>3</v>
      </c>
      <c r="H248" s="30">
        <v>3</v>
      </c>
      <c r="I248" s="30">
        <v>3</v>
      </c>
      <c r="J248" s="30">
        <v>3</v>
      </c>
      <c r="K248" s="34">
        <v>244800</v>
      </c>
      <c r="L248" s="34">
        <v>734400</v>
      </c>
    </row>
    <row r="249" spans="1:12" s="31" customFormat="1" ht="12" x14ac:dyDescent="0.2">
      <c r="A249" s="32">
        <v>320</v>
      </c>
      <c r="B249" s="30" t="s">
        <v>151</v>
      </c>
      <c r="C249" s="30" t="s">
        <v>904</v>
      </c>
      <c r="D249" s="30" t="s">
        <v>140</v>
      </c>
      <c r="E249" s="30">
        <v>0</v>
      </c>
      <c r="F249" s="30">
        <v>3</v>
      </c>
      <c r="G249" s="30">
        <v>0</v>
      </c>
      <c r="H249" s="30">
        <v>2</v>
      </c>
      <c r="I249" s="30">
        <v>1</v>
      </c>
      <c r="J249" s="30">
        <v>1</v>
      </c>
      <c r="K249" s="34">
        <v>377400</v>
      </c>
      <c r="L249" s="34">
        <v>377400</v>
      </c>
    </row>
    <row r="250" spans="1:12" s="31" customFormat="1" ht="12" x14ac:dyDescent="0.2">
      <c r="A250" s="32">
        <v>322</v>
      </c>
      <c r="B250" s="30" t="s">
        <v>151</v>
      </c>
      <c r="C250" s="30" t="s">
        <v>1088</v>
      </c>
      <c r="D250" s="30" t="s">
        <v>140</v>
      </c>
      <c r="E250" s="30">
        <v>0</v>
      </c>
      <c r="F250" s="30">
        <v>5</v>
      </c>
      <c r="G250" s="30">
        <v>0</v>
      </c>
      <c r="H250" s="30">
        <v>0</v>
      </c>
      <c r="I250" s="30">
        <v>5</v>
      </c>
      <c r="J250" s="30">
        <v>5</v>
      </c>
      <c r="K250" s="34">
        <v>462600</v>
      </c>
      <c r="L250" s="34">
        <v>2313000</v>
      </c>
    </row>
    <row r="251" spans="1:12" s="31" customFormat="1" ht="12" x14ac:dyDescent="0.2">
      <c r="A251" s="32">
        <v>324</v>
      </c>
      <c r="B251" s="30" t="s">
        <v>151</v>
      </c>
      <c r="C251" s="30" t="s">
        <v>1005</v>
      </c>
      <c r="D251" s="30" t="s">
        <v>140</v>
      </c>
      <c r="E251" s="30">
        <v>0</v>
      </c>
      <c r="F251" s="30">
        <v>3</v>
      </c>
      <c r="G251" s="30">
        <v>0</v>
      </c>
      <c r="H251" s="30">
        <v>1</v>
      </c>
      <c r="I251" s="30">
        <v>2</v>
      </c>
      <c r="J251" s="30">
        <v>2</v>
      </c>
      <c r="K251" s="34">
        <v>276000</v>
      </c>
      <c r="L251" s="34">
        <v>552000</v>
      </c>
    </row>
    <row r="252" spans="1:12" s="31" customFormat="1" ht="12" x14ac:dyDescent="0.2">
      <c r="A252" s="32">
        <v>326</v>
      </c>
      <c r="B252" s="30" t="s">
        <v>151</v>
      </c>
      <c r="C252" s="30" t="s">
        <v>1056</v>
      </c>
      <c r="D252" s="30" t="s">
        <v>140</v>
      </c>
      <c r="E252" s="30">
        <v>0</v>
      </c>
      <c r="F252" s="30">
        <v>0</v>
      </c>
      <c r="G252" s="30">
        <v>3</v>
      </c>
      <c r="H252" s="30">
        <v>0</v>
      </c>
      <c r="I252" s="30">
        <v>3</v>
      </c>
      <c r="J252" s="30">
        <v>3</v>
      </c>
      <c r="K252" s="34">
        <v>276000</v>
      </c>
      <c r="L252" s="34">
        <v>828000</v>
      </c>
    </row>
    <row r="253" spans="1:12" s="31" customFormat="1" ht="12" x14ac:dyDescent="0.2">
      <c r="A253" s="32">
        <v>327</v>
      </c>
      <c r="B253" s="30" t="s">
        <v>151</v>
      </c>
      <c r="C253" s="30" t="s">
        <v>860</v>
      </c>
      <c r="D253" s="30" t="s">
        <v>140</v>
      </c>
      <c r="E253" s="30">
        <v>0</v>
      </c>
      <c r="F253" s="30">
        <v>3</v>
      </c>
      <c r="G253" s="30">
        <v>0</v>
      </c>
      <c r="H253" s="30">
        <v>0</v>
      </c>
      <c r="I253" s="30">
        <v>3</v>
      </c>
      <c r="J253" s="30">
        <v>3</v>
      </c>
      <c r="K253" s="34">
        <v>351600</v>
      </c>
      <c r="L253" s="34">
        <v>1054800</v>
      </c>
    </row>
    <row r="254" spans="1:12" s="31" customFormat="1" ht="12" x14ac:dyDescent="0.2">
      <c r="A254" s="32">
        <v>328</v>
      </c>
      <c r="B254" s="30" t="s">
        <v>151</v>
      </c>
      <c r="C254" s="30" t="s">
        <v>920</v>
      </c>
      <c r="D254" s="30" t="s">
        <v>140</v>
      </c>
      <c r="E254" s="30">
        <v>0</v>
      </c>
      <c r="F254" s="30">
        <v>2</v>
      </c>
      <c r="G254" s="30">
        <v>2</v>
      </c>
      <c r="H254" s="30">
        <v>3</v>
      </c>
      <c r="I254" s="30">
        <v>1</v>
      </c>
      <c r="J254" s="30">
        <v>1</v>
      </c>
      <c r="K254" s="34">
        <v>570000</v>
      </c>
      <c r="L254" s="34">
        <v>570000</v>
      </c>
    </row>
    <row r="255" spans="1:12" s="31" customFormat="1" ht="12" x14ac:dyDescent="0.2">
      <c r="A255" s="32">
        <v>329</v>
      </c>
      <c r="B255" s="30" t="s">
        <v>151</v>
      </c>
      <c r="C255" s="30" t="s">
        <v>762</v>
      </c>
      <c r="D255" s="30" t="s">
        <v>140</v>
      </c>
      <c r="E255" s="30">
        <v>0</v>
      </c>
      <c r="F255" s="30">
        <v>1</v>
      </c>
      <c r="G255" s="30">
        <v>0</v>
      </c>
      <c r="H255" s="30">
        <v>0</v>
      </c>
      <c r="I255" s="30">
        <v>1</v>
      </c>
      <c r="J255" s="30">
        <v>1</v>
      </c>
      <c r="K255" s="34">
        <v>558300</v>
      </c>
      <c r="L255" s="34">
        <v>558300</v>
      </c>
    </row>
    <row r="256" spans="1:12" s="31" customFormat="1" ht="12" x14ac:dyDescent="0.2">
      <c r="A256" s="32">
        <v>330</v>
      </c>
      <c r="B256" s="30" t="s">
        <v>151</v>
      </c>
      <c r="C256" s="30" t="s">
        <v>983</v>
      </c>
      <c r="D256" s="30" t="s">
        <v>140</v>
      </c>
      <c r="E256" s="30">
        <v>0</v>
      </c>
      <c r="F256" s="30">
        <v>2</v>
      </c>
      <c r="G256" s="30">
        <v>0</v>
      </c>
      <c r="H256" s="30">
        <v>1</v>
      </c>
      <c r="I256" s="30">
        <v>1</v>
      </c>
      <c r="J256" s="30">
        <v>1</v>
      </c>
      <c r="K256" s="34">
        <v>570000</v>
      </c>
      <c r="L256" s="34">
        <v>570000</v>
      </c>
    </row>
    <row r="257" spans="1:12" s="31" customFormat="1" ht="12" x14ac:dyDescent="0.2">
      <c r="A257" s="32">
        <v>331</v>
      </c>
      <c r="B257" s="30" t="s">
        <v>151</v>
      </c>
      <c r="C257" s="30" t="s">
        <v>263</v>
      </c>
      <c r="D257" s="30" t="s">
        <v>140</v>
      </c>
      <c r="E257" s="30">
        <v>0</v>
      </c>
      <c r="F257" s="30">
        <v>1</v>
      </c>
      <c r="G257" s="30">
        <v>2</v>
      </c>
      <c r="H257" s="30">
        <v>2</v>
      </c>
      <c r="I257" s="30">
        <v>1</v>
      </c>
      <c r="J257" s="30">
        <v>1</v>
      </c>
      <c r="K257" s="34">
        <v>377400</v>
      </c>
      <c r="L257" s="34">
        <v>377400</v>
      </c>
    </row>
    <row r="258" spans="1:12" s="31" customFormat="1" ht="12" x14ac:dyDescent="0.2">
      <c r="A258" s="32">
        <v>332</v>
      </c>
      <c r="B258" s="30" t="s">
        <v>151</v>
      </c>
      <c r="C258" s="30" t="s">
        <v>882</v>
      </c>
      <c r="D258" s="30" t="s">
        <v>140</v>
      </c>
      <c r="E258" s="30">
        <v>0</v>
      </c>
      <c r="F258" s="30">
        <v>2</v>
      </c>
      <c r="G258" s="30">
        <v>0</v>
      </c>
      <c r="H258" s="30">
        <v>0</v>
      </c>
      <c r="I258" s="30">
        <v>2</v>
      </c>
      <c r="J258" s="30">
        <v>2</v>
      </c>
      <c r="K258" s="34">
        <v>748000</v>
      </c>
      <c r="L258" s="34">
        <v>1496000</v>
      </c>
    </row>
    <row r="259" spans="1:12" s="31" customFormat="1" ht="12" x14ac:dyDescent="0.2">
      <c r="A259" s="32">
        <v>334</v>
      </c>
      <c r="B259" s="30" t="s">
        <v>151</v>
      </c>
      <c r="C259" s="30" t="s">
        <v>997</v>
      </c>
      <c r="D259" s="30" t="s">
        <v>140</v>
      </c>
      <c r="E259" s="30">
        <v>0</v>
      </c>
      <c r="F259" s="30">
        <v>1</v>
      </c>
      <c r="G259" s="30">
        <v>2</v>
      </c>
      <c r="H259" s="30">
        <v>0</v>
      </c>
      <c r="I259" s="30">
        <v>3</v>
      </c>
      <c r="J259" s="30">
        <v>3</v>
      </c>
      <c r="K259" s="34">
        <v>589800</v>
      </c>
      <c r="L259" s="34">
        <v>1769400</v>
      </c>
    </row>
    <row r="260" spans="1:12" s="31" customFormat="1" ht="12" x14ac:dyDescent="0.2">
      <c r="A260" s="32">
        <v>335</v>
      </c>
      <c r="B260" s="30" t="s">
        <v>151</v>
      </c>
      <c r="C260" s="30" t="s">
        <v>264</v>
      </c>
      <c r="D260" s="30" t="s">
        <v>140</v>
      </c>
      <c r="E260" s="30">
        <v>0</v>
      </c>
      <c r="F260" s="30">
        <v>2</v>
      </c>
      <c r="G260" s="30">
        <v>1</v>
      </c>
      <c r="H260" s="30">
        <v>0</v>
      </c>
      <c r="I260" s="30">
        <v>3</v>
      </c>
      <c r="J260" s="30">
        <v>3</v>
      </c>
      <c r="K260" s="34">
        <v>527200</v>
      </c>
      <c r="L260" s="34">
        <v>1581600</v>
      </c>
    </row>
    <row r="261" spans="1:12" s="31" customFormat="1" ht="12" x14ac:dyDescent="0.2">
      <c r="A261" s="32">
        <v>336</v>
      </c>
      <c r="B261" s="30" t="s">
        <v>151</v>
      </c>
      <c r="C261" s="30" t="s">
        <v>763</v>
      </c>
      <c r="D261" s="30" t="s">
        <v>140</v>
      </c>
      <c r="E261" s="30">
        <v>0</v>
      </c>
      <c r="F261" s="30">
        <v>2</v>
      </c>
      <c r="G261" s="30">
        <v>0</v>
      </c>
      <c r="H261" s="30">
        <v>0</v>
      </c>
      <c r="I261" s="30">
        <v>2</v>
      </c>
      <c r="J261" s="30">
        <v>2</v>
      </c>
      <c r="K261" s="34">
        <v>894800</v>
      </c>
      <c r="L261" s="34">
        <v>1789600</v>
      </c>
    </row>
    <row r="262" spans="1:12" s="31" customFormat="1" ht="12" x14ac:dyDescent="0.2">
      <c r="A262" s="32">
        <v>338</v>
      </c>
      <c r="B262" s="30" t="s">
        <v>151</v>
      </c>
      <c r="C262" s="30" t="s">
        <v>905</v>
      </c>
      <c r="D262" s="30" t="s">
        <v>140</v>
      </c>
      <c r="E262" s="30">
        <v>0</v>
      </c>
      <c r="F262" s="30">
        <v>2</v>
      </c>
      <c r="G262" s="30">
        <v>1</v>
      </c>
      <c r="H262" s="30">
        <v>2</v>
      </c>
      <c r="I262" s="30">
        <v>1</v>
      </c>
      <c r="J262" s="30">
        <v>1</v>
      </c>
      <c r="K262" s="34">
        <v>702600</v>
      </c>
      <c r="L262" s="34">
        <v>702600</v>
      </c>
    </row>
    <row r="263" spans="1:12" s="31" customFormat="1" ht="12" x14ac:dyDescent="0.2">
      <c r="A263" s="32">
        <v>339</v>
      </c>
      <c r="B263" s="30" t="s">
        <v>151</v>
      </c>
      <c r="C263" s="30" t="s">
        <v>924</v>
      </c>
      <c r="D263" s="30" t="s">
        <v>140</v>
      </c>
      <c r="E263" s="30">
        <v>0</v>
      </c>
      <c r="F263" s="30">
        <v>0</v>
      </c>
      <c r="G263" s="30">
        <v>3</v>
      </c>
      <c r="H263" s="30">
        <v>2</v>
      </c>
      <c r="I263" s="30">
        <v>1</v>
      </c>
      <c r="J263" s="30">
        <v>1</v>
      </c>
      <c r="K263" s="34">
        <v>984000</v>
      </c>
      <c r="L263" s="34">
        <v>702600</v>
      </c>
    </row>
    <row r="264" spans="1:12" s="31" customFormat="1" ht="12" x14ac:dyDescent="0.2">
      <c r="A264" s="32">
        <v>341</v>
      </c>
      <c r="B264" s="30" t="s">
        <v>151</v>
      </c>
      <c r="C264" s="30" t="s">
        <v>265</v>
      </c>
      <c r="D264" s="30" t="s">
        <v>140</v>
      </c>
      <c r="E264" s="30">
        <v>0</v>
      </c>
      <c r="F264" s="30">
        <v>4</v>
      </c>
      <c r="G264" s="30">
        <v>0</v>
      </c>
      <c r="H264" s="30">
        <v>0</v>
      </c>
      <c r="I264" s="30">
        <v>4</v>
      </c>
      <c r="J264" s="30">
        <v>4</v>
      </c>
      <c r="K264" s="34">
        <v>377400</v>
      </c>
      <c r="L264" s="34">
        <v>1509600</v>
      </c>
    </row>
    <row r="265" spans="1:12" s="31" customFormat="1" ht="12" x14ac:dyDescent="0.2">
      <c r="A265" s="32">
        <v>342</v>
      </c>
      <c r="B265" s="30" t="s">
        <v>151</v>
      </c>
      <c r="C265" s="30" t="s">
        <v>883</v>
      </c>
      <c r="D265" s="30" t="s">
        <v>140</v>
      </c>
      <c r="E265" s="30">
        <v>0</v>
      </c>
      <c r="F265" s="30">
        <v>2</v>
      </c>
      <c r="G265" s="30">
        <v>0</v>
      </c>
      <c r="H265" s="30">
        <v>0</v>
      </c>
      <c r="I265" s="30">
        <v>2</v>
      </c>
      <c r="J265" s="30">
        <v>2</v>
      </c>
      <c r="K265" s="34">
        <v>1240000</v>
      </c>
      <c r="L265" s="34">
        <v>2480000</v>
      </c>
    </row>
    <row r="266" spans="1:12" s="31" customFormat="1" ht="12" x14ac:dyDescent="0.2">
      <c r="A266" s="32">
        <v>343</v>
      </c>
      <c r="B266" s="30" t="s">
        <v>151</v>
      </c>
      <c r="C266" s="30" t="s">
        <v>766</v>
      </c>
      <c r="D266" s="30" t="s">
        <v>140</v>
      </c>
      <c r="E266" s="30">
        <v>0</v>
      </c>
      <c r="F266" s="30">
        <v>2</v>
      </c>
      <c r="G266" s="30">
        <v>0</v>
      </c>
      <c r="H266" s="30">
        <v>0</v>
      </c>
      <c r="I266" s="30">
        <v>2</v>
      </c>
      <c r="J266" s="30">
        <v>2</v>
      </c>
      <c r="K266" s="34">
        <v>1398500</v>
      </c>
      <c r="L266" s="34">
        <v>2797000</v>
      </c>
    </row>
    <row r="267" spans="1:12" s="31" customFormat="1" ht="12" x14ac:dyDescent="0.2">
      <c r="A267" s="32">
        <v>346</v>
      </c>
      <c r="B267" s="30" t="s">
        <v>151</v>
      </c>
      <c r="C267" s="30" t="s">
        <v>266</v>
      </c>
      <c r="D267" s="30" t="s">
        <v>140</v>
      </c>
      <c r="E267" s="30">
        <v>0</v>
      </c>
      <c r="F267" s="30">
        <v>3</v>
      </c>
      <c r="G267" s="30">
        <v>0</v>
      </c>
      <c r="H267" s="30">
        <v>0</v>
      </c>
      <c r="I267" s="30">
        <v>3</v>
      </c>
      <c r="J267" s="30">
        <v>3</v>
      </c>
      <c r="K267" s="34">
        <v>942600</v>
      </c>
      <c r="L267" s="34">
        <v>2827800</v>
      </c>
    </row>
    <row r="268" spans="1:12" s="31" customFormat="1" ht="12" x14ac:dyDescent="0.2">
      <c r="A268" s="32">
        <v>347</v>
      </c>
      <c r="B268" s="30" t="s">
        <v>151</v>
      </c>
      <c r="C268" s="30" t="s">
        <v>354</v>
      </c>
      <c r="D268" s="30" t="s">
        <v>140</v>
      </c>
      <c r="E268" s="30">
        <v>0</v>
      </c>
      <c r="F268" s="30">
        <v>2</v>
      </c>
      <c r="G268" s="30">
        <v>0</v>
      </c>
      <c r="H268" s="30">
        <v>0</v>
      </c>
      <c r="I268" s="30">
        <v>2</v>
      </c>
      <c r="J268" s="30">
        <v>2</v>
      </c>
      <c r="K268" s="34">
        <v>286000</v>
      </c>
      <c r="L268" s="34">
        <v>572000</v>
      </c>
    </row>
    <row r="269" spans="1:12" s="31" customFormat="1" ht="12" x14ac:dyDescent="0.2">
      <c r="A269" s="32">
        <v>348</v>
      </c>
      <c r="B269" s="30" t="s">
        <v>151</v>
      </c>
      <c r="C269" s="30" t="s">
        <v>355</v>
      </c>
      <c r="D269" s="30" t="s">
        <v>140</v>
      </c>
      <c r="E269" s="30">
        <v>0</v>
      </c>
      <c r="F269" s="30">
        <v>1</v>
      </c>
      <c r="G269" s="30">
        <v>0</v>
      </c>
      <c r="H269" s="30">
        <v>0</v>
      </c>
      <c r="I269" s="30">
        <v>1</v>
      </c>
      <c r="J269" s="30">
        <v>1</v>
      </c>
      <c r="K269" s="34">
        <v>286000</v>
      </c>
      <c r="L269" s="34">
        <v>286000</v>
      </c>
    </row>
    <row r="270" spans="1:12" s="31" customFormat="1" ht="12" x14ac:dyDescent="0.2">
      <c r="A270" s="32">
        <v>349</v>
      </c>
      <c r="B270" s="30" t="s">
        <v>151</v>
      </c>
      <c r="C270" s="30" t="s">
        <v>356</v>
      </c>
      <c r="D270" s="30" t="s">
        <v>140</v>
      </c>
      <c r="E270" s="30">
        <v>0</v>
      </c>
      <c r="F270" s="30">
        <v>3</v>
      </c>
      <c r="G270" s="30">
        <v>0</v>
      </c>
      <c r="H270" s="30">
        <v>0</v>
      </c>
      <c r="I270" s="30">
        <v>3</v>
      </c>
      <c r="J270" s="30">
        <v>3</v>
      </c>
      <c r="K270" s="34">
        <v>468000</v>
      </c>
      <c r="L270" s="34">
        <v>1404000</v>
      </c>
    </row>
    <row r="271" spans="1:12" s="31" customFormat="1" ht="12" x14ac:dyDescent="0.2">
      <c r="A271" s="32">
        <v>350</v>
      </c>
      <c r="B271" s="30" t="s">
        <v>151</v>
      </c>
      <c r="C271" s="30" t="s">
        <v>357</v>
      </c>
      <c r="D271" s="30" t="s">
        <v>140</v>
      </c>
      <c r="E271" s="30">
        <v>0</v>
      </c>
      <c r="F271" s="30">
        <v>1</v>
      </c>
      <c r="G271" s="30">
        <v>0</v>
      </c>
      <c r="H271" s="30">
        <v>0</v>
      </c>
      <c r="I271" s="30">
        <v>1</v>
      </c>
      <c r="J271" s="30">
        <v>1</v>
      </c>
      <c r="K271" s="34">
        <v>468000</v>
      </c>
      <c r="L271" s="34">
        <v>468000</v>
      </c>
    </row>
    <row r="272" spans="1:12" s="31" customFormat="1" ht="12" x14ac:dyDescent="0.2">
      <c r="A272" s="32">
        <v>353</v>
      </c>
      <c r="B272" s="30" t="s">
        <v>151</v>
      </c>
      <c r="C272" s="30" t="s">
        <v>881</v>
      </c>
      <c r="D272" s="30" t="s">
        <v>140</v>
      </c>
      <c r="E272" s="30">
        <v>0</v>
      </c>
      <c r="F272" s="30">
        <v>1</v>
      </c>
      <c r="G272" s="30">
        <v>0</v>
      </c>
      <c r="H272" s="30">
        <v>0</v>
      </c>
      <c r="I272" s="30">
        <v>1</v>
      </c>
      <c r="J272" s="30">
        <v>1</v>
      </c>
      <c r="K272" s="34">
        <v>1686000</v>
      </c>
      <c r="L272" s="34">
        <v>1686000</v>
      </c>
    </row>
    <row r="273" spans="1:12" s="31" customFormat="1" ht="12" x14ac:dyDescent="0.2">
      <c r="A273" s="32">
        <v>354</v>
      </c>
      <c r="B273" s="30" t="s">
        <v>151</v>
      </c>
      <c r="C273" s="30" t="s">
        <v>960</v>
      </c>
      <c r="D273" s="30" t="s">
        <v>140</v>
      </c>
      <c r="E273" s="30">
        <v>0</v>
      </c>
      <c r="F273" s="30">
        <v>2</v>
      </c>
      <c r="G273" s="30">
        <v>0</v>
      </c>
      <c r="H273" s="30">
        <v>0</v>
      </c>
      <c r="I273" s="30">
        <v>2</v>
      </c>
      <c r="J273" s="30">
        <v>2</v>
      </c>
      <c r="K273" s="34">
        <v>1323600</v>
      </c>
      <c r="L273" s="34">
        <v>2647200</v>
      </c>
    </row>
    <row r="274" spans="1:12" s="31" customFormat="1" ht="12" x14ac:dyDescent="0.2">
      <c r="A274" s="32">
        <v>357</v>
      </c>
      <c r="B274" s="30" t="s">
        <v>151</v>
      </c>
      <c r="C274" s="30" t="s">
        <v>841</v>
      </c>
      <c r="D274" s="30" t="s">
        <v>140</v>
      </c>
      <c r="E274" s="30">
        <v>0</v>
      </c>
      <c r="F274" s="30">
        <v>2</v>
      </c>
      <c r="G274" s="30">
        <v>2</v>
      </c>
      <c r="H274" s="30">
        <v>2</v>
      </c>
      <c r="I274" s="30">
        <v>2</v>
      </c>
      <c r="J274" s="30">
        <v>2</v>
      </c>
      <c r="K274" s="34">
        <v>475800</v>
      </c>
      <c r="L274" s="34">
        <v>951600</v>
      </c>
    </row>
    <row r="275" spans="1:12" s="31" customFormat="1" ht="12" x14ac:dyDescent="0.2">
      <c r="A275" s="32">
        <v>358</v>
      </c>
      <c r="B275" s="30" t="s">
        <v>151</v>
      </c>
      <c r="C275" s="30" t="s">
        <v>842</v>
      </c>
      <c r="D275" s="30" t="s">
        <v>140</v>
      </c>
      <c r="E275" s="30">
        <v>0</v>
      </c>
      <c r="F275" s="30">
        <v>1</v>
      </c>
      <c r="G275" s="30">
        <v>0</v>
      </c>
      <c r="H275" s="30">
        <v>0</v>
      </c>
      <c r="I275" s="30">
        <v>1</v>
      </c>
      <c r="J275" s="30">
        <v>1</v>
      </c>
      <c r="K275" s="34">
        <v>2370000</v>
      </c>
      <c r="L275" s="34">
        <v>2370000</v>
      </c>
    </row>
    <row r="276" spans="1:12" s="31" customFormat="1" ht="12" x14ac:dyDescent="0.2">
      <c r="A276" s="32">
        <v>359</v>
      </c>
      <c r="B276" s="30" t="s">
        <v>861</v>
      </c>
      <c r="C276" s="30" t="s">
        <v>767</v>
      </c>
      <c r="D276" s="30">
        <v>0</v>
      </c>
      <c r="E276" s="30">
        <v>0</v>
      </c>
      <c r="F276" s="30">
        <v>1</v>
      </c>
      <c r="G276" s="30">
        <v>0</v>
      </c>
      <c r="H276" s="30">
        <v>0</v>
      </c>
      <c r="I276" s="30">
        <v>1</v>
      </c>
      <c r="J276" s="30">
        <v>1</v>
      </c>
      <c r="K276" s="34">
        <v>0</v>
      </c>
      <c r="L276" s="34">
        <v>0</v>
      </c>
    </row>
    <row r="277" spans="1:12" s="31" customFormat="1" ht="12" x14ac:dyDescent="0.2">
      <c r="A277" s="32">
        <v>360</v>
      </c>
      <c r="B277" s="30" t="s">
        <v>862</v>
      </c>
      <c r="C277" s="30" t="s">
        <v>495</v>
      </c>
      <c r="D277" s="30">
        <v>0</v>
      </c>
      <c r="E277" s="30">
        <v>0</v>
      </c>
      <c r="F277" s="30">
        <v>1</v>
      </c>
      <c r="G277" s="30">
        <v>0</v>
      </c>
      <c r="H277" s="30">
        <v>0</v>
      </c>
      <c r="I277" s="30">
        <v>1</v>
      </c>
      <c r="J277" s="30">
        <v>1</v>
      </c>
      <c r="K277" s="34">
        <v>250000</v>
      </c>
      <c r="L277" s="34">
        <v>250000</v>
      </c>
    </row>
    <row r="278" spans="1:12" s="31" customFormat="1" ht="12" x14ac:dyDescent="0.2">
      <c r="A278" s="32">
        <v>361</v>
      </c>
      <c r="B278" s="30" t="s">
        <v>861</v>
      </c>
      <c r="C278" s="30" t="s">
        <v>496</v>
      </c>
      <c r="D278" s="30" t="s">
        <v>197</v>
      </c>
      <c r="E278" s="30">
        <v>0</v>
      </c>
      <c r="F278" s="30">
        <v>2</v>
      </c>
      <c r="G278" s="30">
        <v>0</v>
      </c>
      <c r="H278" s="30">
        <v>0</v>
      </c>
      <c r="I278" s="30">
        <v>2</v>
      </c>
      <c r="J278" s="30">
        <v>2</v>
      </c>
      <c r="K278" s="34">
        <v>204000</v>
      </c>
      <c r="L278" s="34">
        <v>408000</v>
      </c>
    </row>
    <row r="279" spans="1:12" s="31" customFormat="1" ht="12" x14ac:dyDescent="0.2">
      <c r="A279" s="32">
        <v>362</v>
      </c>
      <c r="B279" s="30" t="s">
        <v>430</v>
      </c>
      <c r="C279" s="30" t="s">
        <v>768</v>
      </c>
      <c r="D279" s="30" t="s">
        <v>403</v>
      </c>
      <c r="E279" s="30">
        <v>0</v>
      </c>
      <c r="F279" s="30">
        <v>1</v>
      </c>
      <c r="G279" s="30">
        <v>0</v>
      </c>
      <c r="H279" s="30">
        <v>0</v>
      </c>
      <c r="I279" s="30">
        <v>1</v>
      </c>
      <c r="J279" s="30">
        <v>1</v>
      </c>
      <c r="K279" s="34">
        <v>300000</v>
      </c>
      <c r="L279" s="34">
        <v>300000</v>
      </c>
    </row>
    <row r="280" spans="1:12" s="31" customFormat="1" ht="12" x14ac:dyDescent="0.2">
      <c r="A280" s="32">
        <v>363</v>
      </c>
      <c r="B280" s="30" t="s">
        <v>863</v>
      </c>
      <c r="C280" s="30" t="s">
        <v>769</v>
      </c>
      <c r="D280" s="30" t="s">
        <v>403</v>
      </c>
      <c r="E280" s="30">
        <v>0</v>
      </c>
      <c r="F280" s="30">
        <v>1</v>
      </c>
      <c r="G280" s="30">
        <v>0</v>
      </c>
      <c r="H280" s="30">
        <v>0</v>
      </c>
      <c r="I280" s="30">
        <v>1</v>
      </c>
      <c r="J280" s="30">
        <v>1</v>
      </c>
      <c r="K280" s="34">
        <v>450000</v>
      </c>
      <c r="L280" s="34">
        <v>450000</v>
      </c>
    </row>
    <row r="281" spans="1:12" s="31" customFormat="1" ht="12" x14ac:dyDescent="0.2">
      <c r="A281" s="32">
        <v>364</v>
      </c>
      <c r="B281" s="30" t="s">
        <v>497</v>
      </c>
      <c r="C281" s="30" t="s">
        <v>770</v>
      </c>
      <c r="D281" s="30" t="s">
        <v>197</v>
      </c>
      <c r="E281" s="30">
        <v>0</v>
      </c>
      <c r="F281" s="30">
        <v>2</v>
      </c>
      <c r="G281" s="30">
        <v>0</v>
      </c>
      <c r="H281" s="30">
        <v>0</v>
      </c>
      <c r="I281" s="30">
        <v>2</v>
      </c>
      <c r="J281" s="30">
        <v>2</v>
      </c>
      <c r="K281" s="34">
        <v>450000</v>
      </c>
      <c r="L281" s="34">
        <v>900000</v>
      </c>
    </row>
    <row r="282" spans="1:12" s="31" customFormat="1" ht="12" x14ac:dyDescent="0.2">
      <c r="A282" s="32">
        <v>365</v>
      </c>
      <c r="B282" s="30" t="s">
        <v>498</v>
      </c>
      <c r="C282" s="30" t="s">
        <v>771</v>
      </c>
      <c r="D282" s="30">
        <v>0</v>
      </c>
      <c r="E282" s="30">
        <v>0</v>
      </c>
      <c r="F282" s="30">
        <v>1</v>
      </c>
      <c r="G282" s="30">
        <v>0</v>
      </c>
      <c r="H282" s="30">
        <v>0</v>
      </c>
      <c r="I282" s="30">
        <v>1</v>
      </c>
      <c r="J282" s="30">
        <v>1</v>
      </c>
      <c r="K282" s="34">
        <v>361000</v>
      </c>
      <c r="L282" s="34">
        <v>361000</v>
      </c>
    </row>
    <row r="283" spans="1:12" s="31" customFormat="1" ht="12" x14ac:dyDescent="0.2">
      <c r="A283" s="32">
        <v>366</v>
      </c>
      <c r="B283" s="30" t="s">
        <v>864</v>
      </c>
      <c r="C283" s="30" t="s">
        <v>772</v>
      </c>
      <c r="D283" s="30">
        <v>0</v>
      </c>
      <c r="E283" s="30">
        <v>0</v>
      </c>
      <c r="F283" s="30">
        <v>1</v>
      </c>
      <c r="G283" s="30">
        <v>0</v>
      </c>
      <c r="H283" s="30">
        <v>0</v>
      </c>
      <c r="I283" s="30">
        <v>1</v>
      </c>
      <c r="J283" s="30">
        <v>1</v>
      </c>
      <c r="K283" s="34">
        <v>361000</v>
      </c>
      <c r="L283" s="34">
        <v>361000</v>
      </c>
    </row>
    <row r="284" spans="1:12" s="31" customFormat="1" ht="12" x14ac:dyDescent="0.2">
      <c r="A284" s="32">
        <v>367</v>
      </c>
      <c r="B284" s="30" t="s">
        <v>864</v>
      </c>
      <c r="C284" s="30" t="s">
        <v>773</v>
      </c>
      <c r="D284" s="30">
        <v>0</v>
      </c>
      <c r="E284" s="30">
        <v>0</v>
      </c>
      <c r="F284" s="30">
        <v>1</v>
      </c>
      <c r="G284" s="30">
        <v>0</v>
      </c>
      <c r="H284" s="30">
        <v>0</v>
      </c>
      <c r="I284" s="30">
        <v>1</v>
      </c>
      <c r="J284" s="30">
        <v>1</v>
      </c>
      <c r="K284" s="34">
        <v>361000</v>
      </c>
      <c r="L284" s="34">
        <v>361000</v>
      </c>
    </row>
    <row r="285" spans="1:12" s="31" customFormat="1" ht="12" x14ac:dyDescent="0.2">
      <c r="A285" s="32">
        <v>368</v>
      </c>
      <c r="B285" s="30" t="s">
        <v>125</v>
      </c>
      <c r="C285" s="30" t="s">
        <v>774</v>
      </c>
      <c r="D285" s="30">
        <v>0</v>
      </c>
      <c r="E285" s="30">
        <v>0</v>
      </c>
      <c r="F285" s="30">
        <v>1</v>
      </c>
      <c r="G285" s="30">
        <v>0</v>
      </c>
      <c r="H285" s="30">
        <v>0</v>
      </c>
      <c r="I285" s="30">
        <v>1</v>
      </c>
      <c r="J285" s="30">
        <v>1</v>
      </c>
      <c r="K285" s="34">
        <v>242600</v>
      </c>
      <c r="L285" s="34">
        <v>242600</v>
      </c>
    </row>
    <row r="286" spans="1:12" s="31" customFormat="1" ht="12" x14ac:dyDescent="0.2">
      <c r="A286" s="32">
        <v>369</v>
      </c>
      <c r="B286" s="30" t="s">
        <v>1098</v>
      </c>
      <c r="C286" s="30">
        <v>0</v>
      </c>
      <c r="D286" s="30">
        <v>0</v>
      </c>
      <c r="E286" s="30">
        <v>0</v>
      </c>
      <c r="F286" s="30">
        <v>1</v>
      </c>
      <c r="G286" s="30">
        <v>0</v>
      </c>
      <c r="H286" s="30">
        <v>0</v>
      </c>
      <c r="I286" s="30">
        <v>1</v>
      </c>
      <c r="J286" s="30">
        <v>1</v>
      </c>
      <c r="K286" s="34">
        <v>150000</v>
      </c>
      <c r="L286" s="34">
        <v>150000</v>
      </c>
    </row>
    <row r="287" spans="1:12" s="31" customFormat="1" ht="12" x14ac:dyDescent="0.2">
      <c r="A287" s="32">
        <v>370</v>
      </c>
      <c r="B287" s="30" t="s">
        <v>432</v>
      </c>
      <c r="C287" s="30" t="s">
        <v>775</v>
      </c>
      <c r="D287" s="30" t="s">
        <v>197</v>
      </c>
      <c r="E287" s="30">
        <v>0</v>
      </c>
      <c r="F287" s="30">
        <v>2</v>
      </c>
      <c r="G287" s="30">
        <v>0</v>
      </c>
      <c r="H287" s="30">
        <v>0</v>
      </c>
      <c r="I287" s="30">
        <v>2</v>
      </c>
      <c r="J287" s="30">
        <v>2</v>
      </c>
      <c r="K287" s="34">
        <v>150000</v>
      </c>
      <c r="L287" s="34">
        <v>300000</v>
      </c>
    </row>
    <row r="288" spans="1:12" s="31" customFormat="1" ht="12" x14ac:dyDescent="0.2">
      <c r="A288" s="32">
        <v>371</v>
      </c>
      <c r="B288" s="30" t="s">
        <v>834</v>
      </c>
      <c r="C288" s="30" t="s">
        <v>397</v>
      </c>
      <c r="D288" s="30" t="s">
        <v>223</v>
      </c>
      <c r="E288" s="30">
        <v>0</v>
      </c>
      <c r="F288" s="30">
        <v>1</v>
      </c>
      <c r="G288" s="30">
        <v>1</v>
      </c>
      <c r="H288" s="30">
        <v>1</v>
      </c>
      <c r="I288" s="30">
        <v>1</v>
      </c>
      <c r="J288" s="30">
        <v>1</v>
      </c>
      <c r="K288" s="34">
        <v>210000</v>
      </c>
      <c r="L288" s="34">
        <v>210000</v>
      </c>
    </row>
    <row r="289" spans="1:12" s="31" customFormat="1" ht="12" x14ac:dyDescent="0.2">
      <c r="A289" s="32">
        <v>372</v>
      </c>
      <c r="B289" s="30" t="s">
        <v>834</v>
      </c>
      <c r="C289" s="30" t="s">
        <v>399</v>
      </c>
      <c r="D289" s="30" t="s">
        <v>223</v>
      </c>
      <c r="E289" s="30">
        <v>0</v>
      </c>
      <c r="F289" s="30">
        <v>1</v>
      </c>
      <c r="G289" s="30">
        <v>0</v>
      </c>
      <c r="H289" s="30">
        <v>0</v>
      </c>
      <c r="I289" s="30">
        <v>1</v>
      </c>
      <c r="J289" s="30">
        <v>1</v>
      </c>
      <c r="K289" s="34">
        <v>210700</v>
      </c>
      <c r="L289" s="34">
        <v>210700</v>
      </c>
    </row>
    <row r="290" spans="1:12" s="31" customFormat="1" ht="12" x14ac:dyDescent="0.2">
      <c r="A290" s="32">
        <v>373</v>
      </c>
      <c r="B290" s="30" t="s">
        <v>506</v>
      </c>
      <c r="C290" s="30" t="s">
        <v>1024</v>
      </c>
      <c r="D290" s="30" t="s">
        <v>223</v>
      </c>
      <c r="E290" s="30">
        <v>0</v>
      </c>
      <c r="F290" s="30">
        <v>2</v>
      </c>
      <c r="G290" s="30">
        <v>0</v>
      </c>
      <c r="H290" s="30">
        <v>0</v>
      </c>
      <c r="I290" s="30">
        <v>2</v>
      </c>
      <c r="J290" s="30">
        <v>2</v>
      </c>
      <c r="K290" s="34">
        <v>598000</v>
      </c>
      <c r="L290" s="34">
        <v>1196000</v>
      </c>
    </row>
    <row r="291" spans="1:12" s="31" customFormat="1" ht="12" x14ac:dyDescent="0.2">
      <c r="A291" s="32">
        <v>374</v>
      </c>
      <c r="B291" s="30" t="s">
        <v>414</v>
      </c>
      <c r="C291" s="30" t="s">
        <v>335</v>
      </c>
      <c r="D291" s="30" t="s">
        <v>223</v>
      </c>
      <c r="E291" s="30">
        <v>0</v>
      </c>
      <c r="F291" s="30">
        <v>0</v>
      </c>
      <c r="G291" s="30">
        <v>1</v>
      </c>
      <c r="H291" s="30">
        <v>0</v>
      </c>
      <c r="I291" s="30">
        <v>1</v>
      </c>
      <c r="J291" s="30">
        <v>1</v>
      </c>
      <c r="K291" s="34">
        <v>210000</v>
      </c>
      <c r="L291" s="34">
        <v>210000</v>
      </c>
    </row>
    <row r="292" spans="1:12" s="31" customFormat="1" ht="12" x14ac:dyDescent="0.2">
      <c r="A292" s="32">
        <v>375</v>
      </c>
      <c r="B292" s="30" t="s">
        <v>1215</v>
      </c>
      <c r="C292" s="30" t="s">
        <v>334</v>
      </c>
      <c r="D292" s="30" t="s">
        <v>403</v>
      </c>
      <c r="E292" s="30">
        <v>0</v>
      </c>
      <c r="F292" s="30">
        <v>0</v>
      </c>
      <c r="G292" s="30">
        <v>2</v>
      </c>
      <c r="H292" s="30">
        <v>1</v>
      </c>
      <c r="I292" s="30">
        <v>1</v>
      </c>
      <c r="J292" s="30">
        <v>1</v>
      </c>
      <c r="K292" s="34">
        <v>230000</v>
      </c>
      <c r="L292" s="34">
        <v>230000</v>
      </c>
    </row>
    <row r="293" spans="1:12" s="31" customFormat="1" ht="12" x14ac:dyDescent="0.2">
      <c r="A293" s="32">
        <v>378</v>
      </c>
      <c r="B293" s="30" t="s">
        <v>500</v>
      </c>
      <c r="C293" s="30" t="s">
        <v>390</v>
      </c>
      <c r="D293" s="30" t="s">
        <v>223</v>
      </c>
      <c r="E293" s="30">
        <v>0</v>
      </c>
      <c r="F293" s="30">
        <v>1</v>
      </c>
      <c r="G293" s="30">
        <v>1</v>
      </c>
      <c r="H293" s="30">
        <v>1</v>
      </c>
      <c r="I293" s="30">
        <v>1</v>
      </c>
      <c r="J293" s="30">
        <v>1</v>
      </c>
      <c r="K293" s="34">
        <v>460000</v>
      </c>
      <c r="L293" s="34">
        <v>460000</v>
      </c>
    </row>
    <row r="294" spans="1:12" s="31" customFormat="1" ht="12" x14ac:dyDescent="0.2">
      <c r="A294" s="32">
        <v>379</v>
      </c>
      <c r="B294" s="30" t="s">
        <v>499</v>
      </c>
      <c r="C294" s="30" t="s">
        <v>415</v>
      </c>
      <c r="D294" s="30" t="s">
        <v>403</v>
      </c>
      <c r="E294" s="30">
        <v>0</v>
      </c>
      <c r="F294" s="30">
        <v>1</v>
      </c>
      <c r="G294" s="30">
        <v>0</v>
      </c>
      <c r="H294" s="30">
        <v>0</v>
      </c>
      <c r="I294" s="30">
        <v>1</v>
      </c>
      <c r="J294" s="30">
        <v>1</v>
      </c>
      <c r="K294" s="34">
        <v>486500</v>
      </c>
      <c r="L294" s="34">
        <v>486500</v>
      </c>
    </row>
    <row r="295" spans="1:12" s="31" customFormat="1" ht="12" x14ac:dyDescent="0.2">
      <c r="A295" s="32">
        <v>380</v>
      </c>
      <c r="B295" s="30" t="s">
        <v>501</v>
      </c>
      <c r="C295" s="30" t="s">
        <v>382</v>
      </c>
      <c r="D295" s="30" t="s">
        <v>296</v>
      </c>
      <c r="E295" s="30">
        <v>0</v>
      </c>
      <c r="F295" s="30">
        <v>1</v>
      </c>
      <c r="G295" s="30">
        <v>0</v>
      </c>
      <c r="H295" s="30">
        <v>0</v>
      </c>
      <c r="I295" s="30">
        <v>1</v>
      </c>
      <c r="J295" s="30">
        <v>1</v>
      </c>
      <c r="K295" s="34">
        <v>286000</v>
      </c>
      <c r="L295" s="34">
        <v>286000</v>
      </c>
    </row>
    <row r="296" spans="1:12" s="31" customFormat="1" ht="12" x14ac:dyDescent="0.2">
      <c r="A296" s="32">
        <v>381</v>
      </c>
      <c r="B296" s="30" t="s">
        <v>1221</v>
      </c>
      <c r="C296" s="30" t="s">
        <v>1220</v>
      </c>
      <c r="D296" s="30">
        <v>0</v>
      </c>
      <c r="E296" s="30">
        <v>0</v>
      </c>
      <c r="F296" s="30">
        <v>1</v>
      </c>
      <c r="G296" s="30">
        <v>1</v>
      </c>
      <c r="H296" s="30">
        <v>1</v>
      </c>
      <c r="I296" s="30">
        <v>1</v>
      </c>
      <c r="J296" s="30">
        <v>1</v>
      </c>
      <c r="K296" s="34">
        <v>439500</v>
      </c>
      <c r="L296" s="34">
        <v>439500</v>
      </c>
    </row>
    <row r="297" spans="1:12" s="31" customFormat="1" ht="12" x14ac:dyDescent="0.2">
      <c r="A297" s="32">
        <v>382</v>
      </c>
      <c r="B297" s="30" t="s">
        <v>503</v>
      </c>
      <c r="C297" s="30" t="s">
        <v>644</v>
      </c>
      <c r="D297" s="30" t="s">
        <v>295</v>
      </c>
      <c r="E297" s="30">
        <v>0</v>
      </c>
      <c r="F297" s="30">
        <v>0</v>
      </c>
      <c r="G297" s="30">
        <v>1</v>
      </c>
      <c r="H297" s="30">
        <v>0</v>
      </c>
      <c r="I297" s="30">
        <v>1</v>
      </c>
      <c r="J297" s="30">
        <v>1</v>
      </c>
      <c r="K297" s="34">
        <v>546000</v>
      </c>
      <c r="L297" s="34">
        <v>546000</v>
      </c>
    </row>
    <row r="298" spans="1:12" s="31" customFormat="1" ht="12" x14ac:dyDescent="0.2">
      <c r="A298" s="32">
        <v>383</v>
      </c>
      <c r="B298" s="30" t="s">
        <v>503</v>
      </c>
      <c r="C298" s="30" t="s">
        <v>505</v>
      </c>
      <c r="D298" s="30" t="s">
        <v>296</v>
      </c>
      <c r="E298" s="30">
        <v>0</v>
      </c>
      <c r="F298" s="30">
        <v>1</v>
      </c>
      <c r="G298" s="30">
        <v>0</v>
      </c>
      <c r="H298" s="30">
        <v>0</v>
      </c>
      <c r="I298" s="30">
        <v>1</v>
      </c>
      <c r="J298" s="30">
        <v>1</v>
      </c>
      <c r="K298" s="34">
        <v>814000</v>
      </c>
      <c r="L298" s="34">
        <v>814000</v>
      </c>
    </row>
    <row r="299" spans="1:12" s="31" customFormat="1" ht="12" x14ac:dyDescent="0.2">
      <c r="A299" s="32">
        <v>386</v>
      </c>
      <c r="B299" s="30" t="s">
        <v>506</v>
      </c>
      <c r="C299" s="30" t="s">
        <v>225</v>
      </c>
      <c r="D299" s="30">
        <v>0</v>
      </c>
      <c r="E299" s="30">
        <v>0</v>
      </c>
      <c r="F299" s="30">
        <v>1</v>
      </c>
      <c r="G299" s="30">
        <v>0</v>
      </c>
      <c r="H299" s="30">
        <v>0</v>
      </c>
      <c r="I299" s="30">
        <v>1</v>
      </c>
      <c r="J299" s="30">
        <v>1</v>
      </c>
      <c r="K299" s="34">
        <v>30000</v>
      </c>
      <c r="L299" s="34">
        <v>30000</v>
      </c>
    </row>
    <row r="300" spans="1:12" s="31" customFormat="1" ht="12" x14ac:dyDescent="0.2">
      <c r="A300" s="32">
        <v>387</v>
      </c>
      <c r="B300" s="30" t="s">
        <v>362</v>
      </c>
      <c r="C300" s="30" t="s">
        <v>363</v>
      </c>
      <c r="D300" s="30" t="s">
        <v>296</v>
      </c>
      <c r="E300" s="30">
        <v>0</v>
      </c>
      <c r="F300" s="30">
        <v>1</v>
      </c>
      <c r="G300" s="30">
        <v>0</v>
      </c>
      <c r="H300" s="30">
        <v>0</v>
      </c>
      <c r="I300" s="30">
        <v>1</v>
      </c>
      <c r="J300" s="30">
        <v>1</v>
      </c>
      <c r="K300" s="34">
        <v>386500</v>
      </c>
      <c r="L300" s="34">
        <v>386500</v>
      </c>
    </row>
    <row r="301" spans="1:12" s="31" customFormat="1" ht="12" x14ac:dyDescent="0.2">
      <c r="A301" s="32">
        <v>388</v>
      </c>
      <c r="B301" s="30" t="s">
        <v>362</v>
      </c>
      <c r="C301" s="30" t="s">
        <v>364</v>
      </c>
      <c r="D301" s="30" t="s">
        <v>398</v>
      </c>
      <c r="E301" s="30">
        <v>0</v>
      </c>
      <c r="F301" s="30">
        <v>2</v>
      </c>
      <c r="G301" s="30">
        <v>2</v>
      </c>
      <c r="H301" s="30">
        <v>3</v>
      </c>
      <c r="I301" s="30">
        <v>1</v>
      </c>
      <c r="J301" s="30">
        <v>1</v>
      </c>
      <c r="K301" s="34">
        <v>565000</v>
      </c>
      <c r="L301" s="34">
        <v>565000</v>
      </c>
    </row>
    <row r="302" spans="1:12" s="31" customFormat="1" ht="12" x14ac:dyDescent="0.2">
      <c r="A302" s="32">
        <v>389</v>
      </c>
      <c r="B302" s="30" t="s">
        <v>508</v>
      </c>
      <c r="C302" s="30" t="s">
        <v>509</v>
      </c>
      <c r="D302" s="30">
        <v>0</v>
      </c>
      <c r="E302" s="30">
        <v>0</v>
      </c>
      <c r="F302" s="30">
        <v>1</v>
      </c>
      <c r="G302" s="30">
        <v>0</v>
      </c>
      <c r="H302" s="30">
        <v>0</v>
      </c>
      <c r="I302" s="30">
        <v>1</v>
      </c>
      <c r="J302" s="30">
        <v>1</v>
      </c>
      <c r="K302" s="34">
        <v>130000</v>
      </c>
      <c r="L302" s="34">
        <v>130000</v>
      </c>
    </row>
    <row r="303" spans="1:12" s="31" customFormat="1" ht="12" x14ac:dyDescent="0.2">
      <c r="A303" s="32">
        <v>392</v>
      </c>
      <c r="B303" s="30" t="s">
        <v>323</v>
      </c>
      <c r="C303" s="30" t="s">
        <v>324</v>
      </c>
      <c r="D303" s="30" t="s">
        <v>1025</v>
      </c>
      <c r="E303" s="30">
        <v>0</v>
      </c>
      <c r="F303" s="30">
        <v>0</v>
      </c>
      <c r="G303" s="30">
        <v>1</v>
      </c>
      <c r="H303" s="30">
        <v>0</v>
      </c>
      <c r="I303" s="30">
        <v>1</v>
      </c>
      <c r="J303" s="30">
        <v>1</v>
      </c>
      <c r="K303" s="34">
        <v>203000</v>
      </c>
      <c r="L303" s="34">
        <v>203000</v>
      </c>
    </row>
    <row r="304" spans="1:12" s="31" customFormat="1" ht="12" x14ac:dyDescent="0.2">
      <c r="A304" s="32">
        <v>393</v>
      </c>
      <c r="B304" s="30" t="s">
        <v>513</v>
      </c>
      <c r="C304" s="30" t="s">
        <v>514</v>
      </c>
      <c r="D304" s="30">
        <v>0</v>
      </c>
      <c r="E304" s="30">
        <v>0</v>
      </c>
      <c r="F304" s="30">
        <v>1</v>
      </c>
      <c r="G304" s="30">
        <v>0</v>
      </c>
      <c r="H304" s="30">
        <v>0</v>
      </c>
      <c r="I304" s="30">
        <v>1</v>
      </c>
      <c r="J304" s="30">
        <v>1</v>
      </c>
      <c r="K304" s="34">
        <v>1400000</v>
      </c>
      <c r="L304" s="34">
        <v>1400000</v>
      </c>
    </row>
    <row r="305" spans="1:12" s="31" customFormat="1" ht="12" x14ac:dyDescent="0.2">
      <c r="A305" s="32">
        <v>396</v>
      </c>
      <c r="B305" s="30" t="s">
        <v>518</v>
      </c>
      <c r="C305" s="30" t="s">
        <v>108</v>
      </c>
      <c r="D305" s="30">
        <v>0</v>
      </c>
      <c r="E305" s="30">
        <v>0</v>
      </c>
      <c r="F305" s="30">
        <v>3</v>
      </c>
      <c r="G305" s="30">
        <v>0</v>
      </c>
      <c r="H305" s="30">
        <v>0</v>
      </c>
      <c r="I305" s="30">
        <v>3</v>
      </c>
      <c r="J305" s="30">
        <v>3</v>
      </c>
      <c r="K305" s="34">
        <v>3000000</v>
      </c>
      <c r="L305" s="34">
        <v>9000000</v>
      </c>
    </row>
    <row r="306" spans="1:12" s="31" customFormat="1" ht="12" x14ac:dyDescent="0.2">
      <c r="A306" s="32">
        <v>399</v>
      </c>
      <c r="B306" s="30" t="s">
        <v>518</v>
      </c>
      <c r="C306" s="30" t="s">
        <v>110</v>
      </c>
      <c r="D306" s="30">
        <v>0</v>
      </c>
      <c r="E306" s="30">
        <v>0</v>
      </c>
      <c r="F306" s="30">
        <v>3</v>
      </c>
      <c r="G306" s="30">
        <v>0</v>
      </c>
      <c r="H306" s="30">
        <v>0</v>
      </c>
      <c r="I306" s="30">
        <v>3</v>
      </c>
      <c r="J306" s="30">
        <v>3</v>
      </c>
      <c r="K306" s="34">
        <v>3000000</v>
      </c>
      <c r="L306" s="34">
        <v>9000000</v>
      </c>
    </row>
    <row r="307" spans="1:12" s="31" customFormat="1" ht="12" x14ac:dyDescent="0.2">
      <c r="A307" s="32">
        <v>400</v>
      </c>
      <c r="B307" s="30" t="s">
        <v>518</v>
      </c>
      <c r="C307" s="30" t="s">
        <v>111</v>
      </c>
      <c r="D307" s="30">
        <v>0</v>
      </c>
      <c r="E307" s="30">
        <v>0</v>
      </c>
      <c r="F307" s="30">
        <v>8</v>
      </c>
      <c r="G307" s="30">
        <v>0</v>
      </c>
      <c r="H307" s="30">
        <v>0</v>
      </c>
      <c r="I307" s="30">
        <v>8</v>
      </c>
      <c r="J307" s="30">
        <v>8</v>
      </c>
      <c r="K307" s="34">
        <v>3000000</v>
      </c>
      <c r="L307" s="34">
        <v>24000000</v>
      </c>
    </row>
    <row r="308" spans="1:12" s="31" customFormat="1" ht="12" x14ac:dyDescent="0.2">
      <c r="A308" s="32">
        <v>401</v>
      </c>
      <c r="B308" s="30" t="s">
        <v>518</v>
      </c>
      <c r="C308" s="30" t="s">
        <v>889</v>
      </c>
      <c r="D308" s="30">
        <v>0</v>
      </c>
      <c r="E308" s="30">
        <v>0</v>
      </c>
      <c r="F308" s="30">
        <v>3</v>
      </c>
      <c r="G308" s="30">
        <v>0</v>
      </c>
      <c r="H308" s="30">
        <v>0</v>
      </c>
      <c r="I308" s="30">
        <v>3</v>
      </c>
      <c r="J308" s="30">
        <v>3</v>
      </c>
      <c r="K308" s="34">
        <v>3000000</v>
      </c>
      <c r="L308" s="34">
        <v>9000000</v>
      </c>
    </row>
    <row r="309" spans="1:12" s="31" customFormat="1" ht="12" x14ac:dyDescent="0.2">
      <c r="A309" s="32">
        <v>405</v>
      </c>
      <c r="B309" s="30" t="s">
        <v>776</v>
      </c>
      <c r="C309" s="30" t="s">
        <v>276</v>
      </c>
      <c r="D309" s="30">
        <v>0</v>
      </c>
      <c r="E309" s="30">
        <v>0</v>
      </c>
      <c r="F309" s="30">
        <v>1</v>
      </c>
      <c r="G309" s="30">
        <v>0</v>
      </c>
      <c r="H309" s="30">
        <v>0</v>
      </c>
      <c r="I309" s="30">
        <v>1</v>
      </c>
      <c r="J309" s="30">
        <v>1</v>
      </c>
      <c r="K309" s="34">
        <v>0</v>
      </c>
      <c r="L309" s="34">
        <v>0</v>
      </c>
    </row>
    <row r="310" spans="1:12" s="31" customFormat="1" ht="12" x14ac:dyDescent="0.2">
      <c r="A310" s="32">
        <v>407</v>
      </c>
      <c r="B310" s="30" t="s">
        <v>776</v>
      </c>
      <c r="C310" s="30" t="s">
        <v>777</v>
      </c>
      <c r="D310" s="30">
        <v>0</v>
      </c>
      <c r="E310" s="30">
        <v>0</v>
      </c>
      <c r="F310" s="30">
        <v>2</v>
      </c>
      <c r="G310" s="30">
        <v>0</v>
      </c>
      <c r="H310" s="30">
        <v>0</v>
      </c>
      <c r="I310" s="30">
        <v>2</v>
      </c>
      <c r="J310" s="30">
        <v>2</v>
      </c>
      <c r="K310" s="34">
        <v>0</v>
      </c>
      <c r="L310" s="34">
        <v>0</v>
      </c>
    </row>
    <row r="311" spans="1:12" s="31" customFormat="1" ht="12" x14ac:dyDescent="0.2">
      <c r="A311" s="32">
        <v>411</v>
      </c>
      <c r="B311" s="30" t="s">
        <v>227</v>
      </c>
      <c r="C311" s="30" t="s">
        <v>229</v>
      </c>
      <c r="D311" s="30" t="s">
        <v>283</v>
      </c>
      <c r="E311" s="30">
        <v>0</v>
      </c>
      <c r="F311" s="30">
        <v>20</v>
      </c>
      <c r="G311" s="30">
        <v>0</v>
      </c>
      <c r="H311" s="30">
        <v>0</v>
      </c>
      <c r="I311" s="30">
        <v>20</v>
      </c>
      <c r="J311" s="30">
        <v>20</v>
      </c>
      <c r="K311" s="34">
        <v>332000</v>
      </c>
      <c r="L311" s="34">
        <v>6640000</v>
      </c>
    </row>
    <row r="312" spans="1:12" s="31" customFormat="1" ht="12" x14ac:dyDescent="0.2">
      <c r="A312" s="32">
        <v>412</v>
      </c>
      <c r="B312" s="30" t="s">
        <v>519</v>
      </c>
      <c r="C312" s="30" t="s">
        <v>520</v>
      </c>
      <c r="D312" s="30" t="s">
        <v>283</v>
      </c>
      <c r="E312" s="30">
        <v>0</v>
      </c>
      <c r="F312" s="30">
        <v>20</v>
      </c>
      <c r="G312" s="30">
        <v>0</v>
      </c>
      <c r="H312" s="30">
        <v>0</v>
      </c>
      <c r="I312" s="30">
        <v>20</v>
      </c>
      <c r="J312" s="30">
        <v>20</v>
      </c>
      <c r="K312" s="34">
        <v>197000</v>
      </c>
      <c r="L312" s="34">
        <v>3940000</v>
      </c>
    </row>
    <row r="313" spans="1:12" s="31" customFormat="1" ht="12" x14ac:dyDescent="0.2">
      <c r="A313" s="32">
        <v>413</v>
      </c>
      <c r="B313" s="30" t="s">
        <v>521</v>
      </c>
      <c r="C313" s="30" t="s">
        <v>522</v>
      </c>
      <c r="D313" s="30">
        <v>0</v>
      </c>
      <c r="E313" s="30">
        <v>0</v>
      </c>
      <c r="F313" s="30">
        <v>11</v>
      </c>
      <c r="G313" s="30">
        <v>0</v>
      </c>
      <c r="H313" s="30">
        <v>0</v>
      </c>
      <c r="I313" s="30">
        <v>11</v>
      </c>
      <c r="J313" s="30">
        <v>11</v>
      </c>
      <c r="K313" s="34">
        <v>83343.399999999994</v>
      </c>
      <c r="L313" s="34">
        <v>916777.39999999991</v>
      </c>
    </row>
    <row r="314" spans="1:12" s="31" customFormat="1" ht="12" x14ac:dyDescent="0.2">
      <c r="A314" s="32">
        <v>414</v>
      </c>
      <c r="B314" s="30" t="s">
        <v>523</v>
      </c>
      <c r="C314" s="30" t="s">
        <v>524</v>
      </c>
      <c r="D314" s="30">
        <v>0</v>
      </c>
      <c r="E314" s="30">
        <v>0</v>
      </c>
      <c r="F314" s="30">
        <v>35</v>
      </c>
      <c r="G314" s="30">
        <v>0</v>
      </c>
      <c r="H314" s="30">
        <v>0</v>
      </c>
      <c r="I314" s="30">
        <v>35</v>
      </c>
      <c r="J314" s="30">
        <v>35</v>
      </c>
      <c r="K314" s="34">
        <v>0</v>
      </c>
      <c r="L314" s="34">
        <v>0</v>
      </c>
    </row>
    <row r="315" spans="1:12" s="31" customFormat="1" ht="12" x14ac:dyDescent="0.2">
      <c r="A315" s="32">
        <v>415</v>
      </c>
      <c r="B315" s="30" t="s">
        <v>227</v>
      </c>
      <c r="C315" s="30" t="s">
        <v>230</v>
      </c>
      <c r="D315" s="30">
        <v>0</v>
      </c>
      <c r="E315" s="30">
        <v>0</v>
      </c>
      <c r="F315" s="30">
        <v>20</v>
      </c>
      <c r="G315" s="30">
        <v>0</v>
      </c>
      <c r="H315" s="30">
        <v>0</v>
      </c>
      <c r="I315" s="30">
        <v>20</v>
      </c>
      <c r="J315" s="30">
        <v>20</v>
      </c>
      <c r="K315" s="34">
        <v>0</v>
      </c>
      <c r="L315" s="34">
        <v>0</v>
      </c>
    </row>
    <row r="316" spans="1:12" s="31" customFormat="1" ht="12" x14ac:dyDescent="0.2">
      <c r="A316" s="32">
        <v>416</v>
      </c>
      <c r="B316" s="30" t="s">
        <v>519</v>
      </c>
      <c r="C316" s="30" t="s">
        <v>231</v>
      </c>
      <c r="D316" s="30" t="s">
        <v>283</v>
      </c>
      <c r="E316" s="30">
        <v>0</v>
      </c>
      <c r="F316" s="30">
        <v>10</v>
      </c>
      <c r="G316" s="30">
        <v>0</v>
      </c>
      <c r="H316" s="30">
        <v>0</v>
      </c>
      <c r="I316" s="30">
        <v>10</v>
      </c>
      <c r="J316" s="30">
        <v>10</v>
      </c>
      <c r="K316" s="34">
        <v>157000</v>
      </c>
      <c r="L316" s="34">
        <v>1570000</v>
      </c>
    </row>
    <row r="317" spans="1:12" s="31" customFormat="1" ht="12" x14ac:dyDescent="0.2">
      <c r="A317" s="32">
        <v>417</v>
      </c>
      <c r="B317" s="30" t="s">
        <v>227</v>
      </c>
      <c r="C317" s="30" t="s">
        <v>232</v>
      </c>
      <c r="D317" s="30">
        <v>0</v>
      </c>
      <c r="E317" s="30">
        <v>0</v>
      </c>
      <c r="F317" s="30">
        <v>9</v>
      </c>
      <c r="G317" s="30">
        <v>0</v>
      </c>
      <c r="H317" s="30">
        <v>0</v>
      </c>
      <c r="I317" s="30">
        <v>9</v>
      </c>
      <c r="J317" s="30">
        <v>9</v>
      </c>
      <c r="K317" s="34">
        <v>0</v>
      </c>
      <c r="L317" s="34">
        <v>0</v>
      </c>
    </row>
    <row r="318" spans="1:12" s="31" customFormat="1" ht="12" x14ac:dyDescent="0.2">
      <c r="A318" s="32">
        <v>418</v>
      </c>
      <c r="B318" s="30" t="s">
        <v>525</v>
      </c>
      <c r="C318" s="30" t="s">
        <v>526</v>
      </c>
      <c r="D318" s="30">
        <v>0</v>
      </c>
      <c r="E318" s="30">
        <v>0</v>
      </c>
      <c r="F318" s="30">
        <v>8</v>
      </c>
      <c r="G318" s="30">
        <v>0</v>
      </c>
      <c r="H318" s="30">
        <v>0</v>
      </c>
      <c r="I318" s="30">
        <v>8</v>
      </c>
      <c r="J318" s="30">
        <v>8</v>
      </c>
      <c r="K318" s="34">
        <v>0</v>
      </c>
      <c r="L318" s="34">
        <v>0</v>
      </c>
    </row>
    <row r="319" spans="1:12" s="31" customFormat="1" ht="12" x14ac:dyDescent="0.2">
      <c r="A319" s="32">
        <v>419</v>
      </c>
      <c r="B319" s="30" t="s">
        <v>227</v>
      </c>
      <c r="C319" s="30" t="s">
        <v>233</v>
      </c>
      <c r="D319" s="30">
        <v>0</v>
      </c>
      <c r="E319" s="30">
        <v>0</v>
      </c>
      <c r="F319" s="30">
        <v>10</v>
      </c>
      <c r="G319" s="30">
        <v>0</v>
      </c>
      <c r="H319" s="30">
        <v>0</v>
      </c>
      <c r="I319" s="30">
        <v>10</v>
      </c>
      <c r="J319" s="30">
        <v>10</v>
      </c>
      <c r="K319" s="34">
        <v>0</v>
      </c>
      <c r="L319" s="34">
        <v>0</v>
      </c>
    </row>
    <row r="320" spans="1:12" s="31" customFormat="1" ht="12" x14ac:dyDescent="0.2">
      <c r="A320" s="32">
        <v>420</v>
      </c>
      <c r="B320" s="30" t="s">
        <v>525</v>
      </c>
      <c r="C320" s="30" t="s">
        <v>527</v>
      </c>
      <c r="D320" s="30">
        <v>0</v>
      </c>
      <c r="E320" s="30">
        <v>0</v>
      </c>
      <c r="F320" s="30">
        <v>97</v>
      </c>
      <c r="G320" s="30">
        <v>0</v>
      </c>
      <c r="H320" s="30">
        <v>0</v>
      </c>
      <c r="I320" s="30">
        <v>97</v>
      </c>
      <c r="J320" s="30">
        <v>97</v>
      </c>
      <c r="K320" s="34">
        <v>0</v>
      </c>
      <c r="L320" s="34">
        <v>0</v>
      </c>
    </row>
    <row r="321" spans="1:12" s="31" customFormat="1" ht="12" x14ac:dyDescent="0.2">
      <c r="A321" s="32">
        <v>421</v>
      </c>
      <c r="B321" s="30" t="s">
        <v>234</v>
      </c>
      <c r="C321" s="30" t="s">
        <v>235</v>
      </c>
      <c r="D321" s="30">
        <v>0</v>
      </c>
      <c r="E321" s="30">
        <v>0</v>
      </c>
      <c r="F321" s="30">
        <v>8</v>
      </c>
      <c r="G321" s="30">
        <v>0</v>
      </c>
      <c r="H321" s="30">
        <v>0</v>
      </c>
      <c r="I321" s="30">
        <v>8</v>
      </c>
      <c r="J321" s="30">
        <v>8</v>
      </c>
      <c r="K321" s="34">
        <v>40000</v>
      </c>
      <c r="L321" s="34">
        <v>320000</v>
      </c>
    </row>
    <row r="322" spans="1:12" s="31" customFormat="1" ht="12" x14ac:dyDescent="0.2">
      <c r="A322" s="32">
        <v>422</v>
      </c>
      <c r="B322" s="30" t="s">
        <v>236</v>
      </c>
      <c r="C322" s="30" t="s">
        <v>326</v>
      </c>
      <c r="D322" s="30" t="s">
        <v>140</v>
      </c>
      <c r="E322" s="30">
        <v>0</v>
      </c>
      <c r="F322" s="30">
        <v>5</v>
      </c>
      <c r="G322" s="30">
        <v>0</v>
      </c>
      <c r="H322" s="30">
        <v>2</v>
      </c>
      <c r="I322" s="30">
        <v>3</v>
      </c>
      <c r="J322" s="30">
        <v>3</v>
      </c>
      <c r="K322" s="34">
        <v>410000</v>
      </c>
      <c r="L322" s="34">
        <v>1230000</v>
      </c>
    </row>
    <row r="323" spans="1:12" s="31" customFormat="1" ht="12" x14ac:dyDescent="0.2">
      <c r="A323" s="32">
        <v>423</v>
      </c>
      <c r="B323" s="30" t="s">
        <v>236</v>
      </c>
      <c r="C323" s="30" t="s">
        <v>327</v>
      </c>
      <c r="D323" s="30" t="s">
        <v>140</v>
      </c>
      <c r="E323" s="30">
        <v>0</v>
      </c>
      <c r="F323" s="30">
        <v>6</v>
      </c>
      <c r="G323" s="30">
        <v>0</v>
      </c>
      <c r="H323" s="30">
        <v>0</v>
      </c>
      <c r="I323" s="30">
        <v>6</v>
      </c>
      <c r="J323" s="30">
        <v>6</v>
      </c>
      <c r="K323" s="34">
        <v>352000</v>
      </c>
      <c r="L323" s="34">
        <v>2112000</v>
      </c>
    </row>
    <row r="324" spans="1:12" s="31" customFormat="1" ht="12" x14ac:dyDescent="0.2">
      <c r="A324" s="32">
        <v>424</v>
      </c>
      <c r="B324" s="30" t="s">
        <v>236</v>
      </c>
      <c r="C324" s="30" t="s">
        <v>328</v>
      </c>
      <c r="D324" s="30" t="s">
        <v>140</v>
      </c>
      <c r="E324" s="30">
        <v>0</v>
      </c>
      <c r="F324" s="30">
        <v>5</v>
      </c>
      <c r="G324" s="30">
        <v>0</v>
      </c>
      <c r="H324" s="30">
        <v>1</v>
      </c>
      <c r="I324" s="30">
        <v>4</v>
      </c>
      <c r="J324" s="30">
        <v>4</v>
      </c>
      <c r="K324" s="34">
        <v>405000</v>
      </c>
      <c r="L324" s="34">
        <v>1620000</v>
      </c>
    </row>
    <row r="325" spans="1:12" s="31" customFormat="1" ht="12" x14ac:dyDescent="0.2">
      <c r="A325" s="32">
        <v>425</v>
      </c>
      <c r="B325" s="30" t="s">
        <v>236</v>
      </c>
      <c r="C325" s="30" t="s">
        <v>329</v>
      </c>
      <c r="D325" s="30" t="s">
        <v>140</v>
      </c>
      <c r="E325" s="30">
        <v>0</v>
      </c>
      <c r="F325" s="30">
        <v>6</v>
      </c>
      <c r="G325" s="30">
        <v>0</v>
      </c>
      <c r="H325" s="30">
        <v>0</v>
      </c>
      <c r="I325" s="30">
        <v>6</v>
      </c>
      <c r="J325" s="30">
        <v>6</v>
      </c>
      <c r="K325" s="34">
        <v>368000</v>
      </c>
      <c r="L325" s="34">
        <v>2208000</v>
      </c>
    </row>
    <row r="326" spans="1:12" s="31" customFormat="1" ht="12" x14ac:dyDescent="0.2">
      <c r="A326" s="32">
        <v>426</v>
      </c>
      <c r="B326" s="30" t="s">
        <v>236</v>
      </c>
      <c r="C326" s="30" t="s">
        <v>237</v>
      </c>
      <c r="D326" s="30">
        <v>0</v>
      </c>
      <c r="E326" s="30">
        <v>0</v>
      </c>
      <c r="F326" s="30">
        <v>10</v>
      </c>
      <c r="G326" s="30">
        <v>0</v>
      </c>
      <c r="H326" s="30">
        <v>0</v>
      </c>
      <c r="I326" s="30">
        <v>10</v>
      </c>
      <c r="J326" s="30">
        <v>10</v>
      </c>
      <c r="K326" s="34">
        <v>40000</v>
      </c>
      <c r="L326" s="34">
        <v>400000</v>
      </c>
    </row>
    <row r="327" spans="1:12" s="31" customFormat="1" ht="12" x14ac:dyDescent="0.2">
      <c r="A327" s="32">
        <v>427</v>
      </c>
      <c r="B327" s="30" t="s">
        <v>236</v>
      </c>
      <c r="C327" s="30" t="s">
        <v>325</v>
      </c>
      <c r="D327" s="30" t="s">
        <v>140</v>
      </c>
      <c r="E327" s="30">
        <v>0</v>
      </c>
      <c r="F327" s="30">
        <v>473</v>
      </c>
      <c r="G327" s="30">
        <v>0</v>
      </c>
      <c r="H327" s="30">
        <v>0</v>
      </c>
      <c r="I327" s="30">
        <v>473</v>
      </c>
      <c r="J327" s="30">
        <v>473</v>
      </c>
      <c r="K327" s="34">
        <v>89300</v>
      </c>
      <c r="L327" s="34">
        <v>42238900</v>
      </c>
    </row>
    <row r="328" spans="1:12" s="31" customFormat="1" ht="12" x14ac:dyDescent="0.2">
      <c r="A328" s="32">
        <v>428</v>
      </c>
      <c r="B328" s="30" t="s">
        <v>236</v>
      </c>
      <c r="C328" s="30" t="s">
        <v>330</v>
      </c>
      <c r="D328" s="30" t="s">
        <v>140</v>
      </c>
      <c r="E328" s="30">
        <v>0</v>
      </c>
      <c r="F328" s="30">
        <v>6</v>
      </c>
      <c r="G328" s="30">
        <v>0</v>
      </c>
      <c r="H328" s="30">
        <v>0</v>
      </c>
      <c r="I328" s="30">
        <v>6</v>
      </c>
      <c r="J328" s="30">
        <v>6</v>
      </c>
      <c r="K328" s="34">
        <v>466000</v>
      </c>
      <c r="L328" s="34">
        <v>2796000</v>
      </c>
    </row>
    <row r="329" spans="1:12" s="31" customFormat="1" ht="12" x14ac:dyDescent="0.2">
      <c r="A329" s="32">
        <v>429</v>
      </c>
      <c r="B329" s="30" t="s">
        <v>236</v>
      </c>
      <c r="C329" s="30" t="s">
        <v>331</v>
      </c>
      <c r="D329" s="30" t="s">
        <v>140</v>
      </c>
      <c r="E329" s="30">
        <v>0</v>
      </c>
      <c r="F329" s="30">
        <v>5</v>
      </c>
      <c r="G329" s="30">
        <v>0</v>
      </c>
      <c r="H329" s="30">
        <v>4</v>
      </c>
      <c r="I329" s="30">
        <v>1</v>
      </c>
      <c r="J329" s="30">
        <v>1</v>
      </c>
      <c r="K329" s="34">
        <v>440000</v>
      </c>
      <c r="L329" s="34">
        <v>440000</v>
      </c>
    </row>
    <row r="330" spans="1:12" s="31" customFormat="1" ht="12" x14ac:dyDescent="0.2">
      <c r="A330" s="32">
        <v>430</v>
      </c>
      <c r="B330" s="30" t="s">
        <v>236</v>
      </c>
      <c r="C330" s="30" t="s">
        <v>332</v>
      </c>
      <c r="D330" s="30" t="s">
        <v>140</v>
      </c>
      <c r="E330" s="30">
        <v>0</v>
      </c>
      <c r="F330" s="30">
        <v>0</v>
      </c>
      <c r="G330" s="30">
        <v>4</v>
      </c>
      <c r="H330" s="30">
        <v>2</v>
      </c>
      <c r="I330" s="30">
        <v>2</v>
      </c>
      <c r="J330" s="30">
        <v>2</v>
      </c>
      <c r="K330" s="34">
        <v>482000</v>
      </c>
      <c r="L330" s="34">
        <v>964000</v>
      </c>
    </row>
    <row r="331" spans="1:12" s="31" customFormat="1" ht="12" x14ac:dyDescent="0.2">
      <c r="A331" s="32">
        <v>431</v>
      </c>
      <c r="B331" s="30" t="s">
        <v>236</v>
      </c>
      <c r="C331" s="30" t="s">
        <v>333</v>
      </c>
      <c r="D331" s="30" t="s">
        <v>140</v>
      </c>
      <c r="E331" s="30">
        <v>0</v>
      </c>
      <c r="F331" s="30">
        <v>4</v>
      </c>
      <c r="G331" s="30">
        <v>0</v>
      </c>
      <c r="H331" s="30">
        <v>0</v>
      </c>
      <c r="I331" s="30">
        <v>4</v>
      </c>
      <c r="J331" s="30">
        <v>4</v>
      </c>
      <c r="K331" s="34">
        <v>482000</v>
      </c>
      <c r="L331" s="34">
        <v>1928000</v>
      </c>
    </row>
    <row r="332" spans="1:12" s="31" customFormat="1" ht="12" x14ac:dyDescent="0.2">
      <c r="A332" s="32">
        <v>432</v>
      </c>
      <c r="B332" s="30" t="s">
        <v>236</v>
      </c>
      <c r="C332" s="30" t="s">
        <v>1063</v>
      </c>
      <c r="D332" s="30" t="s">
        <v>140</v>
      </c>
      <c r="E332" s="30">
        <v>0</v>
      </c>
      <c r="F332" s="30">
        <v>1</v>
      </c>
      <c r="G332" s="30">
        <v>0</v>
      </c>
      <c r="H332" s="30">
        <v>0</v>
      </c>
      <c r="I332" s="30">
        <v>1</v>
      </c>
      <c r="J332" s="30">
        <v>1</v>
      </c>
      <c r="K332" s="34">
        <v>832800</v>
      </c>
      <c r="L332" s="34">
        <v>832800</v>
      </c>
    </row>
    <row r="333" spans="1:12" s="31" customFormat="1" ht="12" x14ac:dyDescent="0.2">
      <c r="A333" s="32">
        <v>434</v>
      </c>
      <c r="B333" s="30" t="s">
        <v>778</v>
      </c>
      <c r="C333" s="30" t="s">
        <v>779</v>
      </c>
      <c r="D333" s="30">
        <v>0</v>
      </c>
      <c r="E333" s="30">
        <v>0</v>
      </c>
      <c r="F333" s="30">
        <v>6</v>
      </c>
      <c r="G333" s="30">
        <v>0</v>
      </c>
      <c r="H333" s="30">
        <v>0</v>
      </c>
      <c r="I333" s="30">
        <v>6</v>
      </c>
      <c r="J333" s="30">
        <v>6</v>
      </c>
      <c r="K333" s="34">
        <v>45000</v>
      </c>
      <c r="L333" s="34">
        <v>270000</v>
      </c>
    </row>
    <row r="334" spans="1:12" s="31" customFormat="1" ht="12" x14ac:dyDescent="0.2">
      <c r="A334" s="32">
        <v>435</v>
      </c>
      <c r="B334" s="30" t="s">
        <v>528</v>
      </c>
      <c r="C334" s="30" t="s">
        <v>529</v>
      </c>
      <c r="D334" s="30" t="s">
        <v>239</v>
      </c>
      <c r="E334" s="30">
        <v>0</v>
      </c>
      <c r="F334" s="30">
        <v>16</v>
      </c>
      <c r="G334" s="30">
        <v>0</v>
      </c>
      <c r="H334" s="30">
        <v>0</v>
      </c>
      <c r="I334" s="30">
        <v>16</v>
      </c>
      <c r="J334" s="30">
        <v>16</v>
      </c>
      <c r="K334" s="34">
        <v>381000</v>
      </c>
      <c r="L334" s="34">
        <v>6096000</v>
      </c>
    </row>
    <row r="335" spans="1:12" s="31" customFormat="1" ht="12" x14ac:dyDescent="0.2">
      <c r="A335" s="32">
        <v>437</v>
      </c>
      <c r="B335" s="30" t="s">
        <v>530</v>
      </c>
      <c r="C335" s="30" t="s">
        <v>531</v>
      </c>
      <c r="D335" s="30">
        <v>0</v>
      </c>
      <c r="E335" s="30">
        <v>0</v>
      </c>
      <c r="F335" s="30">
        <v>130</v>
      </c>
      <c r="G335" s="30">
        <v>0</v>
      </c>
      <c r="H335" s="30">
        <v>0</v>
      </c>
      <c r="I335" s="30">
        <v>130</v>
      </c>
      <c r="J335" s="30">
        <v>130</v>
      </c>
      <c r="K335" s="34">
        <v>73000</v>
      </c>
      <c r="L335" s="34">
        <v>9490000</v>
      </c>
    </row>
    <row r="336" spans="1:12" s="31" customFormat="1" ht="12" x14ac:dyDescent="0.2">
      <c r="A336" s="32">
        <v>438</v>
      </c>
      <c r="B336" s="30" t="s">
        <v>238</v>
      </c>
      <c r="C336" s="30" t="s">
        <v>240</v>
      </c>
      <c r="D336" s="30">
        <v>0</v>
      </c>
      <c r="E336" s="30">
        <v>0</v>
      </c>
      <c r="F336" s="30">
        <v>20</v>
      </c>
      <c r="G336" s="30">
        <v>0</v>
      </c>
      <c r="H336" s="30">
        <v>0</v>
      </c>
      <c r="I336" s="30">
        <v>20</v>
      </c>
      <c r="J336" s="30">
        <v>20</v>
      </c>
      <c r="K336" s="34">
        <v>66500</v>
      </c>
      <c r="L336" s="34">
        <v>1330000</v>
      </c>
    </row>
    <row r="337" spans="1:12" s="31" customFormat="1" ht="12" x14ac:dyDescent="0.2">
      <c r="A337" s="32">
        <v>439</v>
      </c>
      <c r="B337" s="30" t="s">
        <v>528</v>
      </c>
      <c r="C337" s="30" t="s">
        <v>531</v>
      </c>
      <c r="D337" s="30">
        <v>0</v>
      </c>
      <c r="E337" s="30">
        <v>0</v>
      </c>
      <c r="F337" s="30">
        <v>60</v>
      </c>
      <c r="G337" s="30">
        <v>0</v>
      </c>
      <c r="H337" s="30">
        <v>0</v>
      </c>
      <c r="I337" s="30">
        <v>60</v>
      </c>
      <c r="J337" s="30">
        <v>60</v>
      </c>
      <c r="K337" s="34">
        <v>111500</v>
      </c>
      <c r="L337" s="34">
        <v>6690000</v>
      </c>
    </row>
    <row r="338" spans="1:12" s="31" customFormat="1" ht="12" x14ac:dyDescent="0.2">
      <c r="A338" s="32">
        <v>440</v>
      </c>
      <c r="B338" s="30" t="s">
        <v>532</v>
      </c>
      <c r="C338" s="30" t="s">
        <v>533</v>
      </c>
      <c r="D338" s="30">
        <v>0</v>
      </c>
      <c r="E338" s="30">
        <v>0</v>
      </c>
      <c r="F338" s="30">
        <v>10</v>
      </c>
      <c r="G338" s="30">
        <v>0</v>
      </c>
      <c r="H338" s="30">
        <v>0</v>
      </c>
      <c r="I338" s="30">
        <v>10</v>
      </c>
      <c r="J338" s="30">
        <v>10</v>
      </c>
      <c r="K338" s="34">
        <v>80000</v>
      </c>
      <c r="L338" s="34">
        <v>800000</v>
      </c>
    </row>
    <row r="339" spans="1:12" s="31" customFormat="1" ht="12" x14ac:dyDescent="0.2">
      <c r="A339" s="32">
        <v>441</v>
      </c>
      <c r="B339" s="30" t="s">
        <v>628</v>
      </c>
      <c r="C339" s="30" t="s">
        <v>629</v>
      </c>
      <c r="D339" s="30" t="s">
        <v>207</v>
      </c>
      <c r="E339" s="30">
        <v>0</v>
      </c>
      <c r="F339" s="30">
        <v>17</v>
      </c>
      <c r="G339" s="30">
        <v>0</v>
      </c>
      <c r="H339" s="30">
        <v>3</v>
      </c>
      <c r="I339" s="30">
        <v>14</v>
      </c>
      <c r="J339" s="30">
        <v>14</v>
      </c>
      <c r="K339" s="34">
        <v>109000</v>
      </c>
      <c r="L339" s="34">
        <v>1526000</v>
      </c>
    </row>
    <row r="340" spans="1:12" s="31" customFormat="1" ht="12" x14ac:dyDescent="0.2">
      <c r="A340" s="32">
        <v>442</v>
      </c>
      <c r="B340" s="30" t="s">
        <v>238</v>
      </c>
      <c r="C340" s="30" t="s">
        <v>366</v>
      </c>
      <c r="D340" s="30" t="s">
        <v>370</v>
      </c>
      <c r="E340" s="30">
        <v>0</v>
      </c>
      <c r="F340" s="30">
        <v>10</v>
      </c>
      <c r="G340" s="30">
        <v>0</v>
      </c>
      <c r="H340" s="30">
        <v>0</v>
      </c>
      <c r="I340" s="30">
        <v>10</v>
      </c>
      <c r="J340" s="30">
        <v>10</v>
      </c>
      <c r="K340" s="34">
        <v>0</v>
      </c>
      <c r="L340" s="34">
        <v>0</v>
      </c>
    </row>
    <row r="341" spans="1:12" s="29" customFormat="1" ht="12" x14ac:dyDescent="0.2">
      <c r="A341" s="32">
        <v>443</v>
      </c>
      <c r="B341" s="28" t="s">
        <v>238</v>
      </c>
      <c r="C341" s="28" t="s">
        <v>367</v>
      </c>
      <c r="D341" s="28" t="s">
        <v>370</v>
      </c>
      <c r="E341" s="28">
        <v>0</v>
      </c>
      <c r="F341" s="28">
        <v>9</v>
      </c>
      <c r="G341" s="28">
        <v>0</v>
      </c>
      <c r="H341" s="28">
        <v>0</v>
      </c>
      <c r="I341" s="28">
        <v>9</v>
      </c>
      <c r="J341" s="28">
        <v>9</v>
      </c>
      <c r="K341" s="35">
        <v>0</v>
      </c>
      <c r="L341" s="35">
        <v>0</v>
      </c>
    </row>
    <row r="342" spans="1:12" s="29" customFormat="1" ht="12" x14ac:dyDescent="0.2">
      <c r="A342" s="32">
        <v>444</v>
      </c>
      <c r="B342" s="28" t="s">
        <v>238</v>
      </c>
      <c r="C342" s="28" t="s">
        <v>368</v>
      </c>
      <c r="D342" s="28" t="s">
        <v>370</v>
      </c>
      <c r="E342" s="28">
        <v>0</v>
      </c>
      <c r="F342" s="28">
        <v>10</v>
      </c>
      <c r="G342" s="28">
        <v>0</v>
      </c>
      <c r="H342" s="28">
        <v>0</v>
      </c>
      <c r="I342" s="28">
        <v>10</v>
      </c>
      <c r="J342" s="28">
        <v>10</v>
      </c>
      <c r="K342" s="35">
        <v>0</v>
      </c>
      <c r="L342" s="35">
        <v>0</v>
      </c>
    </row>
    <row r="343" spans="1:12" s="29" customFormat="1" ht="12" x14ac:dyDescent="0.2">
      <c r="A343" s="32">
        <v>445</v>
      </c>
      <c r="B343" s="28" t="s">
        <v>238</v>
      </c>
      <c r="C343" s="28" t="s">
        <v>369</v>
      </c>
      <c r="D343" s="28" t="s">
        <v>370</v>
      </c>
      <c r="E343" s="28">
        <v>0</v>
      </c>
      <c r="F343" s="28">
        <v>9</v>
      </c>
      <c r="G343" s="28">
        <v>0</v>
      </c>
      <c r="H343" s="28">
        <v>0</v>
      </c>
      <c r="I343" s="28">
        <v>9</v>
      </c>
      <c r="J343" s="28">
        <v>9</v>
      </c>
      <c r="K343" s="35">
        <v>0</v>
      </c>
      <c r="L343" s="35">
        <v>0</v>
      </c>
    </row>
    <row r="344" spans="1:12" s="29" customFormat="1" ht="12" x14ac:dyDescent="0.2">
      <c r="A344" s="32">
        <v>446</v>
      </c>
      <c r="B344" s="28" t="s">
        <v>780</v>
      </c>
      <c r="C344" s="28" t="s">
        <v>781</v>
      </c>
      <c r="D344" s="28" t="s">
        <v>197</v>
      </c>
      <c r="E344" s="28">
        <v>0</v>
      </c>
      <c r="F344" s="28">
        <v>8</v>
      </c>
      <c r="G344" s="28">
        <v>0</v>
      </c>
      <c r="H344" s="28">
        <v>0</v>
      </c>
      <c r="I344" s="28">
        <v>8</v>
      </c>
      <c r="J344" s="28">
        <v>8</v>
      </c>
      <c r="K344" s="35">
        <v>100915</v>
      </c>
      <c r="L344" s="35">
        <v>807320</v>
      </c>
    </row>
    <row r="345" spans="1:12" s="29" customFormat="1" ht="12" x14ac:dyDescent="0.2">
      <c r="A345" s="32">
        <v>447</v>
      </c>
      <c r="B345" s="28" t="s">
        <v>780</v>
      </c>
      <c r="C345" s="28" t="s">
        <v>782</v>
      </c>
      <c r="D345" s="28">
        <v>0</v>
      </c>
      <c r="E345" s="28">
        <v>0</v>
      </c>
      <c r="F345" s="28">
        <v>1</v>
      </c>
      <c r="G345" s="28">
        <v>0</v>
      </c>
      <c r="H345" s="28">
        <v>0</v>
      </c>
      <c r="I345" s="28">
        <v>1</v>
      </c>
      <c r="J345" s="28">
        <v>1</v>
      </c>
      <c r="K345" s="35">
        <v>65890</v>
      </c>
      <c r="L345" s="35">
        <v>65890</v>
      </c>
    </row>
    <row r="346" spans="1:12" s="31" customFormat="1" ht="12" x14ac:dyDescent="0.2">
      <c r="A346" s="32">
        <v>448</v>
      </c>
      <c r="B346" s="30" t="s">
        <v>162</v>
      </c>
      <c r="C346" s="30" t="s">
        <v>241</v>
      </c>
      <c r="D346" s="30" t="s">
        <v>242</v>
      </c>
      <c r="E346" s="30">
        <v>0</v>
      </c>
      <c r="F346" s="30">
        <v>7</v>
      </c>
      <c r="G346" s="30">
        <v>0</v>
      </c>
      <c r="H346" s="30">
        <v>0</v>
      </c>
      <c r="I346" s="30">
        <v>7</v>
      </c>
      <c r="J346" s="30">
        <v>7</v>
      </c>
      <c r="K346" s="34">
        <v>59800</v>
      </c>
      <c r="L346" s="34">
        <v>418600</v>
      </c>
    </row>
    <row r="347" spans="1:12" s="29" customFormat="1" ht="12" x14ac:dyDescent="0.2">
      <c r="A347" s="32">
        <v>449</v>
      </c>
      <c r="B347" s="28" t="s">
        <v>162</v>
      </c>
      <c r="C347" s="28" t="s">
        <v>783</v>
      </c>
      <c r="D347" s="28">
        <v>0</v>
      </c>
      <c r="E347" s="28">
        <v>0</v>
      </c>
      <c r="F347" s="28">
        <v>19</v>
      </c>
      <c r="G347" s="28">
        <v>0</v>
      </c>
      <c r="H347" s="28">
        <v>0</v>
      </c>
      <c r="I347" s="28">
        <v>19</v>
      </c>
      <c r="J347" s="28">
        <v>19</v>
      </c>
      <c r="K347" s="35">
        <v>58500</v>
      </c>
      <c r="L347" s="35">
        <v>1111500</v>
      </c>
    </row>
    <row r="348" spans="1:12" s="29" customFormat="1" ht="12" x14ac:dyDescent="0.2">
      <c r="A348" s="32">
        <v>450</v>
      </c>
      <c r="B348" s="28" t="s">
        <v>162</v>
      </c>
      <c r="C348" s="28" t="s">
        <v>171</v>
      </c>
      <c r="D348" s="28">
        <v>0</v>
      </c>
      <c r="E348" s="28">
        <v>0</v>
      </c>
      <c r="F348" s="28">
        <v>7</v>
      </c>
      <c r="G348" s="28">
        <v>0</v>
      </c>
      <c r="H348" s="28">
        <v>0</v>
      </c>
      <c r="I348" s="28">
        <v>7</v>
      </c>
      <c r="J348" s="28">
        <v>7</v>
      </c>
      <c r="K348" s="35">
        <v>70500</v>
      </c>
      <c r="L348" s="35">
        <v>493500</v>
      </c>
    </row>
    <row r="349" spans="1:12" s="29" customFormat="1" ht="12" x14ac:dyDescent="0.2">
      <c r="A349" s="32">
        <v>451</v>
      </c>
      <c r="B349" s="28" t="s">
        <v>162</v>
      </c>
      <c r="C349" s="28" t="s">
        <v>387</v>
      </c>
      <c r="D349" s="28" t="s">
        <v>297</v>
      </c>
      <c r="E349" s="28">
        <v>0</v>
      </c>
      <c r="F349" s="28">
        <v>10</v>
      </c>
      <c r="G349" s="28">
        <v>0</v>
      </c>
      <c r="H349" s="28">
        <v>0</v>
      </c>
      <c r="I349" s="28">
        <v>10</v>
      </c>
      <c r="J349" s="28">
        <v>10</v>
      </c>
      <c r="K349" s="35">
        <v>46500</v>
      </c>
      <c r="L349" s="35">
        <v>465000</v>
      </c>
    </row>
    <row r="350" spans="1:12" s="29" customFormat="1" ht="12" x14ac:dyDescent="0.2">
      <c r="A350" s="32">
        <v>452</v>
      </c>
      <c r="B350" s="28" t="s">
        <v>162</v>
      </c>
      <c r="C350" s="28" t="s">
        <v>784</v>
      </c>
      <c r="D350" s="28" t="s">
        <v>297</v>
      </c>
      <c r="E350" s="28">
        <v>0</v>
      </c>
      <c r="F350" s="28">
        <v>16</v>
      </c>
      <c r="G350" s="28">
        <v>0</v>
      </c>
      <c r="H350" s="28">
        <v>0</v>
      </c>
      <c r="I350" s="28">
        <v>16</v>
      </c>
      <c r="J350" s="28">
        <v>16</v>
      </c>
      <c r="K350" s="35">
        <v>65000</v>
      </c>
      <c r="L350" s="35">
        <v>1040000</v>
      </c>
    </row>
    <row r="351" spans="1:12" s="29" customFormat="1" ht="12" x14ac:dyDescent="0.2">
      <c r="A351" s="32">
        <v>453</v>
      </c>
      <c r="B351" s="28" t="s">
        <v>162</v>
      </c>
      <c r="C351" s="28" t="s">
        <v>396</v>
      </c>
      <c r="D351" s="28" t="s">
        <v>242</v>
      </c>
      <c r="E351" s="28">
        <v>0</v>
      </c>
      <c r="F351" s="28">
        <v>30</v>
      </c>
      <c r="G351" s="28">
        <v>0</v>
      </c>
      <c r="H351" s="28">
        <v>0</v>
      </c>
      <c r="I351" s="28">
        <v>30</v>
      </c>
      <c r="J351" s="28">
        <v>30</v>
      </c>
      <c r="K351" s="35">
        <v>79100</v>
      </c>
      <c r="L351" s="35">
        <v>2373000</v>
      </c>
    </row>
    <row r="352" spans="1:12" s="29" customFormat="1" ht="12" x14ac:dyDescent="0.2">
      <c r="A352" s="32">
        <v>454</v>
      </c>
      <c r="B352" s="28" t="s">
        <v>162</v>
      </c>
      <c r="C352" s="28" t="s">
        <v>343</v>
      </c>
      <c r="D352" s="28">
        <v>0</v>
      </c>
      <c r="E352" s="28">
        <v>0</v>
      </c>
      <c r="F352" s="28">
        <v>20</v>
      </c>
      <c r="G352" s="28">
        <v>0</v>
      </c>
      <c r="H352" s="28">
        <v>0</v>
      </c>
      <c r="I352" s="28">
        <v>20</v>
      </c>
      <c r="J352" s="28">
        <v>20</v>
      </c>
      <c r="K352" s="35">
        <v>50000</v>
      </c>
      <c r="L352" s="35">
        <v>1000000</v>
      </c>
    </row>
    <row r="353" spans="1:12" s="29" customFormat="1" ht="12" x14ac:dyDescent="0.2">
      <c r="A353" s="32">
        <v>455</v>
      </c>
      <c r="B353" s="28" t="s">
        <v>162</v>
      </c>
      <c r="C353" s="28" t="s">
        <v>785</v>
      </c>
      <c r="D353" s="28" t="s">
        <v>242</v>
      </c>
      <c r="E353" s="28">
        <v>0</v>
      </c>
      <c r="F353" s="28">
        <v>19</v>
      </c>
      <c r="G353" s="28">
        <v>0</v>
      </c>
      <c r="H353" s="28">
        <v>0</v>
      </c>
      <c r="I353" s="28">
        <v>19</v>
      </c>
      <c r="J353" s="28">
        <v>19</v>
      </c>
      <c r="K353" s="35">
        <v>287500</v>
      </c>
      <c r="L353" s="35">
        <v>5462500</v>
      </c>
    </row>
    <row r="354" spans="1:12" s="29" customFormat="1" ht="12" x14ac:dyDescent="0.2">
      <c r="A354" s="32">
        <v>456</v>
      </c>
      <c r="B354" s="28" t="s">
        <v>162</v>
      </c>
      <c r="C354" s="28" t="s">
        <v>786</v>
      </c>
      <c r="D354" s="28">
        <v>0</v>
      </c>
      <c r="E354" s="28">
        <v>0</v>
      </c>
      <c r="F354" s="28">
        <v>8</v>
      </c>
      <c r="G354" s="28">
        <v>0</v>
      </c>
      <c r="H354" s="28">
        <v>0</v>
      </c>
      <c r="I354" s="28">
        <v>8</v>
      </c>
      <c r="J354" s="28">
        <v>8</v>
      </c>
      <c r="K354" s="35">
        <v>236250</v>
      </c>
      <c r="L354" s="35">
        <v>1890000</v>
      </c>
    </row>
    <row r="355" spans="1:12" s="29" customFormat="1" ht="12" x14ac:dyDescent="0.2">
      <c r="A355" s="32">
        <v>457</v>
      </c>
      <c r="B355" s="28" t="s">
        <v>162</v>
      </c>
      <c r="C355" s="28" t="s">
        <v>185</v>
      </c>
      <c r="D355" s="28" t="s">
        <v>297</v>
      </c>
      <c r="E355" s="28">
        <v>0</v>
      </c>
      <c r="F355" s="28">
        <v>33</v>
      </c>
      <c r="G355" s="28">
        <v>0</v>
      </c>
      <c r="H355" s="28">
        <v>0</v>
      </c>
      <c r="I355" s="28">
        <v>33</v>
      </c>
      <c r="J355" s="28">
        <v>33</v>
      </c>
      <c r="K355" s="35">
        <v>125000</v>
      </c>
      <c r="L355" s="35">
        <v>4125000</v>
      </c>
    </row>
    <row r="356" spans="1:12" s="29" customFormat="1" ht="12" x14ac:dyDescent="0.2">
      <c r="A356" s="32">
        <v>459</v>
      </c>
      <c r="B356" s="28" t="s">
        <v>162</v>
      </c>
      <c r="C356" s="28" t="s">
        <v>361</v>
      </c>
      <c r="D356" s="28" t="s">
        <v>297</v>
      </c>
      <c r="E356" s="28">
        <v>0</v>
      </c>
      <c r="F356" s="28">
        <v>15</v>
      </c>
      <c r="G356" s="28">
        <v>0</v>
      </c>
      <c r="H356" s="28">
        <v>0</v>
      </c>
      <c r="I356" s="28">
        <v>15</v>
      </c>
      <c r="J356" s="28">
        <v>15</v>
      </c>
      <c r="K356" s="35">
        <v>93100</v>
      </c>
      <c r="L356" s="35">
        <v>1396500</v>
      </c>
    </row>
    <row r="357" spans="1:12" s="29" customFormat="1" ht="12" x14ac:dyDescent="0.2">
      <c r="A357" s="32">
        <v>460</v>
      </c>
      <c r="B357" s="28" t="s">
        <v>162</v>
      </c>
      <c r="C357" s="28" t="s">
        <v>534</v>
      </c>
      <c r="D357" s="28" t="s">
        <v>242</v>
      </c>
      <c r="E357" s="28">
        <v>0</v>
      </c>
      <c r="F357" s="28">
        <v>6</v>
      </c>
      <c r="G357" s="28">
        <v>10</v>
      </c>
      <c r="H357" s="28">
        <v>2</v>
      </c>
      <c r="I357" s="28">
        <v>14</v>
      </c>
      <c r="J357" s="28">
        <v>14</v>
      </c>
      <c r="K357" s="35">
        <v>99800</v>
      </c>
      <c r="L357" s="35">
        <v>1397200</v>
      </c>
    </row>
    <row r="358" spans="1:12" s="29" customFormat="1" ht="12" x14ac:dyDescent="0.2">
      <c r="A358" s="32">
        <v>461</v>
      </c>
      <c r="B358" s="28" t="s">
        <v>162</v>
      </c>
      <c r="C358" s="28" t="s">
        <v>243</v>
      </c>
      <c r="D358" s="28">
        <v>0</v>
      </c>
      <c r="E358" s="28">
        <v>0</v>
      </c>
      <c r="F358" s="28">
        <v>30</v>
      </c>
      <c r="G358" s="28">
        <v>0</v>
      </c>
      <c r="H358" s="28">
        <v>0</v>
      </c>
      <c r="I358" s="28">
        <v>30</v>
      </c>
      <c r="J358" s="28">
        <v>30</v>
      </c>
      <c r="K358" s="35">
        <v>65000</v>
      </c>
      <c r="L358" s="35">
        <v>1950000</v>
      </c>
    </row>
    <row r="359" spans="1:12" s="29" customFormat="1" ht="12" x14ac:dyDescent="0.2">
      <c r="A359" s="32">
        <v>462</v>
      </c>
      <c r="B359" s="28" t="s">
        <v>162</v>
      </c>
      <c r="C359" s="28" t="s">
        <v>345</v>
      </c>
      <c r="D359" s="28">
        <v>0</v>
      </c>
      <c r="E359" s="28">
        <v>0</v>
      </c>
      <c r="F359" s="28">
        <v>10</v>
      </c>
      <c r="G359" s="28">
        <v>0</v>
      </c>
      <c r="H359" s="28">
        <v>0</v>
      </c>
      <c r="I359" s="28">
        <v>10</v>
      </c>
      <c r="J359" s="28">
        <v>10</v>
      </c>
      <c r="K359" s="35">
        <v>43000</v>
      </c>
      <c r="L359" s="35">
        <v>430000</v>
      </c>
    </row>
    <row r="360" spans="1:12" s="29" customFormat="1" ht="12" x14ac:dyDescent="0.2">
      <c r="A360" s="32">
        <v>463</v>
      </c>
      <c r="B360" s="28" t="s">
        <v>592</v>
      </c>
      <c r="C360" s="28" t="s">
        <v>593</v>
      </c>
      <c r="D360" s="28" t="s">
        <v>591</v>
      </c>
      <c r="E360" s="28">
        <v>0</v>
      </c>
      <c r="F360" s="28">
        <v>20</v>
      </c>
      <c r="G360" s="28">
        <v>0</v>
      </c>
      <c r="H360" s="28">
        <v>0</v>
      </c>
      <c r="I360" s="28">
        <v>20</v>
      </c>
      <c r="J360" s="28">
        <v>20</v>
      </c>
      <c r="K360" s="35">
        <v>69000</v>
      </c>
      <c r="L360" s="35">
        <v>1380000</v>
      </c>
    </row>
    <row r="361" spans="1:12" s="29" customFormat="1" ht="12" x14ac:dyDescent="0.2">
      <c r="A361" s="32">
        <v>464</v>
      </c>
      <c r="B361" s="28" t="s">
        <v>592</v>
      </c>
      <c r="C361" s="28" t="s">
        <v>601</v>
      </c>
      <c r="D361" s="28" t="s">
        <v>591</v>
      </c>
      <c r="E361" s="28">
        <v>0</v>
      </c>
      <c r="F361" s="28">
        <v>10</v>
      </c>
      <c r="G361" s="28">
        <v>20</v>
      </c>
      <c r="H361" s="28">
        <v>10</v>
      </c>
      <c r="I361" s="28">
        <v>20</v>
      </c>
      <c r="J361" s="28">
        <v>20</v>
      </c>
      <c r="K361" s="35">
        <v>122000</v>
      </c>
      <c r="L361" s="35">
        <v>2440000</v>
      </c>
    </row>
    <row r="362" spans="1:12" s="29" customFormat="1" ht="12" x14ac:dyDescent="0.2">
      <c r="A362" s="32">
        <v>465</v>
      </c>
      <c r="B362" s="28" t="s">
        <v>592</v>
      </c>
      <c r="C362" s="28" t="s">
        <v>1095</v>
      </c>
      <c r="D362" s="28" t="s">
        <v>591</v>
      </c>
      <c r="E362" s="28">
        <v>0</v>
      </c>
      <c r="F362" s="28">
        <v>20</v>
      </c>
      <c r="G362" s="28">
        <v>0</v>
      </c>
      <c r="H362" s="28">
        <v>0</v>
      </c>
      <c r="I362" s="28">
        <v>20</v>
      </c>
      <c r="J362" s="28">
        <v>20</v>
      </c>
      <c r="K362" s="35">
        <v>124000</v>
      </c>
      <c r="L362" s="35">
        <v>2480000</v>
      </c>
    </row>
    <row r="363" spans="1:12" s="29" customFormat="1" ht="12" x14ac:dyDescent="0.2">
      <c r="A363" s="32">
        <v>466</v>
      </c>
      <c r="B363" s="28" t="s">
        <v>592</v>
      </c>
      <c r="C363" s="28" t="s">
        <v>895</v>
      </c>
      <c r="D363" s="28" t="s">
        <v>591</v>
      </c>
      <c r="E363" s="28">
        <v>0</v>
      </c>
      <c r="F363" s="28">
        <v>190</v>
      </c>
      <c r="G363" s="28">
        <v>0</v>
      </c>
      <c r="H363" s="28">
        <v>0</v>
      </c>
      <c r="I363" s="28">
        <v>190</v>
      </c>
      <c r="J363" s="28">
        <v>190</v>
      </c>
      <c r="K363" s="35">
        <v>113000</v>
      </c>
      <c r="L363" s="35">
        <v>21470000</v>
      </c>
    </row>
    <row r="364" spans="1:12" s="29" customFormat="1" ht="12" x14ac:dyDescent="0.2">
      <c r="A364" s="32">
        <v>469</v>
      </c>
      <c r="B364" s="28" t="s">
        <v>592</v>
      </c>
      <c r="C364" s="28" t="s">
        <v>1062</v>
      </c>
      <c r="D364" s="28" t="s">
        <v>591</v>
      </c>
      <c r="E364" s="28">
        <v>0</v>
      </c>
      <c r="F364" s="28">
        <v>2</v>
      </c>
      <c r="G364" s="28">
        <v>0</v>
      </c>
      <c r="H364" s="28">
        <v>0</v>
      </c>
      <c r="I364" s="28">
        <v>2</v>
      </c>
      <c r="J364" s="28">
        <v>2</v>
      </c>
      <c r="K364" s="35">
        <v>566000</v>
      </c>
      <c r="L364" s="35">
        <v>1132000</v>
      </c>
    </row>
    <row r="365" spans="1:12" s="29" customFormat="1" ht="12" x14ac:dyDescent="0.2">
      <c r="A365" s="32">
        <v>470</v>
      </c>
      <c r="B365" s="28" t="s">
        <v>592</v>
      </c>
      <c r="C365" s="28" t="s">
        <v>896</v>
      </c>
      <c r="D365" s="28" t="s">
        <v>591</v>
      </c>
      <c r="E365" s="28">
        <v>0</v>
      </c>
      <c r="F365" s="28">
        <v>2</v>
      </c>
      <c r="G365" s="28">
        <v>0</v>
      </c>
      <c r="H365" s="28">
        <v>0</v>
      </c>
      <c r="I365" s="28">
        <v>2</v>
      </c>
      <c r="J365" s="28">
        <v>2</v>
      </c>
      <c r="K365" s="35">
        <v>581000</v>
      </c>
      <c r="L365" s="35">
        <v>1162000</v>
      </c>
    </row>
    <row r="366" spans="1:12" s="29" customFormat="1" ht="12" x14ac:dyDescent="0.2">
      <c r="A366" s="32">
        <v>471</v>
      </c>
      <c r="B366" s="28" t="s">
        <v>346</v>
      </c>
      <c r="C366" s="28" t="s">
        <v>347</v>
      </c>
      <c r="D366" s="28">
        <v>0</v>
      </c>
      <c r="E366" s="28">
        <v>0</v>
      </c>
      <c r="F366" s="28">
        <v>37</v>
      </c>
      <c r="G366" s="28">
        <v>0</v>
      </c>
      <c r="H366" s="28">
        <v>0</v>
      </c>
      <c r="I366" s="28">
        <v>37</v>
      </c>
      <c r="J366" s="28">
        <v>37</v>
      </c>
      <c r="K366" s="35">
        <v>0</v>
      </c>
      <c r="L366" s="35">
        <v>0</v>
      </c>
    </row>
    <row r="367" spans="1:12" s="29" customFormat="1" ht="12" x14ac:dyDescent="0.2">
      <c r="A367" s="32">
        <v>472</v>
      </c>
      <c r="B367" s="28" t="s">
        <v>346</v>
      </c>
      <c r="C367" s="28" t="s">
        <v>348</v>
      </c>
      <c r="D367" s="28">
        <v>0</v>
      </c>
      <c r="E367" s="28">
        <v>0</v>
      </c>
      <c r="F367" s="28">
        <v>60</v>
      </c>
      <c r="G367" s="28">
        <v>0</v>
      </c>
      <c r="H367" s="28">
        <v>0</v>
      </c>
      <c r="I367" s="28">
        <v>60</v>
      </c>
      <c r="J367" s="28">
        <v>60</v>
      </c>
      <c r="K367" s="35">
        <v>0</v>
      </c>
      <c r="L367" s="35">
        <v>0</v>
      </c>
    </row>
    <row r="368" spans="1:12" s="29" customFormat="1" ht="12" x14ac:dyDescent="0.2">
      <c r="A368" s="32">
        <v>473</v>
      </c>
      <c r="B368" s="28" t="s">
        <v>346</v>
      </c>
      <c r="C368" s="28" t="s">
        <v>535</v>
      </c>
      <c r="D368" s="28">
        <v>0</v>
      </c>
      <c r="E368" s="28">
        <v>0</v>
      </c>
      <c r="F368" s="28">
        <v>10</v>
      </c>
      <c r="G368" s="28">
        <v>0</v>
      </c>
      <c r="H368" s="28">
        <v>0</v>
      </c>
      <c r="I368" s="28">
        <v>10</v>
      </c>
      <c r="J368" s="28">
        <v>10</v>
      </c>
      <c r="K368" s="35">
        <v>210000</v>
      </c>
      <c r="L368" s="35">
        <v>2100000</v>
      </c>
    </row>
    <row r="369" spans="1:12" s="29" customFormat="1" ht="12" x14ac:dyDescent="0.2">
      <c r="A369" s="32">
        <v>474</v>
      </c>
      <c r="B369" s="28" t="s">
        <v>787</v>
      </c>
      <c r="C369" s="28" t="s">
        <v>788</v>
      </c>
      <c r="D369" s="28">
        <v>0</v>
      </c>
      <c r="E369" s="28">
        <v>0</v>
      </c>
      <c r="F369" s="28">
        <v>8</v>
      </c>
      <c r="G369" s="28">
        <v>0</v>
      </c>
      <c r="H369" s="28">
        <v>0</v>
      </c>
      <c r="I369" s="28">
        <v>8</v>
      </c>
      <c r="J369" s="28">
        <v>8</v>
      </c>
      <c r="K369" s="35">
        <v>0</v>
      </c>
      <c r="L369" s="35">
        <v>0</v>
      </c>
    </row>
    <row r="370" spans="1:12" s="29" customFormat="1" ht="12" x14ac:dyDescent="0.2">
      <c r="A370" s="32">
        <v>475</v>
      </c>
      <c r="B370" s="28" t="s">
        <v>787</v>
      </c>
      <c r="C370" s="28" t="s">
        <v>789</v>
      </c>
      <c r="D370" s="28">
        <v>0</v>
      </c>
      <c r="E370" s="28">
        <v>0</v>
      </c>
      <c r="F370" s="28">
        <v>7</v>
      </c>
      <c r="G370" s="28">
        <v>0</v>
      </c>
      <c r="H370" s="28">
        <v>0</v>
      </c>
      <c r="I370" s="28">
        <v>7</v>
      </c>
      <c r="J370" s="28">
        <v>7</v>
      </c>
      <c r="K370" s="35">
        <v>97000</v>
      </c>
      <c r="L370" s="35">
        <v>679000</v>
      </c>
    </row>
    <row r="371" spans="1:12" s="29" customFormat="1" ht="12" x14ac:dyDescent="0.2">
      <c r="A371" s="32">
        <v>476</v>
      </c>
      <c r="B371" s="28" t="s">
        <v>787</v>
      </c>
      <c r="C371" s="28" t="s">
        <v>790</v>
      </c>
      <c r="D371" s="28">
        <v>0</v>
      </c>
      <c r="E371" s="28">
        <v>0</v>
      </c>
      <c r="F371" s="28">
        <v>6</v>
      </c>
      <c r="G371" s="28">
        <v>0</v>
      </c>
      <c r="H371" s="28">
        <v>0</v>
      </c>
      <c r="I371" s="28">
        <v>6</v>
      </c>
      <c r="J371" s="28">
        <v>6</v>
      </c>
      <c r="K371" s="35">
        <v>0</v>
      </c>
      <c r="L371" s="35">
        <v>0</v>
      </c>
    </row>
    <row r="372" spans="1:12" s="29" customFormat="1" ht="12" x14ac:dyDescent="0.2">
      <c r="A372" s="32">
        <v>477</v>
      </c>
      <c r="B372" s="28" t="s">
        <v>787</v>
      </c>
      <c r="C372" s="28" t="s">
        <v>791</v>
      </c>
      <c r="D372" s="28">
        <v>0</v>
      </c>
      <c r="E372" s="28">
        <v>0</v>
      </c>
      <c r="F372" s="28">
        <v>2</v>
      </c>
      <c r="G372" s="28">
        <v>0</v>
      </c>
      <c r="H372" s="28">
        <v>0</v>
      </c>
      <c r="I372" s="28">
        <v>2</v>
      </c>
      <c r="J372" s="28">
        <v>2</v>
      </c>
      <c r="K372" s="35">
        <v>0</v>
      </c>
      <c r="L372" s="35">
        <v>0</v>
      </c>
    </row>
    <row r="373" spans="1:12" s="29" customFormat="1" ht="12" x14ac:dyDescent="0.2">
      <c r="A373" s="32">
        <v>478</v>
      </c>
      <c r="B373" s="28" t="s">
        <v>792</v>
      </c>
      <c r="C373" s="28" t="s">
        <v>793</v>
      </c>
      <c r="D373" s="28">
        <v>0</v>
      </c>
      <c r="E373" s="28">
        <v>0</v>
      </c>
      <c r="F373" s="28">
        <v>3</v>
      </c>
      <c r="G373" s="28">
        <v>0</v>
      </c>
      <c r="H373" s="28">
        <v>0</v>
      </c>
      <c r="I373" s="28">
        <v>3</v>
      </c>
      <c r="J373" s="28">
        <v>3</v>
      </c>
      <c r="K373" s="35">
        <v>35000</v>
      </c>
      <c r="L373" s="35">
        <v>105000</v>
      </c>
    </row>
    <row r="374" spans="1:12" s="29" customFormat="1" ht="12" x14ac:dyDescent="0.2">
      <c r="A374" s="32">
        <v>479</v>
      </c>
      <c r="B374" s="28" t="s">
        <v>792</v>
      </c>
      <c r="C374" s="28" t="s">
        <v>794</v>
      </c>
      <c r="D374" s="28">
        <v>0</v>
      </c>
      <c r="E374" s="28">
        <v>0</v>
      </c>
      <c r="F374" s="28">
        <v>7</v>
      </c>
      <c r="G374" s="28">
        <v>0</v>
      </c>
      <c r="H374" s="28">
        <v>0</v>
      </c>
      <c r="I374" s="28">
        <v>7</v>
      </c>
      <c r="J374" s="28">
        <v>7</v>
      </c>
      <c r="K374" s="35">
        <v>154330</v>
      </c>
      <c r="L374" s="35">
        <v>1080310</v>
      </c>
    </row>
    <row r="375" spans="1:12" s="29" customFormat="1" ht="12" x14ac:dyDescent="0.2">
      <c r="A375" s="32">
        <v>480</v>
      </c>
      <c r="B375" s="28" t="s">
        <v>792</v>
      </c>
      <c r="C375" s="28" t="s">
        <v>795</v>
      </c>
      <c r="D375" s="28">
        <v>0</v>
      </c>
      <c r="E375" s="28">
        <v>0</v>
      </c>
      <c r="F375" s="28">
        <v>13</v>
      </c>
      <c r="G375" s="28">
        <v>0</v>
      </c>
      <c r="H375" s="28">
        <v>0</v>
      </c>
      <c r="I375" s="28">
        <v>13</v>
      </c>
      <c r="J375" s="28">
        <v>13</v>
      </c>
      <c r="K375" s="35">
        <v>218370</v>
      </c>
      <c r="L375" s="35">
        <v>2838810</v>
      </c>
    </row>
    <row r="376" spans="1:12" s="29" customFormat="1" ht="12" x14ac:dyDescent="0.2">
      <c r="A376" s="32">
        <v>481</v>
      </c>
      <c r="B376" s="28" t="s">
        <v>226</v>
      </c>
      <c r="C376" s="28" t="s">
        <v>536</v>
      </c>
      <c r="D376" s="28" t="s">
        <v>122</v>
      </c>
      <c r="E376" s="28">
        <v>0</v>
      </c>
      <c r="F376" s="28">
        <v>10</v>
      </c>
      <c r="G376" s="28">
        <v>0</v>
      </c>
      <c r="H376" s="28">
        <v>0</v>
      </c>
      <c r="I376" s="28">
        <v>10</v>
      </c>
      <c r="J376" s="28">
        <v>10</v>
      </c>
      <c r="K376" s="35">
        <v>238000</v>
      </c>
      <c r="L376" s="35">
        <v>2380000</v>
      </c>
    </row>
    <row r="377" spans="1:12" s="29" customFormat="1" ht="12" x14ac:dyDescent="0.2">
      <c r="A377" s="32">
        <v>482</v>
      </c>
      <c r="B377" s="28" t="s">
        <v>226</v>
      </c>
      <c r="C377" s="28" t="s">
        <v>244</v>
      </c>
      <c r="D377" s="28">
        <v>0</v>
      </c>
      <c r="E377" s="28">
        <v>0</v>
      </c>
      <c r="F377" s="28">
        <v>10</v>
      </c>
      <c r="G377" s="28">
        <v>0</v>
      </c>
      <c r="H377" s="28">
        <v>0</v>
      </c>
      <c r="I377" s="28">
        <v>10</v>
      </c>
      <c r="J377" s="28">
        <v>10</v>
      </c>
      <c r="K377" s="35">
        <v>165000</v>
      </c>
      <c r="L377" s="35">
        <v>1650000</v>
      </c>
    </row>
    <row r="378" spans="1:12" s="29" customFormat="1" ht="12" x14ac:dyDescent="0.2">
      <c r="A378" s="32">
        <v>483</v>
      </c>
      <c r="B378" s="28" t="s">
        <v>226</v>
      </c>
      <c r="C378" s="28" t="s">
        <v>245</v>
      </c>
      <c r="D378" s="28">
        <v>0</v>
      </c>
      <c r="E378" s="28">
        <v>0</v>
      </c>
      <c r="F378" s="28">
        <v>30</v>
      </c>
      <c r="G378" s="28">
        <v>0</v>
      </c>
      <c r="H378" s="28">
        <v>0</v>
      </c>
      <c r="I378" s="28">
        <v>30</v>
      </c>
      <c r="J378" s="28">
        <v>30</v>
      </c>
      <c r="K378" s="35">
        <v>167000</v>
      </c>
      <c r="L378" s="35">
        <v>5010000</v>
      </c>
    </row>
    <row r="379" spans="1:12" s="29" customFormat="1" ht="12" x14ac:dyDescent="0.2">
      <c r="A379" s="32">
        <v>484</v>
      </c>
      <c r="B379" s="28" t="s">
        <v>226</v>
      </c>
      <c r="C379" s="28" t="s">
        <v>537</v>
      </c>
      <c r="D379" s="28" t="s">
        <v>122</v>
      </c>
      <c r="E379" s="28">
        <v>0</v>
      </c>
      <c r="F379" s="28">
        <v>7</v>
      </c>
      <c r="G379" s="28">
        <v>0</v>
      </c>
      <c r="H379" s="28">
        <v>0</v>
      </c>
      <c r="I379" s="28">
        <v>7</v>
      </c>
      <c r="J379" s="28">
        <v>7</v>
      </c>
      <c r="K379" s="35">
        <v>121000</v>
      </c>
      <c r="L379" s="35">
        <v>847000</v>
      </c>
    </row>
    <row r="380" spans="1:12" s="29" customFormat="1" ht="12" x14ac:dyDescent="0.2">
      <c r="A380" s="32">
        <v>485</v>
      </c>
      <c r="B380" s="28" t="s">
        <v>226</v>
      </c>
      <c r="C380" s="28" t="s">
        <v>395</v>
      </c>
      <c r="D380" s="28" t="s">
        <v>122</v>
      </c>
      <c r="E380" s="28">
        <v>0</v>
      </c>
      <c r="F380" s="28">
        <v>10</v>
      </c>
      <c r="G380" s="28">
        <v>30</v>
      </c>
      <c r="H380" s="28">
        <v>0</v>
      </c>
      <c r="I380" s="28">
        <v>40</v>
      </c>
      <c r="J380" s="28">
        <v>40</v>
      </c>
      <c r="K380" s="35">
        <v>134000</v>
      </c>
      <c r="L380" s="35">
        <v>5360000</v>
      </c>
    </row>
    <row r="381" spans="1:12" s="29" customFormat="1" ht="12" x14ac:dyDescent="0.2">
      <c r="A381" s="32">
        <v>486</v>
      </c>
      <c r="B381" s="28" t="s">
        <v>796</v>
      </c>
      <c r="C381" s="28" t="s">
        <v>797</v>
      </c>
      <c r="D381" s="28" t="s">
        <v>122</v>
      </c>
      <c r="E381" s="28">
        <v>0</v>
      </c>
      <c r="F381" s="28">
        <v>13</v>
      </c>
      <c r="G381" s="28">
        <v>0</v>
      </c>
      <c r="H381" s="28">
        <v>0</v>
      </c>
      <c r="I381" s="28">
        <v>13</v>
      </c>
      <c r="J381" s="28">
        <v>13</v>
      </c>
      <c r="K381" s="35">
        <v>88200</v>
      </c>
      <c r="L381" s="35">
        <v>1146600</v>
      </c>
    </row>
    <row r="382" spans="1:12" s="29" customFormat="1" ht="12" x14ac:dyDescent="0.2">
      <c r="A382" s="32">
        <v>487</v>
      </c>
      <c r="B382" s="28" t="s">
        <v>246</v>
      </c>
      <c r="C382" s="28" t="s">
        <v>247</v>
      </c>
      <c r="D382" s="28" t="s">
        <v>137</v>
      </c>
      <c r="E382" s="28">
        <v>0</v>
      </c>
      <c r="F382" s="28">
        <v>7</v>
      </c>
      <c r="G382" s="28">
        <v>0</v>
      </c>
      <c r="H382" s="28">
        <v>0</v>
      </c>
      <c r="I382" s="28">
        <v>7</v>
      </c>
      <c r="J382" s="28">
        <v>7</v>
      </c>
      <c r="K382" s="35">
        <v>87100</v>
      </c>
      <c r="L382" s="35">
        <v>609700</v>
      </c>
    </row>
    <row r="383" spans="1:12" s="29" customFormat="1" ht="12" x14ac:dyDescent="0.2">
      <c r="A383" s="32">
        <v>488</v>
      </c>
      <c r="B383" s="28" t="s">
        <v>246</v>
      </c>
      <c r="C383" s="28" t="s">
        <v>798</v>
      </c>
      <c r="D383" s="28">
        <v>0</v>
      </c>
      <c r="E383" s="28">
        <v>0</v>
      </c>
      <c r="F383" s="28">
        <v>4</v>
      </c>
      <c r="G383" s="28">
        <v>0</v>
      </c>
      <c r="H383" s="28">
        <v>0</v>
      </c>
      <c r="I383" s="28">
        <v>4</v>
      </c>
      <c r="J383" s="28">
        <v>4</v>
      </c>
      <c r="K383" s="35">
        <v>17500</v>
      </c>
      <c r="L383" s="35">
        <v>70000</v>
      </c>
    </row>
    <row r="384" spans="1:12" s="29" customFormat="1" ht="12" x14ac:dyDescent="0.2">
      <c r="A384" s="32">
        <v>490</v>
      </c>
      <c r="B384" s="28" t="s">
        <v>418</v>
      </c>
      <c r="C384" s="28" t="s">
        <v>799</v>
      </c>
      <c r="D384" s="28" t="s">
        <v>403</v>
      </c>
      <c r="E384" s="28">
        <v>0</v>
      </c>
      <c r="F384" s="28">
        <v>1</v>
      </c>
      <c r="G384" s="28">
        <v>0</v>
      </c>
      <c r="H384" s="28">
        <v>0</v>
      </c>
      <c r="I384" s="28">
        <v>1</v>
      </c>
      <c r="J384" s="28">
        <v>1</v>
      </c>
      <c r="K384" s="35">
        <v>5445000</v>
      </c>
      <c r="L384" s="35">
        <v>5445000</v>
      </c>
    </row>
    <row r="385" spans="1:12" s="29" customFormat="1" ht="12" x14ac:dyDescent="0.2">
      <c r="A385" s="32">
        <v>492</v>
      </c>
      <c r="B385" s="28" t="s">
        <v>801</v>
      </c>
      <c r="C385" s="28">
        <v>0</v>
      </c>
      <c r="D385" s="28" t="s">
        <v>342</v>
      </c>
      <c r="E385" s="28">
        <v>0</v>
      </c>
      <c r="F385" s="28">
        <v>12</v>
      </c>
      <c r="G385" s="28">
        <v>0</v>
      </c>
      <c r="H385" s="28">
        <v>1</v>
      </c>
      <c r="I385" s="28">
        <v>11</v>
      </c>
      <c r="J385" s="28">
        <v>11</v>
      </c>
      <c r="K385" s="35">
        <v>35000</v>
      </c>
      <c r="L385" s="35">
        <v>385000</v>
      </c>
    </row>
    <row r="386" spans="1:12" s="29" customFormat="1" ht="12" x14ac:dyDescent="0.2">
      <c r="A386" s="32">
        <v>496</v>
      </c>
      <c r="B386" s="28" t="s">
        <v>375</v>
      </c>
      <c r="C386" s="28" t="s">
        <v>376</v>
      </c>
      <c r="D386" s="28" t="s">
        <v>140</v>
      </c>
      <c r="E386" s="28">
        <v>0</v>
      </c>
      <c r="F386" s="28">
        <v>4</v>
      </c>
      <c r="G386" s="28">
        <v>0</v>
      </c>
      <c r="H386" s="28">
        <v>0</v>
      </c>
      <c r="I386" s="28">
        <v>4</v>
      </c>
      <c r="J386" s="28">
        <v>4</v>
      </c>
      <c r="K386" s="35">
        <v>135000</v>
      </c>
      <c r="L386" s="35">
        <v>540000</v>
      </c>
    </row>
    <row r="387" spans="1:12" s="31" customFormat="1" ht="12" x14ac:dyDescent="0.2">
      <c r="A387" s="32">
        <v>498</v>
      </c>
      <c r="B387" s="30" t="s">
        <v>843</v>
      </c>
      <c r="C387" s="30">
        <v>0</v>
      </c>
      <c r="D387" s="30">
        <v>0</v>
      </c>
      <c r="E387" s="30">
        <v>0</v>
      </c>
      <c r="F387" s="30">
        <v>2</v>
      </c>
      <c r="G387" s="30">
        <v>0</v>
      </c>
      <c r="H387" s="30">
        <v>0</v>
      </c>
      <c r="I387" s="30">
        <v>2</v>
      </c>
      <c r="J387" s="30">
        <v>2</v>
      </c>
      <c r="K387" s="34">
        <v>1758000</v>
      </c>
      <c r="L387" s="34">
        <v>3516000</v>
      </c>
    </row>
    <row r="388" spans="1:12" s="31" customFormat="1" ht="12" x14ac:dyDescent="0.2">
      <c r="A388" s="32">
        <v>499</v>
      </c>
      <c r="B388" s="30" t="s">
        <v>267</v>
      </c>
      <c r="C388" s="30">
        <v>10137034</v>
      </c>
      <c r="D388" s="30" t="s">
        <v>122</v>
      </c>
      <c r="E388" s="30">
        <v>0</v>
      </c>
      <c r="F388" s="30">
        <v>1</v>
      </c>
      <c r="G388" s="30">
        <v>0</v>
      </c>
      <c r="H388" s="30">
        <v>0</v>
      </c>
      <c r="I388" s="30">
        <v>1</v>
      </c>
      <c r="J388" s="30">
        <v>1</v>
      </c>
      <c r="K388" s="34">
        <v>259250</v>
      </c>
      <c r="L388" s="34">
        <v>259250</v>
      </c>
    </row>
    <row r="389" spans="1:12" s="31" customFormat="1" ht="12" x14ac:dyDescent="0.2">
      <c r="A389" s="32">
        <v>500</v>
      </c>
      <c r="B389" s="30" t="s">
        <v>802</v>
      </c>
      <c r="C389" s="30" t="s">
        <v>803</v>
      </c>
      <c r="D389" s="30" t="s">
        <v>403</v>
      </c>
      <c r="E389" s="30">
        <v>0</v>
      </c>
      <c r="F389" s="30">
        <v>1</v>
      </c>
      <c r="G389" s="30">
        <v>0</v>
      </c>
      <c r="H389" s="30">
        <v>0</v>
      </c>
      <c r="I389" s="30">
        <v>1</v>
      </c>
      <c r="J389" s="30">
        <v>1</v>
      </c>
      <c r="K389" s="34">
        <v>135000</v>
      </c>
      <c r="L389" s="34">
        <v>135000</v>
      </c>
    </row>
    <row r="390" spans="1:12" s="31" customFormat="1" ht="12" x14ac:dyDescent="0.2">
      <c r="A390" s="32">
        <v>501</v>
      </c>
      <c r="B390" s="30" t="s">
        <v>802</v>
      </c>
      <c r="C390" s="30" t="s">
        <v>804</v>
      </c>
      <c r="D390" s="30">
        <v>0</v>
      </c>
      <c r="E390" s="30">
        <v>0</v>
      </c>
      <c r="F390" s="30">
        <v>1</v>
      </c>
      <c r="G390" s="30">
        <v>0</v>
      </c>
      <c r="H390" s="30">
        <v>0</v>
      </c>
      <c r="I390" s="30">
        <v>1</v>
      </c>
      <c r="J390" s="30">
        <v>1</v>
      </c>
      <c r="K390" s="34">
        <v>140000</v>
      </c>
      <c r="L390" s="34">
        <v>140000</v>
      </c>
    </row>
    <row r="391" spans="1:12" s="31" customFormat="1" ht="12" x14ac:dyDescent="0.2">
      <c r="A391" s="32">
        <v>502</v>
      </c>
      <c r="B391" s="30" t="s">
        <v>805</v>
      </c>
      <c r="C391" s="30">
        <v>0</v>
      </c>
      <c r="D391" s="30">
        <v>0</v>
      </c>
      <c r="E391" s="30">
        <v>0</v>
      </c>
      <c r="F391" s="30">
        <v>4</v>
      </c>
      <c r="G391" s="30">
        <v>0</v>
      </c>
      <c r="H391" s="30">
        <v>0</v>
      </c>
      <c r="I391" s="30">
        <v>4</v>
      </c>
      <c r="J391" s="30">
        <v>4</v>
      </c>
      <c r="K391" s="34">
        <v>70000</v>
      </c>
      <c r="L391" s="34">
        <v>280000</v>
      </c>
    </row>
    <row r="392" spans="1:12" s="31" customFormat="1" ht="12" x14ac:dyDescent="0.2">
      <c r="A392" s="32">
        <v>503</v>
      </c>
      <c r="B392" s="30" t="s">
        <v>806</v>
      </c>
      <c r="C392" s="30">
        <v>0</v>
      </c>
      <c r="D392" s="30">
        <v>0</v>
      </c>
      <c r="E392" s="30">
        <v>0</v>
      </c>
      <c r="F392" s="30">
        <v>2</v>
      </c>
      <c r="G392" s="30">
        <v>0</v>
      </c>
      <c r="H392" s="30">
        <v>0</v>
      </c>
      <c r="I392" s="30">
        <v>2</v>
      </c>
      <c r="J392" s="30">
        <v>2</v>
      </c>
      <c r="K392" s="34">
        <v>70000</v>
      </c>
      <c r="L392" s="34">
        <v>140000</v>
      </c>
    </row>
    <row r="393" spans="1:12" s="31" customFormat="1" ht="12" x14ac:dyDescent="0.2">
      <c r="A393" s="32">
        <v>505</v>
      </c>
      <c r="B393" s="30" t="s">
        <v>830</v>
      </c>
      <c r="C393" s="30" t="s">
        <v>807</v>
      </c>
      <c r="D393" s="30">
        <v>0</v>
      </c>
      <c r="E393" s="30">
        <v>0</v>
      </c>
      <c r="F393" s="30">
        <v>19</v>
      </c>
      <c r="G393" s="30">
        <v>0</v>
      </c>
      <c r="H393" s="30">
        <v>0</v>
      </c>
      <c r="I393" s="30">
        <v>19</v>
      </c>
      <c r="J393" s="30">
        <v>19</v>
      </c>
      <c r="K393" s="34">
        <v>0</v>
      </c>
      <c r="L393" s="34">
        <v>0</v>
      </c>
    </row>
    <row r="394" spans="1:12" s="31" customFormat="1" ht="12" x14ac:dyDescent="0.2">
      <c r="A394" s="32">
        <v>509</v>
      </c>
      <c r="B394" s="30" t="s">
        <v>446</v>
      </c>
      <c r="C394" s="30" t="s">
        <v>808</v>
      </c>
      <c r="D394" s="30" t="s">
        <v>403</v>
      </c>
      <c r="E394" s="30">
        <v>0</v>
      </c>
      <c r="F394" s="30">
        <v>5</v>
      </c>
      <c r="G394" s="30">
        <v>0</v>
      </c>
      <c r="H394" s="30">
        <v>0</v>
      </c>
      <c r="I394" s="30">
        <v>5</v>
      </c>
      <c r="J394" s="30">
        <v>5</v>
      </c>
      <c r="K394" s="34">
        <v>180000</v>
      </c>
      <c r="L394" s="34">
        <v>900000</v>
      </c>
    </row>
    <row r="395" spans="1:12" s="31" customFormat="1" ht="12" x14ac:dyDescent="0.2">
      <c r="A395" s="32">
        <v>510</v>
      </c>
      <c r="B395" s="30" t="s">
        <v>248</v>
      </c>
      <c r="C395" s="30" t="s">
        <v>538</v>
      </c>
      <c r="D395" s="30">
        <v>0</v>
      </c>
      <c r="E395" s="30">
        <v>0</v>
      </c>
      <c r="F395" s="30">
        <v>1</v>
      </c>
      <c r="G395" s="30">
        <v>0</v>
      </c>
      <c r="H395" s="30">
        <v>0</v>
      </c>
      <c r="I395" s="30">
        <v>1</v>
      </c>
      <c r="J395" s="30">
        <v>1</v>
      </c>
      <c r="K395" s="34">
        <v>375000</v>
      </c>
      <c r="L395" s="34">
        <v>375000</v>
      </c>
    </row>
    <row r="396" spans="1:12" s="31" customFormat="1" ht="12" x14ac:dyDescent="0.2">
      <c r="A396" s="32">
        <v>511</v>
      </c>
      <c r="B396" s="30" t="s">
        <v>446</v>
      </c>
      <c r="C396" s="30" t="s">
        <v>809</v>
      </c>
      <c r="D396" s="30" t="s">
        <v>403</v>
      </c>
      <c r="E396" s="30">
        <v>0</v>
      </c>
      <c r="F396" s="30">
        <v>1</v>
      </c>
      <c r="G396" s="30">
        <v>0</v>
      </c>
      <c r="H396" s="30">
        <v>0</v>
      </c>
      <c r="I396" s="30">
        <v>1</v>
      </c>
      <c r="J396" s="30">
        <v>1</v>
      </c>
      <c r="K396" s="34">
        <v>361400</v>
      </c>
      <c r="L396" s="34">
        <v>361400</v>
      </c>
    </row>
    <row r="397" spans="1:12" s="31" customFormat="1" ht="12" x14ac:dyDescent="0.2">
      <c r="A397" s="32">
        <v>513</v>
      </c>
      <c r="B397" s="30" t="s">
        <v>250</v>
      </c>
      <c r="C397" s="30" t="s">
        <v>672</v>
      </c>
      <c r="D397" s="30">
        <v>0</v>
      </c>
      <c r="E397" s="30">
        <v>0</v>
      </c>
      <c r="F397" s="30">
        <v>2</v>
      </c>
      <c r="G397" s="30">
        <v>0</v>
      </c>
      <c r="H397" s="30">
        <v>0</v>
      </c>
      <c r="I397" s="30">
        <v>2</v>
      </c>
      <c r="J397" s="30">
        <v>2</v>
      </c>
      <c r="K397" s="34">
        <v>200000</v>
      </c>
      <c r="L397" s="34">
        <v>400000</v>
      </c>
    </row>
    <row r="398" spans="1:12" s="31" customFormat="1" ht="12" x14ac:dyDescent="0.2">
      <c r="A398" s="32">
        <v>514</v>
      </c>
      <c r="B398" s="30" t="s">
        <v>251</v>
      </c>
      <c r="C398" s="30" t="s">
        <v>672</v>
      </c>
      <c r="D398" s="30">
        <v>0</v>
      </c>
      <c r="E398" s="30">
        <v>0</v>
      </c>
      <c r="F398" s="30">
        <v>1</v>
      </c>
      <c r="G398" s="30">
        <v>0</v>
      </c>
      <c r="H398" s="30">
        <v>0</v>
      </c>
      <c r="I398" s="30">
        <v>1</v>
      </c>
      <c r="J398" s="30">
        <v>1</v>
      </c>
      <c r="K398" s="34">
        <v>200000</v>
      </c>
      <c r="L398" s="34">
        <v>200000</v>
      </c>
    </row>
    <row r="399" spans="1:12" s="29" customFormat="1" ht="12" x14ac:dyDescent="0.2">
      <c r="A399" s="32">
        <v>515</v>
      </c>
      <c r="B399" s="28" t="s">
        <v>52</v>
      </c>
      <c r="C399" s="28" t="s">
        <v>659</v>
      </c>
      <c r="D399" s="28">
        <v>0</v>
      </c>
      <c r="E399" s="28">
        <v>0</v>
      </c>
      <c r="F399" s="28">
        <v>1</v>
      </c>
      <c r="G399" s="28">
        <v>0</v>
      </c>
      <c r="H399" s="28">
        <v>0</v>
      </c>
      <c r="I399" s="28">
        <v>1</v>
      </c>
      <c r="J399" s="28">
        <v>1</v>
      </c>
      <c r="K399" s="35">
        <v>257218.50000000003</v>
      </c>
      <c r="L399" s="35">
        <v>257218.50000000003</v>
      </c>
    </row>
    <row r="400" spans="1:12" s="29" customFormat="1" ht="12" x14ac:dyDescent="0.2">
      <c r="A400" s="32">
        <v>516</v>
      </c>
      <c r="B400" s="28" t="s">
        <v>52</v>
      </c>
      <c r="C400" s="28" t="s">
        <v>678</v>
      </c>
      <c r="D400" s="28">
        <v>0</v>
      </c>
      <c r="E400" s="28">
        <v>0</v>
      </c>
      <c r="F400" s="28">
        <v>1</v>
      </c>
      <c r="G400" s="28">
        <v>0</v>
      </c>
      <c r="H400" s="28">
        <v>0</v>
      </c>
      <c r="I400" s="28">
        <v>1</v>
      </c>
      <c r="J400" s="28">
        <v>1</v>
      </c>
      <c r="K400" s="35">
        <v>200000</v>
      </c>
      <c r="L400" s="35">
        <v>200000</v>
      </c>
    </row>
    <row r="401" spans="1:12" s="29" customFormat="1" ht="12" x14ac:dyDescent="0.2">
      <c r="A401" s="32">
        <v>517</v>
      </c>
      <c r="B401" s="28" t="s">
        <v>52</v>
      </c>
      <c r="C401" s="28" t="s">
        <v>436</v>
      </c>
      <c r="D401" s="28" t="s">
        <v>403</v>
      </c>
      <c r="E401" s="28">
        <v>0</v>
      </c>
      <c r="F401" s="28">
        <v>2</v>
      </c>
      <c r="G401" s="28">
        <v>0</v>
      </c>
      <c r="H401" s="28">
        <v>0</v>
      </c>
      <c r="I401" s="28">
        <v>2</v>
      </c>
      <c r="J401" s="28">
        <v>2</v>
      </c>
      <c r="K401" s="35">
        <v>475000</v>
      </c>
      <c r="L401" s="35">
        <v>950000</v>
      </c>
    </row>
    <row r="402" spans="1:12" s="29" customFormat="1" ht="12" x14ac:dyDescent="0.2">
      <c r="A402" s="32">
        <v>518</v>
      </c>
      <c r="B402" s="28" t="s">
        <v>52</v>
      </c>
      <c r="C402" s="28" t="s">
        <v>53</v>
      </c>
      <c r="D402" s="28">
        <v>0</v>
      </c>
      <c r="E402" s="28">
        <v>0</v>
      </c>
      <c r="F402" s="28">
        <v>1</v>
      </c>
      <c r="G402" s="28">
        <v>0</v>
      </c>
      <c r="H402" s="28">
        <v>0</v>
      </c>
      <c r="I402" s="28">
        <v>1</v>
      </c>
      <c r="J402" s="28">
        <v>1</v>
      </c>
      <c r="K402" s="35">
        <v>0</v>
      </c>
      <c r="L402" s="35">
        <v>0</v>
      </c>
    </row>
    <row r="403" spans="1:12" s="31" customFormat="1" ht="12" x14ac:dyDescent="0.2">
      <c r="A403" s="32">
        <v>519</v>
      </c>
      <c r="B403" s="30" t="s">
        <v>811</v>
      </c>
      <c r="C403" s="30" t="s">
        <v>812</v>
      </c>
      <c r="D403" s="30">
        <v>0</v>
      </c>
      <c r="E403" s="30">
        <v>0</v>
      </c>
      <c r="F403" s="30">
        <v>1</v>
      </c>
      <c r="G403" s="30">
        <v>0</v>
      </c>
      <c r="H403" s="30">
        <v>0</v>
      </c>
      <c r="I403" s="30">
        <v>1</v>
      </c>
      <c r="J403" s="30">
        <v>1</v>
      </c>
      <c r="K403" s="34">
        <v>100000</v>
      </c>
      <c r="L403" s="34">
        <v>100000</v>
      </c>
    </row>
    <row r="404" spans="1:12" s="31" customFormat="1" ht="12" x14ac:dyDescent="0.2">
      <c r="A404" s="32">
        <v>520</v>
      </c>
      <c r="B404" s="30" t="s">
        <v>813</v>
      </c>
      <c r="C404" s="30" t="s">
        <v>814</v>
      </c>
      <c r="D404" s="30">
        <v>0</v>
      </c>
      <c r="E404" s="30">
        <v>0</v>
      </c>
      <c r="F404" s="30">
        <v>2</v>
      </c>
      <c r="G404" s="30">
        <v>0</v>
      </c>
      <c r="H404" s="30">
        <v>0</v>
      </c>
      <c r="I404" s="30">
        <v>2</v>
      </c>
      <c r="J404" s="30">
        <v>2</v>
      </c>
      <c r="K404" s="34">
        <v>150000</v>
      </c>
      <c r="L404" s="34">
        <v>300000</v>
      </c>
    </row>
    <row r="405" spans="1:12" s="31" customFormat="1" ht="12" x14ac:dyDescent="0.2">
      <c r="A405" s="32">
        <v>521</v>
      </c>
      <c r="B405" s="30" t="s">
        <v>813</v>
      </c>
      <c r="C405" s="30" t="s">
        <v>815</v>
      </c>
      <c r="D405" s="30">
        <v>0</v>
      </c>
      <c r="E405" s="30">
        <v>0</v>
      </c>
      <c r="F405" s="30">
        <v>2</v>
      </c>
      <c r="G405" s="30">
        <v>0</v>
      </c>
      <c r="H405" s="30">
        <v>0</v>
      </c>
      <c r="I405" s="30">
        <v>2</v>
      </c>
      <c r="J405" s="30">
        <v>2</v>
      </c>
      <c r="K405" s="34">
        <v>150000</v>
      </c>
      <c r="L405" s="34">
        <v>300000</v>
      </c>
    </row>
    <row r="406" spans="1:12" s="31" customFormat="1" ht="12" x14ac:dyDescent="0.2">
      <c r="A406" s="32">
        <v>522</v>
      </c>
      <c r="B406" s="30" t="s">
        <v>539</v>
      </c>
      <c r="C406" s="30" t="s">
        <v>816</v>
      </c>
      <c r="D406" s="30">
        <v>0</v>
      </c>
      <c r="E406" s="30">
        <v>0</v>
      </c>
      <c r="F406" s="30">
        <v>3</v>
      </c>
      <c r="G406" s="30">
        <v>0</v>
      </c>
      <c r="H406" s="30">
        <v>0</v>
      </c>
      <c r="I406" s="30">
        <v>3</v>
      </c>
      <c r="J406" s="30">
        <v>3</v>
      </c>
      <c r="K406" s="34">
        <v>0</v>
      </c>
      <c r="L406" s="34">
        <v>0</v>
      </c>
    </row>
    <row r="407" spans="1:12" s="31" customFormat="1" ht="12" x14ac:dyDescent="0.2">
      <c r="A407" s="32">
        <v>523</v>
      </c>
      <c r="B407" s="30" t="s">
        <v>540</v>
      </c>
      <c r="C407" s="30" t="s">
        <v>817</v>
      </c>
      <c r="D407" s="30" t="s">
        <v>449</v>
      </c>
      <c r="E407" s="30">
        <v>0</v>
      </c>
      <c r="F407" s="30">
        <v>4</v>
      </c>
      <c r="G407" s="30">
        <v>0</v>
      </c>
      <c r="H407" s="30">
        <v>0</v>
      </c>
      <c r="I407" s="30">
        <v>4</v>
      </c>
      <c r="J407" s="30">
        <v>4</v>
      </c>
      <c r="K407" s="34">
        <v>205000</v>
      </c>
      <c r="L407" s="34">
        <v>820000</v>
      </c>
    </row>
    <row r="408" spans="1:12" s="31" customFormat="1" ht="12" x14ac:dyDescent="0.2">
      <c r="A408" s="32">
        <v>524</v>
      </c>
      <c r="B408" s="30" t="s">
        <v>539</v>
      </c>
      <c r="C408" s="30" t="s">
        <v>1212</v>
      </c>
      <c r="D408" s="30" t="s">
        <v>295</v>
      </c>
      <c r="E408" s="30">
        <v>0</v>
      </c>
      <c r="F408" s="30">
        <v>1</v>
      </c>
      <c r="G408" s="30">
        <v>2</v>
      </c>
      <c r="H408" s="30">
        <v>0</v>
      </c>
      <c r="I408" s="30">
        <v>3</v>
      </c>
      <c r="J408" s="30">
        <v>3</v>
      </c>
      <c r="K408" s="34">
        <v>117000</v>
      </c>
      <c r="L408" s="34">
        <v>351000</v>
      </c>
    </row>
    <row r="409" spans="1:12" s="31" customFormat="1" ht="12" x14ac:dyDescent="0.2">
      <c r="A409" s="32">
        <v>525</v>
      </c>
      <c r="B409" s="30" t="s">
        <v>539</v>
      </c>
      <c r="C409" s="30" t="s">
        <v>1079</v>
      </c>
      <c r="D409" s="30" t="s">
        <v>295</v>
      </c>
      <c r="E409" s="30">
        <v>0</v>
      </c>
      <c r="F409" s="30">
        <v>1</v>
      </c>
      <c r="G409" s="30">
        <v>3</v>
      </c>
      <c r="H409" s="30">
        <v>0</v>
      </c>
      <c r="I409" s="30">
        <v>4</v>
      </c>
      <c r="J409" s="30">
        <v>4</v>
      </c>
      <c r="K409" s="34">
        <v>150000</v>
      </c>
      <c r="L409" s="34">
        <v>600000</v>
      </c>
    </row>
    <row r="410" spans="1:12" s="31" customFormat="1" ht="12" x14ac:dyDescent="0.2">
      <c r="A410" s="32">
        <v>526</v>
      </c>
      <c r="B410" s="30" t="s">
        <v>252</v>
      </c>
      <c r="C410" s="30" t="s">
        <v>849</v>
      </c>
      <c r="D410" s="30">
        <v>0</v>
      </c>
      <c r="E410" s="30">
        <v>0</v>
      </c>
      <c r="F410" s="30">
        <v>4</v>
      </c>
      <c r="G410" s="30">
        <v>0</v>
      </c>
      <c r="H410" s="30">
        <v>0</v>
      </c>
      <c r="I410" s="30">
        <v>4</v>
      </c>
      <c r="J410" s="30">
        <v>4</v>
      </c>
      <c r="K410" s="34">
        <v>143400</v>
      </c>
      <c r="L410" s="34">
        <v>573600</v>
      </c>
    </row>
    <row r="411" spans="1:12" s="31" customFormat="1" ht="12" x14ac:dyDescent="0.2">
      <c r="A411" s="32">
        <v>527</v>
      </c>
      <c r="B411" s="30" t="s">
        <v>252</v>
      </c>
      <c r="C411" s="30" t="s">
        <v>818</v>
      </c>
      <c r="D411" s="30">
        <v>0</v>
      </c>
      <c r="E411" s="30">
        <v>0</v>
      </c>
      <c r="F411" s="30">
        <v>4</v>
      </c>
      <c r="G411" s="30">
        <v>0</v>
      </c>
      <c r="H411" s="30">
        <v>1</v>
      </c>
      <c r="I411" s="30">
        <v>3</v>
      </c>
      <c r="J411" s="30">
        <v>3</v>
      </c>
      <c r="K411" s="34">
        <v>132000</v>
      </c>
      <c r="L411" s="34">
        <v>396000</v>
      </c>
    </row>
    <row r="412" spans="1:12" s="31" customFormat="1" ht="12" x14ac:dyDescent="0.2">
      <c r="A412" s="32">
        <v>528</v>
      </c>
      <c r="B412" s="30" t="s">
        <v>287</v>
      </c>
      <c r="C412" s="30" t="s">
        <v>819</v>
      </c>
      <c r="D412" s="30" t="s">
        <v>222</v>
      </c>
      <c r="E412" s="30">
        <v>0</v>
      </c>
      <c r="F412" s="30">
        <v>3</v>
      </c>
      <c r="G412" s="30">
        <v>0</v>
      </c>
      <c r="H412" s="30">
        <v>0</v>
      </c>
      <c r="I412" s="30">
        <v>3</v>
      </c>
      <c r="J412" s="30">
        <v>3</v>
      </c>
      <c r="K412" s="34">
        <v>200000</v>
      </c>
      <c r="L412" s="34">
        <v>600000</v>
      </c>
    </row>
    <row r="413" spans="1:12" s="31" customFormat="1" ht="12" x14ac:dyDescent="0.2">
      <c r="A413" s="32">
        <v>530</v>
      </c>
      <c r="B413" s="30" t="s">
        <v>287</v>
      </c>
      <c r="C413" s="30" t="s">
        <v>821</v>
      </c>
      <c r="D413" s="30" t="s">
        <v>222</v>
      </c>
      <c r="E413" s="30">
        <v>0</v>
      </c>
      <c r="F413" s="30">
        <v>4</v>
      </c>
      <c r="G413" s="30">
        <v>0</v>
      </c>
      <c r="H413" s="30">
        <v>0</v>
      </c>
      <c r="I413" s="30">
        <v>4</v>
      </c>
      <c r="J413" s="30">
        <v>4</v>
      </c>
      <c r="K413" s="34">
        <v>230000</v>
      </c>
      <c r="L413" s="34">
        <v>920000</v>
      </c>
    </row>
    <row r="414" spans="1:12" s="31" customFormat="1" ht="12" x14ac:dyDescent="0.2">
      <c r="A414" s="32">
        <v>537</v>
      </c>
      <c r="B414" s="30" t="s">
        <v>423</v>
      </c>
      <c r="C414" s="30" t="s">
        <v>335</v>
      </c>
      <c r="D414" s="30" t="s">
        <v>403</v>
      </c>
      <c r="E414" s="30">
        <v>0</v>
      </c>
      <c r="F414" s="30">
        <v>5</v>
      </c>
      <c r="G414" s="30">
        <v>0</v>
      </c>
      <c r="H414" s="30">
        <v>1</v>
      </c>
      <c r="I414" s="30">
        <v>4</v>
      </c>
      <c r="J414" s="30">
        <v>4</v>
      </c>
      <c r="K414" s="34">
        <v>110000</v>
      </c>
      <c r="L414" s="34">
        <v>183000</v>
      </c>
    </row>
    <row r="415" spans="1:12" s="31" customFormat="1" ht="12" x14ac:dyDescent="0.2">
      <c r="A415" s="32">
        <v>538</v>
      </c>
      <c r="B415" s="30" t="s">
        <v>153</v>
      </c>
      <c r="C415" s="30" t="s">
        <v>541</v>
      </c>
      <c r="D415" s="30">
        <v>0</v>
      </c>
      <c r="E415" s="30">
        <v>0</v>
      </c>
      <c r="F415" s="30">
        <v>5</v>
      </c>
      <c r="G415" s="30">
        <v>0</v>
      </c>
      <c r="H415" s="30">
        <v>0</v>
      </c>
      <c r="I415" s="30">
        <v>5</v>
      </c>
      <c r="J415" s="30">
        <v>5</v>
      </c>
      <c r="K415" s="34">
        <v>255900</v>
      </c>
      <c r="L415" s="34">
        <v>1279500</v>
      </c>
    </row>
    <row r="416" spans="1:12" s="31" customFormat="1" ht="12" x14ac:dyDescent="0.2">
      <c r="A416" s="32">
        <v>539</v>
      </c>
      <c r="B416" s="30" t="s">
        <v>153</v>
      </c>
      <c r="C416" s="30" t="s">
        <v>542</v>
      </c>
      <c r="D416" s="30">
        <v>0</v>
      </c>
      <c r="E416" s="30">
        <v>0</v>
      </c>
      <c r="F416" s="30">
        <v>2</v>
      </c>
      <c r="G416" s="30">
        <v>0</v>
      </c>
      <c r="H416" s="30">
        <v>1</v>
      </c>
      <c r="I416" s="30">
        <v>1</v>
      </c>
      <c r="J416" s="30">
        <v>1</v>
      </c>
      <c r="K416" s="34">
        <v>207277</v>
      </c>
      <c r="L416" s="34">
        <v>207277</v>
      </c>
    </row>
    <row r="417" spans="1:12" s="31" customFormat="1" ht="12" x14ac:dyDescent="0.2">
      <c r="A417" s="32">
        <v>541</v>
      </c>
      <c r="B417" s="30" t="s">
        <v>543</v>
      </c>
      <c r="C417" s="30" t="s">
        <v>390</v>
      </c>
      <c r="D417" s="30" t="s">
        <v>403</v>
      </c>
      <c r="E417" s="30">
        <v>0</v>
      </c>
      <c r="F417" s="30">
        <v>5</v>
      </c>
      <c r="G417" s="30">
        <v>0</v>
      </c>
      <c r="H417" s="30">
        <v>0</v>
      </c>
      <c r="I417" s="30">
        <v>5</v>
      </c>
      <c r="J417" s="30">
        <v>5</v>
      </c>
      <c r="K417" s="34">
        <v>218500</v>
      </c>
      <c r="L417" s="34">
        <v>1092500</v>
      </c>
    </row>
    <row r="418" spans="1:12" s="31" customFormat="1" ht="12" x14ac:dyDescent="0.2">
      <c r="A418" s="32">
        <v>542</v>
      </c>
      <c r="B418" s="30" t="s">
        <v>389</v>
      </c>
      <c r="C418" s="30" t="s">
        <v>544</v>
      </c>
      <c r="D418" s="30">
        <v>0</v>
      </c>
      <c r="E418" s="30">
        <v>0</v>
      </c>
      <c r="F418" s="30">
        <v>2</v>
      </c>
      <c r="G418" s="30">
        <v>0</v>
      </c>
      <c r="H418" s="30">
        <v>0</v>
      </c>
      <c r="I418" s="30">
        <v>2</v>
      </c>
      <c r="J418" s="30">
        <v>2</v>
      </c>
      <c r="K418" s="34">
        <v>158760</v>
      </c>
      <c r="L418" s="34">
        <v>317520</v>
      </c>
    </row>
    <row r="419" spans="1:12" s="31" customFormat="1" ht="12" x14ac:dyDescent="0.2">
      <c r="A419" s="32">
        <v>543</v>
      </c>
      <c r="B419" s="30" t="s">
        <v>545</v>
      </c>
      <c r="C419" s="30" t="s">
        <v>505</v>
      </c>
      <c r="D419" s="30">
        <v>0</v>
      </c>
      <c r="E419" s="30">
        <v>0</v>
      </c>
      <c r="F419" s="30">
        <v>2</v>
      </c>
      <c r="G419" s="30">
        <v>0</v>
      </c>
      <c r="H419" s="30">
        <v>0</v>
      </c>
      <c r="I419" s="30">
        <v>2</v>
      </c>
      <c r="J419" s="30">
        <v>2</v>
      </c>
      <c r="K419" s="34">
        <v>420000</v>
      </c>
      <c r="L419" s="34">
        <v>840000</v>
      </c>
    </row>
    <row r="420" spans="1:12" s="31" customFormat="1" ht="12" x14ac:dyDescent="0.2">
      <c r="A420" s="32">
        <v>545</v>
      </c>
      <c r="B420" s="30" t="s">
        <v>422</v>
      </c>
      <c r="C420" s="30" t="s">
        <v>260</v>
      </c>
      <c r="D420" s="30" t="s">
        <v>439</v>
      </c>
      <c r="E420" s="30">
        <v>0</v>
      </c>
      <c r="F420" s="30">
        <v>4</v>
      </c>
      <c r="G420" s="30">
        <v>0</v>
      </c>
      <c r="H420" s="30">
        <v>3</v>
      </c>
      <c r="I420" s="30">
        <v>1</v>
      </c>
      <c r="J420" s="30">
        <v>1</v>
      </c>
      <c r="K420" s="34">
        <v>120000</v>
      </c>
      <c r="L420" s="34">
        <v>120000</v>
      </c>
    </row>
    <row r="421" spans="1:12" s="31" customFormat="1" ht="12" x14ac:dyDescent="0.2">
      <c r="A421" s="32">
        <v>546</v>
      </c>
      <c r="B421" s="30" t="s">
        <v>1116</v>
      </c>
      <c r="C421" s="30" t="s">
        <v>1117</v>
      </c>
      <c r="D421" s="30" t="s">
        <v>591</v>
      </c>
      <c r="E421" s="30">
        <v>0</v>
      </c>
      <c r="F421" s="30">
        <v>1</v>
      </c>
      <c r="G421" s="30">
        <v>0</v>
      </c>
      <c r="H421" s="30">
        <v>0</v>
      </c>
      <c r="I421" s="30">
        <v>1</v>
      </c>
      <c r="J421" s="30">
        <v>1</v>
      </c>
      <c r="K421" s="34">
        <v>87000</v>
      </c>
      <c r="L421" s="34">
        <v>87000</v>
      </c>
    </row>
    <row r="422" spans="1:12" s="31" customFormat="1" ht="12" x14ac:dyDescent="0.2">
      <c r="A422" s="32">
        <v>547</v>
      </c>
      <c r="B422" s="30" t="s">
        <v>1116</v>
      </c>
      <c r="C422" s="30" t="s">
        <v>1118</v>
      </c>
      <c r="D422" s="30" t="s">
        <v>591</v>
      </c>
      <c r="E422" s="30">
        <v>0</v>
      </c>
      <c r="F422" s="30">
        <v>1</v>
      </c>
      <c r="G422" s="30">
        <v>0</v>
      </c>
      <c r="H422" s="30">
        <v>0</v>
      </c>
      <c r="I422" s="30">
        <v>1</v>
      </c>
      <c r="J422" s="30">
        <v>1</v>
      </c>
      <c r="K422" s="34">
        <v>90000</v>
      </c>
      <c r="L422" s="34">
        <v>90000</v>
      </c>
    </row>
    <row r="423" spans="1:12" s="31" customFormat="1" ht="12" x14ac:dyDescent="0.2">
      <c r="A423" s="32">
        <v>548</v>
      </c>
      <c r="B423" s="30" t="s">
        <v>867</v>
      </c>
      <c r="C423" s="30" t="s">
        <v>397</v>
      </c>
      <c r="D423" s="30" t="s">
        <v>223</v>
      </c>
      <c r="E423" s="30">
        <v>0</v>
      </c>
      <c r="F423" s="30">
        <v>6</v>
      </c>
      <c r="G423" s="30">
        <v>0</v>
      </c>
      <c r="H423" s="30">
        <v>2</v>
      </c>
      <c r="I423" s="30">
        <v>4</v>
      </c>
      <c r="J423" s="30">
        <v>4</v>
      </c>
      <c r="K423" s="34">
        <v>102000</v>
      </c>
      <c r="L423" s="34">
        <v>408000</v>
      </c>
    </row>
    <row r="424" spans="1:12" s="31" customFormat="1" ht="12" x14ac:dyDescent="0.2">
      <c r="A424" s="32">
        <v>549</v>
      </c>
      <c r="B424" s="30" t="s">
        <v>423</v>
      </c>
      <c r="C424" s="30" t="s">
        <v>288</v>
      </c>
      <c r="D424" s="30" t="s">
        <v>439</v>
      </c>
      <c r="E424" s="30">
        <v>0</v>
      </c>
      <c r="F424" s="30">
        <v>5</v>
      </c>
      <c r="G424" s="30">
        <v>0</v>
      </c>
      <c r="H424" s="30">
        <v>0</v>
      </c>
      <c r="I424" s="30">
        <v>5</v>
      </c>
      <c r="J424" s="30">
        <v>5</v>
      </c>
      <c r="K424" s="34">
        <v>172000</v>
      </c>
      <c r="L424" s="34">
        <v>860000</v>
      </c>
    </row>
    <row r="425" spans="1:12" s="31" customFormat="1" ht="12" x14ac:dyDescent="0.2">
      <c r="A425" s="32">
        <v>550</v>
      </c>
      <c r="B425" s="30" t="s">
        <v>548</v>
      </c>
      <c r="C425" s="30" t="s">
        <v>399</v>
      </c>
      <c r="D425" s="30" t="s">
        <v>403</v>
      </c>
      <c r="E425" s="30">
        <v>0</v>
      </c>
      <c r="F425" s="30">
        <v>6</v>
      </c>
      <c r="G425" s="30">
        <v>0</v>
      </c>
      <c r="H425" s="30">
        <v>2</v>
      </c>
      <c r="I425" s="30">
        <v>4</v>
      </c>
      <c r="J425" s="30">
        <v>4</v>
      </c>
      <c r="K425" s="34">
        <v>101000</v>
      </c>
      <c r="L425" s="34">
        <v>404000</v>
      </c>
    </row>
    <row r="426" spans="1:12" s="31" customFormat="1" ht="12" x14ac:dyDescent="0.2">
      <c r="A426" s="32">
        <v>551</v>
      </c>
      <c r="B426" s="30" t="s">
        <v>423</v>
      </c>
      <c r="C426" s="30" t="s">
        <v>549</v>
      </c>
      <c r="D426" s="30">
        <v>0</v>
      </c>
      <c r="E426" s="30">
        <v>0</v>
      </c>
      <c r="F426" s="30">
        <v>2</v>
      </c>
      <c r="G426" s="30">
        <v>0</v>
      </c>
      <c r="H426" s="30">
        <v>0</v>
      </c>
      <c r="I426" s="30">
        <v>2</v>
      </c>
      <c r="J426" s="30">
        <v>2</v>
      </c>
      <c r="K426" s="34">
        <v>219000</v>
      </c>
      <c r="L426" s="34">
        <v>438000</v>
      </c>
    </row>
    <row r="427" spans="1:12" s="29" customFormat="1" ht="12" x14ac:dyDescent="0.2">
      <c r="A427" s="32">
        <v>552</v>
      </c>
      <c r="B427" s="28" t="s">
        <v>424</v>
      </c>
      <c r="C427" s="28" t="s">
        <v>415</v>
      </c>
      <c r="D427" s="28" t="s">
        <v>296</v>
      </c>
      <c r="E427" s="28">
        <v>0</v>
      </c>
      <c r="F427" s="28">
        <v>1</v>
      </c>
      <c r="G427" s="28">
        <v>0</v>
      </c>
      <c r="H427" s="28">
        <v>0</v>
      </c>
      <c r="I427" s="28">
        <v>1</v>
      </c>
      <c r="J427" s="28">
        <v>1</v>
      </c>
      <c r="K427" s="35">
        <v>310000</v>
      </c>
      <c r="L427" s="35">
        <v>310000</v>
      </c>
    </row>
    <row r="428" spans="1:12" s="29" customFormat="1" ht="12" x14ac:dyDescent="0.2">
      <c r="A428" s="32">
        <v>553</v>
      </c>
      <c r="B428" s="28" t="s">
        <v>423</v>
      </c>
      <c r="C428" s="28" t="s">
        <v>382</v>
      </c>
      <c r="D428" s="28" t="s">
        <v>207</v>
      </c>
      <c r="E428" s="28">
        <v>0</v>
      </c>
      <c r="F428" s="28">
        <v>1</v>
      </c>
      <c r="G428" s="28">
        <v>0</v>
      </c>
      <c r="H428" s="28">
        <v>0</v>
      </c>
      <c r="I428" s="28">
        <v>1</v>
      </c>
      <c r="J428" s="28">
        <v>1</v>
      </c>
      <c r="K428" s="35">
        <v>318000</v>
      </c>
      <c r="L428" s="35">
        <v>318000</v>
      </c>
    </row>
    <row r="429" spans="1:12" s="29" customFormat="1" ht="12" x14ac:dyDescent="0.2">
      <c r="A429" s="32">
        <v>555</v>
      </c>
      <c r="B429" s="28" t="s">
        <v>548</v>
      </c>
      <c r="C429" s="28" t="s">
        <v>555</v>
      </c>
      <c r="D429" s="28" t="s">
        <v>403</v>
      </c>
      <c r="E429" s="28">
        <v>0</v>
      </c>
      <c r="F429" s="28">
        <v>1</v>
      </c>
      <c r="G429" s="28">
        <v>0</v>
      </c>
      <c r="H429" s="28">
        <v>0</v>
      </c>
      <c r="I429" s="28">
        <v>1</v>
      </c>
      <c r="J429" s="28">
        <v>1</v>
      </c>
      <c r="K429" s="35">
        <v>553000</v>
      </c>
      <c r="L429" s="35">
        <v>553000</v>
      </c>
    </row>
    <row r="430" spans="1:12" s="29" customFormat="1" ht="12" x14ac:dyDescent="0.2">
      <c r="A430" s="32">
        <v>557</v>
      </c>
      <c r="B430" s="28" t="s">
        <v>552</v>
      </c>
      <c r="C430" s="28" t="s">
        <v>553</v>
      </c>
      <c r="D430" s="28" t="s">
        <v>122</v>
      </c>
      <c r="E430" s="28">
        <v>0</v>
      </c>
      <c r="F430" s="28">
        <v>1</v>
      </c>
      <c r="G430" s="28">
        <v>0</v>
      </c>
      <c r="H430" s="28">
        <v>0</v>
      </c>
      <c r="I430" s="28">
        <v>1</v>
      </c>
      <c r="J430" s="28">
        <v>1</v>
      </c>
      <c r="K430" s="35">
        <v>2106000</v>
      </c>
      <c r="L430" s="35">
        <v>2106000</v>
      </c>
    </row>
    <row r="431" spans="1:12" s="29" customFormat="1" ht="12" x14ac:dyDescent="0.2">
      <c r="A431" s="32">
        <v>558</v>
      </c>
      <c r="B431" s="28" t="s">
        <v>888</v>
      </c>
      <c r="C431" s="28" t="s">
        <v>822</v>
      </c>
      <c r="D431" s="28">
        <v>0</v>
      </c>
      <c r="E431" s="28">
        <v>0</v>
      </c>
      <c r="F431" s="28">
        <v>1</v>
      </c>
      <c r="G431" s="28">
        <v>0</v>
      </c>
      <c r="H431" s="28">
        <v>0</v>
      </c>
      <c r="I431" s="28">
        <v>1</v>
      </c>
      <c r="J431" s="28">
        <v>1</v>
      </c>
      <c r="K431" s="35">
        <v>0</v>
      </c>
      <c r="L431" s="35">
        <v>0</v>
      </c>
    </row>
    <row r="432" spans="1:12" s="29" customFormat="1" ht="12" x14ac:dyDescent="0.2">
      <c r="A432" s="32"/>
      <c r="B432" s="28"/>
      <c r="C432" s="28"/>
      <c r="D432" s="28"/>
      <c r="E432" s="28"/>
      <c r="F432" s="28"/>
      <c r="G432" s="28"/>
      <c r="H432" s="28"/>
      <c r="I432" s="28"/>
      <c r="J432" s="28"/>
      <c r="K432" s="35"/>
      <c r="L432" s="35"/>
    </row>
    <row r="433" spans="1:12" s="29" customFormat="1" ht="12" x14ac:dyDescent="0.2">
      <c r="A433" s="32"/>
      <c r="B433" s="28"/>
      <c r="C433" s="28"/>
      <c r="D433" s="28"/>
      <c r="E433" s="28"/>
      <c r="F433" s="28"/>
      <c r="G433" s="28"/>
      <c r="H433" s="28"/>
      <c r="I433" s="28"/>
      <c r="J433" s="28"/>
      <c r="K433" s="35"/>
      <c r="L433" s="35"/>
    </row>
    <row r="434" spans="1:12" s="29" customFormat="1" ht="12" x14ac:dyDescent="0.2">
      <c r="A434" s="32"/>
      <c r="B434" s="28"/>
      <c r="C434" s="28"/>
      <c r="D434" s="28"/>
      <c r="E434" s="28"/>
      <c r="F434" s="28"/>
      <c r="G434" s="28"/>
      <c r="H434" s="28"/>
      <c r="I434" s="28"/>
      <c r="J434" s="28"/>
      <c r="K434" s="35"/>
      <c r="L434" s="35"/>
    </row>
    <row r="435" spans="1:12" x14ac:dyDescent="0.25">
      <c r="A435" s="32"/>
      <c r="B435" s="28"/>
      <c r="C435" s="28"/>
      <c r="D435" s="28"/>
      <c r="E435" s="28"/>
      <c r="F435" s="28"/>
      <c r="G435" s="28"/>
      <c r="H435" s="28"/>
      <c r="I435" s="28"/>
      <c r="J435" s="28"/>
      <c r="K435" s="35"/>
      <c r="L435" s="35"/>
    </row>
    <row r="436" spans="1:12" x14ac:dyDescent="0.25">
      <c r="A436" s="32"/>
      <c r="B436" s="28"/>
      <c r="C436" s="28"/>
      <c r="D436" s="28"/>
      <c r="E436" s="28"/>
      <c r="F436" s="28"/>
      <c r="G436" s="28"/>
      <c r="H436" s="28"/>
      <c r="I436" s="28"/>
      <c r="J436" s="28"/>
      <c r="K436" s="35"/>
      <c r="L436" s="35"/>
    </row>
    <row r="437" spans="1:12" x14ac:dyDescent="0.25">
      <c r="A437" s="32"/>
      <c r="B437" s="28"/>
      <c r="C437" s="28"/>
      <c r="D437" s="28"/>
      <c r="E437" s="28"/>
      <c r="F437" s="28"/>
      <c r="G437" s="28"/>
      <c r="H437" s="28"/>
      <c r="I437" s="28"/>
      <c r="J437" s="28"/>
      <c r="K437" s="35"/>
      <c r="L437" s="35"/>
    </row>
    <row r="438" spans="1:12" x14ac:dyDescent="0.25">
      <c r="A438" s="32"/>
      <c r="B438" s="28"/>
      <c r="C438" s="28"/>
      <c r="D438" s="28"/>
      <c r="E438" s="28"/>
      <c r="F438" s="28"/>
      <c r="G438" s="28"/>
      <c r="H438" s="28"/>
      <c r="I438" s="28"/>
      <c r="J438" s="28"/>
      <c r="K438" s="35"/>
      <c r="L438" s="35"/>
    </row>
    <row r="439" spans="1:12" x14ac:dyDescent="0.25">
      <c r="A439" s="32"/>
      <c r="B439" s="28"/>
      <c r="C439" s="28"/>
      <c r="D439" s="28"/>
      <c r="E439" s="28"/>
      <c r="F439" s="28"/>
      <c r="G439" s="28"/>
      <c r="H439" s="28"/>
      <c r="I439" s="28"/>
      <c r="J439" s="28"/>
      <c r="K439" s="35"/>
      <c r="L439" s="35"/>
    </row>
    <row r="440" spans="1:12" x14ac:dyDescent="0.25">
      <c r="A440" s="32"/>
      <c r="B440" s="28"/>
      <c r="C440" s="28"/>
      <c r="D440" s="28"/>
      <c r="E440" s="28"/>
      <c r="F440" s="28"/>
      <c r="G440" s="28"/>
      <c r="H440" s="28"/>
      <c r="I440" s="28"/>
      <c r="J440" s="28"/>
      <c r="K440" s="35"/>
      <c r="L440" s="35"/>
    </row>
    <row r="441" spans="1:12" s="29" customFormat="1" ht="12" x14ac:dyDescent="0.2">
      <c r="A441" s="32"/>
      <c r="B441" s="28"/>
      <c r="C441" s="28"/>
      <c r="D441" s="28"/>
      <c r="E441" s="28"/>
      <c r="F441" s="28"/>
      <c r="G441" s="28"/>
      <c r="H441" s="28"/>
      <c r="I441" s="28"/>
      <c r="J441" s="28"/>
      <c r="K441" s="35"/>
      <c r="L441" s="35"/>
    </row>
    <row r="442" spans="1:12" x14ac:dyDescent="0.25">
      <c r="K442" s="36" t="s">
        <v>22</v>
      </c>
      <c r="L442" s="36">
        <f>SUM(L11:L431)</f>
        <v>603841097.43999994</v>
      </c>
    </row>
  </sheetData>
  <mergeCells count="17">
    <mergeCell ref="A8:B8"/>
    <mergeCell ref="B9:B10"/>
    <mergeCell ref="A9:A10"/>
    <mergeCell ref="C9:C10"/>
    <mergeCell ref="D9:D10"/>
    <mergeCell ref="C3:C7"/>
    <mergeCell ref="E9:E10"/>
    <mergeCell ref="G9:G10"/>
    <mergeCell ref="H9:H10"/>
    <mergeCell ref="I9:I10"/>
    <mergeCell ref="K9:K10"/>
    <mergeCell ref="L9:L10"/>
    <mergeCell ref="F9:F10"/>
    <mergeCell ref="D3:J4"/>
    <mergeCell ref="J9:J10"/>
    <mergeCell ref="D6:F7"/>
    <mergeCell ref="G6:J7"/>
  </mergeCells>
  <pageMargins left="0" right="0" top="0.39370078740157483" bottom="0.39370078740157483" header="0" footer="0"/>
  <pageSetup paperSize="9" orientation="portrait" horizontalDpi="4294967294" verticalDpi="300" r:id="rId1"/>
  <drawing r:id="rId2"/>
  <legacyDrawing r:id="rId3"/>
  <oleObjects>
    <mc:AlternateContent xmlns:mc="http://schemas.openxmlformats.org/markup-compatibility/2006">
      <mc:Choice Requires="x14">
        <oleObject progId="PBrush" shapeId="4097" r:id="rId4">
          <objectPr defaultSize="0" autoPict="0" r:id="rId5">
            <anchor moveWithCells="1" sizeWithCells="1">
              <from>
                <xdr:col>0</xdr:col>
                <xdr:colOff>76200</xdr:colOff>
                <xdr:row>1</xdr:row>
                <xdr:rowOff>66675</xdr:rowOff>
              </from>
              <to>
                <xdr:col>1</xdr:col>
                <xdr:colOff>1390650</xdr:colOff>
                <xdr:row>6</xdr:row>
                <xdr:rowOff>123825</xdr:rowOff>
              </to>
            </anchor>
          </objectPr>
        </oleObject>
      </mc:Choice>
      <mc:Fallback>
        <oleObject progId="PBrush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Laporan Mingguan</vt:lpstr>
      <vt:lpstr>Laporan Bulanan</vt:lpstr>
      <vt:lpstr>Laporan Tools Untuk Pk Sis</vt:lpstr>
      <vt:lpstr>'Laporan Bulanan'!Print_Area</vt:lpstr>
      <vt:lpstr>'Laporan Tools Untuk Pk Sis'!Print_Area</vt:lpstr>
    </vt:vector>
  </TitlesOfParts>
  <Company>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Suhendi -</cp:lastModifiedBy>
  <cp:lastPrinted>2024-02-05T04:40:25Z</cp:lastPrinted>
  <dcterms:created xsi:type="dcterms:W3CDTF">2010-05-10T17:06:48Z</dcterms:created>
  <dcterms:modified xsi:type="dcterms:W3CDTF">2024-04-27T04:31:27Z</dcterms:modified>
</cp:coreProperties>
</file>