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30" windowHeight="8775" activeTab="2"/>
  </bookViews>
  <sheets>
    <sheet name="Sheet1" sheetId="3" r:id="rId1"/>
    <sheet name="grouping attr" sheetId="8" r:id="rId2"/>
    <sheet name="summary_ori" sheetId="1" r:id="rId3"/>
    <sheet name="labels set checker" sheetId="11" r:id="rId4"/>
    <sheet name="confusion_matrix" sheetId="2" r:id="rId5"/>
    <sheet name="confmat_detail" sheetId="7" r:id="rId6"/>
    <sheet name="loc_for_val" sheetId="10" r:id="rId7"/>
  </sheets>
  <definedNames>
    <definedName name="_xlnm._FilterDatabase" localSheetId="5" hidden="1">confmat_detail!$AA$2:$AR$2</definedName>
    <definedName name="_xlnm._FilterDatabase" localSheetId="4" hidden="1">confusion_matrix!$A$1:$B$202</definedName>
    <definedName name="_xlnm._FilterDatabase" localSheetId="3" hidden="1">'labels set checker'!$A$1:$J$1</definedName>
  </definedNames>
  <calcPr calcId="171027"/>
  <pivotCaches>
    <pivotCache cacheId="36" r:id="rId8"/>
    <pivotCache cacheId="37" r:id="rId9"/>
    <pivotCache cacheId="38" r:id="rId10"/>
  </pivotCaches>
</workbook>
</file>

<file path=xl/calcChain.xml><?xml version="1.0" encoding="utf-8"?>
<calcChain xmlns="http://schemas.openxmlformats.org/spreadsheetml/2006/main">
  <c r="AD4" i="7" l="1"/>
  <c r="AE4" i="7"/>
  <c r="AF4" i="7"/>
  <c r="AG4" i="7"/>
  <c r="AH4" i="7"/>
  <c r="AD5" i="7"/>
  <c r="AE5" i="7"/>
  <c r="AF5" i="7"/>
  <c r="AG5" i="7"/>
  <c r="AH5" i="7"/>
  <c r="AD6" i="7"/>
  <c r="AE6" i="7"/>
  <c r="AF6" i="7"/>
  <c r="AG6" i="7"/>
  <c r="AH6" i="7"/>
  <c r="AD7" i="7"/>
  <c r="AE7" i="7"/>
  <c r="AF7" i="7"/>
  <c r="AG7" i="7"/>
  <c r="AH7" i="7"/>
  <c r="AD8" i="7"/>
  <c r="AE8" i="7"/>
  <c r="AF8" i="7"/>
  <c r="AG8" i="7"/>
  <c r="AH8" i="7"/>
  <c r="AD9" i="7"/>
  <c r="AE9" i="7"/>
  <c r="AF9" i="7"/>
  <c r="AG9" i="7"/>
  <c r="AH9" i="7"/>
  <c r="AD10" i="7"/>
  <c r="AE10" i="7"/>
  <c r="AF10" i="7"/>
  <c r="AG10" i="7"/>
  <c r="AH10" i="7"/>
  <c r="AD11" i="7"/>
  <c r="AE11" i="7"/>
  <c r="AF11" i="7"/>
  <c r="AG11" i="7"/>
  <c r="AH11" i="7"/>
  <c r="AD12" i="7"/>
  <c r="AE12" i="7"/>
  <c r="AF12" i="7"/>
  <c r="AG12" i="7"/>
  <c r="AH12" i="7"/>
  <c r="AD13" i="7"/>
  <c r="AE13" i="7"/>
  <c r="AF13" i="7"/>
  <c r="AG13" i="7"/>
  <c r="AH13" i="7"/>
  <c r="AD14" i="7"/>
  <c r="AE14" i="7"/>
  <c r="AF14" i="7"/>
  <c r="AG14" i="7"/>
  <c r="AH14" i="7"/>
  <c r="AD15" i="7"/>
  <c r="AE15" i="7"/>
  <c r="AF15" i="7"/>
  <c r="AG15" i="7"/>
  <c r="AH15" i="7"/>
  <c r="AD16" i="7"/>
  <c r="AE16" i="7"/>
  <c r="AF16" i="7"/>
  <c r="AG16" i="7"/>
  <c r="AH16" i="7"/>
  <c r="AD17" i="7"/>
  <c r="AE17" i="7"/>
  <c r="AF17" i="7"/>
  <c r="AG17" i="7"/>
  <c r="AH17" i="7"/>
  <c r="AD18" i="7"/>
  <c r="AE18" i="7"/>
  <c r="AF18" i="7"/>
  <c r="AG18" i="7"/>
  <c r="AH18" i="7"/>
  <c r="AD19" i="7"/>
  <c r="AE19" i="7"/>
  <c r="AF19" i="7"/>
  <c r="AG19" i="7"/>
  <c r="AH19" i="7"/>
  <c r="AD20" i="7"/>
  <c r="AE20" i="7"/>
  <c r="AF20" i="7"/>
  <c r="AG20" i="7"/>
  <c r="AH20" i="7"/>
  <c r="AD21" i="7"/>
  <c r="AE21" i="7"/>
  <c r="AF21" i="7"/>
  <c r="AG21" i="7"/>
  <c r="AH21" i="7"/>
  <c r="AD22" i="7"/>
  <c r="AE22" i="7"/>
  <c r="AF22" i="7"/>
  <c r="AG22" i="7"/>
  <c r="AH22" i="7"/>
  <c r="AD23" i="7"/>
  <c r="AE23" i="7"/>
  <c r="AF23" i="7"/>
  <c r="AG23" i="7"/>
  <c r="AH23" i="7"/>
  <c r="AD24" i="7"/>
  <c r="AE24" i="7"/>
  <c r="AF24" i="7"/>
  <c r="AG24" i="7"/>
  <c r="AH24" i="7"/>
  <c r="AD25" i="7"/>
  <c r="AE25" i="7"/>
  <c r="AF25" i="7"/>
  <c r="AG25" i="7"/>
  <c r="AH25" i="7"/>
  <c r="AD26" i="7"/>
  <c r="AE26" i="7"/>
  <c r="AF26" i="7"/>
  <c r="AG26" i="7"/>
  <c r="AH26" i="7"/>
  <c r="AD27" i="7"/>
  <c r="AE27" i="7"/>
  <c r="AF27" i="7"/>
  <c r="AG27" i="7"/>
  <c r="AH27" i="7"/>
  <c r="AE3" i="7"/>
  <c r="AF3" i="7"/>
  <c r="AG3" i="7"/>
  <c r="AH3" i="7"/>
  <c r="AD3" i="7"/>
  <c r="BC4" i="7"/>
  <c r="AI3" i="7"/>
  <c r="AJ3" i="7"/>
  <c r="AK3" i="7"/>
  <c r="AL3" i="7"/>
  <c r="AM3" i="7"/>
  <c r="AI4" i="7"/>
  <c r="AJ4" i="7"/>
  <c r="AK4" i="7"/>
  <c r="AL4" i="7"/>
  <c r="AM4" i="7"/>
  <c r="AI5" i="7"/>
  <c r="AJ5" i="7"/>
  <c r="AK5" i="7"/>
  <c r="AL5" i="7"/>
  <c r="AM5" i="7"/>
  <c r="AI6" i="7"/>
  <c r="AJ6" i="7"/>
  <c r="AK6" i="7"/>
  <c r="AL6" i="7"/>
  <c r="AM6" i="7"/>
  <c r="AI7" i="7"/>
  <c r="AJ7" i="7"/>
  <c r="AK7" i="7"/>
  <c r="AL7" i="7"/>
  <c r="AM7" i="7"/>
  <c r="AI8" i="7"/>
  <c r="AJ8" i="7"/>
  <c r="AK8" i="7"/>
  <c r="AL8" i="7"/>
  <c r="AM8" i="7"/>
  <c r="AI9" i="7"/>
  <c r="AJ9" i="7"/>
  <c r="AK9" i="7"/>
  <c r="AL9" i="7"/>
  <c r="AM9" i="7"/>
  <c r="AI10" i="7"/>
  <c r="AJ10" i="7"/>
  <c r="AK10" i="7"/>
  <c r="AL10" i="7"/>
  <c r="AM10" i="7"/>
  <c r="AI11" i="7"/>
  <c r="AJ11" i="7"/>
  <c r="AK11" i="7"/>
  <c r="AL11" i="7"/>
  <c r="AM11" i="7"/>
  <c r="AI12" i="7"/>
  <c r="AJ12" i="7"/>
  <c r="AK12" i="7"/>
  <c r="AL12" i="7"/>
  <c r="AM12" i="7"/>
  <c r="AI13" i="7"/>
  <c r="AJ13" i="7"/>
  <c r="AK13" i="7"/>
  <c r="AL13" i="7"/>
  <c r="AM13" i="7"/>
  <c r="AI14" i="7"/>
  <c r="AJ14" i="7"/>
  <c r="AK14" i="7"/>
  <c r="AL14" i="7"/>
  <c r="AM14" i="7"/>
  <c r="AI15" i="7"/>
  <c r="AJ15" i="7"/>
  <c r="AK15" i="7"/>
  <c r="AL15" i="7"/>
  <c r="AM15" i="7"/>
  <c r="AI16" i="7"/>
  <c r="AJ16" i="7"/>
  <c r="AK16" i="7"/>
  <c r="AL16" i="7"/>
  <c r="AM16" i="7"/>
  <c r="AI17" i="7"/>
  <c r="AJ17" i="7"/>
  <c r="AK17" i="7"/>
  <c r="AL17" i="7"/>
  <c r="AM17" i="7"/>
  <c r="AI18" i="7"/>
  <c r="AJ18" i="7"/>
  <c r="AK18" i="7"/>
  <c r="AL18" i="7"/>
  <c r="AM18" i="7"/>
  <c r="AI19" i="7"/>
  <c r="AJ19" i="7"/>
  <c r="AK19" i="7"/>
  <c r="AL19" i="7"/>
  <c r="AM19" i="7"/>
  <c r="AI20" i="7"/>
  <c r="AJ20" i="7"/>
  <c r="AK20" i="7"/>
  <c r="AL20" i="7"/>
  <c r="AM20" i="7"/>
  <c r="AI21" i="7"/>
  <c r="AJ21" i="7"/>
  <c r="AK21" i="7"/>
  <c r="AL21" i="7"/>
  <c r="AM21" i="7"/>
  <c r="AI22" i="7"/>
  <c r="AJ22" i="7"/>
  <c r="AK22" i="7"/>
  <c r="AL22" i="7"/>
  <c r="AM22" i="7"/>
  <c r="AI23" i="7"/>
  <c r="AJ23" i="7"/>
  <c r="AK23" i="7"/>
  <c r="AL23" i="7"/>
  <c r="AM23" i="7"/>
  <c r="AI24" i="7"/>
  <c r="AJ24" i="7"/>
  <c r="AK24" i="7"/>
  <c r="AL24" i="7"/>
  <c r="AM24" i="7"/>
  <c r="AI25" i="7"/>
  <c r="AJ25" i="7"/>
  <c r="AK25" i="7"/>
  <c r="AL25" i="7"/>
  <c r="AM25" i="7"/>
  <c r="AI26" i="7"/>
  <c r="AJ26" i="7"/>
  <c r="AK26" i="7"/>
  <c r="AL26" i="7"/>
  <c r="AM26" i="7"/>
  <c r="AI27" i="7"/>
  <c r="AJ27" i="7"/>
  <c r="AK27" i="7"/>
  <c r="AL27" i="7"/>
  <c r="AM27" i="7"/>
  <c r="BC3" i="7"/>
  <c r="BB4" i="7"/>
  <c r="BB3" i="7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F6" i="11"/>
  <c r="G6" i="11"/>
  <c r="H6" i="11"/>
  <c r="I6" i="11"/>
  <c r="F7" i="11"/>
  <c r="G7" i="11"/>
  <c r="H7" i="11"/>
  <c r="I7" i="11"/>
  <c r="F8" i="11"/>
  <c r="G8" i="11"/>
  <c r="H8" i="11"/>
  <c r="I8" i="11"/>
  <c r="F9" i="11"/>
  <c r="G9" i="11"/>
  <c r="H9" i="11"/>
  <c r="I9" i="11"/>
  <c r="F10" i="11"/>
  <c r="G10" i="11"/>
  <c r="H10" i="11"/>
  <c r="I10" i="11"/>
  <c r="F11" i="11"/>
  <c r="G11" i="11"/>
  <c r="H11" i="11"/>
  <c r="I11" i="11"/>
  <c r="F12" i="11"/>
  <c r="G12" i="11"/>
  <c r="H12" i="11"/>
  <c r="I12" i="11"/>
  <c r="F13" i="11"/>
  <c r="G13" i="11"/>
  <c r="H13" i="11"/>
  <c r="I13" i="11"/>
  <c r="F14" i="11"/>
  <c r="G14" i="11"/>
  <c r="H14" i="11"/>
  <c r="I14" i="11"/>
  <c r="F15" i="11"/>
  <c r="G15" i="11"/>
  <c r="H15" i="11"/>
  <c r="I15" i="11"/>
  <c r="F16" i="11"/>
  <c r="G16" i="11"/>
  <c r="H16" i="11"/>
  <c r="I16" i="11"/>
  <c r="F17" i="11"/>
  <c r="G17" i="11"/>
  <c r="H17" i="11"/>
  <c r="I17" i="11"/>
  <c r="F18" i="11"/>
  <c r="G18" i="11"/>
  <c r="H18" i="11"/>
  <c r="I18" i="11"/>
  <c r="F19" i="11"/>
  <c r="G19" i="11"/>
  <c r="H19" i="11"/>
  <c r="I19" i="11"/>
  <c r="F20" i="11"/>
  <c r="G20" i="11"/>
  <c r="H20" i="11"/>
  <c r="I20" i="11"/>
  <c r="F21" i="11"/>
  <c r="G21" i="11"/>
  <c r="H21" i="11"/>
  <c r="I21" i="11"/>
  <c r="F22" i="11"/>
  <c r="G22" i="11"/>
  <c r="H22" i="11"/>
  <c r="I22" i="11"/>
  <c r="F23" i="11"/>
  <c r="G23" i="11"/>
  <c r="H23" i="11"/>
  <c r="I23" i="11"/>
  <c r="F24" i="11"/>
  <c r="G24" i="11"/>
  <c r="H24" i="11"/>
  <c r="I24" i="11"/>
  <c r="F25" i="11"/>
  <c r="G25" i="11"/>
  <c r="H25" i="11"/>
  <c r="I25" i="11"/>
  <c r="F26" i="11"/>
  <c r="G26" i="11"/>
  <c r="H26" i="11"/>
  <c r="I26" i="11"/>
  <c r="F27" i="11"/>
  <c r="G27" i="11"/>
  <c r="H27" i="11"/>
  <c r="I27" i="11"/>
  <c r="F28" i="11"/>
  <c r="G28" i="11"/>
  <c r="H28" i="11"/>
  <c r="I28" i="11"/>
  <c r="F29" i="11"/>
  <c r="G29" i="11"/>
  <c r="H29" i="11"/>
  <c r="I29" i="11"/>
  <c r="F30" i="11"/>
  <c r="G30" i="11"/>
  <c r="H30" i="11"/>
  <c r="I30" i="11"/>
  <c r="F31" i="11"/>
  <c r="G31" i="11"/>
  <c r="H31" i="11"/>
  <c r="I31" i="11"/>
  <c r="F32" i="11"/>
  <c r="G32" i="11"/>
  <c r="H32" i="11"/>
  <c r="I32" i="11"/>
  <c r="F33" i="11"/>
  <c r="G33" i="11"/>
  <c r="H33" i="11"/>
  <c r="I33" i="11"/>
  <c r="F34" i="11"/>
  <c r="G34" i="11"/>
  <c r="H34" i="11"/>
  <c r="I34" i="11"/>
  <c r="F35" i="11"/>
  <c r="G35" i="11"/>
  <c r="H35" i="11"/>
  <c r="I35" i="11"/>
  <c r="F36" i="11"/>
  <c r="G36" i="11"/>
  <c r="H36" i="11"/>
  <c r="I36" i="11"/>
  <c r="F37" i="11"/>
  <c r="G37" i="11"/>
  <c r="H37" i="11"/>
  <c r="I37" i="11"/>
  <c r="F38" i="11"/>
  <c r="G38" i="11"/>
  <c r="H38" i="11"/>
  <c r="I38" i="11"/>
  <c r="F39" i="11"/>
  <c r="G39" i="11"/>
  <c r="H39" i="11"/>
  <c r="I39" i="11"/>
  <c r="F40" i="11"/>
  <c r="G40" i="11"/>
  <c r="H40" i="11"/>
  <c r="I40" i="11"/>
  <c r="F41" i="11"/>
  <c r="G41" i="11"/>
  <c r="H41" i="11"/>
  <c r="I41" i="11"/>
  <c r="F42" i="11"/>
  <c r="G42" i="11"/>
  <c r="H42" i="11"/>
  <c r="I42" i="11"/>
  <c r="F43" i="11"/>
  <c r="G43" i="11"/>
  <c r="H43" i="11"/>
  <c r="I43" i="11"/>
  <c r="F44" i="11"/>
  <c r="G44" i="11"/>
  <c r="H44" i="11"/>
  <c r="I44" i="11"/>
  <c r="F45" i="11"/>
  <c r="G45" i="11"/>
  <c r="H45" i="11"/>
  <c r="I45" i="11"/>
  <c r="F46" i="11"/>
  <c r="G46" i="11"/>
  <c r="H46" i="11"/>
  <c r="I46" i="11"/>
  <c r="F47" i="11"/>
  <c r="G47" i="11"/>
  <c r="H47" i="11"/>
  <c r="I47" i="11"/>
  <c r="F48" i="11"/>
  <c r="G48" i="11"/>
  <c r="H48" i="11"/>
  <c r="I48" i="11"/>
  <c r="F49" i="11"/>
  <c r="G49" i="11"/>
  <c r="H49" i="11"/>
  <c r="I49" i="11"/>
  <c r="F50" i="11"/>
  <c r="G50" i="11"/>
  <c r="H50" i="11"/>
  <c r="I50" i="11"/>
  <c r="F51" i="11"/>
  <c r="G51" i="11"/>
  <c r="H51" i="11"/>
  <c r="I51" i="11"/>
  <c r="F52" i="11"/>
  <c r="G52" i="11"/>
  <c r="H52" i="11"/>
  <c r="I52" i="11"/>
  <c r="F53" i="11"/>
  <c r="G53" i="11"/>
  <c r="H53" i="11"/>
  <c r="I53" i="11"/>
  <c r="F54" i="11"/>
  <c r="G54" i="11"/>
  <c r="H54" i="11"/>
  <c r="I54" i="11"/>
  <c r="F55" i="11"/>
  <c r="G55" i="11"/>
  <c r="H55" i="11"/>
  <c r="I55" i="11"/>
  <c r="F56" i="11"/>
  <c r="G56" i="11"/>
  <c r="H56" i="11"/>
  <c r="I56" i="11"/>
  <c r="F57" i="11"/>
  <c r="G57" i="11"/>
  <c r="H57" i="11"/>
  <c r="I57" i="11"/>
  <c r="F58" i="11"/>
  <c r="G58" i="11"/>
  <c r="H58" i="11"/>
  <c r="I58" i="11"/>
  <c r="F59" i="11"/>
  <c r="G59" i="11"/>
  <c r="H59" i="11"/>
  <c r="I59" i="11"/>
  <c r="F60" i="11"/>
  <c r="G60" i="11"/>
  <c r="H60" i="11"/>
  <c r="I60" i="11"/>
  <c r="F61" i="11"/>
  <c r="G61" i="11"/>
  <c r="H61" i="11"/>
  <c r="I61" i="11"/>
  <c r="F62" i="11"/>
  <c r="G62" i="11"/>
  <c r="H62" i="11"/>
  <c r="I62" i="11"/>
  <c r="F63" i="11"/>
  <c r="G63" i="11"/>
  <c r="H63" i="11"/>
  <c r="I63" i="11"/>
  <c r="F64" i="11"/>
  <c r="G64" i="11"/>
  <c r="H64" i="11"/>
  <c r="I64" i="11"/>
  <c r="F65" i="11"/>
  <c r="G65" i="11"/>
  <c r="H65" i="11"/>
  <c r="I65" i="11"/>
  <c r="F66" i="11"/>
  <c r="G66" i="11"/>
  <c r="H66" i="11"/>
  <c r="I66" i="11"/>
  <c r="F67" i="11"/>
  <c r="G67" i="11"/>
  <c r="H67" i="11"/>
  <c r="I67" i="11"/>
  <c r="F68" i="11"/>
  <c r="G68" i="11"/>
  <c r="H68" i="11"/>
  <c r="I68" i="11"/>
  <c r="F69" i="11"/>
  <c r="G69" i="11"/>
  <c r="H69" i="11"/>
  <c r="I69" i="11"/>
  <c r="F70" i="11"/>
  <c r="G70" i="11"/>
  <c r="H70" i="11"/>
  <c r="I70" i="11"/>
  <c r="F71" i="11"/>
  <c r="G71" i="11"/>
  <c r="H71" i="11"/>
  <c r="I71" i="11"/>
  <c r="F72" i="11"/>
  <c r="G72" i="11"/>
  <c r="H72" i="11"/>
  <c r="I72" i="11"/>
  <c r="F73" i="11"/>
  <c r="G73" i="11"/>
  <c r="H73" i="11"/>
  <c r="I73" i="11"/>
  <c r="F74" i="11"/>
  <c r="G74" i="11"/>
  <c r="H74" i="11"/>
  <c r="I74" i="11"/>
  <c r="F75" i="11"/>
  <c r="G75" i="11"/>
  <c r="H75" i="11"/>
  <c r="I75" i="11"/>
  <c r="F76" i="11"/>
  <c r="G76" i="11"/>
  <c r="H76" i="11"/>
  <c r="I76" i="11"/>
  <c r="F77" i="11"/>
  <c r="G77" i="11"/>
  <c r="H77" i="11"/>
  <c r="I77" i="11"/>
  <c r="F78" i="11"/>
  <c r="G78" i="11"/>
  <c r="H78" i="11"/>
  <c r="I78" i="11"/>
  <c r="F79" i="11"/>
  <c r="G79" i="11"/>
  <c r="H79" i="11"/>
  <c r="I79" i="11"/>
  <c r="F80" i="11"/>
  <c r="G80" i="11"/>
  <c r="H80" i="11"/>
  <c r="I80" i="11"/>
  <c r="F81" i="11"/>
  <c r="G81" i="11"/>
  <c r="H81" i="11"/>
  <c r="I81" i="11"/>
  <c r="F82" i="11"/>
  <c r="G82" i="11"/>
  <c r="H82" i="11"/>
  <c r="I82" i="11"/>
  <c r="F83" i="11"/>
  <c r="G83" i="11"/>
  <c r="H83" i="11"/>
  <c r="I83" i="11"/>
  <c r="F84" i="11"/>
  <c r="G84" i="11"/>
  <c r="H84" i="11"/>
  <c r="I84" i="11"/>
  <c r="F85" i="11"/>
  <c r="G85" i="11"/>
  <c r="H85" i="11"/>
  <c r="I85" i="11"/>
  <c r="F86" i="11"/>
  <c r="G86" i="11"/>
  <c r="H86" i="11"/>
  <c r="I86" i="11"/>
  <c r="F87" i="11"/>
  <c r="G87" i="11"/>
  <c r="H87" i="11"/>
  <c r="I87" i="11"/>
  <c r="F88" i="11"/>
  <c r="G88" i="11"/>
  <c r="H88" i="11"/>
  <c r="I88" i="11"/>
  <c r="F89" i="11"/>
  <c r="G89" i="11"/>
  <c r="H89" i="11"/>
  <c r="I89" i="11"/>
  <c r="F90" i="11"/>
  <c r="G90" i="11"/>
  <c r="H90" i="11"/>
  <c r="I90" i="11"/>
  <c r="F91" i="11"/>
  <c r="G91" i="11"/>
  <c r="H91" i="11"/>
  <c r="I91" i="11"/>
  <c r="F92" i="11"/>
  <c r="G92" i="11"/>
  <c r="H92" i="11"/>
  <c r="I92" i="11"/>
  <c r="F93" i="11"/>
  <c r="G93" i="11"/>
  <c r="H93" i="11"/>
  <c r="I93" i="11"/>
  <c r="F94" i="11"/>
  <c r="G94" i="11"/>
  <c r="H94" i="11"/>
  <c r="I94" i="11"/>
  <c r="F95" i="11"/>
  <c r="G95" i="11"/>
  <c r="H95" i="11"/>
  <c r="I95" i="11"/>
  <c r="F96" i="11"/>
  <c r="G96" i="11"/>
  <c r="H96" i="11"/>
  <c r="I96" i="11"/>
  <c r="F97" i="11"/>
  <c r="G97" i="11"/>
  <c r="H97" i="11"/>
  <c r="I97" i="11"/>
  <c r="F98" i="11"/>
  <c r="G98" i="11"/>
  <c r="H98" i="11"/>
  <c r="I98" i="11"/>
  <c r="F99" i="11"/>
  <c r="G99" i="11"/>
  <c r="H99" i="11"/>
  <c r="I99" i="11"/>
  <c r="F100" i="11"/>
  <c r="G100" i="11"/>
  <c r="H100" i="11"/>
  <c r="I100" i="11"/>
  <c r="F101" i="11"/>
  <c r="G101" i="11"/>
  <c r="H101" i="11"/>
  <c r="I101" i="11"/>
  <c r="F102" i="11"/>
  <c r="G102" i="11"/>
  <c r="H102" i="11"/>
  <c r="I102" i="11"/>
  <c r="F103" i="11"/>
  <c r="G103" i="11"/>
  <c r="H103" i="11"/>
  <c r="I103" i="11"/>
  <c r="F104" i="11"/>
  <c r="G104" i="11"/>
  <c r="H104" i="11"/>
  <c r="I104" i="11"/>
  <c r="F105" i="11"/>
  <c r="G105" i="11"/>
  <c r="H105" i="11"/>
  <c r="I105" i="11"/>
  <c r="F106" i="11"/>
  <c r="G106" i="11"/>
  <c r="H106" i="11"/>
  <c r="I106" i="11"/>
  <c r="F107" i="11"/>
  <c r="G107" i="11"/>
  <c r="H107" i="11"/>
  <c r="I107" i="11"/>
  <c r="F108" i="11"/>
  <c r="G108" i="11"/>
  <c r="H108" i="11"/>
  <c r="I108" i="11"/>
  <c r="F109" i="11"/>
  <c r="G109" i="11"/>
  <c r="H109" i="11"/>
  <c r="I109" i="11"/>
  <c r="F110" i="11"/>
  <c r="G110" i="11"/>
  <c r="H110" i="11"/>
  <c r="I110" i="11"/>
  <c r="F111" i="11"/>
  <c r="G111" i="11"/>
  <c r="H111" i="11"/>
  <c r="I111" i="11"/>
  <c r="F112" i="11"/>
  <c r="G112" i="11"/>
  <c r="H112" i="11"/>
  <c r="I112" i="11"/>
  <c r="F113" i="11"/>
  <c r="G113" i="11"/>
  <c r="H113" i="11"/>
  <c r="I113" i="11"/>
  <c r="F114" i="11"/>
  <c r="G114" i="11"/>
  <c r="H114" i="11"/>
  <c r="I114" i="11"/>
  <c r="F115" i="11"/>
  <c r="G115" i="11"/>
  <c r="H115" i="11"/>
  <c r="I115" i="11"/>
  <c r="F116" i="11"/>
  <c r="G116" i="11"/>
  <c r="H116" i="11"/>
  <c r="I116" i="11"/>
  <c r="F117" i="11"/>
  <c r="G117" i="11"/>
  <c r="H117" i="11"/>
  <c r="I117" i="11"/>
  <c r="F118" i="11"/>
  <c r="G118" i="11"/>
  <c r="H118" i="11"/>
  <c r="I118" i="11"/>
  <c r="F119" i="11"/>
  <c r="G119" i="11"/>
  <c r="H119" i="11"/>
  <c r="I119" i="11"/>
  <c r="F120" i="11"/>
  <c r="G120" i="11"/>
  <c r="H120" i="11"/>
  <c r="I120" i="11"/>
  <c r="F121" i="11"/>
  <c r="G121" i="11"/>
  <c r="H121" i="11"/>
  <c r="I121" i="11"/>
  <c r="F122" i="11"/>
  <c r="G122" i="11"/>
  <c r="H122" i="11"/>
  <c r="I122" i="11"/>
  <c r="F123" i="11"/>
  <c r="G123" i="11"/>
  <c r="H123" i="11"/>
  <c r="I123" i="11"/>
  <c r="F124" i="11"/>
  <c r="G124" i="11"/>
  <c r="H124" i="11"/>
  <c r="I124" i="11"/>
  <c r="F125" i="11"/>
  <c r="G125" i="11"/>
  <c r="H125" i="11"/>
  <c r="I125" i="11"/>
  <c r="F126" i="11"/>
  <c r="G126" i="11"/>
  <c r="H126" i="11"/>
  <c r="I126" i="11"/>
  <c r="F127" i="11"/>
  <c r="G127" i="11"/>
  <c r="H127" i="11"/>
  <c r="I127" i="11"/>
  <c r="F128" i="11"/>
  <c r="G128" i="11"/>
  <c r="H128" i="11"/>
  <c r="I128" i="11"/>
  <c r="F129" i="11"/>
  <c r="G129" i="11"/>
  <c r="H129" i="11"/>
  <c r="I129" i="11"/>
  <c r="F130" i="11"/>
  <c r="G130" i="11"/>
  <c r="H130" i="11"/>
  <c r="I130" i="11"/>
  <c r="F131" i="11"/>
  <c r="G131" i="11"/>
  <c r="H131" i="11"/>
  <c r="I131" i="11"/>
  <c r="F132" i="11"/>
  <c r="G132" i="11"/>
  <c r="H132" i="11"/>
  <c r="I132" i="11"/>
  <c r="F133" i="11"/>
  <c r="G133" i="11"/>
  <c r="H133" i="11"/>
  <c r="I133" i="11"/>
  <c r="F134" i="11"/>
  <c r="G134" i="11"/>
  <c r="H134" i="11"/>
  <c r="I134" i="11"/>
  <c r="F135" i="11"/>
  <c r="G135" i="11"/>
  <c r="H135" i="11"/>
  <c r="I135" i="11"/>
  <c r="F136" i="11"/>
  <c r="G136" i="11"/>
  <c r="H136" i="11"/>
  <c r="I136" i="11"/>
  <c r="F137" i="11"/>
  <c r="G137" i="11"/>
  <c r="H137" i="11"/>
  <c r="I137" i="11"/>
  <c r="F138" i="11"/>
  <c r="G138" i="11"/>
  <c r="H138" i="11"/>
  <c r="I138" i="11"/>
  <c r="F139" i="11"/>
  <c r="G139" i="11"/>
  <c r="H139" i="11"/>
  <c r="I139" i="11"/>
  <c r="F140" i="11"/>
  <c r="G140" i="11"/>
  <c r="H140" i="11"/>
  <c r="I140" i="11"/>
  <c r="F141" i="11"/>
  <c r="G141" i="11"/>
  <c r="H141" i="11"/>
  <c r="I141" i="11"/>
  <c r="F142" i="11"/>
  <c r="G142" i="11"/>
  <c r="H142" i="11"/>
  <c r="I142" i="11"/>
  <c r="F143" i="11"/>
  <c r="G143" i="11"/>
  <c r="H143" i="11"/>
  <c r="I143" i="11"/>
  <c r="F144" i="11"/>
  <c r="G144" i="11"/>
  <c r="H144" i="11"/>
  <c r="I144" i="11"/>
  <c r="F145" i="11"/>
  <c r="G145" i="11"/>
  <c r="H145" i="11"/>
  <c r="I145" i="11"/>
  <c r="F146" i="11"/>
  <c r="G146" i="11"/>
  <c r="H146" i="11"/>
  <c r="I146" i="11"/>
  <c r="F147" i="11"/>
  <c r="G147" i="11"/>
  <c r="H147" i="11"/>
  <c r="I147" i="11"/>
  <c r="F148" i="11"/>
  <c r="G148" i="11"/>
  <c r="H148" i="11"/>
  <c r="I148" i="11"/>
  <c r="F149" i="11"/>
  <c r="G149" i="11"/>
  <c r="H149" i="11"/>
  <c r="I149" i="11"/>
  <c r="F150" i="11"/>
  <c r="G150" i="11"/>
  <c r="H150" i="11"/>
  <c r="I150" i="11"/>
  <c r="F151" i="11"/>
  <c r="G151" i="11"/>
  <c r="H151" i="11"/>
  <c r="I151" i="11"/>
  <c r="F152" i="11"/>
  <c r="G152" i="11"/>
  <c r="H152" i="11"/>
  <c r="I152" i="11"/>
  <c r="F153" i="11"/>
  <c r="G153" i="11"/>
  <c r="H153" i="11"/>
  <c r="I153" i="11"/>
  <c r="F154" i="11"/>
  <c r="G154" i="11"/>
  <c r="H154" i="11"/>
  <c r="I154" i="11"/>
  <c r="F155" i="11"/>
  <c r="G155" i="11"/>
  <c r="H155" i="11"/>
  <c r="I155" i="11"/>
  <c r="F156" i="11"/>
  <c r="G156" i="11"/>
  <c r="H156" i="11"/>
  <c r="I156" i="11"/>
  <c r="F157" i="11"/>
  <c r="G157" i="11"/>
  <c r="H157" i="11"/>
  <c r="I157" i="11"/>
  <c r="F158" i="11"/>
  <c r="G158" i="11"/>
  <c r="H158" i="11"/>
  <c r="I158" i="11"/>
  <c r="F159" i="11"/>
  <c r="G159" i="11"/>
  <c r="H159" i="11"/>
  <c r="I159" i="11"/>
  <c r="F160" i="11"/>
  <c r="G160" i="11"/>
  <c r="H160" i="11"/>
  <c r="I160" i="11"/>
  <c r="F161" i="11"/>
  <c r="G161" i="11"/>
  <c r="H161" i="11"/>
  <c r="I161" i="11"/>
  <c r="F162" i="11"/>
  <c r="G162" i="11"/>
  <c r="H162" i="11"/>
  <c r="I162" i="11"/>
  <c r="F163" i="11"/>
  <c r="G163" i="11"/>
  <c r="H163" i="11"/>
  <c r="I163" i="11"/>
  <c r="F164" i="11"/>
  <c r="G164" i="11"/>
  <c r="H164" i="11"/>
  <c r="I164" i="11"/>
  <c r="F165" i="11"/>
  <c r="G165" i="11"/>
  <c r="H165" i="11"/>
  <c r="I165" i="11"/>
  <c r="F166" i="11"/>
  <c r="G166" i="11"/>
  <c r="H166" i="11"/>
  <c r="I166" i="11"/>
  <c r="F167" i="11"/>
  <c r="G167" i="11"/>
  <c r="H167" i="11"/>
  <c r="I167" i="11"/>
  <c r="F168" i="11"/>
  <c r="G168" i="11"/>
  <c r="H168" i="11"/>
  <c r="I168" i="11"/>
  <c r="F169" i="11"/>
  <c r="G169" i="11"/>
  <c r="H169" i="11"/>
  <c r="I169" i="11"/>
  <c r="F170" i="11"/>
  <c r="G170" i="11"/>
  <c r="H170" i="11"/>
  <c r="I170" i="11"/>
  <c r="F171" i="11"/>
  <c r="G171" i="11"/>
  <c r="H171" i="11"/>
  <c r="I171" i="11"/>
  <c r="F172" i="11"/>
  <c r="G172" i="11"/>
  <c r="H172" i="11"/>
  <c r="I172" i="11"/>
  <c r="F173" i="11"/>
  <c r="G173" i="11"/>
  <c r="H173" i="11"/>
  <c r="I173" i="11"/>
  <c r="F174" i="11"/>
  <c r="G174" i="11"/>
  <c r="H174" i="11"/>
  <c r="I174" i="11"/>
  <c r="F175" i="11"/>
  <c r="G175" i="11"/>
  <c r="H175" i="11"/>
  <c r="I175" i="11"/>
  <c r="F176" i="11"/>
  <c r="G176" i="11"/>
  <c r="H176" i="11"/>
  <c r="I176" i="11"/>
  <c r="F177" i="11"/>
  <c r="G177" i="11"/>
  <c r="H177" i="11"/>
  <c r="I177" i="11"/>
  <c r="F178" i="11"/>
  <c r="G178" i="11"/>
  <c r="H178" i="11"/>
  <c r="I178" i="11"/>
  <c r="F179" i="11"/>
  <c r="G179" i="11"/>
  <c r="H179" i="11"/>
  <c r="I179" i="11"/>
  <c r="F180" i="11"/>
  <c r="G180" i="11"/>
  <c r="H180" i="11"/>
  <c r="I180" i="11"/>
  <c r="F181" i="11"/>
  <c r="G181" i="11"/>
  <c r="H181" i="11"/>
  <c r="I181" i="11"/>
  <c r="F182" i="11"/>
  <c r="G182" i="11"/>
  <c r="H182" i="11"/>
  <c r="I182" i="11"/>
  <c r="F183" i="11"/>
  <c r="G183" i="11"/>
  <c r="H183" i="11"/>
  <c r="I183" i="11"/>
  <c r="F184" i="11"/>
  <c r="G184" i="11"/>
  <c r="H184" i="11"/>
  <c r="I184" i="11"/>
  <c r="F185" i="11"/>
  <c r="G185" i="11"/>
  <c r="H185" i="11"/>
  <c r="I185" i="11"/>
  <c r="F186" i="11"/>
  <c r="G186" i="11"/>
  <c r="H186" i="11"/>
  <c r="I186" i="11"/>
  <c r="F187" i="11"/>
  <c r="G187" i="11"/>
  <c r="H187" i="11"/>
  <c r="I187" i="11"/>
  <c r="F188" i="11"/>
  <c r="G188" i="11"/>
  <c r="H188" i="11"/>
  <c r="I188" i="11"/>
  <c r="F189" i="11"/>
  <c r="G189" i="11"/>
  <c r="H189" i="11"/>
  <c r="I189" i="11"/>
  <c r="F190" i="11"/>
  <c r="G190" i="11"/>
  <c r="H190" i="11"/>
  <c r="I190" i="11"/>
  <c r="F191" i="11"/>
  <c r="G191" i="11"/>
  <c r="H191" i="11"/>
  <c r="I191" i="11"/>
  <c r="F192" i="11"/>
  <c r="G192" i="11"/>
  <c r="H192" i="11"/>
  <c r="I192" i="11"/>
  <c r="F193" i="11"/>
  <c r="G193" i="11"/>
  <c r="H193" i="11"/>
  <c r="I193" i="11"/>
  <c r="F194" i="11"/>
  <c r="G194" i="11"/>
  <c r="H194" i="11"/>
  <c r="I194" i="11"/>
  <c r="F195" i="11"/>
  <c r="G195" i="11"/>
  <c r="H195" i="11"/>
  <c r="I195" i="11"/>
  <c r="F196" i="11"/>
  <c r="G196" i="11"/>
  <c r="H196" i="11"/>
  <c r="I196" i="11"/>
  <c r="F197" i="11"/>
  <c r="G197" i="11"/>
  <c r="H197" i="11"/>
  <c r="I197" i="11"/>
  <c r="F198" i="11"/>
  <c r="G198" i="11"/>
  <c r="H198" i="11"/>
  <c r="I198" i="11"/>
  <c r="F199" i="11"/>
  <c r="G199" i="11"/>
  <c r="H199" i="11"/>
  <c r="I199" i="11"/>
  <c r="F200" i="11"/>
  <c r="G200" i="11"/>
  <c r="H200" i="11"/>
  <c r="I200" i="11"/>
  <c r="F201" i="11"/>
  <c r="G201" i="11"/>
  <c r="H201" i="11"/>
  <c r="I201" i="11"/>
  <c r="F202" i="11"/>
  <c r="G202" i="11"/>
  <c r="H202" i="11"/>
  <c r="I202" i="11"/>
  <c r="F3" i="11"/>
  <c r="G3" i="11"/>
  <c r="H3" i="11"/>
  <c r="I3" i="11"/>
  <c r="F4" i="11"/>
  <c r="G4" i="11"/>
  <c r="H4" i="11"/>
  <c r="I4" i="11"/>
  <c r="F5" i="11"/>
  <c r="G5" i="11"/>
  <c r="H5" i="11"/>
  <c r="I5" i="11"/>
  <c r="F2" i="11"/>
  <c r="J190" i="11" l="1"/>
  <c r="J168" i="11"/>
  <c r="J166" i="11"/>
  <c r="J158" i="11"/>
  <c r="J156" i="11"/>
  <c r="J150" i="11"/>
  <c r="J146" i="11"/>
  <c r="J144" i="11"/>
  <c r="J142" i="11"/>
  <c r="J136" i="11"/>
  <c r="J104" i="11"/>
  <c r="J80" i="11"/>
  <c r="J48" i="11"/>
  <c r="J16" i="11"/>
  <c r="J14" i="11"/>
  <c r="J12" i="11"/>
  <c r="J8" i="11"/>
  <c r="J6" i="11"/>
  <c r="J153" i="11"/>
  <c r="J139" i="11"/>
  <c r="J91" i="11"/>
  <c r="J89" i="11"/>
  <c r="J179" i="11"/>
  <c r="J115" i="11"/>
  <c r="J41" i="11"/>
  <c r="J27" i="11"/>
  <c r="J25" i="11"/>
  <c r="J19" i="11"/>
  <c r="J79" i="11"/>
  <c r="J77" i="11"/>
  <c r="J75" i="11"/>
  <c r="J63" i="11"/>
  <c r="J61" i="11"/>
  <c r="J51" i="11"/>
  <c r="J110" i="11"/>
  <c r="J176" i="11"/>
  <c r="J118" i="11"/>
  <c r="J128" i="11"/>
  <c r="J126" i="11"/>
  <c r="J74" i="11"/>
  <c r="J58" i="11"/>
  <c r="J188" i="11"/>
  <c r="J178" i="11"/>
  <c r="J160" i="11"/>
  <c r="J134" i="11"/>
  <c r="J103" i="11"/>
  <c r="J93" i="11"/>
  <c r="J83" i="11"/>
  <c r="J73" i="11"/>
  <c r="J67" i="11"/>
  <c r="J59" i="11"/>
  <c r="J57" i="11"/>
  <c r="J5" i="11"/>
  <c r="J199" i="11"/>
  <c r="J195" i="11"/>
  <c r="J187" i="11"/>
  <c r="J185" i="11"/>
  <c r="J124" i="11"/>
  <c r="J120" i="11"/>
  <c r="J112" i="11"/>
  <c r="J88" i="11"/>
  <c r="J47" i="11"/>
  <c r="J45" i="11"/>
  <c r="J43" i="11"/>
  <c r="J35" i="11"/>
  <c r="J31" i="11"/>
  <c r="J29" i="11"/>
  <c r="J189" i="11"/>
  <c r="J171" i="11"/>
  <c r="J163" i="11"/>
  <c r="J114" i="11"/>
  <c r="J96" i="11"/>
  <c r="J90" i="11"/>
  <c r="J56" i="11"/>
  <c r="J15" i="11"/>
  <c r="J13" i="11"/>
  <c r="J11" i="11"/>
  <c r="J102" i="11"/>
  <c r="J94" i="11"/>
  <c r="J92" i="11"/>
  <c r="J24" i="11"/>
  <c r="J198" i="11"/>
  <c r="J167" i="11"/>
  <c r="J157" i="11"/>
  <c r="J155" i="11"/>
  <c r="J147" i="11"/>
  <c r="J135" i="11"/>
  <c r="J131" i="11"/>
  <c r="J123" i="11"/>
  <c r="J121" i="11"/>
  <c r="J78" i="11"/>
  <c r="J76" i="11"/>
  <c r="J72" i="11"/>
  <c r="J64" i="11"/>
  <c r="J62" i="11"/>
  <c r="J60" i="11"/>
  <c r="J42" i="11"/>
  <c r="J26" i="11"/>
  <c r="J200" i="11"/>
  <c r="J192" i="11"/>
  <c r="J182" i="11"/>
  <c r="J174" i="11"/>
  <c r="J125" i="11"/>
  <c r="J107" i="11"/>
  <c r="J99" i="11"/>
  <c r="J46" i="11"/>
  <c r="J44" i="11"/>
  <c r="J40" i="11"/>
  <c r="J32" i="11"/>
  <c r="J30" i="11"/>
  <c r="J28" i="11"/>
  <c r="J10" i="11"/>
  <c r="J184" i="11"/>
  <c r="J152" i="11"/>
  <c r="J196" i="11"/>
  <c r="J165" i="11"/>
  <c r="J161" i="11"/>
  <c r="J154" i="11"/>
  <c r="J143" i="11"/>
  <c r="J132" i="11"/>
  <c r="J101" i="11"/>
  <c r="J97" i="11"/>
  <c r="J9" i="11"/>
  <c r="J201" i="11"/>
  <c r="J183" i="11"/>
  <c r="J172" i="11"/>
  <c r="J141" i="11"/>
  <c r="J137" i="11"/>
  <c r="J130" i="11"/>
  <c r="J119" i="11"/>
  <c r="J108" i="11"/>
  <c r="J86" i="11"/>
  <c r="J84" i="11"/>
  <c r="J82" i="11"/>
  <c r="J71" i="11"/>
  <c r="J69" i="11"/>
  <c r="J65" i="11"/>
  <c r="J54" i="11"/>
  <c r="J52" i="11"/>
  <c r="J50" i="11"/>
  <c r="J39" i="11"/>
  <c r="J37" i="11"/>
  <c r="J33" i="11"/>
  <c r="J22" i="11"/>
  <c r="J20" i="11"/>
  <c r="J18" i="11"/>
  <c r="J7" i="11"/>
  <c r="J194" i="11"/>
  <c r="J181" i="11"/>
  <c r="J177" i="11"/>
  <c r="J170" i="11"/>
  <c r="J159" i="11"/>
  <c r="J148" i="11"/>
  <c r="J117" i="11"/>
  <c r="J113" i="11"/>
  <c r="J106" i="11"/>
  <c r="J95" i="11"/>
  <c r="J197" i="11"/>
  <c r="J193" i="11"/>
  <c r="J186" i="11"/>
  <c r="J175" i="11"/>
  <c r="J164" i="11"/>
  <c r="J133" i="11"/>
  <c r="J129" i="11"/>
  <c r="J122" i="11"/>
  <c r="J111" i="11"/>
  <c r="J100" i="11"/>
  <c r="J169" i="11"/>
  <c r="J162" i="11"/>
  <c r="J151" i="11"/>
  <c r="J140" i="11"/>
  <c r="J109" i="11"/>
  <c r="J105" i="11"/>
  <c r="J98" i="11"/>
  <c r="J87" i="11"/>
  <c r="J85" i="11"/>
  <c r="J81" i="11"/>
  <c r="J70" i="11"/>
  <c r="J68" i="11"/>
  <c r="J66" i="11"/>
  <c r="J55" i="11"/>
  <c r="J53" i="11"/>
  <c r="J38" i="11"/>
  <c r="J36" i="11"/>
  <c r="J34" i="11"/>
  <c r="J23" i="11"/>
  <c r="J21" i="11"/>
  <c r="J17" i="11"/>
  <c r="J173" i="11"/>
  <c r="J202" i="11"/>
  <c r="J191" i="11"/>
  <c r="J180" i="11"/>
  <c r="J149" i="11"/>
  <c r="J145" i="11"/>
  <c r="J138" i="11"/>
  <c r="J127" i="11"/>
  <c r="J116" i="11"/>
  <c r="J49" i="11"/>
  <c r="J4" i="11"/>
  <c r="J3" i="11"/>
  <c r="I2" i="11"/>
  <c r="H2" i="11"/>
  <c r="G2" i="11"/>
  <c r="N3" i="10"/>
  <c r="M3" i="10"/>
  <c r="L3" i="10"/>
  <c r="J3" i="10"/>
  <c r="O2" i="10"/>
  <c r="J2" i="11" l="1"/>
  <c r="O3" i="10"/>
  <c r="W3" i="7" l="1"/>
  <c r="W2" i="7"/>
  <c r="W1" i="7"/>
  <c r="Q2" i="1" l="1"/>
  <c r="R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W10" i="2" l="1"/>
  <c r="X10" i="2"/>
  <c r="Y10" i="2"/>
  <c r="W11" i="2"/>
  <c r="X11" i="2"/>
  <c r="Y11" i="2"/>
  <c r="X12" i="2"/>
  <c r="Y12" i="2"/>
  <c r="Y13" i="2"/>
  <c r="W9" i="2"/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02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82" i="1"/>
  <c r="O83" i="1"/>
  <c r="O84" i="1"/>
  <c r="O85" i="1"/>
  <c r="O86" i="1"/>
  <c r="O87" i="1"/>
  <c r="O88" i="1"/>
  <c r="O89" i="1"/>
  <c r="O90" i="1"/>
  <c r="O91" i="1"/>
  <c r="O92" i="1"/>
  <c r="O93" i="1"/>
  <c r="O102" i="1"/>
  <c r="O94" i="1"/>
  <c r="O103" i="1"/>
  <c r="O104" i="1"/>
  <c r="O95" i="1"/>
  <c r="O105" i="1"/>
  <c r="O96" i="1"/>
  <c r="O106" i="1"/>
  <c r="O107" i="1"/>
  <c r="O97" i="1"/>
  <c r="O108" i="1"/>
  <c r="O98" i="1"/>
  <c r="O109" i="1"/>
  <c r="O110" i="1"/>
  <c r="O111" i="1"/>
  <c r="O99" i="1"/>
  <c r="O112" i="1"/>
  <c r="O100" i="1"/>
  <c r="O113" i="1"/>
  <c r="O101" i="1"/>
  <c r="O114" i="1"/>
  <c r="O115" i="1"/>
  <c r="O116" i="1"/>
  <c r="O117" i="1"/>
  <c r="O118" i="1"/>
  <c r="O119" i="1"/>
  <c r="O120" i="1"/>
  <c r="O12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L22" i="1" l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02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82" i="1"/>
  <c r="L83" i="1"/>
  <c r="L84" i="1"/>
  <c r="L85" i="1"/>
  <c r="L86" i="1"/>
  <c r="L87" i="1"/>
  <c r="L88" i="1"/>
  <c r="L89" i="1"/>
  <c r="L90" i="1"/>
  <c r="L91" i="1"/>
  <c r="L92" i="1"/>
  <c r="L93" i="1"/>
  <c r="L102" i="1"/>
  <c r="L94" i="1"/>
  <c r="L103" i="1"/>
  <c r="L104" i="1"/>
  <c r="L95" i="1"/>
  <c r="L105" i="1"/>
  <c r="L96" i="1"/>
  <c r="L106" i="1"/>
  <c r="L107" i="1"/>
  <c r="L97" i="1"/>
  <c r="L108" i="1"/>
  <c r="L98" i="1"/>
  <c r="L109" i="1"/>
  <c r="L110" i="1"/>
  <c r="L111" i="1"/>
  <c r="L99" i="1"/>
  <c r="L112" i="1"/>
  <c r="L100" i="1"/>
  <c r="L113" i="1"/>
  <c r="L101" i="1"/>
  <c r="L114" i="1"/>
  <c r="L115" i="1"/>
  <c r="L116" i="1"/>
  <c r="L117" i="1"/>
  <c r="L118" i="1"/>
  <c r="L119" i="1"/>
  <c r="L120" i="1"/>
  <c r="L12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P166" i="1" l="1"/>
  <c r="S166" i="1" s="1"/>
  <c r="T166" i="1"/>
  <c r="P165" i="1"/>
  <c r="S165" i="1" s="1"/>
  <c r="T165" i="1"/>
  <c r="P180" i="1"/>
  <c r="S180" i="1" s="1"/>
  <c r="T180" i="1"/>
  <c r="P172" i="1"/>
  <c r="S172" i="1" s="1"/>
  <c r="T172" i="1"/>
  <c r="P164" i="1"/>
  <c r="S164" i="1" s="1"/>
  <c r="T164" i="1"/>
  <c r="P156" i="1"/>
  <c r="S156" i="1" s="1"/>
  <c r="T156" i="1"/>
  <c r="P148" i="1"/>
  <c r="S148" i="1" s="1"/>
  <c r="T148" i="1"/>
  <c r="P200" i="1"/>
  <c r="S200" i="1" s="1"/>
  <c r="T200" i="1"/>
  <c r="P192" i="1"/>
  <c r="S192" i="1" s="1"/>
  <c r="T192" i="1"/>
  <c r="P184" i="1"/>
  <c r="T184" i="1"/>
  <c r="P136" i="1"/>
  <c r="S136" i="1" s="1"/>
  <c r="T136" i="1"/>
  <c r="P128" i="1"/>
  <c r="S128" i="1" s="1"/>
  <c r="T128" i="1"/>
  <c r="P80" i="1"/>
  <c r="S80" i="1" s="1"/>
  <c r="T80" i="1"/>
  <c r="P72" i="1"/>
  <c r="S72" i="1" s="1"/>
  <c r="T72" i="1"/>
  <c r="P64" i="1"/>
  <c r="S64" i="1" s="1"/>
  <c r="T64" i="1"/>
  <c r="P116" i="1"/>
  <c r="S116" i="1" s="1"/>
  <c r="T116" i="1"/>
  <c r="P111" i="1"/>
  <c r="S111" i="1" s="1"/>
  <c r="T111" i="1"/>
  <c r="P96" i="1"/>
  <c r="S96" i="1" s="1"/>
  <c r="T96" i="1"/>
  <c r="P92" i="1"/>
  <c r="S92" i="1" s="1"/>
  <c r="T92" i="1"/>
  <c r="P84" i="1"/>
  <c r="S84" i="1" s="1"/>
  <c r="T84" i="1"/>
  <c r="P16" i="1"/>
  <c r="S16" i="1" s="1"/>
  <c r="T16" i="1"/>
  <c r="P8" i="1"/>
  <c r="S8" i="1" s="1"/>
  <c r="T8" i="1"/>
  <c r="P60" i="1"/>
  <c r="S60" i="1" s="1"/>
  <c r="T60" i="1"/>
  <c r="P52" i="1"/>
  <c r="S52" i="1" s="1"/>
  <c r="T52" i="1"/>
  <c r="P44" i="1"/>
  <c r="S44" i="1" s="1"/>
  <c r="T44" i="1"/>
  <c r="P37" i="1"/>
  <c r="S37" i="1" s="1"/>
  <c r="T37" i="1"/>
  <c r="P29" i="1"/>
  <c r="S29" i="1" s="1"/>
  <c r="T29" i="1"/>
  <c r="P176" i="1"/>
  <c r="S176" i="1" s="1"/>
  <c r="T176" i="1"/>
  <c r="P181" i="1"/>
  <c r="S181" i="1" s="1"/>
  <c r="T181" i="1"/>
  <c r="P171" i="1"/>
  <c r="S171" i="1" s="1"/>
  <c r="T171" i="1"/>
  <c r="P163" i="1"/>
  <c r="S163" i="1" s="1"/>
  <c r="T163" i="1"/>
  <c r="P155" i="1"/>
  <c r="S155" i="1" s="1"/>
  <c r="T155" i="1"/>
  <c r="P147" i="1"/>
  <c r="S147" i="1" s="1"/>
  <c r="T147" i="1"/>
  <c r="P199" i="1"/>
  <c r="S199" i="1" s="1"/>
  <c r="T199" i="1"/>
  <c r="P191" i="1"/>
  <c r="S191" i="1" s="1"/>
  <c r="T191" i="1"/>
  <c r="P183" i="1"/>
  <c r="S183" i="1" s="1"/>
  <c r="T183" i="1"/>
  <c r="P135" i="1"/>
  <c r="S135" i="1" s="1"/>
  <c r="T135" i="1"/>
  <c r="P127" i="1"/>
  <c r="S127" i="1" s="1"/>
  <c r="T127" i="1"/>
  <c r="P79" i="1"/>
  <c r="S79" i="1" s="1"/>
  <c r="T79" i="1"/>
  <c r="P71" i="1"/>
  <c r="S71" i="1" s="1"/>
  <c r="T71" i="1"/>
  <c r="P63" i="1"/>
  <c r="S63" i="1" s="1"/>
  <c r="T63" i="1"/>
  <c r="P115" i="1"/>
  <c r="S115" i="1" s="1"/>
  <c r="T115" i="1"/>
  <c r="P110" i="1"/>
  <c r="S110" i="1" s="1"/>
  <c r="T110" i="1"/>
  <c r="P105" i="1"/>
  <c r="S105" i="1" s="1"/>
  <c r="T105" i="1"/>
  <c r="P91" i="1"/>
  <c r="S91" i="1" s="1"/>
  <c r="T91" i="1"/>
  <c r="P83" i="1"/>
  <c r="S83" i="1" s="1"/>
  <c r="T83" i="1"/>
  <c r="P15" i="1"/>
  <c r="S15" i="1" s="1"/>
  <c r="T15" i="1"/>
  <c r="P7" i="1"/>
  <c r="S7" i="1" s="1"/>
  <c r="T7" i="1"/>
  <c r="P59" i="1"/>
  <c r="S59" i="1" s="1"/>
  <c r="T59" i="1"/>
  <c r="P51" i="1"/>
  <c r="S51" i="1" s="1"/>
  <c r="T51" i="1"/>
  <c r="P43" i="1"/>
  <c r="S43" i="1" s="1"/>
  <c r="T43" i="1"/>
  <c r="P36" i="1"/>
  <c r="S36" i="1" s="1"/>
  <c r="T36" i="1"/>
  <c r="P28" i="1"/>
  <c r="S28" i="1" s="1"/>
  <c r="T28" i="1"/>
  <c r="P158" i="1"/>
  <c r="S158" i="1" s="1"/>
  <c r="T158" i="1"/>
  <c r="P179" i="1"/>
  <c r="S179" i="1" s="1"/>
  <c r="T179" i="1"/>
  <c r="P178" i="1"/>
  <c r="S178" i="1" s="1"/>
  <c r="T178" i="1"/>
  <c r="P170" i="1"/>
  <c r="S170" i="1" s="1"/>
  <c r="T170" i="1"/>
  <c r="P162" i="1"/>
  <c r="S162" i="1" s="1"/>
  <c r="T162" i="1"/>
  <c r="P154" i="1"/>
  <c r="S154" i="1" s="1"/>
  <c r="T154" i="1"/>
  <c r="P146" i="1"/>
  <c r="S146" i="1" s="1"/>
  <c r="T146" i="1"/>
  <c r="P198" i="1"/>
  <c r="S198" i="1" s="1"/>
  <c r="T198" i="1"/>
  <c r="P190" i="1"/>
  <c r="S190" i="1" s="1"/>
  <c r="T190" i="1"/>
  <c r="P182" i="1"/>
  <c r="S182" i="1" s="1"/>
  <c r="T182" i="1"/>
  <c r="P134" i="1"/>
  <c r="S134" i="1" s="1"/>
  <c r="T134" i="1"/>
  <c r="P126" i="1"/>
  <c r="S126" i="1" s="1"/>
  <c r="T126" i="1"/>
  <c r="P78" i="1"/>
  <c r="S78" i="1" s="1"/>
  <c r="T78" i="1"/>
  <c r="P70" i="1"/>
  <c r="S70" i="1" s="1"/>
  <c r="T70" i="1"/>
  <c r="P62" i="1"/>
  <c r="S62" i="1" s="1"/>
  <c r="T62" i="1"/>
  <c r="P114" i="1"/>
  <c r="S114" i="1" s="1"/>
  <c r="T114" i="1"/>
  <c r="P109" i="1"/>
  <c r="S109" i="1" s="1"/>
  <c r="T109" i="1"/>
  <c r="P95" i="1"/>
  <c r="S95" i="1" s="1"/>
  <c r="T95" i="1"/>
  <c r="P90" i="1"/>
  <c r="S90" i="1" s="1"/>
  <c r="T90" i="1"/>
  <c r="P82" i="1"/>
  <c r="S82" i="1" s="1"/>
  <c r="T82" i="1"/>
  <c r="P14" i="1"/>
  <c r="S14" i="1" s="1"/>
  <c r="T14" i="1"/>
  <c r="P6" i="1"/>
  <c r="S6" i="1" s="1"/>
  <c r="T6" i="1"/>
  <c r="P58" i="1"/>
  <c r="S58" i="1" s="1"/>
  <c r="T58" i="1"/>
  <c r="P50" i="1"/>
  <c r="S50" i="1" s="1"/>
  <c r="T50" i="1"/>
  <c r="P42" i="1"/>
  <c r="S42" i="1" s="1"/>
  <c r="T42" i="1"/>
  <c r="P35" i="1"/>
  <c r="S35" i="1" s="1"/>
  <c r="T35" i="1"/>
  <c r="P27" i="1"/>
  <c r="S27" i="1" s="1"/>
  <c r="T27" i="1"/>
  <c r="P177" i="1"/>
  <c r="S177" i="1" s="1"/>
  <c r="T177" i="1"/>
  <c r="P169" i="1"/>
  <c r="S169" i="1" s="1"/>
  <c r="T169" i="1"/>
  <c r="P161" i="1"/>
  <c r="S161" i="1" s="1"/>
  <c r="T161" i="1"/>
  <c r="P153" i="1"/>
  <c r="S153" i="1" s="1"/>
  <c r="T153" i="1"/>
  <c r="P145" i="1"/>
  <c r="S145" i="1" s="1"/>
  <c r="T145" i="1"/>
  <c r="P197" i="1"/>
  <c r="S197" i="1" s="1"/>
  <c r="T197" i="1"/>
  <c r="P189" i="1"/>
  <c r="S189" i="1" s="1"/>
  <c r="T189" i="1"/>
  <c r="P141" i="1"/>
  <c r="S141" i="1" s="1"/>
  <c r="T141" i="1"/>
  <c r="P133" i="1"/>
  <c r="S133" i="1" s="1"/>
  <c r="T133" i="1"/>
  <c r="P125" i="1"/>
  <c r="S125" i="1" s="1"/>
  <c r="T125" i="1"/>
  <c r="P77" i="1"/>
  <c r="S77" i="1" s="1"/>
  <c r="T77" i="1"/>
  <c r="P69" i="1"/>
  <c r="S69" i="1" s="1"/>
  <c r="T69" i="1"/>
  <c r="P121" i="1"/>
  <c r="S121" i="1" s="1"/>
  <c r="T121" i="1"/>
  <c r="P101" i="1"/>
  <c r="S101" i="1" s="1"/>
  <c r="T101" i="1"/>
  <c r="P98" i="1"/>
  <c r="S98" i="1" s="1"/>
  <c r="T98" i="1"/>
  <c r="P104" i="1"/>
  <c r="S104" i="1" s="1"/>
  <c r="T104" i="1"/>
  <c r="P89" i="1"/>
  <c r="S89" i="1" s="1"/>
  <c r="T89" i="1"/>
  <c r="P21" i="1"/>
  <c r="S21" i="1" s="1"/>
  <c r="T21" i="1"/>
  <c r="P13" i="1"/>
  <c r="S13" i="1" s="1"/>
  <c r="T13" i="1"/>
  <c r="P5" i="1"/>
  <c r="S5" i="1" s="1"/>
  <c r="T5" i="1"/>
  <c r="P57" i="1"/>
  <c r="S57" i="1" s="1"/>
  <c r="T57" i="1"/>
  <c r="P49" i="1"/>
  <c r="S49" i="1" s="1"/>
  <c r="T49" i="1"/>
  <c r="P202" i="1"/>
  <c r="S202" i="1" s="1"/>
  <c r="T202" i="1"/>
  <c r="P34" i="1"/>
  <c r="S34" i="1" s="1"/>
  <c r="T34" i="1"/>
  <c r="P26" i="1"/>
  <c r="S26" i="1" s="1"/>
  <c r="T26" i="1"/>
  <c r="P168" i="1"/>
  <c r="S168" i="1" s="1"/>
  <c r="T168" i="1"/>
  <c r="P152" i="1"/>
  <c r="S152" i="1" s="1"/>
  <c r="T152" i="1"/>
  <c r="P144" i="1"/>
  <c r="S144" i="1" s="1"/>
  <c r="T144" i="1"/>
  <c r="P196" i="1"/>
  <c r="S196" i="1" s="1"/>
  <c r="T196" i="1"/>
  <c r="P188" i="1"/>
  <c r="S188" i="1" s="1"/>
  <c r="T188" i="1"/>
  <c r="P140" i="1"/>
  <c r="S140" i="1" s="1"/>
  <c r="T140" i="1"/>
  <c r="P132" i="1"/>
  <c r="S132" i="1" s="1"/>
  <c r="T132" i="1"/>
  <c r="P124" i="1"/>
  <c r="S124" i="1" s="1"/>
  <c r="T124" i="1"/>
  <c r="P76" i="1"/>
  <c r="S76" i="1" s="1"/>
  <c r="T76" i="1"/>
  <c r="P68" i="1"/>
  <c r="S68" i="1" s="1"/>
  <c r="T68" i="1"/>
  <c r="P120" i="1"/>
  <c r="S120" i="1" s="1"/>
  <c r="T120" i="1"/>
  <c r="P113" i="1"/>
  <c r="S113" i="1" s="1"/>
  <c r="T113" i="1"/>
  <c r="P108" i="1"/>
  <c r="S108" i="1" s="1"/>
  <c r="T108" i="1"/>
  <c r="P103" i="1"/>
  <c r="S103" i="1" s="1"/>
  <c r="T103" i="1"/>
  <c r="P88" i="1"/>
  <c r="S88" i="1" s="1"/>
  <c r="T88" i="1"/>
  <c r="P20" i="1"/>
  <c r="S20" i="1" s="1"/>
  <c r="T20" i="1"/>
  <c r="P12" i="1"/>
  <c r="S12" i="1" s="1"/>
  <c r="T12" i="1"/>
  <c r="P4" i="1"/>
  <c r="S4" i="1" s="1"/>
  <c r="T4" i="1"/>
  <c r="P56" i="1"/>
  <c r="S56" i="1" s="1"/>
  <c r="T56" i="1"/>
  <c r="P48" i="1"/>
  <c r="S48" i="1" s="1"/>
  <c r="T48" i="1"/>
  <c r="P41" i="1"/>
  <c r="S41" i="1" s="1"/>
  <c r="T41" i="1"/>
  <c r="P33" i="1"/>
  <c r="S33" i="1" s="1"/>
  <c r="T33" i="1"/>
  <c r="P25" i="1"/>
  <c r="S25" i="1" s="1"/>
  <c r="T25" i="1"/>
  <c r="P160" i="1"/>
  <c r="S160" i="1" s="1"/>
  <c r="T160" i="1"/>
  <c r="P175" i="1"/>
  <c r="S175" i="1" s="1"/>
  <c r="T175" i="1"/>
  <c r="P167" i="1"/>
  <c r="S167" i="1" s="1"/>
  <c r="T167" i="1"/>
  <c r="P159" i="1"/>
  <c r="S159" i="1" s="1"/>
  <c r="T159" i="1"/>
  <c r="P151" i="1"/>
  <c r="S151" i="1" s="1"/>
  <c r="T151" i="1"/>
  <c r="P143" i="1"/>
  <c r="S143" i="1" s="1"/>
  <c r="T143" i="1"/>
  <c r="P195" i="1"/>
  <c r="S195" i="1" s="1"/>
  <c r="T195" i="1"/>
  <c r="P187" i="1"/>
  <c r="S187" i="1" s="1"/>
  <c r="T187" i="1"/>
  <c r="P139" i="1"/>
  <c r="S139" i="1" s="1"/>
  <c r="T139" i="1"/>
  <c r="P131" i="1"/>
  <c r="S131" i="1" s="1"/>
  <c r="T131" i="1"/>
  <c r="P123" i="1"/>
  <c r="S123" i="1" s="1"/>
  <c r="T123" i="1"/>
  <c r="P75" i="1"/>
  <c r="S75" i="1" s="1"/>
  <c r="T75" i="1"/>
  <c r="P67" i="1"/>
  <c r="S67" i="1" s="1"/>
  <c r="T67" i="1"/>
  <c r="P119" i="1"/>
  <c r="S119" i="1" s="1"/>
  <c r="T119" i="1"/>
  <c r="P100" i="1"/>
  <c r="S100" i="1" s="1"/>
  <c r="T100" i="1"/>
  <c r="P97" i="1"/>
  <c r="S97" i="1" s="1"/>
  <c r="T97" i="1"/>
  <c r="P94" i="1"/>
  <c r="S94" i="1" s="1"/>
  <c r="T94" i="1"/>
  <c r="P87" i="1"/>
  <c r="S87" i="1" s="1"/>
  <c r="T87" i="1"/>
  <c r="P19" i="1"/>
  <c r="S19" i="1" s="1"/>
  <c r="T19" i="1"/>
  <c r="P11" i="1"/>
  <c r="S11" i="1" s="1"/>
  <c r="T11" i="1"/>
  <c r="P3" i="1"/>
  <c r="S3" i="1" s="1"/>
  <c r="T3" i="1"/>
  <c r="P55" i="1"/>
  <c r="S55" i="1" s="1"/>
  <c r="T55" i="1"/>
  <c r="P47" i="1"/>
  <c r="S47" i="1" s="1"/>
  <c r="T47" i="1"/>
  <c r="P40" i="1"/>
  <c r="S40" i="1" s="1"/>
  <c r="T40" i="1"/>
  <c r="P32" i="1"/>
  <c r="S32" i="1" s="1"/>
  <c r="T32" i="1"/>
  <c r="P24" i="1"/>
  <c r="S24" i="1" s="1"/>
  <c r="T24" i="1"/>
  <c r="P150" i="1"/>
  <c r="S150" i="1" s="1"/>
  <c r="T150" i="1"/>
  <c r="P142" i="1"/>
  <c r="S142" i="1" s="1"/>
  <c r="T142" i="1"/>
  <c r="P194" i="1"/>
  <c r="S194" i="1" s="1"/>
  <c r="T194" i="1"/>
  <c r="P186" i="1"/>
  <c r="S186" i="1" s="1"/>
  <c r="T186" i="1"/>
  <c r="P138" i="1"/>
  <c r="S138" i="1" s="1"/>
  <c r="T138" i="1"/>
  <c r="P130" i="1"/>
  <c r="S130" i="1" s="1"/>
  <c r="T130" i="1"/>
  <c r="P122" i="1"/>
  <c r="S122" i="1" s="1"/>
  <c r="T122" i="1"/>
  <c r="P74" i="1"/>
  <c r="S74" i="1" s="1"/>
  <c r="T74" i="1"/>
  <c r="P66" i="1"/>
  <c r="S66" i="1" s="1"/>
  <c r="T66" i="1"/>
  <c r="P118" i="1"/>
  <c r="S118" i="1" s="1"/>
  <c r="T118" i="1"/>
  <c r="P112" i="1"/>
  <c r="S112" i="1" s="1"/>
  <c r="T112" i="1"/>
  <c r="P107" i="1"/>
  <c r="S107" i="1" s="1"/>
  <c r="T107" i="1"/>
  <c r="P102" i="1"/>
  <c r="S102" i="1" s="1"/>
  <c r="T102" i="1"/>
  <c r="P86" i="1"/>
  <c r="S86" i="1" s="1"/>
  <c r="T86" i="1"/>
  <c r="P18" i="1"/>
  <c r="S18" i="1" s="1"/>
  <c r="T18" i="1"/>
  <c r="P10" i="1"/>
  <c r="S10" i="1" s="1"/>
  <c r="T10" i="1"/>
  <c r="P2" i="1"/>
  <c r="S2" i="1" s="1"/>
  <c r="T2" i="1"/>
  <c r="P54" i="1"/>
  <c r="S54" i="1" s="1"/>
  <c r="T54" i="1"/>
  <c r="P46" i="1"/>
  <c r="S46" i="1" s="1"/>
  <c r="T46" i="1"/>
  <c r="P39" i="1"/>
  <c r="S39" i="1" s="1"/>
  <c r="T39" i="1"/>
  <c r="P31" i="1"/>
  <c r="S31" i="1" s="1"/>
  <c r="T31" i="1"/>
  <c r="P23" i="1"/>
  <c r="S23" i="1" s="1"/>
  <c r="T23" i="1"/>
  <c r="P174" i="1"/>
  <c r="S174" i="1" s="1"/>
  <c r="T174" i="1"/>
  <c r="P173" i="1"/>
  <c r="S173" i="1" s="1"/>
  <c r="T173" i="1"/>
  <c r="P157" i="1"/>
  <c r="S157" i="1" s="1"/>
  <c r="T157" i="1"/>
  <c r="P149" i="1"/>
  <c r="S149" i="1" s="1"/>
  <c r="T149" i="1"/>
  <c r="P201" i="1"/>
  <c r="S201" i="1" s="1"/>
  <c r="T201" i="1"/>
  <c r="P193" i="1"/>
  <c r="S193" i="1" s="1"/>
  <c r="T193" i="1"/>
  <c r="P185" i="1"/>
  <c r="S185" i="1" s="1"/>
  <c r="T185" i="1"/>
  <c r="P137" i="1"/>
  <c r="S137" i="1" s="1"/>
  <c r="T137" i="1"/>
  <c r="P129" i="1"/>
  <c r="S129" i="1" s="1"/>
  <c r="T129" i="1"/>
  <c r="P81" i="1"/>
  <c r="S81" i="1" s="1"/>
  <c r="T81" i="1"/>
  <c r="P73" i="1"/>
  <c r="S73" i="1" s="1"/>
  <c r="T73" i="1"/>
  <c r="P65" i="1"/>
  <c r="S65" i="1" s="1"/>
  <c r="T65" i="1"/>
  <c r="P117" i="1"/>
  <c r="S117" i="1" s="1"/>
  <c r="T117" i="1"/>
  <c r="P99" i="1"/>
  <c r="S99" i="1" s="1"/>
  <c r="T99" i="1"/>
  <c r="P106" i="1"/>
  <c r="S106" i="1" s="1"/>
  <c r="T106" i="1"/>
  <c r="P93" i="1"/>
  <c r="S93" i="1" s="1"/>
  <c r="T93" i="1"/>
  <c r="P85" i="1"/>
  <c r="S85" i="1" s="1"/>
  <c r="T85" i="1"/>
  <c r="P17" i="1"/>
  <c r="S17" i="1" s="1"/>
  <c r="T17" i="1"/>
  <c r="P9" i="1"/>
  <c r="S9" i="1" s="1"/>
  <c r="T9" i="1"/>
  <c r="P61" i="1"/>
  <c r="S61" i="1" s="1"/>
  <c r="T61" i="1"/>
  <c r="P53" i="1"/>
  <c r="S53" i="1" s="1"/>
  <c r="T53" i="1"/>
  <c r="P45" i="1"/>
  <c r="S45" i="1" s="1"/>
  <c r="T45" i="1"/>
  <c r="P38" i="1"/>
  <c r="S38" i="1" s="1"/>
  <c r="T38" i="1"/>
  <c r="P30" i="1"/>
  <c r="S30" i="1" s="1"/>
  <c r="T30" i="1"/>
  <c r="P22" i="1"/>
  <c r="S22" i="1" s="1"/>
  <c r="T22" i="1"/>
  <c r="S184" i="1"/>
  <c r="N173" i="1"/>
  <c r="N201" i="1"/>
  <c r="N180" i="1"/>
  <c r="N172" i="1"/>
  <c r="N164" i="1"/>
  <c r="N156" i="1"/>
  <c r="N148" i="1"/>
  <c r="N200" i="1"/>
  <c r="N192" i="1"/>
  <c r="N184" i="1"/>
  <c r="N136" i="1"/>
  <c r="N128" i="1"/>
  <c r="N80" i="1"/>
  <c r="N72" i="1"/>
  <c r="N64" i="1"/>
  <c r="N116" i="1"/>
  <c r="N111" i="1"/>
  <c r="N96" i="1"/>
  <c r="N92" i="1"/>
  <c r="N84" i="1"/>
  <c r="N16" i="1"/>
  <c r="N8" i="1"/>
  <c r="N60" i="1"/>
  <c r="N52" i="1"/>
  <c r="N44" i="1"/>
  <c r="N37" i="1"/>
  <c r="N29" i="1"/>
  <c r="N165" i="1"/>
  <c r="N171" i="1"/>
  <c r="N163" i="1"/>
  <c r="N155" i="1"/>
  <c r="N147" i="1"/>
  <c r="N199" i="1"/>
  <c r="N191" i="1"/>
  <c r="N183" i="1"/>
  <c r="N135" i="1"/>
  <c r="N127" i="1"/>
  <c r="N79" i="1"/>
  <c r="N71" i="1"/>
  <c r="N63" i="1"/>
  <c r="N115" i="1"/>
  <c r="N110" i="1"/>
  <c r="N105" i="1"/>
  <c r="N91" i="1"/>
  <c r="N83" i="1"/>
  <c r="N15" i="1"/>
  <c r="N7" i="1"/>
  <c r="N59" i="1"/>
  <c r="N51" i="1"/>
  <c r="N43" i="1"/>
  <c r="N36" i="1"/>
  <c r="N28" i="1"/>
  <c r="N157" i="1"/>
  <c r="N179" i="1"/>
  <c r="N178" i="1"/>
  <c r="N170" i="1"/>
  <c r="N162" i="1"/>
  <c r="N154" i="1"/>
  <c r="N146" i="1"/>
  <c r="N198" i="1"/>
  <c r="N190" i="1"/>
  <c r="N182" i="1"/>
  <c r="N134" i="1"/>
  <c r="N126" i="1"/>
  <c r="N78" i="1"/>
  <c r="N70" i="1"/>
  <c r="N62" i="1"/>
  <c r="N114" i="1"/>
  <c r="N109" i="1"/>
  <c r="N95" i="1"/>
  <c r="N90" i="1"/>
  <c r="N82" i="1"/>
  <c r="N14" i="1"/>
  <c r="N6" i="1"/>
  <c r="N58" i="1"/>
  <c r="N50" i="1"/>
  <c r="N42" i="1"/>
  <c r="N35" i="1"/>
  <c r="N27" i="1"/>
  <c r="N177" i="1"/>
  <c r="N153" i="1"/>
  <c r="N145" i="1"/>
  <c r="N197" i="1"/>
  <c r="N189" i="1"/>
  <c r="N141" i="1"/>
  <c r="N133" i="1"/>
  <c r="N125" i="1"/>
  <c r="N77" i="1"/>
  <c r="N69" i="1"/>
  <c r="N121" i="1"/>
  <c r="N101" i="1"/>
  <c r="N98" i="1"/>
  <c r="N104" i="1"/>
  <c r="N89" i="1"/>
  <c r="N21" i="1"/>
  <c r="N13" i="1"/>
  <c r="N5" i="1"/>
  <c r="N57" i="1"/>
  <c r="N49" i="1"/>
  <c r="N202" i="1"/>
  <c r="N34" i="1"/>
  <c r="N26" i="1"/>
  <c r="N176" i="1"/>
  <c r="N160" i="1"/>
  <c r="N152" i="1"/>
  <c r="N144" i="1"/>
  <c r="N196" i="1"/>
  <c r="N188" i="1"/>
  <c r="N140" i="1"/>
  <c r="N132" i="1"/>
  <c r="N124" i="1"/>
  <c r="N76" i="1"/>
  <c r="N68" i="1"/>
  <c r="N120" i="1"/>
  <c r="N113" i="1"/>
  <c r="N108" i="1"/>
  <c r="N103" i="1"/>
  <c r="N88" i="1"/>
  <c r="N20" i="1"/>
  <c r="N12" i="1"/>
  <c r="N4" i="1"/>
  <c r="N56" i="1"/>
  <c r="N48" i="1"/>
  <c r="N41" i="1"/>
  <c r="N33" i="1"/>
  <c r="N25" i="1"/>
  <c r="N161" i="1"/>
  <c r="N175" i="1"/>
  <c r="N159" i="1"/>
  <c r="N143" i="1"/>
  <c r="N187" i="1"/>
  <c r="N131" i="1"/>
  <c r="N123" i="1"/>
  <c r="N75" i="1"/>
  <c r="N67" i="1"/>
  <c r="N119" i="1"/>
  <c r="N100" i="1"/>
  <c r="N97" i="1"/>
  <c r="N94" i="1"/>
  <c r="N87" i="1"/>
  <c r="N19" i="1"/>
  <c r="N11" i="1"/>
  <c r="N3" i="1"/>
  <c r="N55" i="1"/>
  <c r="N47" i="1"/>
  <c r="N40" i="1"/>
  <c r="N32" i="1"/>
  <c r="N24" i="1"/>
  <c r="N169" i="1"/>
  <c r="N168" i="1"/>
  <c r="N167" i="1"/>
  <c r="N151" i="1"/>
  <c r="N195" i="1"/>
  <c r="N139" i="1"/>
  <c r="N174" i="1"/>
  <c r="N166" i="1"/>
  <c r="N158" i="1"/>
  <c r="N150" i="1"/>
  <c r="N142" i="1"/>
  <c r="N194" i="1"/>
  <c r="N186" i="1"/>
  <c r="N138" i="1"/>
  <c r="N130" i="1"/>
  <c r="N122" i="1"/>
  <c r="N74" i="1"/>
  <c r="N66" i="1"/>
  <c r="N118" i="1"/>
  <c r="N112" i="1"/>
  <c r="N107" i="1"/>
  <c r="N102" i="1"/>
  <c r="N86" i="1"/>
  <c r="N18" i="1"/>
  <c r="N10" i="1"/>
  <c r="N2" i="1"/>
  <c r="N54" i="1"/>
  <c r="N46" i="1"/>
  <c r="N39" i="1"/>
  <c r="N31" i="1"/>
  <c r="N23" i="1"/>
  <c r="N181" i="1"/>
  <c r="N149" i="1"/>
  <c r="N193" i="1"/>
  <c r="N185" i="1"/>
  <c r="N137" i="1"/>
  <c r="N129" i="1"/>
  <c r="N81" i="1"/>
  <c r="N73" i="1"/>
  <c r="N65" i="1"/>
  <c r="N117" i="1"/>
  <c r="N99" i="1"/>
  <c r="N106" i="1"/>
  <c r="N93" i="1"/>
  <c r="N85" i="1"/>
  <c r="N17" i="1"/>
  <c r="N9" i="1"/>
  <c r="N61" i="1"/>
  <c r="N53" i="1"/>
  <c r="N45" i="1"/>
  <c r="N38" i="1"/>
  <c r="N30" i="1"/>
  <c r="N22" i="1"/>
</calcChain>
</file>

<file path=xl/sharedStrings.xml><?xml version="1.0" encoding="utf-8"?>
<sst xmlns="http://schemas.openxmlformats.org/spreadsheetml/2006/main" count="533" uniqueCount="166">
  <si>
    <t>loc_id</t>
  </si>
  <si>
    <t>var1</t>
  </si>
  <si>
    <t>var2</t>
  </si>
  <si>
    <t>var3</t>
  </si>
  <si>
    <t>var4</t>
  </si>
  <si>
    <t>var_loc</t>
  </si>
  <si>
    <t>lab1</t>
  </si>
  <si>
    <t>lab2</t>
  </si>
  <si>
    <t>lab3</t>
  </si>
  <si>
    <t>lab4</t>
  </si>
  <si>
    <t>lab_loc</t>
  </si>
  <si>
    <t>avg_lab</t>
  </si>
  <si>
    <t>delta</t>
  </si>
  <si>
    <t>Row Labels</t>
  </si>
  <si>
    <t>Grand Total</t>
  </si>
  <si>
    <t>Column Labels</t>
  </si>
  <si>
    <t>Count of lab_loc</t>
  </si>
  <si>
    <t>lowconf</t>
  </si>
  <si>
    <t>lowcon_loc</t>
  </si>
  <si>
    <t>Count of loc_id</t>
  </si>
  <si>
    <t>attractiveness</t>
  </si>
  <si>
    <t>Actual</t>
  </si>
  <si>
    <t>Predicted</t>
  </si>
  <si>
    <t>-</t>
  </si>
  <si>
    <t>overall location attractiveness</t>
  </si>
  <si>
    <t>mean</t>
  </si>
  <si>
    <t>rounded mean</t>
  </si>
  <si>
    <t>image_level labels</t>
  </si>
  <si>
    <t>3 3 2 2</t>
  </si>
  <si>
    <t>3 3 3 2</t>
  </si>
  <si>
    <t>3 4 4 2</t>
  </si>
  <si>
    <t>4 2 3 3</t>
  </si>
  <si>
    <t>2 2 3 2</t>
  </si>
  <si>
    <t>2 2 2 2</t>
  </si>
  <si>
    <t>4 3 4 3</t>
  </si>
  <si>
    <t>5 4 4 4</t>
  </si>
  <si>
    <t>2 2 3 3</t>
  </si>
  <si>
    <t>4 4 4 4</t>
  </si>
  <si>
    <t>4 4 4 2</t>
  </si>
  <si>
    <t>3 2 3 3</t>
  </si>
  <si>
    <t>2 3 3 3</t>
  </si>
  <si>
    <t>2 2 4 4</t>
  </si>
  <si>
    <t>3 3 3 3</t>
  </si>
  <si>
    <t>2 4 2 3</t>
  </si>
  <si>
    <t>2 2 2 3</t>
  </si>
  <si>
    <t>2 4 3 4</t>
  </si>
  <si>
    <t>3 4 4 4</t>
  </si>
  <si>
    <t>4 3 2 2</t>
  </si>
  <si>
    <t>2 3 3 4</t>
  </si>
  <si>
    <t>2 2 2 1</t>
  </si>
  <si>
    <t>3 2 2 2</t>
  </si>
  <si>
    <t>Column1</t>
  </si>
  <si>
    <t>avg_lab_rounded</t>
  </si>
  <si>
    <t>labels</t>
  </si>
  <si>
    <t>1 1 2 3</t>
  </si>
  <si>
    <t>1 2 2 2</t>
  </si>
  <si>
    <t>1 3 4 2</t>
  </si>
  <si>
    <t>2 1 1 2</t>
  </si>
  <si>
    <t>2 1 2 1</t>
  </si>
  <si>
    <t>2 1 2 2</t>
  </si>
  <si>
    <t>2 1 3 2</t>
  </si>
  <si>
    <t>2 2 1 2</t>
  </si>
  <si>
    <t>2 2 2 4</t>
  </si>
  <si>
    <t>2 2 3 1</t>
  </si>
  <si>
    <t>2 2 3 4</t>
  </si>
  <si>
    <t>2 2 4 3</t>
  </si>
  <si>
    <t>2 3 2 2</t>
  </si>
  <si>
    <t>2 3 2 3</t>
  </si>
  <si>
    <t>2 3 3 2</t>
  </si>
  <si>
    <t>2 3 4 2</t>
  </si>
  <si>
    <t>2 4 3 1</t>
  </si>
  <si>
    <t>2 4 3 3</t>
  </si>
  <si>
    <t>2 4 4 2</t>
  </si>
  <si>
    <t>3 1 3 2</t>
  </si>
  <si>
    <t>3 2 2 1</t>
  </si>
  <si>
    <t>3 2 3 2</t>
  </si>
  <si>
    <t>3 2 3 4</t>
  </si>
  <si>
    <t>3 2 4 2</t>
  </si>
  <si>
    <t>3 2 4 3</t>
  </si>
  <si>
    <t>3 2 4 4</t>
  </si>
  <si>
    <t>3 3 2 3</t>
  </si>
  <si>
    <t>3 3 2 4</t>
  </si>
  <si>
    <t>3 3 3 4</t>
  </si>
  <si>
    <t>3 3 4 2</t>
  </si>
  <si>
    <t>3 3 4 3</t>
  </si>
  <si>
    <t>3 3 4 4</t>
  </si>
  <si>
    <t>3 4 2 3</t>
  </si>
  <si>
    <t>3 4 2 4</t>
  </si>
  <si>
    <t>3 4 3 2</t>
  </si>
  <si>
    <t>3 4 3 3</t>
  </si>
  <si>
    <t>3 4 3 4</t>
  </si>
  <si>
    <t>3 4 4 3</t>
  </si>
  <si>
    <t>4 2 2 2</t>
  </si>
  <si>
    <t>4 2 3 2</t>
  </si>
  <si>
    <t>4 2 3 4</t>
  </si>
  <si>
    <t>4 3 2 3</t>
  </si>
  <si>
    <t>4 3 3 3</t>
  </si>
  <si>
    <t>4 3 3 4</t>
  </si>
  <si>
    <t>4 3 4 4</t>
  </si>
  <si>
    <t>4 4 1 5</t>
  </si>
  <si>
    <t>4 4 3 2</t>
  </si>
  <si>
    <t>4 4 3 3</t>
  </si>
  <si>
    <t>4 4 3 4</t>
  </si>
  <si>
    <t>4 4 4 3</t>
  </si>
  <si>
    <t>4 4 4 5</t>
  </si>
  <si>
    <t>4 5 4 2</t>
  </si>
  <si>
    <t>set</t>
  </si>
  <si>
    <t>{1,1,2,2}</t>
  </si>
  <si>
    <t>{1,2,2,2}</t>
  </si>
  <si>
    <t>{2,2,2,2}</t>
  </si>
  <si>
    <t>{1,2,2,3}</t>
  </si>
  <si>
    <t>{2,2,2,3}</t>
  </si>
  <si>
    <t>{1,1,2,3}</t>
  </si>
  <si>
    <t>{2,2,3,3}</t>
  </si>
  <si>
    <t>{2,2,3,4}</t>
  </si>
  <si>
    <t>{1,2,3,3}</t>
  </si>
  <si>
    <t>{2,3,4,4}</t>
  </si>
  <si>
    <t>{1,2.3.4}</t>
  </si>
  <si>
    <t>{2,2,2,4}</t>
  </si>
  <si>
    <t>{2,3,3,3}</t>
  </si>
  <si>
    <t>{3,3,3,3}</t>
  </si>
  <si>
    <t>{2,2,4,4}</t>
  </si>
  <si>
    <t>{2,3,3,4}</t>
  </si>
  <si>
    <t>{3,3,4,4}</t>
  </si>
  <si>
    <t>{3.3.3.4}</t>
  </si>
  <si>
    <t>{3,4,4,4}</t>
  </si>
  <si>
    <t>{4,4,4,4}</t>
  </si>
  <si>
    <t>{4,4,4,5}</t>
  </si>
  <si>
    <t>{1,4,5,5}</t>
  </si>
  <si>
    <t>{2,4,4,4}</t>
  </si>
  <si>
    <t>{2,4,5,5}</t>
  </si>
  <si>
    <t>Sum of 3</t>
  </si>
  <si>
    <t>Sum of 1</t>
  </si>
  <si>
    <t>Sum of 2</t>
  </si>
  <si>
    <t>Sum of 4</t>
  </si>
  <si>
    <t>Sum of 5</t>
  </si>
  <si>
    <t>labels set</t>
  </si>
  <si>
    <t>correct?</t>
  </si>
  <si>
    <t>error^2</t>
  </si>
  <si>
    <t>accuracy</t>
  </si>
  <si>
    <t>RMSE</t>
  </si>
  <si>
    <t>RMSE dec</t>
  </si>
  <si>
    <t>variance</t>
  </si>
  <si>
    <t># all locations</t>
  </si>
  <si>
    <t>selected for validation (20%)</t>
  </si>
  <si>
    <t>1 4 3 3</t>
  </si>
  <si>
    <t>3 2 2 3</t>
  </si>
  <si>
    <t>b</t>
  </si>
  <si>
    <t>c</t>
  </si>
  <si>
    <t>d</t>
  </si>
  <si>
    <t>q</t>
  </si>
  <si>
    <t>w</t>
  </si>
  <si>
    <t>e</t>
  </si>
  <si>
    <t>r</t>
  </si>
  <si>
    <t>t</t>
  </si>
  <si>
    <t>k</t>
  </si>
  <si>
    <t>{1,2,3,4}</t>
  </si>
  <si>
    <t>{1,3,3,4}</t>
  </si>
  <si>
    <t>{1,4,4,5}</t>
  </si>
  <si>
    <t>{2,4,4,5}</t>
  </si>
  <si>
    <t>{3,3,3,4}</t>
  </si>
  <si>
    <t>highvar</t>
  </si>
  <si>
    <t>all</t>
  </si>
  <si>
    <t>status</t>
  </si>
  <si>
    <t>lowvar</t>
  </si>
  <si>
    <t>actual location attractiveness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</si>
</sst>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18" fillId="33" borderId="10" xfId="0" applyFont="1" applyFill="1" applyBorder="1"/>
    <xf numFmtId="0" fontId="19" fillId="0" borderId="0" xfId="0" applyFont="1"/>
    <xf numFmtId="0" fontId="19" fillId="34" borderId="11" xfId="0" applyFont="1" applyFill="1" applyBorder="1"/>
    <xf numFmtId="1" fontId="19" fillId="34" borderId="11" xfId="0" applyNumberFormat="1" applyFont="1" applyFill="1" applyBorder="1"/>
    <xf numFmtId="1" fontId="19" fillId="0" borderId="0" xfId="0" applyNumberFormat="1" applyFont="1"/>
    <xf numFmtId="0" fontId="19" fillId="35" borderId="11" xfId="0" applyFont="1" applyFill="1" applyBorder="1"/>
    <xf numFmtId="1" fontId="19" fillId="35" borderId="11" xfId="0" applyNumberFormat="1" applyFont="1" applyFill="1" applyBorder="1"/>
    <xf numFmtId="0" fontId="19" fillId="34" borderId="12" xfId="0" applyFont="1" applyFill="1" applyBorder="1"/>
    <xf numFmtId="1" fontId="19" fillId="34" borderId="12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" fontId="0" fillId="0" borderId="0" xfId="0" applyNumberFormat="1"/>
    <xf numFmtId="0" fontId="0" fillId="35" borderId="11" xfId="0" applyFont="1" applyFill="1" applyBorder="1"/>
    <xf numFmtId="0" fontId="0" fillId="34" borderId="11" xfId="0" applyFont="1" applyFill="1" applyBorder="1"/>
    <xf numFmtId="0" fontId="0" fillId="0" borderId="0" xfId="0" applyFont="1"/>
    <xf numFmtId="0" fontId="0" fillId="0" borderId="13" xfId="0" applyBorder="1"/>
    <xf numFmtId="0" fontId="0" fillId="0" borderId="13" xfId="0" applyBorder="1" applyAlignment="1"/>
    <xf numFmtId="0" fontId="0" fillId="0" borderId="0" xfId="0" applyBorder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34" borderId="12" xfId="0" applyFont="1" applyFill="1" applyBorder="1"/>
    <xf numFmtId="0" fontId="16" fillId="35" borderId="17" xfId="0" applyFont="1" applyFill="1" applyBorder="1"/>
    <xf numFmtId="1" fontId="0" fillId="0" borderId="0" xfId="0" applyNumberFormat="1" applyAlignment="1">
      <alignment horizontal="left"/>
    </xf>
    <xf numFmtId="0" fontId="0" fillId="36" borderId="0" xfId="0" applyNumberFormat="1" applyFill="1"/>
    <xf numFmtId="0" fontId="16" fillId="37" borderId="13" xfId="0" applyFont="1" applyFill="1" applyBorder="1"/>
    <xf numFmtId="0" fontId="0" fillId="37" borderId="13" xfId="0" applyFill="1" applyBorder="1"/>
    <xf numFmtId="0" fontId="0" fillId="37" borderId="13" xfId="0" applyFill="1" applyBorder="1" applyAlignment="1">
      <alignment horizontal="right"/>
    </xf>
    <xf numFmtId="0" fontId="16" fillId="42" borderId="13" xfId="0" applyFont="1" applyFill="1" applyBorder="1" applyAlignment="1">
      <alignment horizontal="right"/>
    </xf>
    <xf numFmtId="0" fontId="0" fillId="38" borderId="13" xfId="0" applyFill="1" applyBorder="1" applyAlignment="1">
      <alignment horizontal="right"/>
    </xf>
    <xf numFmtId="0" fontId="0" fillId="39" borderId="13" xfId="0" applyFill="1" applyBorder="1" applyAlignment="1">
      <alignment horizontal="right"/>
    </xf>
    <xf numFmtId="0" fontId="16" fillId="41" borderId="13" xfId="0" applyFont="1" applyFill="1" applyBorder="1" applyAlignment="1">
      <alignment horizontal="right"/>
    </xf>
    <xf numFmtId="0" fontId="16" fillId="35" borderId="13" xfId="0" applyFont="1" applyFill="1" applyBorder="1" applyAlignment="1">
      <alignment vertical="center"/>
    </xf>
    <xf numFmtId="164" fontId="0" fillId="0" borderId="0" xfId="42" applyNumberFormat="1" applyFont="1"/>
    <xf numFmtId="2" fontId="0" fillId="0" borderId="0" xfId="0" applyNumberFormat="1"/>
    <xf numFmtId="0" fontId="19" fillId="0" borderId="0" xfId="0" applyFont="1" applyAlignment="1">
      <alignment horizontal="center"/>
    </xf>
    <xf numFmtId="0" fontId="16" fillId="40" borderId="13" xfId="0" applyFont="1" applyFill="1" applyBorder="1" applyAlignment="1">
      <alignment horizontal="center" vertical="center"/>
    </xf>
    <xf numFmtId="0" fontId="16" fillId="35" borderId="13" xfId="0" applyFont="1" applyFill="1" applyBorder="1" applyAlignment="1">
      <alignment horizontal="center" vertical="center"/>
    </xf>
    <xf numFmtId="0" fontId="16" fillId="35" borderId="13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938.036079398145" createdVersion="6" refreshedVersion="6" minRefreshableVersion="3" recordCount="75">
  <cacheSource type="worksheet">
    <worksheetSource ref="A2:I77" sheet="confmat_detail"/>
  </cacheSource>
  <cacheFields count="9">
    <cacheField name="image_level labels" numFmtId="0">
      <sharedItems/>
    </cacheField>
    <cacheField name="set" numFmtId="0">
      <sharedItems count="24">
        <s v="{1,1,2,2}"/>
        <s v="{1,1,2,3}"/>
        <s v="{1,2,2,2}"/>
        <s v="{2,2,2,2}"/>
        <s v="{1,2,2,3}"/>
        <s v="{2,2,2,3}"/>
        <s v="{1,2,3,3}"/>
        <s v="{1,2.3.4}"/>
        <s v="{2,2,2,4}"/>
        <s v="{2,2,3,3}"/>
        <s v="{2,2,3,4}"/>
        <s v="{2,3,3,3}"/>
        <s v="{2,2,4,4}"/>
        <s v="{2,3,3,4}"/>
        <s v="{3,3,3,3}"/>
        <s v="{2,3,4,4}"/>
        <s v="{3.3.3.4}"/>
        <s v="{3,3,4,4}"/>
        <s v="{1,4,5,5}"/>
        <s v="{2,4,4,4}"/>
        <s v="{3,4,4,4}"/>
        <s v="{2,4,5,5}"/>
        <s v="{4,4,4,4}"/>
        <s v="{4,4,4,5}"/>
      </sharedItems>
    </cacheField>
    <cacheField name="mean" numFmtId="0">
      <sharedItems containsSemiMixedTypes="0" containsString="0" containsNumber="1" minValue="1.5" maxValue="4.25" count="12">
        <n v="1.5"/>
        <n v="1.75"/>
        <n v="2"/>
        <n v="2.25"/>
        <n v="2.5"/>
        <n v="2.75"/>
        <n v="3"/>
        <n v="3.25"/>
        <n v="3.5"/>
        <n v="3.75"/>
        <n v="4"/>
        <n v="4.25"/>
      </sharedItems>
    </cacheField>
    <cacheField name="rounded mean" numFmtId="0">
      <sharedItems containsSemiMixedTypes="0" containsString="0" containsNumber="1" containsInteger="1" minValue="2" maxValue="4" count="3">
        <n v="2"/>
        <n v="3"/>
        <n v="4"/>
      </sharedItems>
    </cacheField>
    <cacheField name="1" numFmtId="0">
      <sharedItems containsString="0" containsBlank="1" containsNumber="1" containsInteger="1" minValue="1" maxValue="1"/>
    </cacheField>
    <cacheField name="2" numFmtId="0">
      <sharedItems containsString="0" containsBlank="1" containsNumber="1" containsInteger="1" minValue="1" maxValue="16"/>
    </cacheField>
    <cacheField name="3" numFmtId="0">
      <sharedItems containsString="0" containsBlank="1" containsNumber="1" containsInteger="1" minValue="1" maxValue="9"/>
    </cacheField>
    <cacheField name="4" numFmtId="0">
      <sharedItems containsString="0" containsBlank="1" containsNumber="1" containsInteger="1" minValue="1" maxValue="10"/>
    </cacheField>
    <cacheField name="5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2cX" refreshedDate="42962.642347569446" createdVersion="6" refreshedVersion="6" minRefreshableVersion="3" recordCount="201">
  <cacheSource type="worksheet">
    <worksheetSource ref="A1:B202" sheet="confusion_matrix"/>
  </cacheSource>
  <cacheFields count="2">
    <cacheField name="lab_loc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avg_lab" numFmtId="1">
      <sharedItems containsSemiMixedTypes="0" containsString="0" containsNumber="1" minValue="1.5" maxValue="4.25" count="12">
        <n v="3.5"/>
        <n v="3"/>
        <n v="2.25"/>
        <n v="2.75"/>
        <n v="4"/>
        <n v="3.75"/>
        <n v="2"/>
        <n v="2.5"/>
        <n v="3.25"/>
        <n v="4.25"/>
        <n v="1.5"/>
        <n v="1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2cX" refreshedDate="42962.657808449076" createdVersion="6" refreshedVersion="6" minRefreshableVersion="3" recordCount="201">
  <cacheSource type="worksheet">
    <worksheetSource name="Table1"/>
  </cacheSource>
  <cacheFields count="22">
    <cacheField name="loc_id" numFmtId="0">
      <sharedItems containsSemiMixedTypes="0" containsString="0" containsNumber="1" containsInteger="1" minValue="2" maxValue="9999"/>
    </cacheField>
    <cacheField name="var1" numFmtId="0">
      <sharedItems containsSemiMixedTypes="0" containsString="0" containsNumber="1" minValue="0" maxValue="2.2400000000000002"/>
    </cacheField>
    <cacheField name="var2" numFmtId="0">
      <sharedItems containsSemiMixedTypes="0" containsString="0" containsNumber="1" minValue="0" maxValue="2.64"/>
    </cacheField>
    <cacheField name="var3" numFmtId="0">
      <sharedItems containsSemiMixedTypes="0" containsString="0" containsNumber="1" minValue="0" maxValue="2"/>
    </cacheField>
    <cacheField name="var4" numFmtId="0">
      <sharedItems containsSemiMixedTypes="0" containsString="0" containsNumber="1" minValue="0" maxValue="2.16"/>
    </cacheField>
    <cacheField name="var_loc" numFmtId="0">
      <sharedItems containsSemiMixedTypes="0" containsString="0" containsNumber="1" minValue="0" maxValue="2.56"/>
    </cacheField>
    <cacheField name="lab1" numFmtId="0">
      <sharedItems containsSemiMixedTypes="0" containsString="0" containsNumber="1" containsInteger="1" minValue="1" maxValue="5"/>
    </cacheField>
    <cacheField name="lab2" numFmtId="0">
      <sharedItems containsSemiMixedTypes="0" containsString="0" containsNumber="1" containsInteger="1" minValue="1" maxValue="5"/>
    </cacheField>
    <cacheField name="lab3" numFmtId="0">
      <sharedItems containsSemiMixedTypes="0" containsString="0" containsNumber="1" containsInteger="1" minValue="1" maxValue="4"/>
    </cacheField>
    <cacheField name="lab4" numFmtId="0">
      <sharedItems containsSemiMixedTypes="0" containsString="0" containsNumber="1" containsInteger="1" minValue="1" maxValue="5"/>
    </cacheField>
    <cacheField name="lab_loc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avg_lab" numFmtId="0">
      <sharedItems containsSemiMixedTypes="0" containsString="0" containsNumber="1" minValue="1.5" maxValue="4.25" count="12">
        <n v="3.5"/>
        <n v="3"/>
        <n v="2.25"/>
        <n v="2.75"/>
        <n v="4"/>
        <n v="3.75"/>
        <n v="2"/>
        <n v="2.5"/>
        <n v="3.25"/>
        <n v="4.25"/>
        <n v="1.5"/>
        <n v="1.75"/>
      </sharedItems>
    </cacheField>
    <cacheField name="Column1" numFmtId="0">
      <sharedItems containsNonDate="0" containsString="0" containsBlank="1"/>
    </cacheField>
    <cacheField name="delta" numFmtId="0">
      <sharedItems containsSemiMixedTypes="0" containsString="0" containsNumber="1" minValue="0" maxValue="2"/>
    </cacheField>
    <cacheField name="lowconf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avg_lab_rounded" numFmtId="0">
      <sharedItems containsSemiMixedTypes="0" containsString="0" containsNumber="1" containsInteger="1" minValue="2" maxValue="4" count="3">
        <n v="4"/>
        <n v="3"/>
        <n v="2"/>
      </sharedItems>
    </cacheField>
    <cacheField name="labels" numFmtId="0">
      <sharedItems/>
    </cacheField>
    <cacheField name="labels set" numFmtId="0">
      <sharedItems count="25">
        <s v="{3,3,4,4}"/>
        <s v="{3,3,3,3}"/>
        <s v="{2,2,2,3}"/>
        <s v="{1,3,3,4}"/>
        <s v="{4,4,4,4}"/>
        <s v="{3,4,4,4}"/>
        <s v="{2,3,3,3}"/>
        <s v="{1,2,2,3}"/>
        <s v="{2,3,3,4}"/>
        <s v="{2,2,3,3}"/>
        <s v="{3,3,3,4}"/>
        <s v="{2,2,4,4}"/>
        <s v="{1,4,4,5}"/>
        <s v="{2,2,2,4}"/>
        <s v="{2,3,4,4}"/>
        <s v="{2,2,2,2}"/>
        <s v="{4,4,4,5}"/>
        <s v="{2,4,4,4}"/>
        <s v="{1,1,2,2}"/>
        <s v="{1,1,2,3}"/>
        <s v="{1,2,2,2}"/>
        <s v="{2,2,3,4}"/>
        <s v="{1,2,3,4}"/>
        <s v="{2,4,4,5}"/>
        <s v="{1,2,3,3}"/>
      </sharedItems>
    </cacheField>
    <cacheField name="correct?" numFmtId="0">
      <sharedItems containsSemiMixedTypes="0" containsString="0" containsNumber="1" containsInteger="1" minValue="0" maxValue="1"/>
    </cacheField>
    <cacheField name="error^2" numFmtId="0">
      <sharedItems containsSemiMixedTypes="0" containsString="0" containsNumber="1" minValue="0" maxValue="4"/>
    </cacheField>
    <cacheField name="lowcon_loc" numFmtId="0">
      <sharedItems containsSemiMixedTypes="0" containsString="0" containsNumber="1" containsInteger="1" minValue="0" maxValue="1" count="2">
        <n v="0"/>
        <n v="1"/>
      </sharedItems>
    </cacheField>
    <cacheField name="status" numFmtId="0">
      <sharedItems count="2">
        <s v="lowvar"/>
        <s v="highv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s v="2 1 1 2"/>
    <x v="0"/>
    <x v="0"/>
    <x v="0"/>
    <m/>
    <n v="1"/>
    <m/>
    <m/>
    <m/>
  </r>
  <r>
    <s v="2 1 2 1"/>
    <x v="0"/>
    <x v="0"/>
    <x v="0"/>
    <m/>
    <n v="1"/>
    <m/>
    <m/>
    <m/>
  </r>
  <r>
    <s v="1 1 2 3"/>
    <x v="1"/>
    <x v="1"/>
    <x v="0"/>
    <m/>
    <n v="1"/>
    <m/>
    <m/>
    <m/>
  </r>
  <r>
    <s v="1 2 2 2"/>
    <x v="2"/>
    <x v="1"/>
    <x v="0"/>
    <n v="1"/>
    <m/>
    <m/>
    <m/>
    <m/>
  </r>
  <r>
    <s v="2 1 2 2"/>
    <x v="2"/>
    <x v="1"/>
    <x v="0"/>
    <n v="1"/>
    <m/>
    <m/>
    <m/>
    <m/>
  </r>
  <r>
    <s v="2 2 1 2"/>
    <x v="2"/>
    <x v="1"/>
    <x v="0"/>
    <m/>
    <n v="1"/>
    <m/>
    <m/>
    <m/>
  </r>
  <r>
    <s v="2 2 2 1"/>
    <x v="2"/>
    <x v="1"/>
    <x v="0"/>
    <n v="1"/>
    <n v="2"/>
    <m/>
    <m/>
    <m/>
  </r>
  <r>
    <s v="2 2 2 2"/>
    <x v="3"/>
    <x v="2"/>
    <x v="0"/>
    <n v="1"/>
    <n v="16"/>
    <m/>
    <m/>
    <m/>
  </r>
  <r>
    <s v="2 1 3 2"/>
    <x v="4"/>
    <x v="2"/>
    <x v="0"/>
    <m/>
    <n v="1"/>
    <m/>
    <m/>
    <m/>
  </r>
  <r>
    <s v="2 2 3 1"/>
    <x v="4"/>
    <x v="2"/>
    <x v="0"/>
    <m/>
    <n v="1"/>
    <m/>
    <m/>
    <m/>
  </r>
  <r>
    <s v="3 2 2 1"/>
    <x v="4"/>
    <x v="2"/>
    <x v="0"/>
    <m/>
    <n v="2"/>
    <m/>
    <m/>
    <m/>
  </r>
  <r>
    <s v="2 2 2 3"/>
    <x v="5"/>
    <x v="3"/>
    <x v="0"/>
    <m/>
    <n v="3"/>
    <m/>
    <m/>
    <m/>
  </r>
  <r>
    <s v="2 2 3 2"/>
    <x v="5"/>
    <x v="3"/>
    <x v="0"/>
    <m/>
    <n v="6"/>
    <n v="1"/>
    <m/>
    <m/>
  </r>
  <r>
    <s v="2 3 2 2"/>
    <x v="5"/>
    <x v="3"/>
    <x v="0"/>
    <m/>
    <n v="2"/>
    <n v="1"/>
    <m/>
    <m/>
  </r>
  <r>
    <s v="3 2 2 2"/>
    <x v="5"/>
    <x v="3"/>
    <x v="0"/>
    <m/>
    <n v="7"/>
    <m/>
    <m/>
    <m/>
  </r>
  <r>
    <s v="3 1 3 2"/>
    <x v="6"/>
    <x v="3"/>
    <x v="0"/>
    <m/>
    <n v="1"/>
    <m/>
    <m/>
    <m/>
  </r>
  <r>
    <s v="1 3 4 2"/>
    <x v="7"/>
    <x v="4"/>
    <x v="1"/>
    <m/>
    <m/>
    <n v="1"/>
    <m/>
    <m/>
  </r>
  <r>
    <s v="2 4 3 1"/>
    <x v="7"/>
    <x v="4"/>
    <x v="1"/>
    <m/>
    <m/>
    <m/>
    <n v="1"/>
    <m/>
  </r>
  <r>
    <s v="2 2 2 4"/>
    <x v="8"/>
    <x v="4"/>
    <x v="1"/>
    <m/>
    <n v="1"/>
    <m/>
    <n v="1"/>
    <m/>
  </r>
  <r>
    <s v="4 2 2 2"/>
    <x v="8"/>
    <x v="4"/>
    <x v="1"/>
    <m/>
    <n v="2"/>
    <n v="1"/>
    <m/>
    <m/>
  </r>
  <r>
    <s v="2 2 3 3"/>
    <x v="9"/>
    <x v="4"/>
    <x v="1"/>
    <m/>
    <n v="2"/>
    <n v="2"/>
    <m/>
    <m/>
  </r>
  <r>
    <s v="2 3 2 3"/>
    <x v="9"/>
    <x v="4"/>
    <x v="1"/>
    <m/>
    <n v="2"/>
    <m/>
    <m/>
    <m/>
  </r>
  <r>
    <s v="2 3 3 2"/>
    <x v="9"/>
    <x v="4"/>
    <x v="1"/>
    <m/>
    <m/>
    <n v="2"/>
    <m/>
    <m/>
  </r>
  <r>
    <s v="3 2 3 2"/>
    <x v="9"/>
    <x v="4"/>
    <x v="1"/>
    <m/>
    <n v="2"/>
    <n v="4"/>
    <m/>
    <m/>
  </r>
  <r>
    <s v="3 3 2 2"/>
    <x v="9"/>
    <x v="4"/>
    <x v="1"/>
    <m/>
    <n v="2"/>
    <n v="1"/>
    <m/>
    <m/>
  </r>
  <r>
    <s v="2 2 3 4"/>
    <x v="10"/>
    <x v="5"/>
    <x v="1"/>
    <m/>
    <m/>
    <n v="1"/>
    <m/>
    <m/>
  </r>
  <r>
    <s v="2 2 4 3"/>
    <x v="10"/>
    <x v="5"/>
    <x v="1"/>
    <m/>
    <m/>
    <n v="1"/>
    <m/>
    <m/>
  </r>
  <r>
    <s v="2 3 4 2"/>
    <x v="10"/>
    <x v="5"/>
    <x v="1"/>
    <m/>
    <m/>
    <n v="2"/>
    <m/>
    <m/>
  </r>
  <r>
    <s v="2 4 2 3"/>
    <x v="10"/>
    <x v="5"/>
    <x v="1"/>
    <m/>
    <m/>
    <m/>
    <n v="1"/>
    <m/>
  </r>
  <r>
    <s v="3 2 4 2"/>
    <x v="10"/>
    <x v="5"/>
    <x v="1"/>
    <m/>
    <m/>
    <n v="1"/>
    <m/>
    <m/>
  </r>
  <r>
    <s v="4 2 3 2"/>
    <x v="10"/>
    <x v="5"/>
    <x v="1"/>
    <m/>
    <m/>
    <n v="2"/>
    <m/>
    <m/>
  </r>
  <r>
    <s v="4 3 2 2"/>
    <x v="10"/>
    <x v="5"/>
    <x v="1"/>
    <m/>
    <n v="1"/>
    <m/>
    <m/>
    <m/>
  </r>
  <r>
    <s v="2 3 3 3"/>
    <x v="11"/>
    <x v="5"/>
    <x v="1"/>
    <m/>
    <n v="2"/>
    <n v="9"/>
    <m/>
    <m/>
  </r>
  <r>
    <s v="3 2 3 3"/>
    <x v="11"/>
    <x v="5"/>
    <x v="1"/>
    <m/>
    <n v="3"/>
    <n v="3"/>
    <m/>
    <m/>
  </r>
  <r>
    <s v="3 3 2 3"/>
    <x v="11"/>
    <x v="5"/>
    <x v="1"/>
    <m/>
    <n v="2"/>
    <n v="1"/>
    <m/>
    <m/>
  </r>
  <r>
    <s v="3 3 3 2"/>
    <x v="11"/>
    <x v="5"/>
    <x v="1"/>
    <m/>
    <m/>
    <n v="4"/>
    <m/>
    <m/>
  </r>
  <r>
    <s v="2 2 4 4"/>
    <x v="12"/>
    <x v="6"/>
    <x v="1"/>
    <m/>
    <m/>
    <m/>
    <n v="2"/>
    <m/>
  </r>
  <r>
    <s v="2 4 4 2"/>
    <x v="12"/>
    <x v="6"/>
    <x v="1"/>
    <m/>
    <m/>
    <m/>
    <n v="1"/>
    <m/>
  </r>
  <r>
    <s v="2 3 3 4"/>
    <x v="13"/>
    <x v="6"/>
    <x v="1"/>
    <m/>
    <m/>
    <m/>
    <n v="3"/>
    <m/>
  </r>
  <r>
    <s v="2 4 3 3"/>
    <x v="13"/>
    <x v="6"/>
    <x v="1"/>
    <m/>
    <m/>
    <n v="1"/>
    <m/>
    <m/>
  </r>
  <r>
    <s v="3 2 3 4"/>
    <x v="13"/>
    <x v="6"/>
    <x v="1"/>
    <m/>
    <n v="1"/>
    <m/>
    <m/>
    <m/>
  </r>
  <r>
    <s v="3 2 4 3"/>
    <x v="13"/>
    <x v="6"/>
    <x v="1"/>
    <m/>
    <m/>
    <m/>
    <n v="1"/>
    <m/>
  </r>
  <r>
    <s v="3 3 2 4"/>
    <x v="13"/>
    <x v="6"/>
    <x v="1"/>
    <m/>
    <m/>
    <n v="1"/>
    <n v="1"/>
    <m/>
  </r>
  <r>
    <s v="3 3 4 2"/>
    <x v="13"/>
    <x v="6"/>
    <x v="1"/>
    <m/>
    <n v="1"/>
    <m/>
    <m/>
    <m/>
  </r>
  <r>
    <s v="3 4 2 3"/>
    <x v="13"/>
    <x v="6"/>
    <x v="1"/>
    <m/>
    <m/>
    <m/>
    <n v="1"/>
    <m/>
  </r>
  <r>
    <s v="3 4 3 2"/>
    <x v="13"/>
    <x v="6"/>
    <x v="1"/>
    <m/>
    <m/>
    <n v="1"/>
    <m/>
    <m/>
  </r>
  <r>
    <s v="4 2 3 3"/>
    <x v="13"/>
    <x v="6"/>
    <x v="1"/>
    <m/>
    <m/>
    <n v="1"/>
    <m/>
    <m/>
  </r>
  <r>
    <s v="4 3 2 3"/>
    <x v="13"/>
    <x v="6"/>
    <x v="1"/>
    <m/>
    <m/>
    <n v="1"/>
    <m/>
    <m/>
  </r>
  <r>
    <s v="3 3 3 3"/>
    <x v="14"/>
    <x v="6"/>
    <x v="1"/>
    <m/>
    <n v="2"/>
    <n v="9"/>
    <n v="4"/>
    <m/>
  </r>
  <r>
    <s v="2 4 3 4"/>
    <x v="15"/>
    <x v="7"/>
    <x v="1"/>
    <m/>
    <m/>
    <n v="2"/>
    <n v="3"/>
    <m/>
  </r>
  <r>
    <s v="3 2 4 4"/>
    <x v="15"/>
    <x v="7"/>
    <x v="1"/>
    <m/>
    <m/>
    <m/>
    <n v="1"/>
    <m/>
  </r>
  <r>
    <s v="3 4 2 4"/>
    <x v="15"/>
    <x v="7"/>
    <x v="1"/>
    <m/>
    <m/>
    <m/>
    <n v="1"/>
    <m/>
  </r>
  <r>
    <s v="3 4 4 2"/>
    <x v="15"/>
    <x v="7"/>
    <x v="1"/>
    <m/>
    <m/>
    <m/>
    <n v="1"/>
    <m/>
  </r>
  <r>
    <s v="4 2 3 4"/>
    <x v="15"/>
    <x v="7"/>
    <x v="1"/>
    <m/>
    <m/>
    <m/>
    <n v="1"/>
    <m/>
  </r>
  <r>
    <s v="4 4 3 2"/>
    <x v="15"/>
    <x v="7"/>
    <x v="1"/>
    <m/>
    <n v="1"/>
    <m/>
    <m/>
    <m/>
  </r>
  <r>
    <s v="3 3 3 4"/>
    <x v="16"/>
    <x v="7"/>
    <x v="1"/>
    <m/>
    <m/>
    <n v="1"/>
    <m/>
    <m/>
  </r>
  <r>
    <s v="3 3 4 3"/>
    <x v="16"/>
    <x v="7"/>
    <x v="1"/>
    <m/>
    <m/>
    <n v="1"/>
    <n v="2"/>
    <m/>
  </r>
  <r>
    <s v="3 4 3 3"/>
    <x v="16"/>
    <x v="7"/>
    <x v="1"/>
    <m/>
    <m/>
    <n v="3"/>
    <n v="1"/>
    <m/>
  </r>
  <r>
    <s v="4 3 3 3"/>
    <x v="16"/>
    <x v="7"/>
    <x v="1"/>
    <m/>
    <m/>
    <n v="1"/>
    <n v="2"/>
    <m/>
  </r>
  <r>
    <s v="3 3 4 4"/>
    <x v="17"/>
    <x v="8"/>
    <x v="2"/>
    <m/>
    <m/>
    <n v="2"/>
    <m/>
    <m/>
  </r>
  <r>
    <s v="3 4 3 4"/>
    <x v="17"/>
    <x v="8"/>
    <x v="2"/>
    <m/>
    <m/>
    <n v="1"/>
    <n v="1"/>
    <m/>
  </r>
  <r>
    <s v="3 4 4 3"/>
    <x v="17"/>
    <x v="8"/>
    <x v="2"/>
    <m/>
    <m/>
    <m/>
    <n v="2"/>
    <m/>
  </r>
  <r>
    <s v="4 3 3 4"/>
    <x v="17"/>
    <x v="8"/>
    <x v="2"/>
    <m/>
    <m/>
    <m/>
    <n v="1"/>
    <m/>
  </r>
  <r>
    <s v="4 3 4 3"/>
    <x v="17"/>
    <x v="8"/>
    <x v="2"/>
    <m/>
    <m/>
    <n v="1"/>
    <n v="3"/>
    <m/>
  </r>
  <r>
    <s v="4 4 3 3"/>
    <x v="17"/>
    <x v="8"/>
    <x v="2"/>
    <m/>
    <m/>
    <m/>
    <n v="2"/>
    <m/>
  </r>
  <r>
    <s v="4 4 1 5"/>
    <x v="18"/>
    <x v="8"/>
    <x v="2"/>
    <m/>
    <m/>
    <m/>
    <n v="1"/>
    <m/>
  </r>
  <r>
    <s v="4 4 4 2"/>
    <x v="19"/>
    <x v="8"/>
    <x v="2"/>
    <m/>
    <m/>
    <m/>
    <n v="1"/>
    <m/>
  </r>
  <r>
    <s v="3 4 4 4"/>
    <x v="20"/>
    <x v="9"/>
    <x v="2"/>
    <m/>
    <m/>
    <n v="1"/>
    <n v="3"/>
    <m/>
  </r>
  <r>
    <s v="4 3 4 4"/>
    <x v="20"/>
    <x v="9"/>
    <x v="2"/>
    <m/>
    <m/>
    <m/>
    <n v="2"/>
    <n v="1"/>
  </r>
  <r>
    <s v="4 4 3 4"/>
    <x v="20"/>
    <x v="9"/>
    <x v="2"/>
    <m/>
    <m/>
    <m/>
    <n v="2"/>
    <m/>
  </r>
  <r>
    <s v="4 4 4 3"/>
    <x v="20"/>
    <x v="9"/>
    <x v="2"/>
    <m/>
    <m/>
    <m/>
    <n v="2"/>
    <m/>
  </r>
  <r>
    <s v="4 5 4 2"/>
    <x v="21"/>
    <x v="9"/>
    <x v="2"/>
    <m/>
    <m/>
    <m/>
    <m/>
    <n v="1"/>
  </r>
  <r>
    <s v="4 4 4 4"/>
    <x v="22"/>
    <x v="10"/>
    <x v="2"/>
    <m/>
    <n v="1"/>
    <m/>
    <n v="10"/>
    <n v="1"/>
  </r>
  <r>
    <s v="4 4 4 5"/>
    <x v="23"/>
    <x v="11"/>
    <x v="2"/>
    <m/>
    <m/>
    <m/>
    <n v="1"/>
    <m/>
  </r>
  <r>
    <s v="5 4 4 4"/>
    <x v="23"/>
    <x v="11"/>
    <x v="2"/>
    <m/>
    <m/>
    <m/>
    <m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">
  <r>
    <x v="0"/>
    <x v="0"/>
  </r>
  <r>
    <x v="1"/>
    <x v="1"/>
  </r>
  <r>
    <x v="2"/>
    <x v="2"/>
  </r>
  <r>
    <x v="0"/>
    <x v="3"/>
  </r>
  <r>
    <x v="0"/>
    <x v="4"/>
  </r>
  <r>
    <x v="1"/>
    <x v="0"/>
  </r>
  <r>
    <x v="0"/>
    <x v="5"/>
  </r>
  <r>
    <x v="1"/>
    <x v="1"/>
  </r>
  <r>
    <x v="2"/>
    <x v="3"/>
  </r>
  <r>
    <x v="0"/>
    <x v="5"/>
  </r>
  <r>
    <x v="0"/>
    <x v="5"/>
  </r>
  <r>
    <x v="1"/>
    <x v="0"/>
  </r>
  <r>
    <x v="2"/>
    <x v="2"/>
  </r>
  <r>
    <x v="2"/>
    <x v="6"/>
  </r>
  <r>
    <x v="1"/>
    <x v="1"/>
  </r>
  <r>
    <x v="1"/>
    <x v="1"/>
  </r>
  <r>
    <x v="1"/>
    <x v="1"/>
  </r>
  <r>
    <x v="1"/>
    <x v="7"/>
  </r>
  <r>
    <x v="1"/>
    <x v="8"/>
  </r>
  <r>
    <x v="0"/>
    <x v="0"/>
  </r>
  <r>
    <x v="0"/>
    <x v="0"/>
  </r>
  <r>
    <x v="2"/>
    <x v="7"/>
  </r>
  <r>
    <x v="0"/>
    <x v="4"/>
  </r>
  <r>
    <x v="0"/>
    <x v="4"/>
  </r>
  <r>
    <x v="1"/>
    <x v="0"/>
  </r>
  <r>
    <x v="0"/>
    <x v="5"/>
  </r>
  <r>
    <x v="1"/>
    <x v="1"/>
  </r>
  <r>
    <x v="2"/>
    <x v="3"/>
  </r>
  <r>
    <x v="0"/>
    <x v="1"/>
  </r>
  <r>
    <x v="0"/>
    <x v="0"/>
  </r>
  <r>
    <x v="1"/>
    <x v="1"/>
  </r>
  <r>
    <x v="0"/>
    <x v="0"/>
  </r>
  <r>
    <x v="1"/>
    <x v="7"/>
  </r>
  <r>
    <x v="2"/>
    <x v="3"/>
  </r>
  <r>
    <x v="2"/>
    <x v="7"/>
  </r>
  <r>
    <x v="1"/>
    <x v="8"/>
  </r>
  <r>
    <x v="1"/>
    <x v="3"/>
  </r>
  <r>
    <x v="0"/>
    <x v="1"/>
  </r>
  <r>
    <x v="0"/>
    <x v="4"/>
  </r>
  <r>
    <x v="0"/>
    <x v="8"/>
  </r>
  <r>
    <x v="1"/>
    <x v="3"/>
  </r>
  <r>
    <x v="2"/>
    <x v="7"/>
  </r>
  <r>
    <x v="1"/>
    <x v="3"/>
  </r>
  <r>
    <x v="0"/>
    <x v="8"/>
  </r>
  <r>
    <x v="1"/>
    <x v="1"/>
  </r>
  <r>
    <x v="2"/>
    <x v="2"/>
  </r>
  <r>
    <x v="2"/>
    <x v="6"/>
  </r>
  <r>
    <x v="0"/>
    <x v="0"/>
  </r>
  <r>
    <x v="3"/>
    <x v="9"/>
  </r>
  <r>
    <x v="2"/>
    <x v="7"/>
  </r>
  <r>
    <x v="0"/>
    <x v="4"/>
  </r>
  <r>
    <x v="2"/>
    <x v="6"/>
  </r>
  <r>
    <x v="0"/>
    <x v="0"/>
  </r>
  <r>
    <x v="2"/>
    <x v="6"/>
  </r>
  <r>
    <x v="2"/>
    <x v="3"/>
  </r>
  <r>
    <x v="2"/>
    <x v="2"/>
  </r>
  <r>
    <x v="2"/>
    <x v="3"/>
  </r>
  <r>
    <x v="0"/>
    <x v="4"/>
  </r>
  <r>
    <x v="1"/>
    <x v="3"/>
  </r>
  <r>
    <x v="0"/>
    <x v="1"/>
  </r>
  <r>
    <x v="0"/>
    <x v="4"/>
  </r>
  <r>
    <x v="2"/>
    <x v="6"/>
  </r>
  <r>
    <x v="1"/>
    <x v="3"/>
  </r>
  <r>
    <x v="0"/>
    <x v="1"/>
  </r>
  <r>
    <x v="1"/>
    <x v="3"/>
  </r>
  <r>
    <x v="1"/>
    <x v="3"/>
  </r>
  <r>
    <x v="2"/>
    <x v="2"/>
  </r>
  <r>
    <x v="2"/>
    <x v="2"/>
  </r>
  <r>
    <x v="1"/>
    <x v="3"/>
  </r>
  <r>
    <x v="1"/>
    <x v="7"/>
  </r>
  <r>
    <x v="2"/>
    <x v="2"/>
  </r>
  <r>
    <x v="1"/>
    <x v="3"/>
  </r>
  <r>
    <x v="0"/>
    <x v="5"/>
  </r>
  <r>
    <x v="1"/>
    <x v="3"/>
  </r>
  <r>
    <x v="1"/>
    <x v="8"/>
  </r>
  <r>
    <x v="2"/>
    <x v="3"/>
  </r>
  <r>
    <x v="0"/>
    <x v="0"/>
  </r>
  <r>
    <x v="2"/>
    <x v="10"/>
  </r>
  <r>
    <x v="1"/>
    <x v="1"/>
  </r>
  <r>
    <x v="2"/>
    <x v="6"/>
  </r>
  <r>
    <x v="2"/>
    <x v="1"/>
  </r>
  <r>
    <x v="0"/>
    <x v="5"/>
  </r>
  <r>
    <x v="2"/>
    <x v="6"/>
  </r>
  <r>
    <x v="0"/>
    <x v="8"/>
  </r>
  <r>
    <x v="0"/>
    <x v="0"/>
  </r>
  <r>
    <x v="2"/>
    <x v="11"/>
  </r>
  <r>
    <x v="2"/>
    <x v="7"/>
  </r>
  <r>
    <x v="2"/>
    <x v="6"/>
  </r>
  <r>
    <x v="0"/>
    <x v="8"/>
  </r>
  <r>
    <x v="2"/>
    <x v="1"/>
  </r>
  <r>
    <x v="0"/>
    <x v="8"/>
  </r>
  <r>
    <x v="2"/>
    <x v="3"/>
  </r>
  <r>
    <x v="0"/>
    <x v="4"/>
  </r>
  <r>
    <x v="2"/>
    <x v="3"/>
  </r>
  <r>
    <x v="2"/>
    <x v="2"/>
  </r>
  <r>
    <x v="2"/>
    <x v="6"/>
  </r>
  <r>
    <x v="4"/>
    <x v="11"/>
  </r>
  <r>
    <x v="1"/>
    <x v="0"/>
  </r>
  <r>
    <x v="2"/>
    <x v="6"/>
  </r>
  <r>
    <x v="2"/>
    <x v="2"/>
  </r>
  <r>
    <x v="1"/>
    <x v="7"/>
  </r>
  <r>
    <x v="2"/>
    <x v="10"/>
  </r>
  <r>
    <x v="1"/>
    <x v="3"/>
  </r>
  <r>
    <x v="2"/>
    <x v="6"/>
  </r>
  <r>
    <x v="2"/>
    <x v="7"/>
  </r>
  <r>
    <x v="1"/>
    <x v="3"/>
  </r>
  <r>
    <x v="2"/>
    <x v="11"/>
  </r>
  <r>
    <x v="2"/>
    <x v="11"/>
  </r>
  <r>
    <x v="1"/>
    <x v="2"/>
  </r>
  <r>
    <x v="1"/>
    <x v="3"/>
  </r>
  <r>
    <x v="0"/>
    <x v="8"/>
  </r>
  <r>
    <x v="1"/>
    <x v="7"/>
  </r>
  <r>
    <x v="0"/>
    <x v="1"/>
  </r>
  <r>
    <x v="2"/>
    <x v="6"/>
  </r>
  <r>
    <x v="1"/>
    <x v="2"/>
  </r>
  <r>
    <x v="1"/>
    <x v="7"/>
  </r>
  <r>
    <x v="2"/>
    <x v="7"/>
  </r>
  <r>
    <x v="0"/>
    <x v="7"/>
  </r>
  <r>
    <x v="0"/>
    <x v="7"/>
  </r>
  <r>
    <x v="0"/>
    <x v="1"/>
  </r>
  <r>
    <x v="2"/>
    <x v="2"/>
  </r>
  <r>
    <x v="1"/>
    <x v="1"/>
  </r>
  <r>
    <x v="1"/>
    <x v="3"/>
  </r>
  <r>
    <x v="1"/>
    <x v="0"/>
  </r>
  <r>
    <x v="2"/>
    <x v="6"/>
  </r>
  <r>
    <x v="1"/>
    <x v="5"/>
  </r>
  <r>
    <x v="1"/>
    <x v="3"/>
  </r>
  <r>
    <x v="3"/>
    <x v="5"/>
  </r>
  <r>
    <x v="2"/>
    <x v="6"/>
  </r>
  <r>
    <x v="0"/>
    <x v="4"/>
  </r>
  <r>
    <x v="1"/>
    <x v="1"/>
  </r>
  <r>
    <x v="0"/>
    <x v="8"/>
  </r>
  <r>
    <x v="2"/>
    <x v="2"/>
  </r>
  <r>
    <x v="0"/>
    <x v="1"/>
  </r>
  <r>
    <x v="1"/>
    <x v="8"/>
  </r>
  <r>
    <x v="0"/>
    <x v="5"/>
  </r>
  <r>
    <x v="2"/>
    <x v="6"/>
  </r>
  <r>
    <x v="2"/>
    <x v="6"/>
  </r>
  <r>
    <x v="3"/>
    <x v="5"/>
  </r>
  <r>
    <x v="2"/>
    <x v="7"/>
  </r>
  <r>
    <x v="1"/>
    <x v="3"/>
  </r>
  <r>
    <x v="0"/>
    <x v="8"/>
  </r>
  <r>
    <x v="2"/>
    <x v="7"/>
  </r>
  <r>
    <x v="2"/>
    <x v="6"/>
  </r>
  <r>
    <x v="1"/>
    <x v="8"/>
  </r>
  <r>
    <x v="1"/>
    <x v="1"/>
  </r>
  <r>
    <x v="1"/>
    <x v="8"/>
  </r>
  <r>
    <x v="1"/>
    <x v="3"/>
  </r>
  <r>
    <x v="3"/>
    <x v="4"/>
  </r>
  <r>
    <x v="0"/>
    <x v="1"/>
  </r>
  <r>
    <x v="0"/>
    <x v="8"/>
  </r>
  <r>
    <x v="2"/>
    <x v="2"/>
  </r>
  <r>
    <x v="1"/>
    <x v="8"/>
  </r>
  <r>
    <x v="1"/>
    <x v="3"/>
  </r>
  <r>
    <x v="2"/>
    <x v="11"/>
  </r>
  <r>
    <x v="1"/>
    <x v="3"/>
  </r>
  <r>
    <x v="1"/>
    <x v="1"/>
  </r>
  <r>
    <x v="2"/>
    <x v="2"/>
  </r>
  <r>
    <x v="1"/>
    <x v="7"/>
  </r>
  <r>
    <x v="2"/>
    <x v="2"/>
  </r>
  <r>
    <x v="1"/>
    <x v="0"/>
  </r>
  <r>
    <x v="1"/>
    <x v="7"/>
  </r>
  <r>
    <x v="1"/>
    <x v="7"/>
  </r>
  <r>
    <x v="2"/>
    <x v="7"/>
  </r>
  <r>
    <x v="1"/>
    <x v="8"/>
  </r>
  <r>
    <x v="2"/>
    <x v="6"/>
  </r>
  <r>
    <x v="0"/>
    <x v="8"/>
  </r>
  <r>
    <x v="0"/>
    <x v="1"/>
  </r>
  <r>
    <x v="0"/>
    <x v="5"/>
  </r>
  <r>
    <x v="1"/>
    <x v="1"/>
  </r>
  <r>
    <x v="0"/>
    <x v="1"/>
  </r>
  <r>
    <x v="4"/>
    <x v="11"/>
  </r>
  <r>
    <x v="0"/>
    <x v="4"/>
  </r>
  <r>
    <x v="0"/>
    <x v="0"/>
  </r>
  <r>
    <x v="2"/>
    <x v="6"/>
  </r>
  <r>
    <x v="0"/>
    <x v="4"/>
  </r>
  <r>
    <x v="1"/>
    <x v="8"/>
  </r>
  <r>
    <x v="0"/>
    <x v="1"/>
  </r>
  <r>
    <x v="0"/>
    <x v="0"/>
  </r>
  <r>
    <x v="0"/>
    <x v="5"/>
  </r>
  <r>
    <x v="2"/>
    <x v="4"/>
  </r>
  <r>
    <x v="0"/>
    <x v="9"/>
  </r>
  <r>
    <x v="1"/>
    <x v="3"/>
  </r>
  <r>
    <x v="1"/>
    <x v="1"/>
  </r>
  <r>
    <x v="1"/>
    <x v="7"/>
  </r>
  <r>
    <x v="2"/>
    <x v="2"/>
  </r>
  <r>
    <x v="0"/>
    <x v="0"/>
  </r>
  <r>
    <x v="1"/>
    <x v="3"/>
  </r>
  <r>
    <x v="2"/>
    <x v="2"/>
  </r>
  <r>
    <x v="2"/>
    <x v="1"/>
  </r>
  <r>
    <x v="1"/>
    <x v="1"/>
  </r>
  <r>
    <x v="0"/>
    <x v="5"/>
  </r>
  <r>
    <x v="2"/>
    <x v="8"/>
  </r>
  <r>
    <x v="0"/>
    <x v="0"/>
  </r>
  <r>
    <x v="1"/>
    <x v="7"/>
  </r>
  <r>
    <x v="2"/>
    <x v="2"/>
  </r>
  <r>
    <x v="2"/>
    <x v="7"/>
  </r>
  <r>
    <x v="4"/>
    <x v="6"/>
  </r>
  <r>
    <x v="2"/>
    <x v="6"/>
  </r>
  <r>
    <x v="0"/>
    <x v="5"/>
  </r>
  <r>
    <x v="1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1">
  <r>
    <n v="201"/>
    <n v="0.24"/>
    <n v="0.55999999999999905"/>
    <n v="0.24"/>
    <n v="0.55999999999999905"/>
    <n v="0.55999999999999905"/>
    <n v="3"/>
    <n v="3"/>
    <n v="4"/>
    <n v="4"/>
    <x v="0"/>
    <x v="0"/>
    <m/>
    <n v="0.5"/>
    <x v="0"/>
    <x v="0"/>
    <s v="3 3 4 4"/>
    <x v="0"/>
    <n v="1"/>
    <n v="0.25"/>
    <x v="0"/>
    <x v="0"/>
  </r>
  <r>
    <n v="202"/>
    <n v="0.4"/>
    <n v="1.36"/>
    <n v="0.96"/>
    <n v="0.55999999999999905"/>
    <n v="0.55999999999999905"/>
    <n v="3"/>
    <n v="3"/>
    <n v="3"/>
    <n v="3"/>
    <x v="1"/>
    <x v="1"/>
    <m/>
    <n v="0"/>
    <x v="1"/>
    <x v="1"/>
    <s v="3 3 3 3"/>
    <x v="1"/>
    <n v="1"/>
    <n v="0"/>
    <x v="0"/>
    <x v="0"/>
  </r>
  <r>
    <n v="203"/>
    <n v="1.04"/>
    <n v="0.4"/>
    <n v="0.64"/>
    <n v="0.24"/>
    <n v="0.55999999999999905"/>
    <n v="2"/>
    <n v="2"/>
    <n v="3"/>
    <n v="2"/>
    <x v="2"/>
    <x v="2"/>
    <m/>
    <n v="0.25"/>
    <x v="1"/>
    <x v="2"/>
    <s v="2 2 3 2"/>
    <x v="2"/>
    <n v="1"/>
    <n v="6.25E-2"/>
    <x v="0"/>
    <x v="0"/>
  </r>
  <r>
    <n v="205"/>
    <n v="0.96"/>
    <n v="0.64"/>
    <n v="0.55999999999999905"/>
    <n v="0.55999999999999905"/>
    <n v="0.64"/>
    <n v="1"/>
    <n v="4"/>
    <n v="3"/>
    <n v="3"/>
    <x v="0"/>
    <x v="3"/>
    <m/>
    <n v="1.25"/>
    <x v="0"/>
    <x v="1"/>
    <s v="1 4 3 3"/>
    <x v="3"/>
    <n v="0"/>
    <n v="1.5625"/>
    <x v="0"/>
    <x v="0"/>
  </r>
  <r>
    <n v="206"/>
    <n v="0.96"/>
    <n v="0"/>
    <n v="0.55999999999999905"/>
    <n v="0.4"/>
    <n v="0.55999999999999905"/>
    <n v="4"/>
    <n v="4"/>
    <n v="4"/>
    <n v="4"/>
    <x v="0"/>
    <x v="4"/>
    <m/>
    <n v="0"/>
    <x v="0"/>
    <x v="0"/>
    <s v="4 4 4 4"/>
    <x v="4"/>
    <n v="1"/>
    <n v="0"/>
    <x v="0"/>
    <x v="0"/>
  </r>
  <r>
    <n v="208"/>
    <n v="1.04"/>
    <n v="0.159999999999999"/>
    <n v="0.24"/>
    <n v="0.64"/>
    <n v="0.24"/>
    <n v="3"/>
    <n v="4"/>
    <n v="3"/>
    <n v="4"/>
    <x v="1"/>
    <x v="0"/>
    <m/>
    <n v="0.5"/>
    <x v="1"/>
    <x v="0"/>
    <s v="3 4 3 4"/>
    <x v="0"/>
    <n v="0"/>
    <n v="0.25"/>
    <x v="0"/>
    <x v="0"/>
  </r>
  <r>
    <n v="209"/>
    <n v="0.8"/>
    <n v="0.64"/>
    <n v="0.96"/>
    <n v="0.4"/>
    <n v="0.55999999999999905"/>
    <n v="3"/>
    <n v="4"/>
    <n v="4"/>
    <n v="4"/>
    <x v="0"/>
    <x v="5"/>
    <m/>
    <n v="0.25"/>
    <x v="0"/>
    <x v="0"/>
    <s v="3 4 4 4"/>
    <x v="5"/>
    <n v="1"/>
    <n v="6.25E-2"/>
    <x v="0"/>
    <x v="0"/>
  </r>
  <r>
    <n v="210"/>
    <n v="0.159999999999999"/>
    <n v="0.24"/>
    <n v="0.159999999999999"/>
    <n v="0.4"/>
    <n v="0"/>
    <n v="3"/>
    <n v="3"/>
    <n v="3"/>
    <n v="3"/>
    <x v="1"/>
    <x v="1"/>
    <m/>
    <n v="0"/>
    <x v="0"/>
    <x v="1"/>
    <s v="3 3 3 3"/>
    <x v="1"/>
    <n v="1"/>
    <n v="0"/>
    <x v="0"/>
    <x v="0"/>
  </r>
  <r>
    <n v="212"/>
    <n v="0.55999999999999905"/>
    <n v="0.4"/>
    <n v="0.55999999999999905"/>
    <n v="0.64"/>
    <n v="0.55999999999999905"/>
    <n v="3"/>
    <n v="3"/>
    <n v="3"/>
    <n v="2"/>
    <x v="2"/>
    <x v="3"/>
    <m/>
    <n v="0.75"/>
    <x v="0"/>
    <x v="1"/>
    <s v="3 3 3 2"/>
    <x v="6"/>
    <n v="0"/>
    <n v="0.5625"/>
    <x v="0"/>
    <x v="0"/>
  </r>
  <r>
    <n v="213"/>
    <n v="0.24"/>
    <n v="0.4"/>
    <n v="0.64"/>
    <n v="0.4"/>
    <n v="0.4"/>
    <n v="4"/>
    <n v="4"/>
    <n v="4"/>
    <n v="3"/>
    <x v="0"/>
    <x v="5"/>
    <m/>
    <n v="0.25"/>
    <x v="0"/>
    <x v="0"/>
    <s v="4 4 4 3"/>
    <x v="5"/>
    <n v="1"/>
    <n v="6.25E-2"/>
    <x v="0"/>
    <x v="0"/>
  </r>
  <r>
    <n v="215"/>
    <n v="0.8"/>
    <n v="0.24"/>
    <n v="0.159999999999999"/>
    <n v="0.159999999999999"/>
    <n v="0.159999999999999"/>
    <n v="3"/>
    <n v="4"/>
    <n v="4"/>
    <n v="4"/>
    <x v="0"/>
    <x v="5"/>
    <m/>
    <n v="0.25"/>
    <x v="0"/>
    <x v="0"/>
    <s v="3 4 4 4"/>
    <x v="5"/>
    <n v="1"/>
    <n v="6.25E-2"/>
    <x v="0"/>
    <x v="0"/>
  </r>
  <r>
    <n v="216"/>
    <n v="0.24"/>
    <n v="0.55999999999999905"/>
    <n v="0.24"/>
    <n v="0.24"/>
    <n v="0.24"/>
    <n v="3"/>
    <n v="4"/>
    <n v="4"/>
    <n v="3"/>
    <x v="1"/>
    <x v="0"/>
    <m/>
    <n v="0.5"/>
    <x v="0"/>
    <x v="0"/>
    <s v="3 4 4 3"/>
    <x v="0"/>
    <n v="0"/>
    <n v="0.25"/>
    <x v="0"/>
    <x v="0"/>
  </r>
  <r>
    <n v="217"/>
    <n v="1.04"/>
    <n v="1.2"/>
    <n v="1.04"/>
    <n v="0.96"/>
    <n v="0.96"/>
    <n v="2"/>
    <n v="2"/>
    <n v="3"/>
    <n v="2"/>
    <x v="2"/>
    <x v="2"/>
    <m/>
    <n v="0.25"/>
    <x v="2"/>
    <x v="2"/>
    <s v="2 2 3 2"/>
    <x v="2"/>
    <n v="1"/>
    <n v="6.25E-2"/>
    <x v="0"/>
    <x v="1"/>
  </r>
  <r>
    <n v="220"/>
    <n v="0.55999999999999905"/>
    <n v="1.44"/>
    <n v="1.36"/>
    <n v="0.24"/>
    <n v="1.04"/>
    <n v="2"/>
    <n v="2"/>
    <n v="3"/>
    <n v="1"/>
    <x v="2"/>
    <x v="6"/>
    <m/>
    <n v="0"/>
    <x v="3"/>
    <x v="2"/>
    <s v="2 2 3 1"/>
    <x v="7"/>
    <n v="1"/>
    <n v="0"/>
    <x v="1"/>
    <x v="1"/>
  </r>
  <r>
    <n v="221"/>
    <n v="0.24"/>
    <n v="0.4"/>
    <n v="0.64"/>
    <n v="0.8"/>
    <n v="0.24"/>
    <n v="3"/>
    <n v="3"/>
    <n v="3"/>
    <n v="3"/>
    <x v="1"/>
    <x v="1"/>
    <m/>
    <n v="0"/>
    <x v="0"/>
    <x v="1"/>
    <s v="3 3 3 3"/>
    <x v="1"/>
    <n v="1"/>
    <n v="0"/>
    <x v="0"/>
    <x v="0"/>
  </r>
  <r>
    <n v="222"/>
    <n v="0.55999999999999905"/>
    <n v="0.159999999999999"/>
    <n v="0.24"/>
    <n v="0"/>
    <n v="0.24"/>
    <n v="3"/>
    <n v="3"/>
    <n v="3"/>
    <n v="3"/>
    <x v="1"/>
    <x v="1"/>
    <m/>
    <n v="0"/>
    <x v="0"/>
    <x v="1"/>
    <s v="3 3 3 3"/>
    <x v="1"/>
    <n v="1"/>
    <n v="0"/>
    <x v="0"/>
    <x v="0"/>
  </r>
  <r>
    <n v="223"/>
    <n v="0.24"/>
    <n v="0.24"/>
    <n v="1.44"/>
    <n v="0.64"/>
    <n v="0.24"/>
    <n v="3"/>
    <n v="4"/>
    <n v="2"/>
    <n v="3"/>
    <x v="1"/>
    <x v="1"/>
    <m/>
    <n v="0"/>
    <x v="1"/>
    <x v="1"/>
    <s v="3 4 2 3"/>
    <x v="8"/>
    <n v="1"/>
    <n v="0"/>
    <x v="0"/>
    <x v="0"/>
  </r>
  <r>
    <n v="224"/>
    <n v="0.55999999999999905"/>
    <n v="0.8"/>
    <n v="0.64"/>
    <n v="1.04"/>
    <n v="0.55999999999999905"/>
    <n v="3"/>
    <n v="2"/>
    <n v="2"/>
    <n v="3"/>
    <x v="1"/>
    <x v="7"/>
    <m/>
    <n v="0.5"/>
    <x v="1"/>
    <x v="1"/>
    <s v="3 2 2 3"/>
    <x v="9"/>
    <n v="1"/>
    <n v="0.25"/>
    <x v="0"/>
    <x v="0"/>
  </r>
  <r>
    <n v="225"/>
    <n v="0.24"/>
    <n v="0.55999999999999905"/>
    <n v="0.55999999999999905"/>
    <n v="0.4"/>
    <n v="0.24"/>
    <n v="4"/>
    <n v="3"/>
    <n v="3"/>
    <n v="3"/>
    <x v="1"/>
    <x v="8"/>
    <m/>
    <n v="0.25"/>
    <x v="0"/>
    <x v="1"/>
    <s v="4 3 3 3"/>
    <x v="10"/>
    <n v="1"/>
    <n v="6.25E-2"/>
    <x v="0"/>
    <x v="0"/>
  </r>
  <r>
    <n v="226"/>
    <n v="0.8"/>
    <n v="1.2"/>
    <n v="0.55999999999999905"/>
    <n v="0.159999999999999"/>
    <n v="1.2"/>
    <n v="3"/>
    <n v="4"/>
    <n v="3"/>
    <n v="4"/>
    <x v="0"/>
    <x v="0"/>
    <m/>
    <n v="0.5"/>
    <x v="1"/>
    <x v="0"/>
    <s v="3 4 3 4"/>
    <x v="0"/>
    <n v="1"/>
    <n v="0.25"/>
    <x v="1"/>
    <x v="1"/>
  </r>
  <r>
    <n v="9999"/>
    <n v="0.45440000000000003"/>
    <n v="0.89959999999999996"/>
    <n v="0.699599999999999"/>
    <n v="0.76"/>
    <n v="0.59239999999999904"/>
    <n v="4"/>
    <n v="3"/>
    <n v="3"/>
    <n v="4"/>
    <x v="0"/>
    <x v="0"/>
    <m/>
    <n v="0.5"/>
    <x v="0"/>
    <x v="0"/>
    <s v="4 3 3 4"/>
    <x v="0"/>
    <n v="1"/>
    <n v="0.25"/>
    <x v="0"/>
    <x v="0"/>
  </r>
  <r>
    <n v="228"/>
    <n v="0.16"/>
    <n v="0.8"/>
    <n v="0.8"/>
    <n v="0.55999999999999905"/>
    <n v="1.04"/>
    <n v="2"/>
    <n v="2"/>
    <n v="3"/>
    <n v="3"/>
    <x v="2"/>
    <x v="7"/>
    <m/>
    <n v="0.5"/>
    <x v="0"/>
    <x v="1"/>
    <s v="2 2 3 3"/>
    <x v="9"/>
    <n v="0"/>
    <n v="0.25"/>
    <x v="1"/>
    <x v="1"/>
  </r>
  <r>
    <n v="229"/>
    <n v="0.64"/>
    <n v="1.6"/>
    <n v="0.24"/>
    <n v="0.64"/>
    <n v="0.55999999999999905"/>
    <n v="4"/>
    <n v="4"/>
    <n v="4"/>
    <n v="4"/>
    <x v="0"/>
    <x v="4"/>
    <m/>
    <n v="0"/>
    <x v="1"/>
    <x v="0"/>
    <s v="4 4 4 4"/>
    <x v="4"/>
    <n v="1"/>
    <n v="0"/>
    <x v="0"/>
    <x v="0"/>
  </r>
  <r>
    <n v="251"/>
    <n v="1.84"/>
    <n v="0.8"/>
    <n v="1.84"/>
    <n v="0.24"/>
    <n v="1.04"/>
    <n v="4"/>
    <n v="4"/>
    <n v="4"/>
    <n v="4"/>
    <x v="0"/>
    <x v="4"/>
    <m/>
    <n v="0"/>
    <x v="3"/>
    <x v="0"/>
    <s v="4 4 4 4"/>
    <x v="4"/>
    <n v="1"/>
    <n v="0"/>
    <x v="1"/>
    <x v="1"/>
  </r>
  <r>
    <n v="252"/>
    <n v="0.159999999999999"/>
    <n v="0.96"/>
    <n v="0.8"/>
    <n v="0.64"/>
    <n v="0.8"/>
    <n v="3"/>
    <n v="4"/>
    <n v="3"/>
    <n v="4"/>
    <x v="1"/>
    <x v="0"/>
    <m/>
    <n v="0.5"/>
    <x v="0"/>
    <x v="0"/>
    <s v="3 4 3 4"/>
    <x v="0"/>
    <n v="0"/>
    <n v="0.25"/>
    <x v="0"/>
    <x v="0"/>
  </r>
  <r>
    <n v="253"/>
    <n v="0.4"/>
    <n v="0.64"/>
    <n v="0.64"/>
    <n v="0.159999999999999"/>
    <n v="0.64"/>
    <n v="3"/>
    <n v="4"/>
    <n v="4"/>
    <n v="4"/>
    <x v="0"/>
    <x v="5"/>
    <m/>
    <n v="0.25"/>
    <x v="0"/>
    <x v="0"/>
    <s v="3 4 4 4"/>
    <x v="5"/>
    <n v="1"/>
    <n v="6.25E-2"/>
    <x v="0"/>
    <x v="0"/>
  </r>
  <r>
    <n v="271"/>
    <n v="1.36"/>
    <n v="1.6"/>
    <n v="0.8"/>
    <n v="1.76"/>
    <n v="2"/>
    <n v="2"/>
    <n v="4"/>
    <n v="3"/>
    <n v="3"/>
    <x v="1"/>
    <x v="1"/>
    <m/>
    <n v="0"/>
    <x v="2"/>
    <x v="1"/>
    <s v="2 4 3 3"/>
    <x v="8"/>
    <n v="1"/>
    <n v="0"/>
    <x v="1"/>
    <x v="1"/>
  </r>
  <r>
    <n v="272"/>
    <n v="0.24"/>
    <n v="0.64"/>
    <n v="0.55999999999999905"/>
    <n v="0.8"/>
    <n v="0.159999999999999"/>
    <n v="2"/>
    <n v="3"/>
    <n v="3"/>
    <n v="3"/>
    <x v="2"/>
    <x v="3"/>
    <m/>
    <n v="0.75"/>
    <x v="0"/>
    <x v="1"/>
    <s v="2 3 3 3"/>
    <x v="6"/>
    <n v="0"/>
    <n v="0.5625"/>
    <x v="0"/>
    <x v="0"/>
  </r>
  <r>
    <n v="273"/>
    <n v="0.56000000000000005"/>
    <n v="0.159999999999999"/>
    <n v="0.159999999999999"/>
    <n v="0.56000000000000005"/>
    <n v="1.6"/>
    <n v="2"/>
    <n v="4"/>
    <n v="4"/>
    <n v="2"/>
    <x v="0"/>
    <x v="1"/>
    <m/>
    <n v="1"/>
    <x v="0"/>
    <x v="1"/>
    <s v="2 4 4 2"/>
    <x v="11"/>
    <n v="0"/>
    <n v="1"/>
    <x v="1"/>
    <x v="1"/>
  </r>
  <r>
    <n v="274"/>
    <n v="0.24"/>
    <n v="0.4"/>
    <n v="0.24"/>
    <n v="0.24"/>
    <n v="0.24"/>
    <n v="4"/>
    <n v="4"/>
    <n v="1"/>
    <n v="5"/>
    <x v="0"/>
    <x v="0"/>
    <m/>
    <n v="0.5"/>
    <x v="0"/>
    <x v="0"/>
    <s v="4 4 1 5"/>
    <x v="12"/>
    <n v="1"/>
    <n v="0.25"/>
    <x v="0"/>
    <x v="0"/>
  </r>
  <r>
    <n v="277"/>
    <n v="1.84"/>
    <n v="0.55999999999999905"/>
    <n v="1.36"/>
    <n v="0.8"/>
    <n v="1.36"/>
    <n v="3"/>
    <n v="3"/>
    <n v="3"/>
    <n v="3"/>
    <x v="1"/>
    <x v="1"/>
    <m/>
    <n v="0"/>
    <x v="3"/>
    <x v="1"/>
    <s v="3 3 3 3"/>
    <x v="1"/>
    <n v="1"/>
    <n v="0"/>
    <x v="1"/>
    <x v="1"/>
  </r>
  <r>
    <n v="304"/>
    <n v="0.6875"/>
    <n v="0.96"/>
    <n v="1.04"/>
    <n v="0.55999999999999905"/>
    <n v="1.04"/>
    <n v="3"/>
    <n v="4"/>
    <n v="4"/>
    <n v="3"/>
    <x v="0"/>
    <x v="0"/>
    <m/>
    <n v="0.5"/>
    <x v="1"/>
    <x v="0"/>
    <s v="3 4 4 3"/>
    <x v="0"/>
    <n v="1"/>
    <n v="0.25"/>
    <x v="1"/>
    <x v="1"/>
  </r>
  <r>
    <n v="307"/>
    <n v="0.96"/>
    <n v="0.24"/>
    <n v="0.64"/>
    <n v="0.24"/>
    <n v="0.8"/>
    <n v="4"/>
    <n v="2"/>
    <n v="2"/>
    <n v="2"/>
    <x v="1"/>
    <x v="7"/>
    <m/>
    <n v="0.5"/>
    <x v="0"/>
    <x v="1"/>
    <s v="4 2 2 2"/>
    <x v="13"/>
    <n v="1"/>
    <n v="0.25"/>
    <x v="0"/>
    <x v="0"/>
  </r>
  <r>
    <n v="308"/>
    <n v="1.36"/>
    <n v="0.55999999999999905"/>
    <n v="0.64"/>
    <n v="1.36"/>
    <n v="0"/>
    <n v="3"/>
    <n v="3"/>
    <n v="2"/>
    <n v="3"/>
    <x v="2"/>
    <x v="3"/>
    <m/>
    <n v="0.75"/>
    <x v="3"/>
    <x v="1"/>
    <s v="3 3 2 3"/>
    <x v="6"/>
    <n v="0"/>
    <n v="0.5625"/>
    <x v="0"/>
    <x v="0"/>
  </r>
  <r>
    <n v="310"/>
    <n v="0.24"/>
    <n v="1.04"/>
    <n v="0.64"/>
    <n v="0.8"/>
    <n v="0"/>
    <n v="2"/>
    <n v="3"/>
    <n v="2"/>
    <n v="3"/>
    <x v="2"/>
    <x v="7"/>
    <m/>
    <n v="0.5"/>
    <x v="1"/>
    <x v="1"/>
    <s v="2 3 2 3"/>
    <x v="9"/>
    <n v="0"/>
    <n v="0.25"/>
    <x v="0"/>
    <x v="0"/>
  </r>
  <r>
    <n v="311"/>
    <n v="0.8"/>
    <n v="0.24"/>
    <n v="0.96"/>
    <n v="0.64"/>
    <n v="0.4"/>
    <n v="2"/>
    <n v="4"/>
    <n v="3"/>
    <n v="4"/>
    <x v="1"/>
    <x v="8"/>
    <m/>
    <n v="0.25"/>
    <x v="0"/>
    <x v="1"/>
    <s v="2 4 3 4"/>
    <x v="14"/>
    <n v="1"/>
    <n v="6.25E-2"/>
    <x v="0"/>
    <x v="0"/>
  </r>
  <r>
    <n v="313"/>
    <n v="0.55999999999999905"/>
    <n v="0.8"/>
    <n v="1.36"/>
    <n v="0.55999999999999905"/>
    <n v="0.55999999999999905"/>
    <n v="2"/>
    <n v="3"/>
    <n v="3"/>
    <n v="3"/>
    <x v="1"/>
    <x v="3"/>
    <m/>
    <n v="0.25"/>
    <x v="1"/>
    <x v="1"/>
    <s v="2 3 3 3"/>
    <x v="6"/>
    <n v="1"/>
    <n v="6.25E-2"/>
    <x v="0"/>
    <x v="0"/>
  </r>
  <r>
    <n v="314"/>
    <n v="0.96"/>
    <n v="0.4"/>
    <n v="0.55999999999999905"/>
    <n v="1.04"/>
    <n v="1.04"/>
    <n v="2"/>
    <n v="3"/>
    <n v="3"/>
    <n v="4"/>
    <x v="0"/>
    <x v="1"/>
    <m/>
    <n v="1"/>
    <x v="1"/>
    <x v="1"/>
    <s v="2 3 3 4"/>
    <x v="8"/>
    <n v="0"/>
    <n v="1"/>
    <x v="1"/>
    <x v="1"/>
  </r>
  <r>
    <n v="315"/>
    <n v="1.36"/>
    <n v="0.96"/>
    <n v="0.55999999999999905"/>
    <n v="0.159999999999999"/>
    <n v="1.36"/>
    <n v="4"/>
    <n v="4"/>
    <n v="4"/>
    <n v="4"/>
    <x v="0"/>
    <x v="4"/>
    <m/>
    <n v="0"/>
    <x v="1"/>
    <x v="0"/>
    <s v="4 4 4 4"/>
    <x v="4"/>
    <n v="1"/>
    <n v="0"/>
    <x v="1"/>
    <x v="1"/>
  </r>
  <r>
    <n v="319"/>
    <n v="1.76"/>
    <n v="1.44"/>
    <n v="0.64"/>
    <n v="0.96"/>
    <n v="1.84"/>
    <n v="3"/>
    <n v="4"/>
    <n v="2"/>
    <n v="4"/>
    <x v="0"/>
    <x v="8"/>
    <m/>
    <n v="0.75"/>
    <x v="3"/>
    <x v="1"/>
    <s v="3 4 2 4"/>
    <x v="14"/>
    <n v="0"/>
    <n v="0.5625"/>
    <x v="1"/>
    <x v="1"/>
  </r>
  <r>
    <n v="320"/>
    <n v="0.56000000000000005"/>
    <n v="1.36"/>
    <n v="0.8"/>
    <n v="1.36"/>
    <n v="1.36"/>
    <n v="2"/>
    <n v="3"/>
    <n v="3"/>
    <n v="3"/>
    <x v="1"/>
    <x v="3"/>
    <m/>
    <n v="0.25"/>
    <x v="3"/>
    <x v="1"/>
    <s v="2 3 3 3"/>
    <x v="6"/>
    <n v="1"/>
    <n v="6.25E-2"/>
    <x v="1"/>
    <x v="1"/>
  </r>
  <r>
    <n v="2"/>
    <n v="0.55999999999999905"/>
    <n v="0.55999999999999905"/>
    <n v="0.55999999999999905"/>
    <n v="0.64"/>
    <n v="0.64"/>
    <n v="3"/>
    <n v="3"/>
    <n v="2"/>
    <n v="2"/>
    <x v="2"/>
    <x v="7"/>
    <m/>
    <n v="0.5"/>
    <x v="0"/>
    <x v="1"/>
    <s v="3 3 2 2"/>
    <x v="9"/>
    <n v="0"/>
    <n v="0.25"/>
    <x v="0"/>
    <x v="0"/>
  </r>
  <r>
    <n v="6"/>
    <n v="0.159999999999999"/>
    <n v="0.24"/>
    <n v="0.24"/>
    <n v="0.159999999999999"/>
    <n v="0.55999999999999905"/>
    <n v="3"/>
    <n v="3"/>
    <n v="3"/>
    <n v="2"/>
    <x v="1"/>
    <x v="3"/>
    <m/>
    <n v="0.25"/>
    <x v="0"/>
    <x v="1"/>
    <s v="3 3 3 2"/>
    <x v="6"/>
    <n v="1"/>
    <n v="6.25E-2"/>
    <x v="0"/>
    <x v="0"/>
  </r>
  <r>
    <n v="8"/>
    <n v="0.55999999999999905"/>
    <n v="0.64"/>
    <n v="0.159999999999999"/>
    <n v="0.159999999999999"/>
    <n v="0.24"/>
    <n v="3"/>
    <n v="4"/>
    <n v="4"/>
    <n v="2"/>
    <x v="0"/>
    <x v="8"/>
    <m/>
    <n v="0.75"/>
    <x v="0"/>
    <x v="1"/>
    <s v="3 4 4 2"/>
    <x v="14"/>
    <n v="0"/>
    <n v="0.5625"/>
    <x v="0"/>
    <x v="0"/>
  </r>
  <r>
    <n v="13"/>
    <n v="0.96"/>
    <n v="0"/>
    <n v="0.4"/>
    <n v="0.159999999999999"/>
    <n v="0.55999999999999905"/>
    <n v="4"/>
    <n v="2"/>
    <n v="3"/>
    <n v="3"/>
    <x v="1"/>
    <x v="1"/>
    <m/>
    <n v="0"/>
    <x v="0"/>
    <x v="1"/>
    <s v="4 2 3 3"/>
    <x v="8"/>
    <n v="1"/>
    <n v="0"/>
    <x v="0"/>
    <x v="0"/>
  </r>
  <r>
    <n v="15"/>
    <n v="0.16"/>
    <n v="0.16"/>
    <n v="0.4"/>
    <n v="0.4"/>
    <n v="0.96"/>
    <n v="2"/>
    <n v="2"/>
    <n v="3"/>
    <n v="2"/>
    <x v="2"/>
    <x v="2"/>
    <m/>
    <n v="0.25"/>
    <x v="0"/>
    <x v="2"/>
    <s v="2 2 3 2"/>
    <x v="2"/>
    <n v="1"/>
    <n v="6.25E-2"/>
    <x v="0"/>
    <x v="1"/>
  </r>
  <r>
    <n v="21"/>
    <n v="0.16"/>
    <n v="0.24"/>
    <n v="0"/>
    <n v="0.159999999999999"/>
    <n v="1.04"/>
    <n v="2"/>
    <n v="2"/>
    <n v="2"/>
    <n v="2"/>
    <x v="2"/>
    <x v="6"/>
    <m/>
    <n v="0"/>
    <x v="0"/>
    <x v="2"/>
    <s v="2 2 2 2"/>
    <x v="15"/>
    <n v="1"/>
    <n v="0"/>
    <x v="1"/>
    <x v="1"/>
  </r>
  <r>
    <n v="25"/>
    <n v="0.64"/>
    <n v="0.8"/>
    <n v="0.64"/>
    <n v="1.36"/>
    <n v="0.64"/>
    <n v="4"/>
    <n v="3"/>
    <n v="4"/>
    <n v="3"/>
    <x v="0"/>
    <x v="0"/>
    <m/>
    <n v="0.5"/>
    <x v="1"/>
    <x v="0"/>
    <s v="4 3 4 3"/>
    <x v="0"/>
    <n v="1"/>
    <n v="0.25"/>
    <x v="0"/>
    <x v="0"/>
  </r>
  <r>
    <n v="26"/>
    <n v="0.24"/>
    <n v="0.55999999999999905"/>
    <n v="0.64"/>
    <n v="0.55999999999999905"/>
    <n v="0.24"/>
    <n v="5"/>
    <n v="4"/>
    <n v="4"/>
    <n v="4"/>
    <x v="3"/>
    <x v="9"/>
    <m/>
    <n v="0.75"/>
    <x v="0"/>
    <x v="0"/>
    <s v="5 4 4 4"/>
    <x v="16"/>
    <n v="0"/>
    <n v="0.5625"/>
    <x v="0"/>
    <x v="0"/>
  </r>
  <r>
    <n v="28"/>
    <n v="0.159999999999999"/>
    <n v="0.64"/>
    <n v="0.24"/>
    <n v="0.4"/>
    <n v="0.96"/>
    <n v="2"/>
    <n v="2"/>
    <n v="3"/>
    <n v="3"/>
    <x v="2"/>
    <x v="7"/>
    <m/>
    <n v="0.5"/>
    <x v="0"/>
    <x v="1"/>
    <s v="2 2 3 3"/>
    <x v="9"/>
    <n v="0"/>
    <n v="0.25"/>
    <x v="0"/>
    <x v="1"/>
  </r>
  <r>
    <n v="30"/>
    <n v="0.159999999999999"/>
    <n v="0.64"/>
    <n v="0.159999999999999"/>
    <n v="0"/>
    <n v="0.159999999999999"/>
    <n v="4"/>
    <n v="4"/>
    <n v="4"/>
    <n v="4"/>
    <x v="0"/>
    <x v="4"/>
    <m/>
    <n v="0"/>
    <x v="0"/>
    <x v="0"/>
    <s v="4 4 4 4"/>
    <x v="4"/>
    <n v="1"/>
    <n v="0"/>
    <x v="0"/>
    <x v="0"/>
  </r>
  <r>
    <n v="34"/>
    <n v="0"/>
    <n v="0.4"/>
    <n v="0"/>
    <n v="0"/>
    <n v="0.159999999999999"/>
    <n v="2"/>
    <n v="2"/>
    <n v="2"/>
    <n v="2"/>
    <x v="2"/>
    <x v="6"/>
    <m/>
    <n v="0"/>
    <x v="0"/>
    <x v="2"/>
    <s v="2 2 2 2"/>
    <x v="15"/>
    <n v="1"/>
    <n v="0"/>
    <x v="0"/>
    <x v="0"/>
  </r>
  <r>
    <n v="35"/>
    <n v="0.24"/>
    <n v="1.2"/>
    <n v="0.159999999999999"/>
    <n v="1.36"/>
    <n v="0.8"/>
    <n v="4"/>
    <n v="4"/>
    <n v="4"/>
    <n v="2"/>
    <x v="0"/>
    <x v="0"/>
    <m/>
    <n v="0.5"/>
    <x v="3"/>
    <x v="0"/>
    <s v="4 4 4 2"/>
    <x v="17"/>
    <n v="1"/>
    <n v="0.25"/>
    <x v="0"/>
    <x v="0"/>
  </r>
  <r>
    <n v="40"/>
    <n v="0.24"/>
    <n v="0.159999999999999"/>
    <n v="0.24"/>
    <n v="0.64"/>
    <n v="0.64"/>
    <n v="2"/>
    <n v="2"/>
    <n v="2"/>
    <n v="2"/>
    <x v="2"/>
    <x v="6"/>
    <m/>
    <n v="0"/>
    <x v="0"/>
    <x v="2"/>
    <s v="2 2 2 2"/>
    <x v="15"/>
    <n v="1"/>
    <n v="0"/>
    <x v="0"/>
    <x v="0"/>
  </r>
  <r>
    <n v="43"/>
    <n v="0.24"/>
    <n v="0.64"/>
    <n v="0.24"/>
    <n v="0.55999999999999905"/>
    <n v="0.64"/>
    <n v="3"/>
    <n v="2"/>
    <n v="3"/>
    <n v="3"/>
    <x v="2"/>
    <x v="3"/>
    <m/>
    <n v="0.75"/>
    <x v="0"/>
    <x v="1"/>
    <s v="3 2 3 3"/>
    <x v="6"/>
    <n v="0"/>
    <n v="0.5625"/>
    <x v="0"/>
    <x v="0"/>
  </r>
  <r>
    <n v="51"/>
    <n v="0.24"/>
    <n v="0.159999999999999"/>
    <n v="0.24"/>
    <n v="0.16"/>
    <n v="0"/>
    <n v="2"/>
    <n v="2"/>
    <n v="3"/>
    <n v="2"/>
    <x v="2"/>
    <x v="2"/>
    <m/>
    <n v="0.25"/>
    <x v="0"/>
    <x v="2"/>
    <s v="2 2 3 2"/>
    <x v="2"/>
    <n v="1"/>
    <n v="6.25E-2"/>
    <x v="0"/>
    <x v="0"/>
  </r>
  <r>
    <n v="52"/>
    <n v="0.64"/>
    <n v="0.24"/>
    <n v="0.8"/>
    <n v="0.55999999999999905"/>
    <n v="0.96"/>
    <n v="2"/>
    <n v="3"/>
    <n v="3"/>
    <n v="3"/>
    <x v="2"/>
    <x v="3"/>
    <m/>
    <n v="0.75"/>
    <x v="0"/>
    <x v="1"/>
    <s v="2 3 3 3"/>
    <x v="6"/>
    <n v="0"/>
    <n v="0.5625"/>
    <x v="0"/>
    <x v="1"/>
  </r>
  <r>
    <n v="61"/>
    <n v="0.24"/>
    <n v="0.159999999999999"/>
    <n v="0.4"/>
    <n v="0.24"/>
    <n v="0.24"/>
    <n v="4"/>
    <n v="4"/>
    <n v="4"/>
    <n v="4"/>
    <x v="0"/>
    <x v="4"/>
    <m/>
    <n v="0"/>
    <x v="0"/>
    <x v="0"/>
    <s v="4 4 4 4"/>
    <x v="4"/>
    <n v="1"/>
    <n v="0"/>
    <x v="0"/>
    <x v="0"/>
  </r>
  <r>
    <n v="64"/>
    <n v="0.24"/>
    <n v="0.159999999999999"/>
    <n v="0.4"/>
    <n v="0.55999999999999905"/>
    <n v="0.8"/>
    <n v="2"/>
    <n v="3"/>
    <n v="3"/>
    <n v="3"/>
    <x v="1"/>
    <x v="3"/>
    <m/>
    <n v="0.25"/>
    <x v="0"/>
    <x v="1"/>
    <s v="2 3 3 3"/>
    <x v="6"/>
    <n v="1"/>
    <n v="6.25E-2"/>
    <x v="0"/>
    <x v="0"/>
  </r>
  <r>
    <n v="75"/>
    <n v="1.04"/>
    <n v="0.159999999999999"/>
    <n v="0.159999999999999"/>
    <n v="0.55999999999999905"/>
    <n v="0.55999999999999905"/>
    <n v="2"/>
    <n v="2"/>
    <n v="4"/>
    <n v="4"/>
    <x v="0"/>
    <x v="1"/>
    <m/>
    <n v="1"/>
    <x v="1"/>
    <x v="1"/>
    <s v="2 2 4 4"/>
    <x v="11"/>
    <n v="0"/>
    <n v="1"/>
    <x v="0"/>
    <x v="0"/>
  </r>
  <r>
    <n v="93"/>
    <n v="0.24"/>
    <n v="0"/>
    <n v="0.159999999999999"/>
    <n v="0"/>
    <n v="0.24"/>
    <n v="4"/>
    <n v="4"/>
    <n v="4"/>
    <n v="4"/>
    <x v="0"/>
    <x v="4"/>
    <m/>
    <n v="0"/>
    <x v="0"/>
    <x v="0"/>
    <s v="4 4 4 4"/>
    <x v="4"/>
    <n v="1"/>
    <n v="0"/>
    <x v="0"/>
    <x v="0"/>
  </r>
  <r>
    <n v="402"/>
    <n v="0.159999999999999"/>
    <n v="0.16"/>
    <n v="0.4"/>
    <n v="0.56000000000000005"/>
    <n v="0.159999999999999"/>
    <n v="2"/>
    <n v="2"/>
    <n v="2"/>
    <n v="2"/>
    <x v="2"/>
    <x v="6"/>
    <m/>
    <n v="0"/>
    <x v="0"/>
    <x v="2"/>
    <s v="2 2 2 2"/>
    <x v="15"/>
    <n v="1"/>
    <n v="0"/>
    <x v="0"/>
    <x v="0"/>
  </r>
  <r>
    <n v="405"/>
    <n v="0.24"/>
    <n v="0.16"/>
    <n v="0.64"/>
    <n v="0.55999999999999905"/>
    <n v="0.4"/>
    <n v="3"/>
    <n v="2"/>
    <n v="3"/>
    <n v="3"/>
    <x v="1"/>
    <x v="3"/>
    <m/>
    <n v="0.25"/>
    <x v="0"/>
    <x v="1"/>
    <s v="3 2 3 3"/>
    <x v="6"/>
    <n v="1"/>
    <n v="6.25E-2"/>
    <x v="0"/>
    <x v="0"/>
  </r>
  <r>
    <n v="407"/>
    <n v="0.24"/>
    <n v="0.159999999999999"/>
    <n v="0.24"/>
    <n v="0.159999999999999"/>
    <n v="0.159999999999999"/>
    <n v="3"/>
    <n v="3"/>
    <n v="3"/>
    <n v="3"/>
    <x v="0"/>
    <x v="1"/>
    <m/>
    <n v="1"/>
    <x v="0"/>
    <x v="1"/>
    <s v="3 3 3 3"/>
    <x v="1"/>
    <n v="0"/>
    <n v="1"/>
    <x v="0"/>
    <x v="0"/>
  </r>
  <r>
    <n v="409"/>
    <n v="0.159999999999999"/>
    <n v="0.55999999999999905"/>
    <n v="0.159999999999999"/>
    <n v="0.159999999999999"/>
    <n v="0.55999999999999905"/>
    <n v="3"/>
    <n v="3"/>
    <n v="3"/>
    <n v="2"/>
    <x v="1"/>
    <x v="3"/>
    <m/>
    <n v="0.25"/>
    <x v="0"/>
    <x v="1"/>
    <s v="3 3 3 2"/>
    <x v="6"/>
    <n v="1"/>
    <n v="6.25E-2"/>
    <x v="0"/>
    <x v="0"/>
  </r>
  <r>
    <n v="414"/>
    <n v="0"/>
    <n v="0.24"/>
    <n v="0.159999999999999"/>
    <n v="0.24"/>
    <n v="0.24"/>
    <n v="2"/>
    <n v="3"/>
    <n v="3"/>
    <n v="3"/>
    <x v="1"/>
    <x v="3"/>
    <m/>
    <n v="0.25"/>
    <x v="0"/>
    <x v="1"/>
    <s v="2 3 3 3"/>
    <x v="6"/>
    <n v="1"/>
    <n v="6.25E-2"/>
    <x v="0"/>
    <x v="0"/>
  </r>
  <r>
    <n v="415"/>
    <n v="0.4"/>
    <n v="0.24"/>
    <n v="0.24"/>
    <n v="0.4"/>
    <n v="0.159999999999999"/>
    <n v="3"/>
    <n v="2"/>
    <n v="2"/>
    <n v="2"/>
    <x v="2"/>
    <x v="2"/>
    <m/>
    <n v="0.25"/>
    <x v="0"/>
    <x v="2"/>
    <s v="3 2 2 2"/>
    <x v="2"/>
    <n v="1"/>
    <n v="6.25E-2"/>
    <x v="0"/>
    <x v="0"/>
  </r>
  <r>
    <n v="416"/>
    <n v="0.56000000000000005"/>
    <n v="0.4"/>
    <n v="0.56000000000000005"/>
    <n v="0.24"/>
    <n v="0.55999999999999905"/>
    <n v="2"/>
    <n v="3"/>
    <n v="2"/>
    <n v="2"/>
    <x v="2"/>
    <x v="2"/>
    <m/>
    <n v="0.25"/>
    <x v="0"/>
    <x v="2"/>
    <s v="2 3 2 2"/>
    <x v="2"/>
    <n v="1"/>
    <n v="6.25E-2"/>
    <x v="0"/>
    <x v="0"/>
  </r>
  <r>
    <n v="418"/>
    <n v="0.55999999999999905"/>
    <n v="0.24"/>
    <n v="0.24"/>
    <n v="0.4"/>
    <n v="0"/>
    <n v="2"/>
    <n v="3"/>
    <n v="3"/>
    <n v="3"/>
    <x v="1"/>
    <x v="3"/>
    <m/>
    <n v="0.25"/>
    <x v="0"/>
    <x v="1"/>
    <s v="2 3 3 3"/>
    <x v="6"/>
    <n v="1"/>
    <n v="6.25E-2"/>
    <x v="0"/>
    <x v="0"/>
  </r>
  <r>
    <n v="421"/>
    <n v="0.55999999999999905"/>
    <n v="0.16"/>
    <n v="0.55999999999999905"/>
    <n v="0.24"/>
    <n v="0.55999999999999905"/>
    <n v="3"/>
    <n v="2"/>
    <n v="3"/>
    <n v="2"/>
    <x v="1"/>
    <x v="7"/>
    <m/>
    <n v="0.5"/>
    <x v="0"/>
    <x v="1"/>
    <s v="3 2 3 2"/>
    <x v="9"/>
    <n v="1"/>
    <n v="0.25"/>
    <x v="0"/>
    <x v="0"/>
  </r>
  <r>
    <n v="422"/>
    <n v="0.56000000000000005"/>
    <n v="0.24"/>
    <n v="0.24"/>
    <n v="0.55999999999999905"/>
    <n v="0.4"/>
    <n v="2"/>
    <n v="2"/>
    <n v="2"/>
    <n v="3"/>
    <x v="2"/>
    <x v="2"/>
    <m/>
    <n v="0.25"/>
    <x v="0"/>
    <x v="2"/>
    <s v="2 2 2 3"/>
    <x v="2"/>
    <n v="1"/>
    <n v="6.25E-2"/>
    <x v="0"/>
    <x v="0"/>
  </r>
  <r>
    <n v="425"/>
    <n v="0.24"/>
    <n v="0.159999999999999"/>
    <n v="0.24"/>
    <n v="0.159999999999999"/>
    <n v="0.24"/>
    <n v="2"/>
    <n v="3"/>
    <n v="3"/>
    <n v="3"/>
    <x v="1"/>
    <x v="3"/>
    <m/>
    <n v="0.25"/>
    <x v="0"/>
    <x v="1"/>
    <s v="2 3 3 3"/>
    <x v="6"/>
    <n v="1"/>
    <n v="6.25E-2"/>
    <x v="0"/>
    <x v="0"/>
  </r>
  <r>
    <n v="426"/>
    <n v="0.159999999999999"/>
    <n v="0.159999999999999"/>
    <n v="1.2"/>
    <n v="0.4"/>
    <n v="0.55999999999999905"/>
    <n v="4"/>
    <n v="4"/>
    <n v="3"/>
    <n v="4"/>
    <x v="0"/>
    <x v="5"/>
    <m/>
    <n v="0.25"/>
    <x v="1"/>
    <x v="0"/>
    <s v="4 4 3 4"/>
    <x v="5"/>
    <n v="1"/>
    <n v="6.25E-2"/>
    <x v="0"/>
    <x v="0"/>
  </r>
  <r>
    <n v="438"/>
    <n v="0.55999999999999905"/>
    <n v="1.76"/>
    <n v="0.96"/>
    <n v="1.36"/>
    <n v="1.04"/>
    <n v="3"/>
    <n v="3"/>
    <n v="3"/>
    <n v="2"/>
    <x v="1"/>
    <x v="3"/>
    <m/>
    <n v="0.25"/>
    <x v="3"/>
    <x v="1"/>
    <s v="3 3 3 2"/>
    <x v="6"/>
    <n v="1"/>
    <n v="6.25E-2"/>
    <x v="1"/>
    <x v="1"/>
  </r>
  <r>
    <n v="427"/>
    <n v="0.64"/>
    <n v="0.55999999999999905"/>
    <n v="0.24"/>
    <n v="0.8"/>
    <n v="0.55999999999999905"/>
    <n v="4"/>
    <n v="3"/>
    <n v="3"/>
    <n v="3"/>
    <x v="1"/>
    <x v="8"/>
    <m/>
    <n v="0.25"/>
    <x v="0"/>
    <x v="1"/>
    <s v="4 3 3 3"/>
    <x v="10"/>
    <n v="1"/>
    <n v="6.25E-2"/>
    <x v="0"/>
    <x v="0"/>
  </r>
  <r>
    <n v="439"/>
    <n v="0.159999999999999"/>
    <n v="0.159999999999999"/>
    <n v="0.55999999999999905"/>
    <n v="1.2"/>
    <n v="1.6"/>
    <n v="3"/>
    <n v="3"/>
    <n v="2"/>
    <n v="3"/>
    <x v="2"/>
    <x v="3"/>
    <m/>
    <n v="0.75"/>
    <x v="1"/>
    <x v="1"/>
    <s v="3 3 2 3"/>
    <x v="6"/>
    <n v="0"/>
    <n v="0.5625"/>
    <x v="1"/>
    <x v="1"/>
  </r>
  <r>
    <n v="443"/>
    <n v="0.159999999999999"/>
    <n v="0.159999999999999"/>
    <n v="1.36"/>
    <n v="0.55999999999999905"/>
    <n v="0.55999999999999905"/>
    <n v="4"/>
    <n v="4"/>
    <n v="3"/>
    <n v="3"/>
    <x v="0"/>
    <x v="0"/>
    <m/>
    <n v="0.5"/>
    <x v="1"/>
    <x v="0"/>
    <s v="4 4 3 3"/>
    <x v="0"/>
    <n v="1"/>
    <n v="0.25"/>
    <x v="0"/>
    <x v="0"/>
  </r>
  <r>
    <n v="428"/>
    <n v="0.55999999999999905"/>
    <n v="0.16"/>
    <n v="0.24"/>
    <n v="0.24"/>
    <n v="0.24"/>
    <n v="2"/>
    <n v="1"/>
    <n v="1"/>
    <n v="2"/>
    <x v="2"/>
    <x v="10"/>
    <m/>
    <n v="0.5"/>
    <x v="0"/>
    <x v="2"/>
    <s v="2 1 1 2"/>
    <x v="18"/>
    <n v="1"/>
    <n v="0.25"/>
    <x v="0"/>
    <x v="0"/>
  </r>
  <r>
    <n v="444"/>
    <n v="0.64"/>
    <n v="1.36"/>
    <n v="1.36"/>
    <n v="1.04"/>
    <n v="0.8"/>
    <n v="4"/>
    <n v="3"/>
    <n v="2"/>
    <n v="3"/>
    <x v="1"/>
    <x v="1"/>
    <m/>
    <n v="0"/>
    <x v="2"/>
    <x v="1"/>
    <s v="4 3 2 3"/>
    <x v="8"/>
    <n v="1"/>
    <n v="0"/>
    <x v="0"/>
    <x v="0"/>
  </r>
  <r>
    <n v="429"/>
    <n v="0.56000000000000005"/>
    <n v="0.16"/>
    <n v="0.56000000000000005"/>
    <n v="0.4"/>
    <n v="0"/>
    <n v="2"/>
    <n v="2"/>
    <n v="2"/>
    <n v="2"/>
    <x v="2"/>
    <x v="6"/>
    <m/>
    <n v="0"/>
    <x v="0"/>
    <x v="2"/>
    <s v="2 2 2 2"/>
    <x v="15"/>
    <n v="1"/>
    <n v="0"/>
    <x v="0"/>
    <x v="0"/>
  </r>
  <r>
    <n v="448"/>
    <n v="1.36"/>
    <n v="1.2"/>
    <n v="0.24"/>
    <n v="0.64"/>
    <n v="1.36"/>
    <n v="3"/>
    <n v="2"/>
    <n v="3"/>
    <n v="4"/>
    <x v="2"/>
    <x v="1"/>
    <m/>
    <n v="1"/>
    <x v="3"/>
    <x v="1"/>
    <s v="3 2 3 4"/>
    <x v="8"/>
    <n v="0"/>
    <n v="1"/>
    <x v="1"/>
    <x v="1"/>
  </r>
  <r>
    <n v="449"/>
    <n v="0.55999999999999905"/>
    <n v="1.04"/>
    <n v="1.36"/>
    <n v="1.2"/>
    <n v="2.2400000000000002"/>
    <n v="4"/>
    <n v="4"/>
    <n v="3"/>
    <n v="4"/>
    <x v="0"/>
    <x v="5"/>
    <m/>
    <n v="0.25"/>
    <x v="2"/>
    <x v="0"/>
    <s v="4 4 3 4"/>
    <x v="5"/>
    <n v="1"/>
    <n v="6.25E-2"/>
    <x v="1"/>
    <x v="1"/>
  </r>
  <r>
    <n v="430"/>
    <n v="0.4"/>
    <n v="0.24"/>
    <n v="0.16"/>
    <n v="0.16"/>
    <n v="0.4"/>
    <n v="2"/>
    <n v="2"/>
    <n v="2"/>
    <n v="2"/>
    <x v="2"/>
    <x v="6"/>
    <m/>
    <n v="0"/>
    <x v="0"/>
    <x v="2"/>
    <s v="2 2 2 2"/>
    <x v="15"/>
    <n v="1"/>
    <n v="0"/>
    <x v="0"/>
    <x v="0"/>
  </r>
  <r>
    <n v="453"/>
    <n v="0.96"/>
    <n v="0.159999999999999"/>
    <n v="0.4"/>
    <n v="0.159999999999999"/>
    <n v="0.159999999999999"/>
    <n v="4"/>
    <n v="2"/>
    <n v="3"/>
    <n v="4"/>
    <x v="0"/>
    <x v="8"/>
    <m/>
    <n v="0.75"/>
    <x v="0"/>
    <x v="1"/>
    <s v="4 2 3 4"/>
    <x v="14"/>
    <n v="0"/>
    <n v="0.5625"/>
    <x v="0"/>
    <x v="0"/>
  </r>
  <r>
    <n v="432"/>
    <n v="0.159999999999999"/>
    <n v="0.24"/>
    <n v="0.55999999999999905"/>
    <n v="0.159999999999999"/>
    <n v="0.159999999999999"/>
    <n v="4"/>
    <n v="4"/>
    <n v="3"/>
    <n v="3"/>
    <x v="0"/>
    <x v="0"/>
    <m/>
    <n v="0.5"/>
    <x v="0"/>
    <x v="0"/>
    <s v="4 4 3 3"/>
    <x v="0"/>
    <n v="1"/>
    <n v="0.25"/>
    <x v="0"/>
    <x v="0"/>
  </r>
  <r>
    <n v="454"/>
    <n v="0.16"/>
    <n v="0.64"/>
    <n v="0.4"/>
    <n v="0.55999999999999905"/>
    <n v="0.56000000000000005"/>
    <n v="1"/>
    <n v="1"/>
    <n v="2"/>
    <n v="3"/>
    <x v="2"/>
    <x v="11"/>
    <m/>
    <n v="0.25"/>
    <x v="0"/>
    <x v="2"/>
    <s v="1 1 2 3"/>
    <x v="19"/>
    <n v="1"/>
    <n v="6.25E-2"/>
    <x v="0"/>
    <x v="0"/>
  </r>
  <r>
    <n v="459"/>
    <n v="0.64"/>
    <n v="0.64"/>
    <n v="0.64"/>
    <n v="1.2"/>
    <n v="0.96"/>
    <n v="3"/>
    <n v="3"/>
    <n v="2"/>
    <n v="2"/>
    <x v="2"/>
    <x v="7"/>
    <m/>
    <n v="0.5"/>
    <x v="1"/>
    <x v="1"/>
    <s v="3 3 2 2"/>
    <x v="9"/>
    <n v="0"/>
    <n v="0.25"/>
    <x v="0"/>
    <x v="1"/>
  </r>
  <r>
    <n v="465"/>
    <n v="0.55999999999999905"/>
    <n v="0.4"/>
    <n v="1.04"/>
    <n v="0.64"/>
    <n v="0.4"/>
    <n v="2"/>
    <n v="2"/>
    <n v="3"/>
    <n v="1"/>
    <x v="2"/>
    <x v="6"/>
    <m/>
    <n v="0"/>
    <x v="1"/>
    <x v="2"/>
    <s v="2 2 3 1"/>
    <x v="7"/>
    <n v="1"/>
    <n v="0"/>
    <x v="0"/>
    <x v="0"/>
  </r>
  <r>
    <n v="434"/>
    <n v="0.64"/>
    <n v="0.55999999999999905"/>
    <n v="0.159999999999999"/>
    <n v="0.96"/>
    <n v="0.24"/>
    <n v="4"/>
    <n v="3"/>
    <n v="3"/>
    <n v="3"/>
    <x v="0"/>
    <x v="8"/>
    <m/>
    <n v="0.75"/>
    <x v="0"/>
    <x v="1"/>
    <s v="4 3 3 3"/>
    <x v="10"/>
    <n v="0"/>
    <n v="0.5625"/>
    <x v="0"/>
    <x v="0"/>
  </r>
  <r>
    <n v="466"/>
    <n v="0.64"/>
    <n v="0.64"/>
    <n v="0.96"/>
    <n v="1.36"/>
    <n v="0.4"/>
    <n v="3"/>
    <n v="3"/>
    <n v="3"/>
    <n v="3"/>
    <x v="2"/>
    <x v="1"/>
    <m/>
    <n v="1"/>
    <x v="1"/>
    <x v="1"/>
    <s v="3 3 3 3"/>
    <x v="1"/>
    <n v="0"/>
    <n v="1"/>
    <x v="0"/>
    <x v="0"/>
  </r>
  <r>
    <n v="436"/>
    <n v="0.24"/>
    <n v="0.4"/>
    <n v="0"/>
    <n v="0.159999999999999"/>
    <n v="0.159999999999999"/>
    <n v="3"/>
    <n v="3"/>
    <n v="4"/>
    <n v="3"/>
    <x v="0"/>
    <x v="8"/>
    <m/>
    <n v="0.75"/>
    <x v="0"/>
    <x v="1"/>
    <s v="3 3 4 3"/>
    <x v="10"/>
    <n v="0"/>
    <n v="0.5625"/>
    <x v="0"/>
    <x v="0"/>
  </r>
  <r>
    <n v="467"/>
    <n v="0.96"/>
    <n v="0.55999999999999905"/>
    <n v="0.4"/>
    <n v="1.04"/>
    <n v="1.44"/>
    <n v="3"/>
    <n v="2"/>
    <n v="3"/>
    <n v="3"/>
    <x v="2"/>
    <x v="3"/>
    <m/>
    <n v="0.75"/>
    <x v="1"/>
    <x v="1"/>
    <s v="3 2 3 3"/>
    <x v="6"/>
    <n v="0"/>
    <n v="0.5625"/>
    <x v="1"/>
    <x v="1"/>
  </r>
  <r>
    <n v="437"/>
    <n v="0.159999999999999"/>
    <n v="0.4"/>
    <n v="0"/>
    <n v="0.24"/>
    <n v="0"/>
    <n v="4"/>
    <n v="4"/>
    <n v="4"/>
    <n v="4"/>
    <x v="0"/>
    <x v="4"/>
    <m/>
    <n v="0"/>
    <x v="0"/>
    <x v="0"/>
    <s v="4 4 4 4"/>
    <x v="4"/>
    <n v="1"/>
    <n v="0"/>
    <x v="0"/>
    <x v="0"/>
  </r>
  <r>
    <n v="472"/>
    <n v="0.64"/>
    <n v="0.24"/>
    <n v="0.64"/>
    <n v="0.24"/>
    <n v="1.36"/>
    <n v="3"/>
    <n v="2"/>
    <n v="3"/>
    <n v="3"/>
    <x v="2"/>
    <x v="3"/>
    <m/>
    <n v="0.75"/>
    <x v="0"/>
    <x v="1"/>
    <s v="3 2 3 3"/>
    <x v="6"/>
    <n v="0"/>
    <n v="0.5625"/>
    <x v="1"/>
    <x v="1"/>
  </r>
  <r>
    <n v="473"/>
    <n v="0.16"/>
    <n v="0.4"/>
    <n v="0.159999999999999"/>
    <n v="2.16"/>
    <n v="0.64"/>
    <n v="2"/>
    <n v="2"/>
    <n v="3"/>
    <n v="2"/>
    <x v="2"/>
    <x v="2"/>
    <m/>
    <n v="0.25"/>
    <x v="1"/>
    <x v="2"/>
    <s v="2 2 3 2"/>
    <x v="2"/>
    <n v="1"/>
    <n v="6.25E-2"/>
    <x v="0"/>
    <x v="0"/>
  </r>
  <r>
    <n v="476"/>
    <n v="0.24"/>
    <n v="0.24"/>
    <n v="0.55999999999999905"/>
    <n v="0.24"/>
    <n v="0.56000000000000005"/>
    <n v="3"/>
    <n v="2"/>
    <n v="2"/>
    <n v="1"/>
    <x v="2"/>
    <x v="6"/>
    <m/>
    <n v="0"/>
    <x v="0"/>
    <x v="2"/>
    <s v="3 2 2 1"/>
    <x v="7"/>
    <n v="1"/>
    <n v="0"/>
    <x v="0"/>
    <x v="0"/>
  </r>
  <r>
    <n v="477"/>
    <n v="1.36"/>
    <n v="2.16"/>
    <n v="1.36"/>
    <n v="0.96"/>
    <n v="2.4"/>
    <n v="1"/>
    <n v="2"/>
    <n v="2"/>
    <n v="2"/>
    <x v="4"/>
    <x v="11"/>
    <m/>
    <n v="0.75"/>
    <x v="2"/>
    <x v="2"/>
    <s v="1 2 2 2"/>
    <x v="20"/>
    <n v="0"/>
    <n v="0.5625"/>
    <x v="1"/>
    <x v="1"/>
  </r>
  <r>
    <n v="479"/>
    <n v="0.55999999999999905"/>
    <n v="0.96"/>
    <n v="0.159999999999999"/>
    <n v="0.159999999999999"/>
    <n v="0.24"/>
    <n v="3"/>
    <n v="3"/>
    <n v="4"/>
    <n v="4"/>
    <x v="1"/>
    <x v="0"/>
    <m/>
    <n v="0.5"/>
    <x v="0"/>
    <x v="0"/>
    <s v="3 3 4 4"/>
    <x v="0"/>
    <n v="0"/>
    <n v="0.25"/>
    <x v="0"/>
    <x v="0"/>
  </r>
  <r>
    <n v="481"/>
    <n v="0.8"/>
    <n v="0.24"/>
    <n v="0.55999999999999905"/>
    <n v="1.04"/>
    <n v="0.64"/>
    <n v="2"/>
    <n v="2"/>
    <n v="2"/>
    <n v="2"/>
    <x v="2"/>
    <x v="6"/>
    <m/>
    <n v="0"/>
    <x v="1"/>
    <x v="2"/>
    <s v="2 2 2 2"/>
    <x v="15"/>
    <n v="1"/>
    <n v="0"/>
    <x v="0"/>
    <x v="0"/>
  </r>
  <r>
    <n v="484"/>
    <n v="0.55999999999999905"/>
    <n v="1.36"/>
    <n v="1.04"/>
    <n v="0.55999999999999905"/>
    <n v="1.36"/>
    <n v="2"/>
    <n v="2"/>
    <n v="2"/>
    <n v="3"/>
    <x v="2"/>
    <x v="2"/>
    <m/>
    <n v="0.25"/>
    <x v="3"/>
    <x v="2"/>
    <s v="2 2 2 3"/>
    <x v="2"/>
    <n v="1"/>
    <n v="6.25E-2"/>
    <x v="1"/>
    <x v="1"/>
  </r>
  <r>
    <n v="485"/>
    <n v="1.36"/>
    <n v="0.96"/>
    <n v="0.96"/>
    <n v="1.04"/>
    <n v="2.56"/>
    <n v="2"/>
    <n v="3"/>
    <n v="3"/>
    <n v="2"/>
    <x v="1"/>
    <x v="7"/>
    <m/>
    <n v="0.5"/>
    <x v="3"/>
    <x v="1"/>
    <s v="2 3 3 2"/>
    <x v="9"/>
    <n v="1"/>
    <n v="0.25"/>
    <x v="1"/>
    <x v="1"/>
  </r>
  <r>
    <n v="322"/>
    <n v="0.56000000000000005"/>
    <n v="0.24"/>
    <n v="0.16"/>
    <n v="0.24"/>
    <n v="0.56000000000000005"/>
    <n v="2"/>
    <n v="1"/>
    <n v="2"/>
    <n v="1"/>
    <x v="2"/>
    <x v="10"/>
    <m/>
    <n v="0.5"/>
    <x v="0"/>
    <x v="2"/>
    <s v="2 1 2 1"/>
    <x v="18"/>
    <n v="1"/>
    <n v="0.25"/>
    <x v="0"/>
    <x v="0"/>
  </r>
  <r>
    <n v="323"/>
    <n v="0.4"/>
    <n v="2.56"/>
    <n v="0.96"/>
    <n v="0.16"/>
    <n v="0.55999999999999905"/>
    <n v="2"/>
    <n v="3"/>
    <n v="4"/>
    <n v="2"/>
    <x v="1"/>
    <x v="3"/>
    <m/>
    <n v="0.25"/>
    <x v="1"/>
    <x v="1"/>
    <s v="2 3 4 2"/>
    <x v="21"/>
    <n v="1"/>
    <n v="6.25E-2"/>
    <x v="0"/>
    <x v="0"/>
  </r>
  <r>
    <n v="324"/>
    <n v="0.56000000000000005"/>
    <n v="0.24"/>
    <n v="0"/>
    <n v="0"/>
    <n v="0.16"/>
    <n v="2"/>
    <n v="2"/>
    <n v="2"/>
    <n v="2"/>
    <x v="2"/>
    <x v="6"/>
    <m/>
    <n v="0"/>
    <x v="0"/>
    <x v="2"/>
    <s v="2 2 2 2"/>
    <x v="15"/>
    <n v="1"/>
    <n v="0"/>
    <x v="0"/>
    <x v="0"/>
  </r>
  <r>
    <n v="326"/>
    <n v="0.96"/>
    <n v="0.4"/>
    <n v="0.4"/>
    <n v="0.55999999999999905"/>
    <n v="0.24"/>
    <n v="4"/>
    <n v="2"/>
    <n v="2"/>
    <n v="2"/>
    <x v="2"/>
    <x v="7"/>
    <m/>
    <n v="0.5"/>
    <x v="0"/>
    <x v="1"/>
    <s v="4 2 2 2"/>
    <x v="13"/>
    <n v="0"/>
    <n v="0.25"/>
    <x v="0"/>
    <x v="0"/>
  </r>
  <r>
    <n v="328"/>
    <n v="0.24"/>
    <n v="0.159999999999999"/>
    <n v="0.4"/>
    <n v="0.55999999999999905"/>
    <n v="0.64"/>
    <n v="4"/>
    <n v="2"/>
    <n v="3"/>
    <n v="2"/>
    <x v="1"/>
    <x v="3"/>
    <m/>
    <n v="0.25"/>
    <x v="0"/>
    <x v="1"/>
    <s v="4 2 3 2"/>
    <x v="21"/>
    <n v="1"/>
    <n v="6.25E-2"/>
    <x v="0"/>
    <x v="0"/>
  </r>
  <r>
    <n v="329"/>
    <n v="0.159999999999999"/>
    <n v="0.16"/>
    <n v="0.24"/>
    <n v="0.64"/>
    <n v="0"/>
    <n v="2"/>
    <n v="2"/>
    <n v="2"/>
    <n v="1"/>
    <x v="2"/>
    <x v="11"/>
    <m/>
    <n v="0.25"/>
    <x v="0"/>
    <x v="2"/>
    <s v="2 2 2 1"/>
    <x v="20"/>
    <n v="1"/>
    <n v="6.25E-2"/>
    <x v="0"/>
    <x v="0"/>
  </r>
  <r>
    <n v="330"/>
    <n v="0.24"/>
    <n v="0.24"/>
    <n v="0.24"/>
    <n v="0"/>
    <n v="0.24"/>
    <n v="2"/>
    <n v="2"/>
    <n v="2"/>
    <n v="1"/>
    <x v="2"/>
    <x v="11"/>
    <m/>
    <n v="0.25"/>
    <x v="0"/>
    <x v="2"/>
    <s v="2 2 2 1"/>
    <x v="20"/>
    <n v="1"/>
    <n v="6.25E-2"/>
    <x v="0"/>
    <x v="0"/>
  </r>
  <r>
    <n v="331"/>
    <n v="0.55999999999999905"/>
    <n v="0.64"/>
    <n v="1.36"/>
    <n v="0.159999999999999"/>
    <n v="0.24"/>
    <n v="2"/>
    <n v="2"/>
    <n v="3"/>
    <n v="2"/>
    <x v="1"/>
    <x v="2"/>
    <m/>
    <n v="0.75"/>
    <x v="1"/>
    <x v="2"/>
    <s v="2 2 3 2"/>
    <x v="2"/>
    <n v="0"/>
    <n v="0.5625"/>
    <x v="0"/>
    <x v="0"/>
  </r>
  <r>
    <n v="333"/>
    <n v="0.16"/>
    <n v="0.4"/>
    <n v="0.55999999999999905"/>
    <n v="0.24"/>
    <n v="0.8"/>
    <n v="2"/>
    <n v="2"/>
    <n v="3"/>
    <n v="4"/>
    <x v="1"/>
    <x v="3"/>
    <m/>
    <n v="0.25"/>
    <x v="0"/>
    <x v="1"/>
    <s v="2 2 3 4"/>
    <x v="21"/>
    <n v="1"/>
    <n v="6.25E-2"/>
    <x v="0"/>
    <x v="0"/>
  </r>
  <r>
    <n v="334"/>
    <n v="1.04"/>
    <n v="0.64"/>
    <n v="0.55999999999999905"/>
    <n v="0.4"/>
    <n v="0.55999999999999905"/>
    <n v="3"/>
    <n v="2"/>
    <n v="4"/>
    <n v="4"/>
    <x v="0"/>
    <x v="8"/>
    <m/>
    <n v="0.75"/>
    <x v="1"/>
    <x v="1"/>
    <s v="3 2 4 4"/>
    <x v="14"/>
    <n v="0"/>
    <n v="0.5625"/>
    <x v="0"/>
    <x v="0"/>
  </r>
  <r>
    <n v="335"/>
    <n v="1.04"/>
    <n v="0.96"/>
    <n v="0.8"/>
    <n v="0.55999999999999905"/>
    <n v="0.24"/>
    <n v="2"/>
    <n v="2"/>
    <n v="3"/>
    <n v="3"/>
    <x v="1"/>
    <x v="7"/>
    <m/>
    <n v="0.5"/>
    <x v="1"/>
    <x v="1"/>
    <s v="2 2 3 3"/>
    <x v="9"/>
    <n v="1"/>
    <n v="0.25"/>
    <x v="0"/>
    <x v="0"/>
  </r>
  <r>
    <n v="336"/>
    <n v="2"/>
    <n v="1.36"/>
    <n v="0.8"/>
    <n v="0.55999999999999905"/>
    <n v="0.24"/>
    <n v="3"/>
    <n v="3"/>
    <n v="3"/>
    <n v="3"/>
    <x v="0"/>
    <x v="1"/>
    <m/>
    <n v="1"/>
    <x v="3"/>
    <x v="1"/>
    <s v="3 3 3 3"/>
    <x v="1"/>
    <n v="0"/>
    <n v="1"/>
    <x v="0"/>
    <x v="0"/>
  </r>
  <r>
    <n v="337"/>
    <n v="0.16"/>
    <n v="0.24"/>
    <n v="0.55999999999999905"/>
    <n v="0.4"/>
    <n v="0"/>
    <n v="2"/>
    <n v="1"/>
    <n v="3"/>
    <n v="2"/>
    <x v="2"/>
    <x v="6"/>
    <m/>
    <n v="0"/>
    <x v="0"/>
    <x v="2"/>
    <s v="2 1 3 2"/>
    <x v="7"/>
    <n v="1"/>
    <n v="0"/>
    <x v="0"/>
    <x v="0"/>
  </r>
  <r>
    <n v="338"/>
    <n v="0.16"/>
    <n v="0.55999999999999905"/>
    <n v="0.56000000000000005"/>
    <n v="0.4"/>
    <n v="0.24"/>
    <n v="2"/>
    <n v="3"/>
    <n v="2"/>
    <n v="2"/>
    <x v="1"/>
    <x v="2"/>
    <m/>
    <n v="0.75"/>
    <x v="0"/>
    <x v="2"/>
    <s v="2 3 2 2"/>
    <x v="2"/>
    <n v="0"/>
    <n v="0.5625"/>
    <x v="0"/>
    <x v="0"/>
  </r>
  <r>
    <n v="341"/>
    <n v="0.8"/>
    <n v="0.96"/>
    <n v="0.8"/>
    <n v="0.24"/>
    <n v="1.04"/>
    <n v="3"/>
    <n v="2"/>
    <n v="3"/>
    <n v="2"/>
    <x v="1"/>
    <x v="7"/>
    <m/>
    <n v="0.5"/>
    <x v="0"/>
    <x v="1"/>
    <s v="3 2 3 2"/>
    <x v="9"/>
    <n v="1"/>
    <n v="0.25"/>
    <x v="1"/>
    <x v="1"/>
  </r>
  <r>
    <n v="342"/>
    <n v="2.2400000000000002"/>
    <n v="1.2"/>
    <n v="1.36"/>
    <n v="0.64"/>
    <n v="0.64"/>
    <n v="3"/>
    <n v="2"/>
    <n v="3"/>
    <n v="2"/>
    <x v="2"/>
    <x v="7"/>
    <m/>
    <n v="0.5"/>
    <x v="2"/>
    <x v="1"/>
    <s v="3 2 3 2"/>
    <x v="9"/>
    <n v="0"/>
    <n v="0.25"/>
    <x v="0"/>
    <x v="0"/>
  </r>
  <r>
    <n v="343"/>
    <n v="0.96"/>
    <n v="0.55999999999999905"/>
    <n v="0.55999999999999905"/>
    <n v="0.96"/>
    <n v="0.96"/>
    <n v="2"/>
    <n v="2"/>
    <n v="2"/>
    <n v="4"/>
    <x v="0"/>
    <x v="7"/>
    <m/>
    <n v="1.5"/>
    <x v="0"/>
    <x v="1"/>
    <s v="2 2 2 4"/>
    <x v="13"/>
    <n v="0"/>
    <n v="2.25"/>
    <x v="0"/>
    <x v="1"/>
  </r>
  <r>
    <n v="344"/>
    <n v="0.64"/>
    <n v="1.04"/>
    <n v="0.55999999999999905"/>
    <n v="0.16"/>
    <n v="0.24"/>
    <n v="2"/>
    <n v="4"/>
    <n v="3"/>
    <n v="1"/>
    <x v="0"/>
    <x v="7"/>
    <m/>
    <n v="1.5"/>
    <x v="1"/>
    <x v="1"/>
    <s v="2 4 3 1"/>
    <x v="22"/>
    <n v="0"/>
    <n v="2.25"/>
    <x v="0"/>
    <x v="0"/>
  </r>
  <r>
    <n v="345"/>
    <n v="1.04"/>
    <n v="2.64"/>
    <n v="1.2"/>
    <n v="0.96"/>
    <n v="0.96"/>
    <n v="3"/>
    <n v="4"/>
    <n v="2"/>
    <n v="3"/>
    <x v="0"/>
    <x v="1"/>
    <m/>
    <n v="1"/>
    <x v="2"/>
    <x v="1"/>
    <s v="3 4 2 3"/>
    <x v="8"/>
    <n v="0"/>
    <n v="1"/>
    <x v="0"/>
    <x v="1"/>
  </r>
  <r>
    <n v="346"/>
    <n v="1.04"/>
    <n v="0.55999999999999905"/>
    <n v="0"/>
    <n v="0"/>
    <n v="0.4"/>
    <n v="3"/>
    <n v="2"/>
    <n v="2"/>
    <n v="2"/>
    <x v="2"/>
    <x v="2"/>
    <m/>
    <n v="0.25"/>
    <x v="1"/>
    <x v="2"/>
    <s v="3 2 2 2"/>
    <x v="2"/>
    <n v="1"/>
    <n v="6.25E-2"/>
    <x v="0"/>
    <x v="0"/>
  </r>
  <r>
    <n v="492"/>
    <n v="0.4"/>
    <n v="0.55999999999999905"/>
    <n v="1.04"/>
    <n v="0.55999999999999905"/>
    <n v="0.8"/>
    <n v="3"/>
    <n v="3"/>
    <n v="3"/>
    <n v="3"/>
    <x v="1"/>
    <x v="1"/>
    <m/>
    <n v="0"/>
    <x v="1"/>
    <x v="1"/>
    <s v="3 3 3 3"/>
    <x v="1"/>
    <n v="1"/>
    <n v="0"/>
    <x v="0"/>
    <x v="0"/>
  </r>
  <r>
    <n v="496"/>
    <n v="0.24"/>
    <n v="0.96"/>
    <n v="0.55999999999999905"/>
    <n v="0.55999999999999905"/>
    <n v="0.8"/>
    <n v="2"/>
    <n v="3"/>
    <n v="3"/>
    <n v="3"/>
    <x v="1"/>
    <x v="3"/>
    <m/>
    <n v="0.25"/>
    <x v="0"/>
    <x v="1"/>
    <s v="2 3 3 3"/>
    <x v="6"/>
    <n v="1"/>
    <n v="6.25E-2"/>
    <x v="0"/>
    <x v="0"/>
  </r>
  <r>
    <n v="497"/>
    <n v="0.64"/>
    <n v="0.55999999999999905"/>
    <n v="0.96"/>
    <n v="0.55999999999999905"/>
    <n v="0.55999999999999905"/>
    <n v="4"/>
    <n v="3"/>
    <n v="4"/>
    <n v="3"/>
    <x v="1"/>
    <x v="0"/>
    <m/>
    <n v="0.5"/>
    <x v="0"/>
    <x v="0"/>
    <s v="4 3 4 3"/>
    <x v="0"/>
    <n v="0"/>
    <n v="0.25"/>
    <x v="0"/>
    <x v="0"/>
  </r>
  <r>
    <n v="499"/>
    <n v="0.8"/>
    <n v="0.64"/>
    <n v="0"/>
    <n v="0.24"/>
    <n v="0.96"/>
    <n v="3"/>
    <n v="2"/>
    <n v="2"/>
    <n v="1"/>
    <x v="2"/>
    <x v="6"/>
    <m/>
    <n v="0"/>
    <x v="0"/>
    <x v="2"/>
    <s v="3 2 2 1"/>
    <x v="7"/>
    <n v="1"/>
    <n v="0"/>
    <x v="0"/>
    <x v="1"/>
  </r>
  <r>
    <n v="500"/>
    <n v="1.2"/>
    <n v="0.64"/>
    <n v="0.64"/>
    <n v="0.64"/>
    <n v="0.8"/>
    <n v="3"/>
    <n v="4"/>
    <n v="4"/>
    <n v="4"/>
    <x v="1"/>
    <x v="5"/>
    <m/>
    <n v="0.75"/>
    <x v="1"/>
    <x v="0"/>
    <s v="3 4 4 4"/>
    <x v="5"/>
    <n v="0"/>
    <n v="0.5625"/>
    <x v="0"/>
    <x v="0"/>
  </r>
  <r>
    <n v="503"/>
    <n v="0.55999999999999905"/>
    <n v="0.24"/>
    <n v="1.04"/>
    <n v="0.64"/>
    <n v="1.04"/>
    <n v="3"/>
    <n v="3"/>
    <n v="3"/>
    <n v="2"/>
    <x v="1"/>
    <x v="3"/>
    <m/>
    <n v="0.25"/>
    <x v="1"/>
    <x v="1"/>
    <s v="3 3 3 2"/>
    <x v="6"/>
    <n v="1"/>
    <n v="6.25E-2"/>
    <x v="1"/>
    <x v="1"/>
  </r>
  <r>
    <n v="507"/>
    <n v="0.159999999999999"/>
    <n v="0.24"/>
    <n v="1.6"/>
    <n v="1.84"/>
    <n v="0.24"/>
    <n v="4"/>
    <n v="5"/>
    <n v="4"/>
    <n v="2"/>
    <x v="3"/>
    <x v="5"/>
    <m/>
    <n v="1.25"/>
    <x v="3"/>
    <x v="0"/>
    <s v="4 5 4 2"/>
    <x v="23"/>
    <n v="0"/>
    <n v="1.5625"/>
    <x v="0"/>
    <x v="0"/>
  </r>
  <r>
    <n v="508"/>
    <n v="0.64"/>
    <n v="1.44"/>
    <n v="0.64"/>
    <n v="1.04"/>
    <n v="0.64"/>
    <n v="2"/>
    <n v="2"/>
    <n v="2"/>
    <n v="2"/>
    <x v="2"/>
    <x v="6"/>
    <m/>
    <n v="0"/>
    <x v="3"/>
    <x v="2"/>
    <s v="2 2 2 2"/>
    <x v="15"/>
    <n v="1"/>
    <n v="0"/>
    <x v="0"/>
    <x v="0"/>
  </r>
  <r>
    <n v="511"/>
    <n v="0.64"/>
    <n v="0.96"/>
    <n v="0.64"/>
    <n v="1.6"/>
    <n v="0.64"/>
    <n v="4"/>
    <n v="4"/>
    <n v="4"/>
    <n v="4"/>
    <x v="0"/>
    <x v="4"/>
    <m/>
    <n v="0"/>
    <x v="1"/>
    <x v="0"/>
    <s v="4 4 4 4"/>
    <x v="4"/>
    <n v="1"/>
    <n v="0"/>
    <x v="0"/>
    <x v="0"/>
  </r>
  <r>
    <n v="512"/>
    <n v="0.55999999999999905"/>
    <n v="0.55999999999999905"/>
    <n v="1.36"/>
    <n v="0.159999999999999"/>
    <n v="0.55999999999999905"/>
    <n v="3"/>
    <n v="3"/>
    <n v="3"/>
    <n v="3"/>
    <x v="1"/>
    <x v="1"/>
    <m/>
    <n v="0"/>
    <x v="1"/>
    <x v="1"/>
    <s v="3 3 3 3"/>
    <x v="1"/>
    <n v="1"/>
    <n v="0"/>
    <x v="0"/>
    <x v="0"/>
  </r>
  <r>
    <n v="514"/>
    <n v="0.55999999999999905"/>
    <n v="0.55999999999999905"/>
    <n v="2"/>
    <n v="0.159999999999999"/>
    <n v="0.55999999999999905"/>
    <n v="2"/>
    <n v="4"/>
    <n v="3"/>
    <n v="4"/>
    <x v="0"/>
    <x v="8"/>
    <m/>
    <n v="0.75"/>
    <x v="1"/>
    <x v="1"/>
    <s v="2 4 3 4"/>
    <x v="14"/>
    <n v="0"/>
    <n v="0.5625"/>
    <x v="0"/>
    <x v="0"/>
  </r>
  <r>
    <n v="515"/>
    <n v="1.36"/>
    <n v="0.24"/>
    <n v="1.36"/>
    <n v="0.16"/>
    <n v="0.4"/>
    <n v="3"/>
    <n v="1"/>
    <n v="3"/>
    <n v="2"/>
    <x v="2"/>
    <x v="2"/>
    <m/>
    <n v="0.25"/>
    <x v="3"/>
    <x v="2"/>
    <s v="3 1 3 2"/>
    <x v="24"/>
    <n v="1"/>
    <n v="6.25E-2"/>
    <x v="0"/>
    <x v="0"/>
  </r>
  <r>
    <n v="516"/>
    <n v="0.96"/>
    <n v="1.04"/>
    <n v="1.04"/>
    <n v="0.4"/>
    <n v="0.4"/>
    <n v="2"/>
    <n v="3"/>
    <n v="3"/>
    <n v="4"/>
    <x v="0"/>
    <x v="1"/>
    <m/>
    <n v="1"/>
    <x v="3"/>
    <x v="1"/>
    <s v="2 3 3 4"/>
    <x v="8"/>
    <n v="0"/>
    <n v="1"/>
    <x v="0"/>
    <x v="0"/>
  </r>
  <r>
    <n v="517"/>
    <n v="1.2"/>
    <n v="0.64"/>
    <n v="0.8"/>
    <n v="1.04"/>
    <n v="0.8"/>
    <n v="3"/>
    <n v="4"/>
    <n v="3"/>
    <n v="3"/>
    <x v="1"/>
    <x v="8"/>
    <m/>
    <n v="0.25"/>
    <x v="3"/>
    <x v="1"/>
    <s v="3 4 3 3"/>
    <x v="10"/>
    <n v="1"/>
    <n v="6.25E-2"/>
    <x v="0"/>
    <x v="0"/>
  </r>
  <r>
    <n v="520"/>
    <n v="0.8"/>
    <n v="1.6"/>
    <n v="0"/>
    <n v="0.64"/>
    <n v="0.4"/>
    <n v="3"/>
    <n v="4"/>
    <n v="4"/>
    <n v="4"/>
    <x v="0"/>
    <x v="5"/>
    <m/>
    <n v="0.25"/>
    <x v="1"/>
    <x v="0"/>
    <s v="3 4 4 4"/>
    <x v="5"/>
    <n v="1"/>
    <n v="6.25E-2"/>
    <x v="0"/>
    <x v="0"/>
  </r>
  <r>
    <n v="523"/>
    <n v="0.16"/>
    <n v="0.96"/>
    <n v="0.24"/>
    <n v="0"/>
    <n v="0.55999999999999905"/>
    <n v="2"/>
    <n v="2"/>
    <n v="2"/>
    <n v="2"/>
    <x v="2"/>
    <x v="6"/>
    <m/>
    <n v="0"/>
    <x v="0"/>
    <x v="2"/>
    <s v="2 2 2 2"/>
    <x v="15"/>
    <n v="1"/>
    <n v="0"/>
    <x v="0"/>
    <x v="0"/>
  </r>
  <r>
    <n v="527"/>
    <n v="0.55999999999999905"/>
    <n v="0.8"/>
    <n v="0.64"/>
    <n v="1.04"/>
    <n v="0.56000000000000005"/>
    <n v="2"/>
    <n v="2"/>
    <n v="2"/>
    <n v="2"/>
    <x v="2"/>
    <x v="6"/>
    <m/>
    <n v="0"/>
    <x v="1"/>
    <x v="2"/>
    <s v="2 2 2 2"/>
    <x v="15"/>
    <n v="1"/>
    <n v="0"/>
    <x v="0"/>
    <x v="0"/>
  </r>
  <r>
    <n v="529"/>
    <n v="0.24"/>
    <n v="0.64"/>
    <n v="0.4"/>
    <n v="0.24"/>
    <n v="0.24"/>
    <n v="4"/>
    <n v="3"/>
    <n v="4"/>
    <n v="4"/>
    <x v="3"/>
    <x v="5"/>
    <m/>
    <n v="1.25"/>
    <x v="0"/>
    <x v="0"/>
    <s v="4 3 4 4"/>
    <x v="5"/>
    <n v="0"/>
    <n v="1.5625"/>
    <x v="0"/>
    <x v="0"/>
  </r>
  <r>
    <n v="530"/>
    <n v="1.44"/>
    <n v="0.159999999999999"/>
    <n v="0.96"/>
    <n v="1.44"/>
    <n v="0.64"/>
    <n v="4"/>
    <n v="2"/>
    <n v="2"/>
    <n v="2"/>
    <x v="2"/>
    <x v="7"/>
    <m/>
    <n v="0.5"/>
    <x v="3"/>
    <x v="1"/>
    <s v="4 2 2 2"/>
    <x v="13"/>
    <n v="0"/>
    <n v="0.25"/>
    <x v="0"/>
    <x v="0"/>
  </r>
  <r>
    <n v="533"/>
    <n v="0.24"/>
    <n v="0.64"/>
    <n v="1.36"/>
    <n v="0.55999999999999905"/>
    <n v="0.8"/>
    <n v="2"/>
    <n v="2"/>
    <n v="4"/>
    <n v="3"/>
    <x v="1"/>
    <x v="3"/>
    <m/>
    <n v="0.25"/>
    <x v="1"/>
    <x v="1"/>
    <s v="2 2 4 3"/>
    <x v="21"/>
    <n v="1"/>
    <n v="6.25E-2"/>
    <x v="0"/>
    <x v="0"/>
  </r>
  <r>
    <n v="646"/>
    <n v="0.55999999999999905"/>
    <n v="0.55999999999999905"/>
    <n v="0.64"/>
    <n v="0.159999999999999"/>
    <n v="0.24"/>
    <n v="3"/>
    <n v="3"/>
    <n v="4"/>
    <n v="3"/>
    <x v="0"/>
    <x v="8"/>
    <m/>
    <n v="0.75"/>
    <x v="0"/>
    <x v="1"/>
    <s v="3 3 4 3"/>
    <x v="10"/>
    <n v="0"/>
    <n v="0.5625"/>
    <x v="0"/>
    <x v="0"/>
  </r>
  <r>
    <n v="649"/>
    <n v="0.24"/>
    <n v="0.24"/>
    <n v="0.55999999999999905"/>
    <n v="0.159999999999999"/>
    <n v="0.96"/>
    <n v="3"/>
    <n v="2"/>
    <n v="3"/>
    <n v="2"/>
    <x v="2"/>
    <x v="7"/>
    <m/>
    <n v="0.5"/>
    <x v="0"/>
    <x v="1"/>
    <s v="3 2 3 2"/>
    <x v="9"/>
    <n v="0"/>
    <n v="0.25"/>
    <x v="0"/>
    <x v="1"/>
  </r>
  <r>
    <n v="650"/>
    <n v="0.159999999999999"/>
    <n v="1.2"/>
    <n v="0.16"/>
    <n v="0.24"/>
    <n v="0.16"/>
    <n v="2"/>
    <n v="2"/>
    <n v="2"/>
    <n v="2"/>
    <x v="2"/>
    <x v="6"/>
    <m/>
    <n v="0"/>
    <x v="1"/>
    <x v="2"/>
    <s v="2 2 2 2"/>
    <x v="15"/>
    <n v="1"/>
    <n v="0"/>
    <x v="0"/>
    <x v="0"/>
  </r>
  <r>
    <n v="653"/>
    <n v="0.4"/>
    <n v="0.24"/>
    <n v="0.4"/>
    <n v="0.4"/>
    <n v="0.24"/>
    <n v="3"/>
    <n v="4"/>
    <n v="3"/>
    <n v="3"/>
    <x v="1"/>
    <x v="8"/>
    <m/>
    <n v="0.25"/>
    <x v="0"/>
    <x v="1"/>
    <s v="3 4 3 3"/>
    <x v="10"/>
    <n v="1"/>
    <n v="6.25E-2"/>
    <x v="0"/>
    <x v="0"/>
  </r>
  <r>
    <n v="654"/>
    <n v="0.159999999999999"/>
    <n v="0.55999999999999905"/>
    <n v="1.2"/>
    <n v="0.55999999999999905"/>
    <n v="0.55999999999999905"/>
    <n v="3"/>
    <n v="3"/>
    <n v="3"/>
    <n v="3"/>
    <x v="1"/>
    <x v="1"/>
    <m/>
    <n v="0"/>
    <x v="1"/>
    <x v="1"/>
    <s v="3 3 3 3"/>
    <x v="1"/>
    <n v="1"/>
    <n v="0"/>
    <x v="0"/>
    <x v="0"/>
  </r>
  <r>
    <n v="655"/>
    <n v="0.24"/>
    <n v="0.24"/>
    <n v="0.64"/>
    <n v="0.64"/>
    <n v="0.4"/>
    <n v="3"/>
    <n v="3"/>
    <n v="4"/>
    <n v="3"/>
    <x v="1"/>
    <x v="8"/>
    <m/>
    <n v="0.25"/>
    <x v="0"/>
    <x v="1"/>
    <s v="3 3 4 3"/>
    <x v="10"/>
    <n v="1"/>
    <n v="6.25E-2"/>
    <x v="0"/>
    <x v="0"/>
  </r>
  <r>
    <n v="662"/>
    <n v="0.55999999999999905"/>
    <n v="0.64"/>
    <n v="0.8"/>
    <n v="0.24"/>
    <n v="0.55999999999999905"/>
    <n v="3"/>
    <n v="2"/>
    <n v="4"/>
    <n v="2"/>
    <x v="1"/>
    <x v="3"/>
    <m/>
    <n v="0.25"/>
    <x v="0"/>
    <x v="1"/>
    <s v="3 2 4 2"/>
    <x v="21"/>
    <n v="1"/>
    <n v="6.25E-2"/>
    <x v="0"/>
    <x v="0"/>
  </r>
  <r>
    <n v="666"/>
    <n v="0.4"/>
    <n v="0.24"/>
    <n v="0.96"/>
    <n v="0"/>
    <n v="0.24"/>
    <n v="4"/>
    <n v="4"/>
    <n v="4"/>
    <n v="4"/>
    <x v="3"/>
    <x v="4"/>
    <m/>
    <n v="1"/>
    <x v="0"/>
    <x v="0"/>
    <s v="4 4 4 4"/>
    <x v="4"/>
    <n v="0"/>
    <n v="1"/>
    <x v="0"/>
    <x v="0"/>
  </r>
  <r>
    <n v="668"/>
    <n v="0.159999999999999"/>
    <n v="0.159999999999999"/>
    <n v="0.8"/>
    <n v="0.4"/>
    <n v="0.64"/>
    <n v="3"/>
    <n v="3"/>
    <n v="3"/>
    <n v="3"/>
    <x v="0"/>
    <x v="1"/>
    <m/>
    <n v="1"/>
    <x v="0"/>
    <x v="1"/>
    <s v="3 3 3 3"/>
    <x v="1"/>
    <n v="0"/>
    <n v="1"/>
    <x v="0"/>
    <x v="0"/>
  </r>
  <r>
    <n v="669"/>
    <n v="0.24"/>
    <n v="0.24"/>
    <n v="0.24"/>
    <n v="0.55999999999999905"/>
    <n v="0.24"/>
    <n v="4"/>
    <n v="3"/>
    <n v="3"/>
    <n v="3"/>
    <x v="0"/>
    <x v="8"/>
    <m/>
    <n v="0.75"/>
    <x v="0"/>
    <x v="1"/>
    <s v="4 3 3 3"/>
    <x v="10"/>
    <n v="0"/>
    <n v="0.5625"/>
    <x v="0"/>
    <x v="0"/>
  </r>
  <r>
    <n v="670"/>
    <n v="0.24"/>
    <n v="0.4"/>
    <n v="0.4"/>
    <n v="0.159999999999999"/>
    <n v="0.64"/>
    <n v="3"/>
    <n v="2"/>
    <n v="2"/>
    <n v="2"/>
    <x v="2"/>
    <x v="2"/>
    <m/>
    <n v="0.25"/>
    <x v="0"/>
    <x v="2"/>
    <s v="3 2 2 2"/>
    <x v="2"/>
    <n v="1"/>
    <n v="6.25E-2"/>
    <x v="0"/>
    <x v="0"/>
  </r>
  <r>
    <n v="673"/>
    <n v="0.24"/>
    <n v="0.55999999999999905"/>
    <n v="0.4"/>
    <n v="0.64"/>
    <n v="0.64"/>
    <n v="3"/>
    <n v="4"/>
    <n v="3"/>
    <n v="3"/>
    <x v="1"/>
    <x v="8"/>
    <m/>
    <n v="0.25"/>
    <x v="0"/>
    <x v="1"/>
    <s v="3 4 3 3"/>
    <x v="10"/>
    <n v="1"/>
    <n v="6.25E-2"/>
    <x v="0"/>
    <x v="0"/>
  </r>
  <r>
    <n v="675"/>
    <n v="1.2"/>
    <n v="0.24"/>
    <n v="0"/>
    <n v="0.24"/>
    <n v="0.24"/>
    <n v="3"/>
    <n v="2"/>
    <n v="3"/>
    <n v="3"/>
    <x v="1"/>
    <x v="3"/>
    <m/>
    <n v="0.25"/>
    <x v="1"/>
    <x v="1"/>
    <s v="3 2 3 3"/>
    <x v="6"/>
    <n v="1"/>
    <n v="6.25E-2"/>
    <x v="0"/>
    <x v="0"/>
  </r>
  <r>
    <n v="681"/>
    <n v="0.96"/>
    <n v="0.8"/>
    <n v="0.64"/>
    <n v="0.56000000000000005"/>
    <n v="0.8"/>
    <n v="2"/>
    <n v="2"/>
    <n v="1"/>
    <n v="2"/>
    <x v="2"/>
    <x v="11"/>
    <m/>
    <n v="0.25"/>
    <x v="0"/>
    <x v="2"/>
    <s v="2 2 1 2"/>
    <x v="20"/>
    <n v="1"/>
    <n v="6.25E-2"/>
    <x v="0"/>
    <x v="0"/>
  </r>
  <r>
    <n v="684"/>
    <n v="0.55999999999999905"/>
    <n v="0.24"/>
    <n v="0.24"/>
    <n v="0"/>
    <n v="0.159999999999999"/>
    <n v="3"/>
    <n v="3"/>
    <n v="2"/>
    <n v="3"/>
    <x v="1"/>
    <x v="3"/>
    <m/>
    <n v="0.25"/>
    <x v="0"/>
    <x v="1"/>
    <s v="3 3 2 3"/>
    <x v="6"/>
    <n v="1"/>
    <n v="6.25E-2"/>
    <x v="0"/>
    <x v="0"/>
  </r>
  <r>
    <n v="685"/>
    <n v="0.24"/>
    <n v="0.55999999999999905"/>
    <n v="0.4"/>
    <n v="0.24"/>
    <n v="0.24"/>
    <n v="3"/>
    <n v="3"/>
    <n v="3"/>
    <n v="3"/>
    <x v="1"/>
    <x v="1"/>
    <m/>
    <n v="0"/>
    <x v="0"/>
    <x v="1"/>
    <s v="3 3 3 3"/>
    <x v="1"/>
    <n v="1"/>
    <n v="0"/>
    <x v="0"/>
    <x v="0"/>
  </r>
  <r>
    <n v="686"/>
    <n v="0.55999999999999905"/>
    <n v="0.4"/>
    <n v="0.24"/>
    <n v="0.24"/>
    <n v="0.64"/>
    <n v="3"/>
    <n v="2"/>
    <n v="2"/>
    <n v="2"/>
    <x v="2"/>
    <x v="2"/>
    <m/>
    <n v="0.25"/>
    <x v="0"/>
    <x v="2"/>
    <s v="3 2 2 2"/>
    <x v="2"/>
    <n v="1"/>
    <n v="6.25E-2"/>
    <x v="0"/>
    <x v="0"/>
  </r>
  <r>
    <n v="687"/>
    <n v="0.159999999999999"/>
    <n v="0.64"/>
    <n v="0.55999999999999905"/>
    <n v="0.56000000000000005"/>
    <n v="0.24"/>
    <n v="3"/>
    <n v="2"/>
    <n v="3"/>
    <n v="2"/>
    <x v="1"/>
    <x v="7"/>
    <m/>
    <n v="0.5"/>
    <x v="0"/>
    <x v="1"/>
    <s v="3 2 3 2"/>
    <x v="9"/>
    <n v="1"/>
    <n v="0.25"/>
    <x v="0"/>
    <x v="0"/>
  </r>
  <r>
    <n v="689"/>
    <n v="0.4"/>
    <n v="0.56000000000000005"/>
    <n v="0.55999999999999905"/>
    <n v="0.4"/>
    <n v="0.64"/>
    <n v="2"/>
    <n v="2"/>
    <n v="3"/>
    <n v="2"/>
    <x v="2"/>
    <x v="2"/>
    <m/>
    <n v="0.25"/>
    <x v="0"/>
    <x v="2"/>
    <s v="2 2 3 2"/>
    <x v="2"/>
    <n v="1"/>
    <n v="6.25E-2"/>
    <x v="0"/>
    <x v="0"/>
  </r>
  <r>
    <n v="699"/>
    <n v="0.24"/>
    <n v="0.55999999999999905"/>
    <n v="0.159999999999999"/>
    <n v="0.55999999999999905"/>
    <n v="0.24"/>
    <n v="3"/>
    <n v="3"/>
    <n v="4"/>
    <n v="4"/>
    <x v="1"/>
    <x v="0"/>
    <m/>
    <n v="0.5"/>
    <x v="0"/>
    <x v="0"/>
    <s v="3 3 4 4"/>
    <x v="0"/>
    <n v="0"/>
    <n v="0.25"/>
    <x v="0"/>
    <x v="0"/>
  </r>
  <r>
    <n v="536"/>
    <n v="0.16"/>
    <n v="0.8"/>
    <n v="0.64"/>
    <n v="0.4"/>
    <n v="0.55999999999999905"/>
    <n v="1"/>
    <n v="3"/>
    <n v="4"/>
    <n v="2"/>
    <x v="1"/>
    <x v="7"/>
    <m/>
    <n v="0.5"/>
    <x v="0"/>
    <x v="1"/>
    <s v="1 3 4 2"/>
    <x v="22"/>
    <n v="1"/>
    <n v="0.25"/>
    <x v="0"/>
    <x v="0"/>
  </r>
  <r>
    <n v="538"/>
    <n v="0.64"/>
    <n v="0.55999999999999905"/>
    <n v="1.36"/>
    <n v="0.64"/>
    <n v="1.84"/>
    <n v="2"/>
    <n v="3"/>
    <n v="3"/>
    <n v="2"/>
    <x v="1"/>
    <x v="7"/>
    <m/>
    <n v="0.5"/>
    <x v="1"/>
    <x v="1"/>
    <s v="2 3 3 2"/>
    <x v="9"/>
    <n v="1"/>
    <n v="0.25"/>
    <x v="1"/>
    <x v="1"/>
  </r>
  <r>
    <n v="539"/>
    <n v="0.64"/>
    <n v="1.2"/>
    <n v="0.96"/>
    <n v="0.64"/>
    <n v="0.64"/>
    <n v="2"/>
    <n v="2"/>
    <n v="2"/>
    <n v="4"/>
    <x v="2"/>
    <x v="7"/>
    <m/>
    <n v="0.5"/>
    <x v="1"/>
    <x v="1"/>
    <s v="2 2 2 4"/>
    <x v="13"/>
    <n v="0"/>
    <n v="0.25"/>
    <x v="0"/>
    <x v="0"/>
  </r>
  <r>
    <n v="540"/>
    <n v="0.24"/>
    <n v="0.159999999999999"/>
    <n v="0.8"/>
    <n v="0.64"/>
    <n v="0.55999999999999905"/>
    <n v="2"/>
    <n v="4"/>
    <n v="3"/>
    <n v="4"/>
    <x v="1"/>
    <x v="8"/>
    <m/>
    <n v="0.25"/>
    <x v="0"/>
    <x v="1"/>
    <s v="2 4 3 4"/>
    <x v="14"/>
    <n v="1"/>
    <n v="6.25E-2"/>
    <x v="0"/>
    <x v="0"/>
  </r>
  <r>
    <n v="547"/>
    <n v="0.4"/>
    <n v="0.64"/>
    <n v="0.159999999999999"/>
    <n v="0.64"/>
    <n v="0.64"/>
    <n v="2"/>
    <n v="2"/>
    <n v="2"/>
    <n v="2"/>
    <x v="2"/>
    <x v="6"/>
    <m/>
    <n v="0"/>
    <x v="0"/>
    <x v="2"/>
    <s v="2 2 2 2"/>
    <x v="15"/>
    <n v="1"/>
    <n v="0"/>
    <x v="0"/>
    <x v="0"/>
  </r>
  <r>
    <n v="548"/>
    <n v="0.8"/>
    <n v="0"/>
    <n v="0.55999999999999905"/>
    <n v="0.8"/>
    <n v="0.4"/>
    <n v="3"/>
    <n v="4"/>
    <n v="3"/>
    <n v="3"/>
    <x v="0"/>
    <x v="8"/>
    <m/>
    <n v="0.75"/>
    <x v="0"/>
    <x v="1"/>
    <s v="3 4 3 3"/>
    <x v="10"/>
    <n v="0"/>
    <n v="0.5625"/>
    <x v="0"/>
    <x v="0"/>
  </r>
  <r>
    <n v="555"/>
    <n v="0.96"/>
    <n v="0.96"/>
    <n v="0.64"/>
    <n v="1.44"/>
    <n v="0.64"/>
    <n v="2"/>
    <n v="2"/>
    <n v="4"/>
    <n v="4"/>
    <x v="0"/>
    <x v="1"/>
    <m/>
    <n v="1"/>
    <x v="1"/>
    <x v="1"/>
    <s v="2 2 4 4"/>
    <x v="11"/>
    <n v="0"/>
    <n v="1"/>
    <x v="0"/>
    <x v="0"/>
  </r>
  <r>
    <n v="556"/>
    <n v="0.159999999999999"/>
    <n v="1.84"/>
    <n v="0.96"/>
    <n v="0.24"/>
    <n v="0.96"/>
    <n v="4"/>
    <n v="4"/>
    <n v="4"/>
    <n v="3"/>
    <x v="0"/>
    <x v="5"/>
    <m/>
    <n v="0.25"/>
    <x v="1"/>
    <x v="0"/>
    <s v="4 4 4 3"/>
    <x v="5"/>
    <n v="1"/>
    <n v="6.25E-2"/>
    <x v="0"/>
    <x v="1"/>
  </r>
  <r>
    <n v="559"/>
    <n v="0.55999999999999905"/>
    <n v="0.159999999999999"/>
    <n v="0.8"/>
    <n v="0.16"/>
    <n v="0.55999999999999905"/>
    <n v="3"/>
    <n v="4"/>
    <n v="3"/>
    <n v="2"/>
    <x v="1"/>
    <x v="1"/>
    <m/>
    <n v="0"/>
    <x v="0"/>
    <x v="1"/>
    <s v="3 4 3 2"/>
    <x v="8"/>
    <n v="1"/>
    <n v="0"/>
    <x v="0"/>
    <x v="0"/>
  </r>
  <r>
    <n v="561"/>
    <n v="0.55999999999999905"/>
    <n v="0.64"/>
    <n v="0.55999999999999905"/>
    <n v="1.36"/>
    <n v="1.2"/>
    <n v="3"/>
    <n v="2"/>
    <n v="4"/>
    <n v="3"/>
    <x v="0"/>
    <x v="1"/>
    <m/>
    <n v="1"/>
    <x v="1"/>
    <x v="1"/>
    <s v="3 2 4 3"/>
    <x v="8"/>
    <n v="0"/>
    <n v="1"/>
    <x v="1"/>
    <x v="1"/>
  </r>
  <r>
    <n v="564"/>
    <n v="1.2"/>
    <n v="0.16"/>
    <n v="0.24"/>
    <n v="1.2"/>
    <n v="1.36"/>
    <n v="2"/>
    <n v="1"/>
    <n v="2"/>
    <n v="2"/>
    <x v="4"/>
    <x v="11"/>
    <m/>
    <n v="0.75"/>
    <x v="3"/>
    <x v="2"/>
    <s v="2 1 2 2"/>
    <x v="20"/>
    <n v="0"/>
    <n v="0.5625"/>
    <x v="1"/>
    <x v="1"/>
  </r>
  <r>
    <n v="567"/>
    <n v="0.4"/>
    <n v="1.36"/>
    <n v="0.4"/>
    <n v="0.64"/>
    <n v="0.4"/>
    <n v="4"/>
    <n v="4"/>
    <n v="4"/>
    <n v="4"/>
    <x v="0"/>
    <x v="4"/>
    <m/>
    <n v="0"/>
    <x v="1"/>
    <x v="0"/>
    <s v="4 4 4 4"/>
    <x v="4"/>
    <n v="1"/>
    <n v="0"/>
    <x v="0"/>
    <x v="0"/>
  </r>
  <r>
    <n v="569"/>
    <n v="0.4"/>
    <n v="0.24"/>
    <n v="0.24"/>
    <n v="0.55999999999999905"/>
    <n v="0.24"/>
    <n v="4"/>
    <n v="3"/>
    <n v="4"/>
    <n v="3"/>
    <x v="0"/>
    <x v="0"/>
    <m/>
    <n v="0.5"/>
    <x v="0"/>
    <x v="0"/>
    <s v="4 3 4 3"/>
    <x v="0"/>
    <n v="1"/>
    <n v="0.25"/>
    <x v="0"/>
    <x v="0"/>
  </r>
  <r>
    <n v="570"/>
    <n v="0.24"/>
    <n v="0"/>
    <n v="1.04"/>
    <n v="0.64"/>
    <n v="0.64"/>
    <n v="2"/>
    <n v="2"/>
    <n v="2"/>
    <n v="2"/>
    <x v="2"/>
    <x v="6"/>
    <m/>
    <n v="0"/>
    <x v="1"/>
    <x v="2"/>
    <s v="2 2 2 2"/>
    <x v="15"/>
    <n v="1"/>
    <n v="0"/>
    <x v="0"/>
    <x v="0"/>
  </r>
  <r>
    <n v="578"/>
    <n v="0.159999999999999"/>
    <n v="0.55999999999999905"/>
    <n v="0.4"/>
    <n v="0.4"/>
    <n v="0.55999999999999905"/>
    <n v="4"/>
    <n v="4"/>
    <n v="4"/>
    <n v="4"/>
    <x v="0"/>
    <x v="4"/>
    <m/>
    <n v="0"/>
    <x v="0"/>
    <x v="0"/>
    <s v="4 4 4 4"/>
    <x v="4"/>
    <n v="1"/>
    <n v="0"/>
    <x v="0"/>
    <x v="0"/>
  </r>
  <r>
    <n v="579"/>
    <n v="0.4"/>
    <n v="0.55999999999999905"/>
    <n v="0.8"/>
    <n v="0.64"/>
    <n v="0.55999999999999905"/>
    <n v="3"/>
    <n v="3"/>
    <n v="3"/>
    <n v="4"/>
    <x v="1"/>
    <x v="8"/>
    <m/>
    <n v="0.25"/>
    <x v="0"/>
    <x v="1"/>
    <s v="3 3 3 4"/>
    <x v="10"/>
    <n v="1"/>
    <n v="6.25E-2"/>
    <x v="0"/>
    <x v="0"/>
  </r>
  <r>
    <n v="582"/>
    <n v="0.8"/>
    <n v="0.24"/>
    <n v="1.04"/>
    <n v="1.04"/>
    <n v="0.64"/>
    <n v="3"/>
    <n v="3"/>
    <n v="2"/>
    <n v="4"/>
    <x v="0"/>
    <x v="1"/>
    <m/>
    <n v="1"/>
    <x v="3"/>
    <x v="1"/>
    <s v="3 3 2 4"/>
    <x v="8"/>
    <n v="0"/>
    <n v="1"/>
    <x v="0"/>
    <x v="0"/>
  </r>
  <r>
    <n v="587"/>
    <n v="0.55999999999999905"/>
    <n v="0.159999999999999"/>
    <n v="1.2"/>
    <n v="0.24"/>
    <n v="0.159999999999999"/>
    <n v="3"/>
    <n v="4"/>
    <n v="3"/>
    <n v="4"/>
    <x v="0"/>
    <x v="0"/>
    <m/>
    <n v="0.5"/>
    <x v="1"/>
    <x v="0"/>
    <s v="3 4 3 4"/>
    <x v="0"/>
    <n v="1"/>
    <n v="0.25"/>
    <x v="0"/>
    <x v="0"/>
  </r>
  <r>
    <n v="589"/>
    <n v="0.24"/>
    <n v="0.8"/>
    <n v="0.64"/>
    <n v="0.159999999999999"/>
    <n v="0.159999999999999"/>
    <n v="4"/>
    <n v="3"/>
    <n v="4"/>
    <n v="4"/>
    <x v="0"/>
    <x v="5"/>
    <m/>
    <n v="0.25"/>
    <x v="0"/>
    <x v="0"/>
    <s v="4 3 4 4"/>
    <x v="5"/>
    <n v="1"/>
    <n v="6.25E-2"/>
    <x v="0"/>
    <x v="0"/>
  </r>
  <r>
    <n v="594"/>
    <n v="0.55999999999999905"/>
    <n v="1.36"/>
    <n v="0.64"/>
    <n v="0.24"/>
    <n v="2.16"/>
    <n v="4"/>
    <n v="4"/>
    <n v="4"/>
    <n v="4"/>
    <x v="2"/>
    <x v="4"/>
    <m/>
    <n v="2"/>
    <x v="1"/>
    <x v="0"/>
    <s v="4 4 4 4"/>
    <x v="4"/>
    <n v="0"/>
    <n v="4"/>
    <x v="1"/>
    <x v="1"/>
  </r>
  <r>
    <n v="595"/>
    <n v="0"/>
    <n v="0.24"/>
    <n v="0.159999999999999"/>
    <n v="0.24"/>
    <n v="0.24"/>
    <n v="4"/>
    <n v="4"/>
    <n v="4"/>
    <n v="5"/>
    <x v="0"/>
    <x v="9"/>
    <m/>
    <n v="0.25"/>
    <x v="0"/>
    <x v="0"/>
    <s v="4 4 4 5"/>
    <x v="16"/>
    <n v="1"/>
    <n v="6.25E-2"/>
    <x v="0"/>
    <x v="0"/>
  </r>
  <r>
    <n v="598"/>
    <n v="0.64"/>
    <n v="0.24"/>
    <n v="0.55999999999999905"/>
    <n v="0.159999999999999"/>
    <n v="0.8"/>
    <n v="2"/>
    <n v="3"/>
    <n v="3"/>
    <n v="3"/>
    <x v="1"/>
    <x v="3"/>
    <m/>
    <n v="0.25"/>
    <x v="0"/>
    <x v="1"/>
    <s v="2 3 3 3"/>
    <x v="6"/>
    <n v="1"/>
    <n v="6.25E-2"/>
    <x v="0"/>
    <x v="0"/>
  </r>
  <r>
    <n v="599"/>
    <n v="0.8"/>
    <n v="0.8"/>
    <n v="0.24"/>
    <n v="0.64"/>
    <n v="0.55999999999999905"/>
    <n v="3"/>
    <n v="3"/>
    <n v="2"/>
    <n v="4"/>
    <x v="1"/>
    <x v="1"/>
    <m/>
    <n v="0"/>
    <x v="0"/>
    <x v="1"/>
    <s v="3 3 2 4"/>
    <x v="8"/>
    <n v="1"/>
    <n v="0"/>
    <x v="0"/>
    <x v="0"/>
  </r>
  <r>
    <n v="600"/>
    <n v="0.24"/>
    <n v="0.159999999999999"/>
    <n v="0.4"/>
    <n v="0.1875"/>
    <n v="0.64"/>
    <n v="3"/>
    <n v="3"/>
    <n v="2"/>
    <n v="2"/>
    <x v="1"/>
    <x v="7"/>
    <m/>
    <n v="0.5"/>
    <x v="0"/>
    <x v="1"/>
    <s v="3 3 2 2"/>
    <x v="9"/>
    <n v="1"/>
    <n v="0.25"/>
    <x v="0"/>
    <x v="0"/>
  </r>
  <r>
    <n v="602"/>
    <n v="1.76"/>
    <n v="0.64"/>
    <n v="1.04"/>
    <n v="0.64"/>
    <n v="1.04"/>
    <n v="3"/>
    <n v="2"/>
    <n v="2"/>
    <n v="2"/>
    <x v="2"/>
    <x v="2"/>
    <m/>
    <n v="0.25"/>
    <x v="3"/>
    <x v="2"/>
    <s v="3 2 2 2"/>
    <x v="2"/>
    <n v="1"/>
    <n v="6.25E-2"/>
    <x v="1"/>
    <x v="1"/>
  </r>
  <r>
    <n v="606"/>
    <n v="0.55999999999999905"/>
    <n v="0.64"/>
    <n v="0.4"/>
    <n v="0.24"/>
    <n v="0.24"/>
    <n v="3"/>
    <n v="4"/>
    <n v="4"/>
    <n v="3"/>
    <x v="0"/>
    <x v="0"/>
    <m/>
    <n v="0.5"/>
    <x v="0"/>
    <x v="0"/>
    <s v="3 4 4 3"/>
    <x v="0"/>
    <n v="1"/>
    <n v="0.25"/>
    <x v="0"/>
    <x v="0"/>
  </r>
  <r>
    <n v="607"/>
    <n v="0.64"/>
    <n v="0.159999999999999"/>
    <n v="0.24"/>
    <n v="0.1875"/>
    <n v="0.24"/>
    <n v="4"/>
    <n v="2"/>
    <n v="3"/>
    <n v="2"/>
    <x v="1"/>
    <x v="3"/>
    <m/>
    <n v="0.25"/>
    <x v="0"/>
    <x v="1"/>
    <s v="4 2 3 2"/>
    <x v="21"/>
    <n v="1"/>
    <n v="6.25E-2"/>
    <x v="0"/>
    <x v="0"/>
  </r>
  <r>
    <n v="610"/>
    <n v="0.4"/>
    <n v="0.4"/>
    <n v="0.24"/>
    <n v="0.96"/>
    <n v="0.159999999999999"/>
    <n v="3"/>
    <n v="2"/>
    <n v="2"/>
    <n v="2"/>
    <x v="2"/>
    <x v="2"/>
    <m/>
    <n v="0.25"/>
    <x v="0"/>
    <x v="2"/>
    <s v="3 2 2 2"/>
    <x v="2"/>
    <n v="1"/>
    <n v="6.25E-2"/>
    <x v="0"/>
    <x v="0"/>
  </r>
  <r>
    <n v="611"/>
    <n v="0.24"/>
    <n v="0.4"/>
    <n v="0.64"/>
    <n v="0.24"/>
    <n v="0.55999999999999905"/>
    <n v="3"/>
    <n v="3"/>
    <n v="4"/>
    <n v="2"/>
    <x v="2"/>
    <x v="1"/>
    <m/>
    <n v="1"/>
    <x v="0"/>
    <x v="1"/>
    <s v="3 3 4 2"/>
    <x v="8"/>
    <n v="0"/>
    <n v="1"/>
    <x v="0"/>
    <x v="0"/>
  </r>
  <r>
    <n v="612"/>
    <n v="0.159999999999999"/>
    <n v="0.4"/>
    <n v="0.55999999999999905"/>
    <n v="0.4"/>
    <n v="0.55999999999999905"/>
    <n v="3"/>
    <n v="3"/>
    <n v="3"/>
    <n v="3"/>
    <x v="1"/>
    <x v="1"/>
    <m/>
    <n v="0"/>
    <x v="0"/>
    <x v="1"/>
    <s v="3 3 3 3"/>
    <x v="1"/>
    <n v="1"/>
    <n v="0"/>
    <x v="0"/>
    <x v="0"/>
  </r>
  <r>
    <n v="615"/>
    <n v="0.159999999999999"/>
    <n v="0.64"/>
    <n v="0.159999999999999"/>
    <n v="0.55999999999999905"/>
    <n v="0"/>
    <n v="4"/>
    <n v="4"/>
    <n v="4"/>
    <n v="3"/>
    <x v="0"/>
    <x v="5"/>
    <m/>
    <n v="0.25"/>
    <x v="0"/>
    <x v="0"/>
    <s v="4 4 4 3"/>
    <x v="5"/>
    <n v="1"/>
    <n v="6.25E-2"/>
    <x v="0"/>
    <x v="0"/>
  </r>
  <r>
    <n v="620"/>
    <n v="0.64"/>
    <n v="0.24"/>
    <n v="0.24"/>
    <n v="0.159999999999999"/>
    <n v="0.6875"/>
    <n v="4"/>
    <n v="4"/>
    <n v="3"/>
    <n v="2"/>
    <x v="2"/>
    <x v="8"/>
    <m/>
    <n v="1.25"/>
    <x v="0"/>
    <x v="1"/>
    <s v="4 4 3 2"/>
    <x v="14"/>
    <n v="0"/>
    <n v="1.5625"/>
    <x v="0"/>
    <x v="0"/>
  </r>
  <r>
    <n v="623"/>
    <n v="0.159999999999999"/>
    <n v="0.55999999999999905"/>
    <n v="0.159999999999999"/>
    <n v="0.159999999999999"/>
    <n v="0.159999999999999"/>
    <n v="4"/>
    <n v="3"/>
    <n v="4"/>
    <n v="3"/>
    <x v="0"/>
    <x v="0"/>
    <m/>
    <n v="0.5"/>
    <x v="0"/>
    <x v="0"/>
    <s v="4 3 4 3"/>
    <x v="0"/>
    <n v="1"/>
    <n v="0.25"/>
    <x v="0"/>
    <x v="0"/>
  </r>
  <r>
    <n v="624"/>
    <n v="0.64"/>
    <n v="1.04"/>
    <n v="0.8"/>
    <n v="0.55999999999999905"/>
    <n v="0.55999999999999905"/>
    <n v="3"/>
    <n v="2"/>
    <n v="3"/>
    <n v="2"/>
    <x v="1"/>
    <x v="7"/>
    <m/>
    <n v="0.5"/>
    <x v="1"/>
    <x v="1"/>
    <s v="3 2 3 2"/>
    <x v="9"/>
    <n v="1"/>
    <n v="0.25"/>
    <x v="0"/>
    <x v="0"/>
  </r>
  <r>
    <n v="628"/>
    <n v="0.4"/>
    <n v="0.55999999999999905"/>
    <n v="0.159999999999999"/>
    <n v="0.4"/>
    <n v="0.24"/>
    <n v="2"/>
    <n v="3"/>
    <n v="2"/>
    <n v="2"/>
    <x v="2"/>
    <x v="2"/>
    <m/>
    <n v="0.25"/>
    <x v="0"/>
    <x v="2"/>
    <s v="2 3 2 2"/>
    <x v="2"/>
    <n v="1"/>
    <n v="6.25E-2"/>
    <x v="0"/>
    <x v="0"/>
  </r>
  <r>
    <n v="634"/>
    <n v="0.16"/>
    <n v="0.64"/>
    <n v="0.159999999999999"/>
    <n v="0.4"/>
    <n v="0.4"/>
    <n v="2"/>
    <n v="3"/>
    <n v="2"/>
    <n v="3"/>
    <x v="2"/>
    <x v="7"/>
    <m/>
    <n v="0.5"/>
    <x v="0"/>
    <x v="1"/>
    <s v="2 3 2 3"/>
    <x v="9"/>
    <n v="0"/>
    <n v="0.25"/>
    <x v="0"/>
    <x v="0"/>
  </r>
  <r>
    <n v="640"/>
    <n v="0"/>
    <n v="0.16"/>
    <n v="0.24"/>
    <n v="0.16"/>
    <n v="0.24"/>
    <n v="2"/>
    <n v="2"/>
    <n v="2"/>
    <n v="2"/>
    <x v="4"/>
    <x v="6"/>
    <m/>
    <n v="1"/>
    <x v="0"/>
    <x v="2"/>
    <s v="2 2 2 2"/>
    <x v="15"/>
    <n v="0"/>
    <n v="1"/>
    <x v="0"/>
    <x v="0"/>
  </r>
  <r>
    <n v="641"/>
    <n v="0.16"/>
    <n v="0.56000000000000005"/>
    <n v="0.24"/>
    <n v="0.16"/>
    <n v="0"/>
    <n v="2"/>
    <n v="2"/>
    <n v="2"/>
    <n v="2"/>
    <x v="2"/>
    <x v="6"/>
    <m/>
    <n v="0"/>
    <x v="0"/>
    <x v="2"/>
    <s v="2 2 2 2"/>
    <x v="15"/>
    <n v="1"/>
    <n v="0"/>
    <x v="0"/>
    <x v="0"/>
  </r>
  <r>
    <n v="642"/>
    <n v="0.64"/>
    <n v="1.2"/>
    <n v="0.159999999999999"/>
    <n v="0.159999999999999"/>
    <n v="0.96"/>
    <n v="4"/>
    <n v="3"/>
    <n v="4"/>
    <n v="4"/>
    <x v="0"/>
    <x v="5"/>
    <m/>
    <n v="0.25"/>
    <x v="1"/>
    <x v="0"/>
    <s v="4 3 4 4"/>
    <x v="5"/>
    <n v="1"/>
    <n v="6.25E-2"/>
    <x v="0"/>
    <x v="1"/>
  </r>
  <r>
    <n v="644"/>
    <n v="1.04"/>
    <n v="0.8"/>
    <n v="0.24"/>
    <n v="0.64"/>
    <n v="0.4"/>
    <n v="2"/>
    <n v="3"/>
    <n v="4"/>
    <n v="2"/>
    <x v="1"/>
    <x v="3"/>
    <m/>
    <n v="0.25"/>
    <x v="1"/>
    <x v="1"/>
    <s v="2 3 4 2"/>
    <x v="21"/>
    <n v="1"/>
    <n v="6.25E-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/>
  <pivotFields count="22"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axis="axisRow" subtotalTop="0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axis="axisCol" subtotalTop="0" showAll="0">
      <items count="3">
        <item x="0"/>
        <item x="1"/>
        <item t="default"/>
      </items>
    </pivotField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loc_id" fld="0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3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L30" firstHeaderRow="1" firstDataRow="3" firstDataCol="3"/>
  <pivotFields count="22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5">
        <item x="4"/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">
        <item x="10"/>
        <item x="11"/>
        <item x="6"/>
        <item x="2"/>
        <item x="7"/>
        <item x="3"/>
        <item x="1"/>
        <item x="8"/>
        <item x="0"/>
        <item x="5"/>
        <item x="4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18"/>
        <item x="19"/>
        <item x="20"/>
        <item x="7"/>
        <item x="24"/>
        <item x="22"/>
        <item x="3"/>
        <item x="12"/>
        <item x="15"/>
        <item x="2"/>
        <item x="13"/>
        <item x="9"/>
        <item x="21"/>
        <item x="11"/>
        <item x="6"/>
        <item x="8"/>
        <item x="14"/>
        <item x="17"/>
        <item x="23"/>
        <item x="1"/>
        <item x="10"/>
        <item x="0"/>
        <item x="5"/>
        <item x="4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7"/>
    <field x="11"/>
    <field x="15"/>
  </rowFields>
  <rowItems count="25">
    <i>
      <x/>
      <x/>
      <x/>
    </i>
    <i>
      <x v="1"/>
      <x v="1"/>
      <x/>
    </i>
    <i>
      <x v="2"/>
      <x v="1"/>
      <x/>
    </i>
    <i>
      <x v="3"/>
      <x v="2"/>
      <x/>
    </i>
    <i>
      <x v="4"/>
      <x v="3"/>
      <x/>
    </i>
    <i>
      <x v="5"/>
      <x v="4"/>
      <x v="1"/>
    </i>
    <i>
      <x v="6"/>
      <x v="5"/>
      <x v="1"/>
    </i>
    <i>
      <x v="7"/>
      <x v="8"/>
      <x v="2"/>
    </i>
    <i>
      <x v="8"/>
      <x v="2"/>
      <x/>
    </i>
    <i>
      <x v="9"/>
      <x v="3"/>
      <x/>
    </i>
    <i>
      <x v="10"/>
      <x v="4"/>
      <x v="1"/>
    </i>
    <i>
      <x v="11"/>
      <x v="4"/>
      <x v="1"/>
    </i>
    <i>
      <x v="12"/>
      <x v="5"/>
      <x v="1"/>
    </i>
    <i>
      <x v="13"/>
      <x v="6"/>
      <x v="1"/>
    </i>
    <i>
      <x v="14"/>
      <x v="5"/>
      <x v="1"/>
    </i>
    <i>
      <x v="15"/>
      <x v="6"/>
      <x v="1"/>
    </i>
    <i>
      <x v="16"/>
      <x v="7"/>
      <x v="1"/>
    </i>
    <i>
      <x v="17"/>
      <x v="8"/>
      <x v="2"/>
    </i>
    <i>
      <x v="18"/>
      <x v="9"/>
      <x v="2"/>
    </i>
    <i>
      <x v="19"/>
      <x v="6"/>
      <x v="1"/>
    </i>
    <i>
      <x v="20"/>
      <x v="7"/>
      <x v="1"/>
    </i>
    <i>
      <x v="21"/>
      <x v="8"/>
      <x v="2"/>
    </i>
    <i>
      <x v="22"/>
      <x v="9"/>
      <x v="2"/>
    </i>
    <i>
      <x v="23"/>
      <x v="10"/>
      <x v="2"/>
    </i>
    <i>
      <x v="24"/>
      <x v="11"/>
      <x v="2"/>
    </i>
  </rowItems>
  <colFields count="2">
    <field x="21"/>
    <field x="10"/>
  </colFields>
  <colItems count="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 r="1">
      <x v="4"/>
    </i>
  </colItems>
  <dataFields count="1">
    <dataField name="Count of loc_id" fld="0" subtotal="count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3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M15" firstHeaderRow="1" firstDataRow="2" firstDataCol="1"/>
  <pivotFields count="2">
    <pivotField axis="axisCol" dataField="1" subtotalTop="0" showAll="0">
      <items count="6">
        <item x="4"/>
        <item x="2"/>
        <item x="1"/>
        <item x="0"/>
        <item x="3"/>
        <item t="default"/>
      </items>
    </pivotField>
    <pivotField axis="axisRow" numFmtId="1" subtotalTop="0" showAll="0">
      <items count="13">
        <item x="10"/>
        <item x="11"/>
        <item x="6"/>
        <item x="2"/>
        <item x="7"/>
        <item x="3"/>
        <item x="1"/>
        <item x="8"/>
        <item x="0"/>
        <item x="5"/>
        <item x="4"/>
        <item x="9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lab_loc" fld="0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3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M1:T25" firstHeaderRow="0" firstDataRow="1" firstDataCol="3"/>
  <pivotFields count="9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4">
        <item x="0"/>
        <item x="1"/>
        <item x="2"/>
        <item x="4"/>
        <item x="6"/>
        <item x="7"/>
        <item x="18"/>
        <item x="3"/>
        <item x="5"/>
        <item x="8"/>
        <item x="9"/>
        <item x="10"/>
        <item x="12"/>
        <item x="11"/>
        <item x="13"/>
        <item x="15"/>
        <item x="19"/>
        <item x="21"/>
        <item x="14"/>
        <item x="17"/>
        <item x="20"/>
        <item x="16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">
        <item x="0"/>
        <item x="1"/>
        <item x="2"/>
        <item x="3"/>
        <item sd="0"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3"/>
  </rowFields>
  <rowItems count="24">
    <i>
      <x/>
      <x/>
      <x/>
    </i>
    <i>
      <x v="1"/>
      <x v="1"/>
      <x/>
    </i>
    <i>
      <x v="2"/>
      <x v="1"/>
      <x/>
    </i>
    <i>
      <x v="3"/>
      <x v="2"/>
      <x/>
    </i>
    <i>
      <x v="4"/>
      <x v="3"/>
      <x/>
    </i>
    <i>
      <x v="5"/>
      <x v="4"/>
    </i>
    <i>
      <x v="6"/>
      <x v="8"/>
      <x v="2"/>
    </i>
    <i>
      <x v="7"/>
      <x v="2"/>
      <x/>
    </i>
    <i>
      <x v="8"/>
      <x v="3"/>
      <x/>
    </i>
    <i>
      <x v="9"/>
      <x v="4"/>
    </i>
    <i>
      <x v="10"/>
      <x v="4"/>
    </i>
    <i>
      <x v="11"/>
      <x v="5"/>
      <x v="1"/>
    </i>
    <i>
      <x v="12"/>
      <x v="6"/>
      <x v="1"/>
    </i>
    <i>
      <x v="13"/>
      <x v="5"/>
      <x v="1"/>
    </i>
    <i>
      <x v="14"/>
      <x v="6"/>
      <x v="1"/>
    </i>
    <i>
      <x v="15"/>
      <x v="7"/>
      <x v="1"/>
    </i>
    <i>
      <x v="16"/>
      <x v="8"/>
      <x v="2"/>
    </i>
    <i>
      <x v="17"/>
      <x v="9"/>
      <x v="2"/>
    </i>
    <i>
      <x v="18"/>
      <x v="6"/>
      <x v="1"/>
    </i>
    <i>
      <x v="19"/>
      <x v="8"/>
      <x v="2"/>
    </i>
    <i>
      <x v="20"/>
      <x v="9"/>
      <x v="2"/>
    </i>
    <i>
      <x v="21"/>
      <x v="7"/>
      <x v="1"/>
    </i>
    <i>
      <x v="22"/>
      <x v="10"/>
      <x v="2"/>
    </i>
    <i>
      <x v="23"/>
      <x v="11"/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1" fld="4" baseField="3" baseItem="0"/>
    <dataField name="Sum of 2" fld="5" baseField="3" baseItem="0"/>
    <dataField name="Sum of 3" fld="6" baseField="3" baseItem="0"/>
    <dataField name="Sum of 4" fld="7" baseField="3" baseItem="0"/>
    <dataField name="Sum of 5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ables/table1.xml><?xml version="1.0" encoding="utf-8"?>
<table xmlns="http://schemas.openxmlformats.org/spreadsheetml/2006/main" id="1" name="Table1" displayName="Table1" ref="A1:V202" totalsRowShown="0">
  <autoFilter ref="A1:V202"/>
  <sortState ref="A2:U202">
    <sortCondition ref="A1:A202"/>
  </sortState>
  <tableColumns count="22">
    <tableColumn id="1" name="loc_id"/>
    <tableColumn id="2" name="var1"/>
    <tableColumn id="3" name="var2"/>
    <tableColumn id="4" name="var3"/>
    <tableColumn id="5" name="var4"/>
    <tableColumn id="6" name="var_loc"/>
    <tableColumn id="7" name="lab1"/>
    <tableColumn id="8" name="lab2"/>
    <tableColumn id="9" name="lab3"/>
    <tableColumn id="10" name="lab4"/>
    <tableColumn id="11" name="lab_loc"/>
    <tableColumn id="12" name="avg_lab" dataDxfId="10">
      <calculatedColumnFormula>AVERAGE(Table1[[#This Row],[lab1]:[lab4]])</calculatedColumnFormula>
    </tableColumn>
    <tableColumn id="16" name="Column1" dataDxfId="9"/>
    <tableColumn id="13" name="delta" dataDxfId="8">
      <calculatedColumnFormula>ABS(Table1[[#This Row],[lab_loc]]-Table1[[#This Row],[avg_lab]])</calculatedColumnFormula>
    </tableColumn>
    <tableColumn id="14" name="lowconf" dataDxfId="7">
      <calculatedColumnFormula>COUNTIF(Table1[[#This Row],[var1]:[var4]],"&gt;1")</calculatedColumnFormula>
    </tableColumn>
    <tableColumn id="17" name="avg_lab_rounded" dataDxfId="6">
      <calculatedColumnFormula>ROUND(Table1[[#This Row],[avg_lab]],0)</calculatedColumnFormula>
    </tableColumn>
    <tableColumn id="18" name="labels" dataDxfId="5">
      <calculatedColumnFormula>Table1[[#This Row],[lab1]]&amp;" "&amp;Table1[[#This Row],[lab2]]&amp;" "&amp;Table1[[#This Row],[lab3]]&amp;" "&amp;Table1[[#This Row],[lab4]]</calculatedColumnFormula>
    </tableColumn>
    <tableColumn id="22" name="labels set" dataDxfId="4">
      <calculatedColumnFormula>VLOOKUP(Table1[[#This Row],[labels]],'labels set checker'!$A$1:$J$202,10,FALSE)</calculatedColumnFormula>
    </tableColumn>
    <tableColumn id="20" name="correct?" dataDxfId="3">
      <calculatedColumnFormula>IF(Table1[[#This Row],[avg_lab_rounded]]=Table1[[#This Row],[lab_loc]],1,0)</calculatedColumnFormula>
    </tableColumn>
    <tableColumn id="19" name="error^2" dataDxfId="2">
      <calculatedColumnFormula>(Table1[[#This Row],[lab_loc]]-Table1[[#This Row],[avg_lab]])^2</calculatedColumnFormula>
    </tableColumn>
    <tableColumn id="15" name="lowcon_loc" dataDxfId="1"/>
    <tableColumn id="23" name="status" dataDxfId="0">
      <calculatedColumnFormula>IF(Table1[[#This Row],[var_loc]]&gt;0.9,"highvar","lowvar")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C4" sqref="C4"/>
    </sheetView>
  </sheetViews>
  <sheetFormatPr defaultRowHeight="15" x14ac:dyDescent="0.25"/>
  <cols>
    <col min="1" max="1" width="14.42578125" customWidth="1"/>
    <col min="2" max="2" width="16.28515625" bestFit="1" customWidth="1"/>
    <col min="3" max="3" width="3" customWidth="1"/>
    <col min="4" max="4" width="11.28515625" customWidth="1"/>
    <col min="5" max="5" width="2" customWidth="1"/>
    <col min="6" max="6" width="11.28515625" bestFit="1" customWidth="1"/>
  </cols>
  <sheetData>
    <row r="3" spans="1:4" x14ac:dyDescent="0.25">
      <c r="A3" s="11" t="s">
        <v>19</v>
      </c>
      <c r="B3" s="11" t="s">
        <v>15</v>
      </c>
    </row>
    <row r="4" spans="1:4" x14ac:dyDescent="0.25">
      <c r="A4" s="11" t="s">
        <v>13</v>
      </c>
      <c r="B4">
        <v>0</v>
      </c>
      <c r="C4">
        <v>1</v>
      </c>
      <c r="D4" t="s">
        <v>14</v>
      </c>
    </row>
    <row r="5" spans="1:4" x14ac:dyDescent="0.25">
      <c r="A5" s="12">
        <v>0</v>
      </c>
      <c r="B5" s="10">
        <v>115</v>
      </c>
      <c r="C5" s="10">
        <v>5</v>
      </c>
      <c r="D5" s="10">
        <v>120</v>
      </c>
    </row>
    <row r="6" spans="1:4" x14ac:dyDescent="0.25">
      <c r="A6" s="12">
        <v>1</v>
      </c>
      <c r="B6" s="10">
        <v>43</v>
      </c>
      <c r="C6" s="10">
        <v>10</v>
      </c>
      <c r="D6" s="10">
        <v>53</v>
      </c>
    </row>
    <row r="7" spans="1:4" x14ac:dyDescent="0.25">
      <c r="A7" s="12">
        <v>2</v>
      </c>
      <c r="B7" s="10">
        <v>10</v>
      </c>
      <c r="C7" s="10">
        <v>11</v>
      </c>
      <c r="D7" s="10">
        <v>21</v>
      </c>
    </row>
    <row r="8" spans="1:4" x14ac:dyDescent="0.25">
      <c r="A8" s="12">
        <v>3</v>
      </c>
      <c r="B8" s="10">
        <v>4</v>
      </c>
      <c r="C8" s="10">
        <v>3</v>
      </c>
      <c r="D8" s="10">
        <v>7</v>
      </c>
    </row>
    <row r="9" spans="1:4" x14ac:dyDescent="0.25">
      <c r="A9" s="12" t="s">
        <v>14</v>
      </c>
      <c r="B9" s="10">
        <v>172</v>
      </c>
      <c r="C9" s="10">
        <v>29</v>
      </c>
      <c r="D9" s="10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"/>
  <sheetViews>
    <sheetView topLeftCell="A19" workbookViewId="0">
      <selection activeCell="H6" sqref="H6:L30"/>
    </sheetView>
  </sheetViews>
  <sheetFormatPr defaultRowHeight="15" x14ac:dyDescent="0.25"/>
  <cols>
    <col min="1" max="1" width="14.42578125" bestFit="1" customWidth="1"/>
    <col min="2" max="3" width="18.7109375" bestFit="1" customWidth="1"/>
    <col min="4" max="12" width="9.5703125" bestFit="1" customWidth="1"/>
  </cols>
  <sheetData>
    <row r="3" spans="1:12" x14ac:dyDescent="0.25">
      <c r="A3" s="11" t="s">
        <v>19</v>
      </c>
      <c r="D3" s="11" t="s">
        <v>163</v>
      </c>
      <c r="E3" s="11" t="s">
        <v>10</v>
      </c>
    </row>
    <row r="4" spans="1:12" x14ac:dyDescent="0.25">
      <c r="D4" t="s">
        <v>161</v>
      </c>
      <c r="E4" t="s">
        <v>161</v>
      </c>
      <c r="F4" t="s">
        <v>161</v>
      </c>
      <c r="G4" t="s">
        <v>161</v>
      </c>
      <c r="H4" t="s">
        <v>164</v>
      </c>
      <c r="I4" t="s">
        <v>164</v>
      </c>
      <c r="J4" t="s">
        <v>164</v>
      </c>
      <c r="K4" t="s">
        <v>164</v>
      </c>
      <c r="L4" t="s">
        <v>164</v>
      </c>
    </row>
    <row r="5" spans="1:12" x14ac:dyDescent="0.25">
      <c r="A5" s="11" t="s">
        <v>136</v>
      </c>
      <c r="B5" s="11" t="s">
        <v>11</v>
      </c>
      <c r="C5" s="11" t="s">
        <v>52</v>
      </c>
      <c r="D5">
        <v>1</v>
      </c>
      <c r="E5">
        <v>2</v>
      </c>
      <c r="F5">
        <v>3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</row>
    <row r="6" spans="1:12" x14ac:dyDescent="0.25">
      <c r="A6" t="s">
        <v>107</v>
      </c>
      <c r="B6">
        <v>1.5</v>
      </c>
      <c r="C6">
        <v>2</v>
      </c>
      <c r="D6" s="10"/>
      <c r="E6" s="10"/>
      <c r="F6" s="10"/>
      <c r="G6" s="10"/>
      <c r="H6" s="10"/>
      <c r="I6" s="10">
        <v>2</v>
      </c>
      <c r="J6" s="10"/>
      <c r="K6" s="10"/>
      <c r="L6" s="10"/>
    </row>
    <row r="7" spans="1:12" x14ac:dyDescent="0.25">
      <c r="A7" t="s">
        <v>112</v>
      </c>
      <c r="B7">
        <v>1.75</v>
      </c>
      <c r="C7">
        <v>2</v>
      </c>
      <c r="D7" s="10"/>
      <c r="E7" s="10"/>
      <c r="F7" s="10"/>
      <c r="G7" s="10"/>
      <c r="H7" s="10"/>
      <c r="I7" s="10">
        <v>1</v>
      </c>
      <c r="J7" s="10"/>
      <c r="K7" s="10"/>
      <c r="L7" s="10"/>
    </row>
    <row r="8" spans="1:12" x14ac:dyDescent="0.25">
      <c r="A8" t="s">
        <v>108</v>
      </c>
      <c r="B8">
        <v>1.75</v>
      </c>
      <c r="C8">
        <v>2</v>
      </c>
      <c r="D8" s="10">
        <v>2</v>
      </c>
      <c r="E8" s="10"/>
      <c r="F8" s="10"/>
      <c r="G8" s="10"/>
      <c r="H8" s="10"/>
      <c r="I8" s="10">
        <v>3</v>
      </c>
      <c r="J8" s="10"/>
      <c r="K8" s="10"/>
      <c r="L8" s="10"/>
    </row>
    <row r="9" spans="1:12" x14ac:dyDescent="0.25">
      <c r="A9" t="s">
        <v>110</v>
      </c>
      <c r="B9">
        <v>2</v>
      </c>
      <c r="C9">
        <v>2</v>
      </c>
      <c r="D9" s="10"/>
      <c r="E9" s="10">
        <v>2</v>
      </c>
      <c r="F9" s="10"/>
      <c r="G9" s="10"/>
      <c r="H9" s="10"/>
      <c r="I9" s="10">
        <v>3</v>
      </c>
      <c r="J9" s="10"/>
      <c r="K9" s="10"/>
      <c r="L9" s="10"/>
    </row>
    <row r="10" spans="1:12" x14ac:dyDescent="0.25">
      <c r="A10" t="s">
        <v>115</v>
      </c>
      <c r="B10">
        <v>2.25</v>
      </c>
      <c r="C10">
        <v>2</v>
      </c>
      <c r="D10" s="10"/>
      <c r="E10" s="10"/>
      <c r="F10" s="10"/>
      <c r="G10" s="10"/>
      <c r="H10" s="10"/>
      <c r="I10" s="10">
        <v>1</v>
      </c>
      <c r="J10" s="10"/>
      <c r="K10" s="10"/>
      <c r="L10" s="10"/>
    </row>
    <row r="11" spans="1:12" x14ac:dyDescent="0.25">
      <c r="A11" t="s">
        <v>156</v>
      </c>
      <c r="B11">
        <v>2.5</v>
      </c>
      <c r="C11">
        <v>3</v>
      </c>
      <c r="D11" s="10"/>
      <c r="E11" s="10"/>
      <c r="F11" s="10"/>
      <c r="G11" s="10"/>
      <c r="H11" s="10"/>
      <c r="I11" s="10"/>
      <c r="J11" s="10">
        <v>1</v>
      </c>
      <c r="K11" s="10">
        <v>1</v>
      </c>
      <c r="L11" s="10"/>
    </row>
    <row r="12" spans="1:12" x14ac:dyDescent="0.25">
      <c r="A12" t="s">
        <v>157</v>
      </c>
      <c r="B12">
        <v>2.75</v>
      </c>
      <c r="C12">
        <v>3</v>
      </c>
      <c r="D12" s="10"/>
      <c r="E12" s="10"/>
      <c r="F12" s="10"/>
      <c r="G12" s="10"/>
      <c r="H12" s="10"/>
      <c r="I12" s="10"/>
      <c r="J12" s="10"/>
      <c r="K12" s="10">
        <v>1</v>
      </c>
      <c r="L12" s="10"/>
    </row>
    <row r="13" spans="1:12" x14ac:dyDescent="0.25">
      <c r="A13" t="s">
        <v>158</v>
      </c>
      <c r="B13">
        <v>3.5</v>
      </c>
      <c r="C13">
        <v>4</v>
      </c>
      <c r="D13" s="10"/>
      <c r="E13" s="10"/>
      <c r="F13" s="10"/>
      <c r="G13" s="10"/>
      <c r="H13" s="10"/>
      <c r="I13" s="10"/>
      <c r="J13" s="10"/>
      <c r="K13" s="10">
        <v>1</v>
      </c>
      <c r="L13" s="10"/>
    </row>
    <row r="14" spans="1:12" x14ac:dyDescent="0.25">
      <c r="A14" t="s">
        <v>109</v>
      </c>
      <c r="B14">
        <v>2</v>
      </c>
      <c r="C14">
        <v>2</v>
      </c>
      <c r="D14" s="10"/>
      <c r="E14" s="10">
        <v>1</v>
      </c>
      <c r="F14" s="10"/>
      <c r="G14" s="10"/>
      <c r="H14" s="10">
        <v>1</v>
      </c>
      <c r="I14" s="10">
        <v>14</v>
      </c>
      <c r="J14" s="10"/>
      <c r="K14" s="10"/>
      <c r="L14" s="10"/>
    </row>
    <row r="15" spans="1:12" x14ac:dyDescent="0.25">
      <c r="A15" t="s">
        <v>111</v>
      </c>
      <c r="B15">
        <v>2.25</v>
      </c>
      <c r="C15">
        <v>2</v>
      </c>
      <c r="D15" s="10"/>
      <c r="E15" s="10">
        <v>4</v>
      </c>
      <c r="F15" s="10"/>
      <c r="G15" s="10"/>
      <c r="H15" s="10"/>
      <c r="I15" s="10">
        <v>12</v>
      </c>
      <c r="J15" s="10">
        <v>2</v>
      </c>
      <c r="K15" s="10"/>
      <c r="L15" s="10"/>
    </row>
    <row r="16" spans="1:12" x14ac:dyDescent="0.25">
      <c r="A16" t="s">
        <v>118</v>
      </c>
      <c r="B16">
        <v>2.5</v>
      </c>
      <c r="C16">
        <v>3</v>
      </c>
      <c r="D16" s="10"/>
      <c r="E16" s="10"/>
      <c r="F16" s="10"/>
      <c r="G16" s="10">
        <v>1</v>
      </c>
      <c r="H16" s="10"/>
      <c r="I16" s="10">
        <v>3</v>
      </c>
      <c r="J16" s="10">
        <v>1</v>
      </c>
      <c r="K16" s="10"/>
      <c r="L16" s="10"/>
    </row>
    <row r="17" spans="1:12" x14ac:dyDescent="0.25">
      <c r="A17" t="s">
        <v>113</v>
      </c>
      <c r="B17">
        <v>2.5</v>
      </c>
      <c r="C17">
        <v>3</v>
      </c>
      <c r="D17" s="10"/>
      <c r="E17" s="10">
        <v>4</v>
      </c>
      <c r="F17" s="10">
        <v>3</v>
      </c>
      <c r="G17" s="10"/>
      <c r="H17" s="10"/>
      <c r="I17" s="10">
        <v>4</v>
      </c>
      <c r="J17" s="10">
        <v>6</v>
      </c>
      <c r="K17" s="10"/>
      <c r="L17" s="10"/>
    </row>
    <row r="18" spans="1:12" x14ac:dyDescent="0.25">
      <c r="A18" t="s">
        <v>114</v>
      </c>
      <c r="B18">
        <v>2.75</v>
      </c>
      <c r="C18">
        <v>3</v>
      </c>
      <c r="D18" s="10"/>
      <c r="E18" s="10"/>
      <c r="F18" s="10"/>
      <c r="G18" s="10"/>
      <c r="H18" s="10"/>
      <c r="I18" s="10"/>
      <c r="J18" s="10">
        <v>7</v>
      </c>
      <c r="K18" s="10"/>
      <c r="L18" s="10"/>
    </row>
    <row r="19" spans="1:12" x14ac:dyDescent="0.25">
      <c r="A19" t="s">
        <v>121</v>
      </c>
      <c r="B19">
        <v>3</v>
      </c>
      <c r="C19">
        <v>3</v>
      </c>
      <c r="D19" s="10"/>
      <c r="E19" s="10"/>
      <c r="F19" s="10"/>
      <c r="G19" s="10">
        <v>1</v>
      </c>
      <c r="H19" s="10"/>
      <c r="I19" s="10"/>
      <c r="J19" s="10"/>
      <c r="K19" s="10">
        <v>2</v>
      </c>
      <c r="L19" s="10"/>
    </row>
    <row r="20" spans="1:12" x14ac:dyDescent="0.25">
      <c r="A20" t="s">
        <v>119</v>
      </c>
      <c r="B20">
        <v>2.75</v>
      </c>
      <c r="C20">
        <v>3</v>
      </c>
      <c r="D20" s="10"/>
      <c r="E20" s="10">
        <v>4</v>
      </c>
      <c r="F20" s="10">
        <v>3</v>
      </c>
      <c r="G20" s="10"/>
      <c r="H20" s="10"/>
      <c r="I20" s="10">
        <v>4</v>
      </c>
      <c r="J20" s="10">
        <v>12</v>
      </c>
      <c r="K20" s="10"/>
      <c r="L20" s="10"/>
    </row>
    <row r="21" spans="1:12" x14ac:dyDescent="0.25">
      <c r="A21" t="s">
        <v>122</v>
      </c>
      <c r="B21">
        <v>3</v>
      </c>
      <c r="C21">
        <v>3</v>
      </c>
      <c r="D21" s="10"/>
      <c r="E21" s="10">
        <v>1</v>
      </c>
      <c r="F21" s="10">
        <v>1</v>
      </c>
      <c r="G21" s="10">
        <v>3</v>
      </c>
      <c r="H21" s="10"/>
      <c r="I21" s="10">
        <v>1</v>
      </c>
      <c r="J21" s="10">
        <v>5</v>
      </c>
      <c r="K21" s="10">
        <v>2</v>
      </c>
      <c r="L21" s="10"/>
    </row>
    <row r="22" spans="1:12" x14ac:dyDescent="0.25">
      <c r="A22" t="s">
        <v>116</v>
      </c>
      <c r="B22">
        <v>3.25</v>
      </c>
      <c r="C22">
        <v>3</v>
      </c>
      <c r="D22" s="10"/>
      <c r="E22" s="10"/>
      <c r="F22" s="10"/>
      <c r="G22" s="10">
        <v>1</v>
      </c>
      <c r="H22" s="10"/>
      <c r="I22" s="10">
        <v>1</v>
      </c>
      <c r="J22" s="10">
        <v>2</v>
      </c>
      <c r="K22" s="10">
        <v>4</v>
      </c>
      <c r="L22" s="10"/>
    </row>
    <row r="23" spans="1:12" x14ac:dyDescent="0.25">
      <c r="A23" t="s">
        <v>129</v>
      </c>
      <c r="B23">
        <v>3.5</v>
      </c>
      <c r="C23">
        <v>4</v>
      </c>
      <c r="D23" s="10"/>
      <c r="E23" s="10"/>
      <c r="F23" s="10"/>
      <c r="G23" s="10"/>
      <c r="H23" s="10"/>
      <c r="I23" s="10"/>
      <c r="J23" s="10"/>
      <c r="K23" s="10">
        <v>1</v>
      </c>
      <c r="L23" s="10"/>
    </row>
    <row r="24" spans="1:12" x14ac:dyDescent="0.25">
      <c r="A24" t="s">
        <v>159</v>
      </c>
      <c r="B24">
        <v>3.75</v>
      </c>
      <c r="C24">
        <v>4</v>
      </c>
      <c r="D24" s="10"/>
      <c r="E24" s="10"/>
      <c r="F24" s="10"/>
      <c r="G24" s="10"/>
      <c r="H24" s="10"/>
      <c r="I24" s="10"/>
      <c r="J24" s="10"/>
      <c r="K24" s="10"/>
      <c r="L24" s="10">
        <v>1</v>
      </c>
    </row>
    <row r="25" spans="1:12" x14ac:dyDescent="0.25">
      <c r="A25" t="s">
        <v>120</v>
      </c>
      <c r="B25">
        <v>3</v>
      </c>
      <c r="C25">
        <v>3</v>
      </c>
      <c r="D25" s="10"/>
      <c r="E25" s="10"/>
      <c r="F25" s="10">
        <v>1</v>
      </c>
      <c r="G25" s="10"/>
      <c r="H25" s="10"/>
      <c r="I25" s="10">
        <v>1</v>
      </c>
      <c r="J25" s="10">
        <v>9</v>
      </c>
      <c r="K25" s="10">
        <v>3</v>
      </c>
      <c r="L25" s="10"/>
    </row>
    <row r="26" spans="1:12" x14ac:dyDescent="0.25">
      <c r="A26" t="s">
        <v>160</v>
      </c>
      <c r="B26">
        <v>3.25</v>
      </c>
      <c r="C26">
        <v>3</v>
      </c>
      <c r="D26" s="10"/>
      <c r="E26" s="10"/>
      <c r="F26" s="10"/>
      <c r="G26" s="10"/>
      <c r="H26" s="10"/>
      <c r="I26" s="10"/>
      <c r="J26" s="10">
        <v>7</v>
      </c>
      <c r="K26" s="10">
        <v>5</v>
      </c>
      <c r="L26" s="10"/>
    </row>
    <row r="27" spans="1:12" x14ac:dyDescent="0.25">
      <c r="A27" t="s">
        <v>123</v>
      </c>
      <c r="B27">
        <v>3.5</v>
      </c>
      <c r="C27">
        <v>4</v>
      </c>
      <c r="D27" s="10"/>
      <c r="E27" s="10"/>
      <c r="F27" s="10"/>
      <c r="G27" s="10">
        <v>2</v>
      </c>
      <c r="H27" s="10"/>
      <c r="I27" s="10"/>
      <c r="J27" s="10">
        <v>6</v>
      </c>
      <c r="K27" s="10">
        <v>9</v>
      </c>
      <c r="L27" s="10"/>
    </row>
    <row r="28" spans="1:12" x14ac:dyDescent="0.25">
      <c r="A28" t="s">
        <v>125</v>
      </c>
      <c r="B28">
        <v>3.75</v>
      </c>
      <c r="C28">
        <v>4</v>
      </c>
      <c r="D28" s="10"/>
      <c r="E28" s="10"/>
      <c r="F28" s="10"/>
      <c r="G28" s="10">
        <v>3</v>
      </c>
      <c r="H28" s="10"/>
      <c r="I28" s="10"/>
      <c r="J28" s="10">
        <v>1</v>
      </c>
      <c r="K28" s="10">
        <v>8</v>
      </c>
      <c r="L28" s="10">
        <v>1</v>
      </c>
    </row>
    <row r="29" spans="1:12" x14ac:dyDescent="0.25">
      <c r="A29" t="s">
        <v>126</v>
      </c>
      <c r="B29">
        <v>4</v>
      </c>
      <c r="C29">
        <v>4</v>
      </c>
      <c r="D29" s="10"/>
      <c r="E29" s="10">
        <v>1</v>
      </c>
      <c r="F29" s="10"/>
      <c r="G29" s="10">
        <v>2</v>
      </c>
      <c r="H29" s="10"/>
      <c r="I29" s="10"/>
      <c r="J29" s="10"/>
      <c r="K29" s="10">
        <v>9</v>
      </c>
      <c r="L29" s="10">
        <v>1</v>
      </c>
    </row>
    <row r="30" spans="1:12" x14ac:dyDescent="0.25">
      <c r="A30" t="s">
        <v>127</v>
      </c>
      <c r="B30">
        <v>4.25</v>
      </c>
      <c r="C30">
        <v>4</v>
      </c>
      <c r="D30" s="10"/>
      <c r="E30" s="10"/>
      <c r="F30" s="10"/>
      <c r="G30" s="10"/>
      <c r="H30" s="10"/>
      <c r="I30" s="10"/>
      <c r="J30" s="10"/>
      <c r="K30" s="10">
        <v>1</v>
      </c>
      <c r="L30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"/>
  <sheetViews>
    <sheetView tabSelected="1" workbookViewId="0">
      <selection activeCell="L8" sqref="L8"/>
    </sheetView>
  </sheetViews>
  <sheetFormatPr defaultRowHeight="15" x14ac:dyDescent="0.25"/>
  <cols>
    <col min="5" max="5" width="9.42578125" customWidth="1"/>
    <col min="10" max="10" width="9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51</v>
      </c>
      <c r="N1" t="s">
        <v>12</v>
      </c>
      <c r="O1" t="s">
        <v>17</v>
      </c>
      <c r="P1" t="s">
        <v>52</v>
      </c>
      <c r="Q1" t="s">
        <v>53</v>
      </c>
      <c r="R1" t="s">
        <v>136</v>
      </c>
      <c r="S1" t="s">
        <v>137</v>
      </c>
      <c r="T1" t="s">
        <v>138</v>
      </c>
      <c r="U1" t="s">
        <v>18</v>
      </c>
      <c r="V1" t="s">
        <v>163</v>
      </c>
    </row>
    <row r="2" spans="1:22" x14ac:dyDescent="0.25">
      <c r="A2">
        <v>201</v>
      </c>
      <c r="B2">
        <v>0.24</v>
      </c>
      <c r="C2">
        <v>0.55999999999999905</v>
      </c>
      <c r="D2">
        <v>0.24</v>
      </c>
      <c r="E2">
        <v>0.55999999999999905</v>
      </c>
      <c r="F2">
        <v>0.55999999999999905</v>
      </c>
      <c r="G2">
        <v>3</v>
      </c>
      <c r="H2">
        <v>3</v>
      </c>
      <c r="I2">
        <v>4</v>
      </c>
      <c r="J2">
        <v>4</v>
      </c>
      <c r="K2">
        <v>4</v>
      </c>
      <c r="L2">
        <f>AVERAGE(Table1[[#This Row],[lab1]:[lab4]])</f>
        <v>3.5</v>
      </c>
      <c r="N2">
        <f>ABS(Table1[[#This Row],[lab_loc]]-Table1[[#This Row],[avg_lab]])</f>
        <v>0.5</v>
      </c>
      <c r="O2">
        <f>COUNTIF(Table1[[#This Row],[var1]:[var4]],"&gt;1")</f>
        <v>0</v>
      </c>
      <c r="P2">
        <f>ROUND(Table1[[#This Row],[avg_lab]],0)</f>
        <v>4</v>
      </c>
      <c r="Q2" t="str">
        <f>Table1[[#This Row],[lab1]]&amp;" "&amp;Table1[[#This Row],[lab2]]&amp;" "&amp;Table1[[#This Row],[lab3]]&amp;" "&amp;Table1[[#This Row],[lab4]]</f>
        <v>3 3 4 4</v>
      </c>
      <c r="R2" t="str">
        <f>VLOOKUP(Table1[[#This Row],[labels]],'labels set checker'!$A$1:$J$202,10,FALSE)</f>
        <v>{3,3,4,4}</v>
      </c>
      <c r="S2">
        <f>IF(Table1[[#This Row],[avg_lab_rounded]]=Table1[[#This Row],[lab_loc]],1,0)</f>
        <v>1</v>
      </c>
      <c r="T2">
        <f>(Table1[[#This Row],[lab_loc]]-Table1[[#This Row],[avg_lab]])^2</f>
        <v>0.25</v>
      </c>
      <c r="U2" s="10">
        <f>COUNTIF(Table1[[#This Row],[var_loc]],"&gt;1")</f>
        <v>0</v>
      </c>
      <c r="V2" s="10" t="str">
        <f>IF(Table1[[#This Row],[var_loc]]&gt;0.9,"highvar","lowvar")</f>
        <v>lowvar</v>
      </c>
    </row>
    <row r="3" spans="1:22" x14ac:dyDescent="0.25">
      <c r="A3">
        <v>202</v>
      </c>
      <c r="B3">
        <v>0.4</v>
      </c>
      <c r="C3">
        <v>1.36</v>
      </c>
      <c r="D3">
        <v>0.96</v>
      </c>
      <c r="E3">
        <v>0.55999999999999905</v>
      </c>
      <c r="F3">
        <v>0.55999999999999905</v>
      </c>
      <c r="G3">
        <v>3</v>
      </c>
      <c r="H3">
        <v>3</v>
      </c>
      <c r="I3">
        <v>3</v>
      </c>
      <c r="J3">
        <v>3</v>
      </c>
      <c r="K3">
        <v>3</v>
      </c>
      <c r="L3">
        <f>AVERAGE(Table1[[#This Row],[lab1]:[lab4]])</f>
        <v>3</v>
      </c>
      <c r="N3">
        <f>ABS(Table1[[#This Row],[lab_loc]]-Table1[[#This Row],[avg_lab]])</f>
        <v>0</v>
      </c>
      <c r="O3">
        <f>COUNTIF(Table1[[#This Row],[var1]:[var4]],"&gt;1")</f>
        <v>1</v>
      </c>
      <c r="P3">
        <f>ROUND(Table1[[#This Row],[avg_lab]],0)</f>
        <v>3</v>
      </c>
      <c r="Q3" t="str">
        <f>Table1[[#This Row],[lab1]]&amp;" "&amp;Table1[[#This Row],[lab2]]&amp;" "&amp;Table1[[#This Row],[lab3]]&amp;" "&amp;Table1[[#This Row],[lab4]]</f>
        <v>3 3 3 3</v>
      </c>
      <c r="R3" t="str">
        <f>VLOOKUP(Table1[[#This Row],[labels]],'labels set checker'!$A$1:$J$202,10,FALSE)</f>
        <v>{3,3,3,3}</v>
      </c>
      <c r="S3">
        <f>IF(Table1[[#This Row],[avg_lab_rounded]]=Table1[[#This Row],[lab_loc]],1,0)</f>
        <v>1</v>
      </c>
      <c r="T3">
        <f>(Table1[[#This Row],[lab_loc]]-Table1[[#This Row],[avg_lab]])^2</f>
        <v>0</v>
      </c>
      <c r="U3" s="10">
        <f>COUNTIF(Table1[[#This Row],[var_loc]],"&gt;1")</f>
        <v>0</v>
      </c>
      <c r="V3" s="10" t="str">
        <f>IF(Table1[[#This Row],[var_loc]]&gt;0.9,"highvar","lowvar")</f>
        <v>lowvar</v>
      </c>
    </row>
    <row r="4" spans="1:22" x14ac:dyDescent="0.25">
      <c r="A4">
        <v>203</v>
      </c>
      <c r="B4">
        <v>1.04</v>
      </c>
      <c r="C4">
        <v>0.4</v>
      </c>
      <c r="D4">
        <v>0.64</v>
      </c>
      <c r="E4">
        <v>0.24</v>
      </c>
      <c r="F4">
        <v>0.55999999999999905</v>
      </c>
      <c r="G4">
        <v>2</v>
      </c>
      <c r="H4">
        <v>2</v>
      </c>
      <c r="I4">
        <v>3</v>
      </c>
      <c r="J4">
        <v>2</v>
      </c>
      <c r="K4">
        <v>2</v>
      </c>
      <c r="L4">
        <f>AVERAGE(Table1[[#This Row],[lab1]:[lab4]])</f>
        <v>2.25</v>
      </c>
      <c r="N4">
        <f>ABS(Table1[[#This Row],[lab_loc]]-Table1[[#This Row],[avg_lab]])</f>
        <v>0.25</v>
      </c>
      <c r="O4">
        <f>COUNTIF(Table1[[#This Row],[var1]:[var4]],"&gt;1")</f>
        <v>1</v>
      </c>
      <c r="P4">
        <f>ROUND(Table1[[#This Row],[avg_lab]],0)</f>
        <v>2</v>
      </c>
      <c r="Q4" t="str">
        <f>Table1[[#This Row],[lab1]]&amp;" "&amp;Table1[[#This Row],[lab2]]&amp;" "&amp;Table1[[#This Row],[lab3]]&amp;" "&amp;Table1[[#This Row],[lab4]]</f>
        <v>2 2 3 2</v>
      </c>
      <c r="R4" t="str">
        <f>VLOOKUP(Table1[[#This Row],[labels]],'labels set checker'!$A$1:$J$202,10,FALSE)</f>
        <v>{2,2,2,3}</v>
      </c>
      <c r="S4">
        <f>IF(Table1[[#This Row],[avg_lab_rounded]]=Table1[[#This Row],[lab_loc]],1,0)</f>
        <v>1</v>
      </c>
      <c r="T4">
        <f>(Table1[[#This Row],[lab_loc]]-Table1[[#This Row],[avg_lab]])^2</f>
        <v>6.25E-2</v>
      </c>
      <c r="U4" s="10">
        <f>COUNTIF(Table1[[#This Row],[var_loc]],"&gt;1")</f>
        <v>0</v>
      </c>
      <c r="V4" s="10" t="str">
        <f>IF(Table1[[#This Row],[var_loc]]&gt;0.9,"highvar","lowvar")</f>
        <v>lowvar</v>
      </c>
    </row>
    <row r="5" spans="1:22" x14ac:dyDescent="0.25">
      <c r="A5">
        <v>205</v>
      </c>
      <c r="B5">
        <v>0.96</v>
      </c>
      <c r="C5">
        <v>0.64</v>
      </c>
      <c r="D5">
        <v>0.55999999999999905</v>
      </c>
      <c r="E5">
        <v>0.55999999999999905</v>
      </c>
      <c r="F5">
        <v>0.64</v>
      </c>
      <c r="G5">
        <v>1</v>
      </c>
      <c r="H5">
        <v>4</v>
      </c>
      <c r="I5">
        <v>3</v>
      </c>
      <c r="J5">
        <v>3</v>
      </c>
      <c r="K5">
        <v>4</v>
      </c>
      <c r="L5">
        <f>AVERAGE(Table1[[#This Row],[lab1]:[lab4]])</f>
        <v>2.75</v>
      </c>
      <c r="N5">
        <f>ABS(Table1[[#This Row],[lab_loc]]-Table1[[#This Row],[avg_lab]])</f>
        <v>1.25</v>
      </c>
      <c r="O5">
        <f>COUNTIF(Table1[[#This Row],[var1]:[var4]],"&gt;1")</f>
        <v>0</v>
      </c>
      <c r="P5">
        <f>ROUND(Table1[[#This Row],[avg_lab]],0)</f>
        <v>3</v>
      </c>
      <c r="Q5" t="str">
        <f>Table1[[#This Row],[lab1]]&amp;" "&amp;Table1[[#This Row],[lab2]]&amp;" "&amp;Table1[[#This Row],[lab3]]&amp;" "&amp;Table1[[#This Row],[lab4]]</f>
        <v>1 4 3 3</v>
      </c>
      <c r="R5" t="str">
        <f>VLOOKUP(Table1[[#This Row],[labels]],'labels set checker'!$A$1:$J$202,10,FALSE)</f>
        <v>{1,3,3,4}</v>
      </c>
      <c r="S5">
        <f>IF(Table1[[#This Row],[avg_lab_rounded]]=Table1[[#This Row],[lab_loc]],1,0)</f>
        <v>0</v>
      </c>
      <c r="T5">
        <f>(Table1[[#This Row],[lab_loc]]-Table1[[#This Row],[avg_lab]])^2</f>
        <v>1.5625</v>
      </c>
      <c r="U5" s="10">
        <f>COUNTIF(Table1[[#This Row],[var_loc]],"&gt;1")</f>
        <v>0</v>
      </c>
      <c r="V5" s="10" t="str">
        <f>IF(Table1[[#This Row],[var_loc]]&gt;0.9,"highvar","lowvar")</f>
        <v>lowvar</v>
      </c>
    </row>
    <row r="6" spans="1:22" x14ac:dyDescent="0.25">
      <c r="A6">
        <v>206</v>
      </c>
      <c r="B6">
        <v>0.96</v>
      </c>
      <c r="C6">
        <v>0</v>
      </c>
      <c r="D6">
        <v>0.55999999999999905</v>
      </c>
      <c r="E6">
        <v>0.4</v>
      </c>
      <c r="F6">
        <v>0.55999999999999905</v>
      </c>
      <c r="G6">
        <v>4</v>
      </c>
      <c r="H6">
        <v>4</v>
      </c>
      <c r="I6">
        <v>4</v>
      </c>
      <c r="J6">
        <v>4</v>
      </c>
      <c r="K6">
        <v>4</v>
      </c>
      <c r="L6">
        <f>AVERAGE(Table1[[#This Row],[lab1]:[lab4]])</f>
        <v>4</v>
      </c>
      <c r="N6">
        <f>ABS(Table1[[#This Row],[lab_loc]]-Table1[[#This Row],[avg_lab]])</f>
        <v>0</v>
      </c>
      <c r="O6">
        <f>COUNTIF(Table1[[#This Row],[var1]:[var4]],"&gt;1")</f>
        <v>0</v>
      </c>
      <c r="P6">
        <f>ROUND(Table1[[#This Row],[avg_lab]],0)</f>
        <v>4</v>
      </c>
      <c r="Q6" t="str">
        <f>Table1[[#This Row],[lab1]]&amp;" "&amp;Table1[[#This Row],[lab2]]&amp;" "&amp;Table1[[#This Row],[lab3]]&amp;" "&amp;Table1[[#This Row],[lab4]]</f>
        <v>4 4 4 4</v>
      </c>
      <c r="R6" t="str">
        <f>VLOOKUP(Table1[[#This Row],[labels]],'labels set checker'!$A$1:$J$202,10,FALSE)</f>
        <v>{4,4,4,4}</v>
      </c>
      <c r="S6">
        <f>IF(Table1[[#This Row],[avg_lab_rounded]]=Table1[[#This Row],[lab_loc]],1,0)</f>
        <v>1</v>
      </c>
      <c r="T6">
        <f>(Table1[[#This Row],[lab_loc]]-Table1[[#This Row],[avg_lab]])^2</f>
        <v>0</v>
      </c>
      <c r="U6" s="10">
        <f>COUNTIF(Table1[[#This Row],[var_loc]],"&gt;1")</f>
        <v>0</v>
      </c>
      <c r="V6" s="10" t="str">
        <f>IF(Table1[[#This Row],[var_loc]]&gt;0.9,"highvar","lowvar")</f>
        <v>lowvar</v>
      </c>
    </row>
    <row r="7" spans="1:22" x14ac:dyDescent="0.25">
      <c r="A7">
        <v>208</v>
      </c>
      <c r="B7">
        <v>1.04</v>
      </c>
      <c r="C7">
        <v>0.159999999999999</v>
      </c>
      <c r="D7">
        <v>0.24</v>
      </c>
      <c r="E7">
        <v>0.64</v>
      </c>
      <c r="F7">
        <v>0.24</v>
      </c>
      <c r="G7">
        <v>3</v>
      </c>
      <c r="H7">
        <v>4</v>
      </c>
      <c r="I7">
        <v>3</v>
      </c>
      <c r="J7">
        <v>4</v>
      </c>
      <c r="K7">
        <v>3</v>
      </c>
      <c r="L7">
        <f>AVERAGE(Table1[[#This Row],[lab1]:[lab4]])</f>
        <v>3.5</v>
      </c>
      <c r="N7">
        <f>ABS(Table1[[#This Row],[lab_loc]]-Table1[[#This Row],[avg_lab]])</f>
        <v>0.5</v>
      </c>
      <c r="O7">
        <f>COUNTIF(Table1[[#This Row],[var1]:[var4]],"&gt;1")</f>
        <v>1</v>
      </c>
      <c r="P7">
        <f>ROUND(Table1[[#This Row],[avg_lab]],0)</f>
        <v>4</v>
      </c>
      <c r="Q7" t="str">
        <f>Table1[[#This Row],[lab1]]&amp;" "&amp;Table1[[#This Row],[lab2]]&amp;" "&amp;Table1[[#This Row],[lab3]]&amp;" "&amp;Table1[[#This Row],[lab4]]</f>
        <v>3 4 3 4</v>
      </c>
      <c r="R7" t="str">
        <f>VLOOKUP(Table1[[#This Row],[labels]],'labels set checker'!$A$1:$J$202,10,FALSE)</f>
        <v>{3,3,4,4}</v>
      </c>
      <c r="S7">
        <f>IF(Table1[[#This Row],[avg_lab_rounded]]=Table1[[#This Row],[lab_loc]],1,0)</f>
        <v>0</v>
      </c>
      <c r="T7">
        <f>(Table1[[#This Row],[lab_loc]]-Table1[[#This Row],[avg_lab]])^2</f>
        <v>0.25</v>
      </c>
      <c r="U7" s="10">
        <f>COUNTIF(Table1[[#This Row],[var_loc]],"&gt;1")</f>
        <v>0</v>
      </c>
      <c r="V7" s="10" t="str">
        <f>IF(Table1[[#This Row],[var_loc]]&gt;0.9,"highvar","lowvar")</f>
        <v>lowvar</v>
      </c>
    </row>
    <row r="8" spans="1:22" x14ac:dyDescent="0.25">
      <c r="A8">
        <v>209</v>
      </c>
      <c r="B8">
        <v>0.8</v>
      </c>
      <c r="C8">
        <v>0.64</v>
      </c>
      <c r="D8">
        <v>0.96</v>
      </c>
      <c r="E8">
        <v>0.4</v>
      </c>
      <c r="F8">
        <v>0.55999999999999905</v>
      </c>
      <c r="G8">
        <v>3</v>
      </c>
      <c r="H8">
        <v>4</v>
      </c>
      <c r="I8">
        <v>4</v>
      </c>
      <c r="J8">
        <v>4</v>
      </c>
      <c r="K8">
        <v>4</v>
      </c>
      <c r="L8">
        <f>AVERAGE(Table1[[#This Row],[lab1]:[lab4]])</f>
        <v>3.75</v>
      </c>
      <c r="N8">
        <f>ABS(Table1[[#This Row],[lab_loc]]-Table1[[#This Row],[avg_lab]])</f>
        <v>0.25</v>
      </c>
      <c r="O8">
        <f>COUNTIF(Table1[[#This Row],[var1]:[var4]],"&gt;1")</f>
        <v>0</v>
      </c>
      <c r="P8">
        <f>ROUND(Table1[[#This Row],[avg_lab]],0)</f>
        <v>4</v>
      </c>
      <c r="Q8" t="str">
        <f>Table1[[#This Row],[lab1]]&amp;" "&amp;Table1[[#This Row],[lab2]]&amp;" "&amp;Table1[[#This Row],[lab3]]&amp;" "&amp;Table1[[#This Row],[lab4]]</f>
        <v>3 4 4 4</v>
      </c>
      <c r="R8" t="str">
        <f>VLOOKUP(Table1[[#This Row],[labels]],'labels set checker'!$A$1:$J$202,10,FALSE)</f>
        <v>{3,4,4,4}</v>
      </c>
      <c r="S8">
        <f>IF(Table1[[#This Row],[avg_lab_rounded]]=Table1[[#This Row],[lab_loc]],1,0)</f>
        <v>1</v>
      </c>
      <c r="T8">
        <f>(Table1[[#This Row],[lab_loc]]-Table1[[#This Row],[avg_lab]])^2</f>
        <v>6.25E-2</v>
      </c>
      <c r="U8" s="10">
        <f>COUNTIF(Table1[[#This Row],[var_loc]],"&gt;1")</f>
        <v>0</v>
      </c>
      <c r="V8" s="10" t="str">
        <f>IF(Table1[[#This Row],[var_loc]]&gt;0.9,"highvar","lowvar")</f>
        <v>lowvar</v>
      </c>
    </row>
    <row r="9" spans="1:22" x14ac:dyDescent="0.25">
      <c r="A9">
        <v>210</v>
      </c>
      <c r="B9">
        <v>0.159999999999999</v>
      </c>
      <c r="C9">
        <v>0.24</v>
      </c>
      <c r="D9">
        <v>0.159999999999999</v>
      </c>
      <c r="E9">
        <v>0.4</v>
      </c>
      <c r="F9">
        <v>0</v>
      </c>
      <c r="G9">
        <v>3</v>
      </c>
      <c r="H9">
        <v>3</v>
      </c>
      <c r="I9">
        <v>3</v>
      </c>
      <c r="J9">
        <v>3</v>
      </c>
      <c r="K9">
        <v>3</v>
      </c>
      <c r="L9">
        <f>AVERAGE(Table1[[#This Row],[lab1]:[lab4]])</f>
        <v>3</v>
      </c>
      <c r="N9">
        <f>ABS(Table1[[#This Row],[lab_loc]]-Table1[[#This Row],[avg_lab]])</f>
        <v>0</v>
      </c>
      <c r="O9">
        <f>COUNTIF(Table1[[#This Row],[var1]:[var4]],"&gt;1")</f>
        <v>0</v>
      </c>
      <c r="P9">
        <f>ROUND(Table1[[#This Row],[avg_lab]],0)</f>
        <v>3</v>
      </c>
      <c r="Q9" t="str">
        <f>Table1[[#This Row],[lab1]]&amp;" "&amp;Table1[[#This Row],[lab2]]&amp;" "&amp;Table1[[#This Row],[lab3]]&amp;" "&amp;Table1[[#This Row],[lab4]]</f>
        <v>3 3 3 3</v>
      </c>
      <c r="R9" t="str">
        <f>VLOOKUP(Table1[[#This Row],[labels]],'labels set checker'!$A$1:$J$202,10,FALSE)</f>
        <v>{3,3,3,3}</v>
      </c>
      <c r="S9">
        <f>IF(Table1[[#This Row],[avg_lab_rounded]]=Table1[[#This Row],[lab_loc]],1,0)</f>
        <v>1</v>
      </c>
      <c r="T9">
        <f>(Table1[[#This Row],[lab_loc]]-Table1[[#This Row],[avg_lab]])^2</f>
        <v>0</v>
      </c>
      <c r="U9" s="10">
        <f>COUNTIF(Table1[[#This Row],[var_loc]],"&gt;1")</f>
        <v>0</v>
      </c>
      <c r="V9" s="10" t="str">
        <f>IF(Table1[[#This Row],[var_loc]]&gt;0.9,"highvar","lowvar")</f>
        <v>lowvar</v>
      </c>
    </row>
    <row r="10" spans="1:22" x14ac:dyDescent="0.25">
      <c r="A10">
        <v>212</v>
      </c>
      <c r="B10">
        <v>0.55999999999999905</v>
      </c>
      <c r="C10">
        <v>0.4</v>
      </c>
      <c r="D10">
        <v>0.55999999999999905</v>
      </c>
      <c r="E10">
        <v>0.64</v>
      </c>
      <c r="F10">
        <v>0.55999999999999905</v>
      </c>
      <c r="G10">
        <v>3</v>
      </c>
      <c r="H10">
        <v>3</v>
      </c>
      <c r="I10">
        <v>3</v>
      </c>
      <c r="J10">
        <v>2</v>
      </c>
      <c r="K10">
        <v>2</v>
      </c>
      <c r="L10">
        <f>AVERAGE(Table1[[#This Row],[lab1]:[lab4]])</f>
        <v>2.75</v>
      </c>
      <c r="N10">
        <f>ABS(Table1[[#This Row],[lab_loc]]-Table1[[#This Row],[avg_lab]])</f>
        <v>0.75</v>
      </c>
      <c r="O10">
        <f>COUNTIF(Table1[[#This Row],[var1]:[var4]],"&gt;1")</f>
        <v>0</v>
      </c>
      <c r="P10">
        <f>ROUND(Table1[[#This Row],[avg_lab]],0)</f>
        <v>3</v>
      </c>
      <c r="Q10" t="str">
        <f>Table1[[#This Row],[lab1]]&amp;" "&amp;Table1[[#This Row],[lab2]]&amp;" "&amp;Table1[[#This Row],[lab3]]&amp;" "&amp;Table1[[#This Row],[lab4]]</f>
        <v>3 3 3 2</v>
      </c>
      <c r="R10" t="str">
        <f>VLOOKUP(Table1[[#This Row],[labels]],'labels set checker'!$A$1:$J$202,10,FALSE)</f>
        <v>{2,3,3,3}</v>
      </c>
      <c r="S10">
        <f>IF(Table1[[#This Row],[avg_lab_rounded]]=Table1[[#This Row],[lab_loc]],1,0)</f>
        <v>0</v>
      </c>
      <c r="T10">
        <f>(Table1[[#This Row],[lab_loc]]-Table1[[#This Row],[avg_lab]])^2</f>
        <v>0.5625</v>
      </c>
      <c r="U10" s="10">
        <f>COUNTIF(Table1[[#This Row],[var_loc]],"&gt;1")</f>
        <v>0</v>
      </c>
      <c r="V10" s="10" t="str">
        <f>IF(Table1[[#This Row],[var_loc]]&gt;0.9,"highvar","lowvar")</f>
        <v>lowvar</v>
      </c>
    </row>
    <row r="11" spans="1:22" x14ac:dyDescent="0.25">
      <c r="A11">
        <v>213</v>
      </c>
      <c r="B11">
        <v>0.24</v>
      </c>
      <c r="C11">
        <v>0.4</v>
      </c>
      <c r="D11">
        <v>0.64</v>
      </c>
      <c r="E11">
        <v>0.4</v>
      </c>
      <c r="F11">
        <v>0.4</v>
      </c>
      <c r="G11">
        <v>4</v>
      </c>
      <c r="H11">
        <v>4</v>
      </c>
      <c r="I11">
        <v>4</v>
      </c>
      <c r="J11">
        <v>3</v>
      </c>
      <c r="K11">
        <v>4</v>
      </c>
      <c r="L11">
        <f>AVERAGE(Table1[[#This Row],[lab1]:[lab4]])</f>
        <v>3.75</v>
      </c>
      <c r="N11">
        <f>ABS(Table1[[#This Row],[lab_loc]]-Table1[[#This Row],[avg_lab]])</f>
        <v>0.25</v>
      </c>
      <c r="O11">
        <f>COUNTIF(Table1[[#This Row],[var1]:[var4]],"&gt;1")</f>
        <v>0</v>
      </c>
      <c r="P11">
        <f>ROUND(Table1[[#This Row],[avg_lab]],0)</f>
        <v>4</v>
      </c>
      <c r="Q11" t="str">
        <f>Table1[[#This Row],[lab1]]&amp;" "&amp;Table1[[#This Row],[lab2]]&amp;" "&amp;Table1[[#This Row],[lab3]]&amp;" "&amp;Table1[[#This Row],[lab4]]</f>
        <v>4 4 4 3</v>
      </c>
      <c r="R11" t="str">
        <f>VLOOKUP(Table1[[#This Row],[labels]],'labels set checker'!$A$1:$J$202,10,FALSE)</f>
        <v>{3,4,4,4}</v>
      </c>
      <c r="S11">
        <f>IF(Table1[[#This Row],[avg_lab_rounded]]=Table1[[#This Row],[lab_loc]],1,0)</f>
        <v>1</v>
      </c>
      <c r="T11">
        <f>(Table1[[#This Row],[lab_loc]]-Table1[[#This Row],[avg_lab]])^2</f>
        <v>6.25E-2</v>
      </c>
      <c r="U11" s="10">
        <f>COUNTIF(Table1[[#This Row],[var_loc]],"&gt;1")</f>
        <v>0</v>
      </c>
      <c r="V11" s="10" t="str">
        <f>IF(Table1[[#This Row],[var_loc]]&gt;0.9,"highvar","lowvar")</f>
        <v>lowvar</v>
      </c>
    </row>
    <row r="12" spans="1:22" x14ac:dyDescent="0.25">
      <c r="A12">
        <v>215</v>
      </c>
      <c r="B12">
        <v>0.8</v>
      </c>
      <c r="C12">
        <v>0.24</v>
      </c>
      <c r="D12">
        <v>0.159999999999999</v>
      </c>
      <c r="E12">
        <v>0.159999999999999</v>
      </c>
      <c r="F12">
        <v>0.159999999999999</v>
      </c>
      <c r="G12">
        <v>3</v>
      </c>
      <c r="H12">
        <v>4</v>
      </c>
      <c r="I12">
        <v>4</v>
      </c>
      <c r="J12">
        <v>4</v>
      </c>
      <c r="K12">
        <v>4</v>
      </c>
      <c r="L12">
        <f>AVERAGE(Table1[[#This Row],[lab1]:[lab4]])</f>
        <v>3.75</v>
      </c>
      <c r="N12">
        <f>ABS(Table1[[#This Row],[lab_loc]]-Table1[[#This Row],[avg_lab]])</f>
        <v>0.25</v>
      </c>
      <c r="O12">
        <f>COUNTIF(Table1[[#This Row],[var1]:[var4]],"&gt;1")</f>
        <v>0</v>
      </c>
      <c r="P12">
        <f>ROUND(Table1[[#This Row],[avg_lab]],0)</f>
        <v>4</v>
      </c>
      <c r="Q12" t="str">
        <f>Table1[[#This Row],[lab1]]&amp;" "&amp;Table1[[#This Row],[lab2]]&amp;" "&amp;Table1[[#This Row],[lab3]]&amp;" "&amp;Table1[[#This Row],[lab4]]</f>
        <v>3 4 4 4</v>
      </c>
      <c r="R12" t="str">
        <f>VLOOKUP(Table1[[#This Row],[labels]],'labels set checker'!$A$1:$J$202,10,FALSE)</f>
        <v>{3,4,4,4}</v>
      </c>
      <c r="S12">
        <f>IF(Table1[[#This Row],[avg_lab_rounded]]=Table1[[#This Row],[lab_loc]],1,0)</f>
        <v>1</v>
      </c>
      <c r="T12">
        <f>(Table1[[#This Row],[lab_loc]]-Table1[[#This Row],[avg_lab]])^2</f>
        <v>6.25E-2</v>
      </c>
      <c r="U12" s="10">
        <f>COUNTIF(Table1[[#This Row],[var_loc]],"&gt;1")</f>
        <v>0</v>
      </c>
      <c r="V12" s="10" t="str">
        <f>IF(Table1[[#This Row],[var_loc]]&gt;0.9,"highvar","lowvar")</f>
        <v>lowvar</v>
      </c>
    </row>
    <row r="13" spans="1:22" x14ac:dyDescent="0.25">
      <c r="A13">
        <v>216</v>
      </c>
      <c r="B13">
        <v>0.24</v>
      </c>
      <c r="C13">
        <v>0.55999999999999905</v>
      </c>
      <c r="D13">
        <v>0.24</v>
      </c>
      <c r="E13">
        <v>0.24</v>
      </c>
      <c r="F13">
        <v>0.24</v>
      </c>
      <c r="G13">
        <v>3</v>
      </c>
      <c r="H13">
        <v>4</v>
      </c>
      <c r="I13">
        <v>4</v>
      </c>
      <c r="J13">
        <v>3</v>
      </c>
      <c r="K13">
        <v>3</v>
      </c>
      <c r="L13">
        <f>AVERAGE(Table1[[#This Row],[lab1]:[lab4]])</f>
        <v>3.5</v>
      </c>
      <c r="N13">
        <f>ABS(Table1[[#This Row],[lab_loc]]-Table1[[#This Row],[avg_lab]])</f>
        <v>0.5</v>
      </c>
      <c r="O13">
        <f>COUNTIF(Table1[[#This Row],[var1]:[var4]],"&gt;1")</f>
        <v>0</v>
      </c>
      <c r="P13">
        <f>ROUND(Table1[[#This Row],[avg_lab]],0)</f>
        <v>4</v>
      </c>
      <c r="Q13" t="str">
        <f>Table1[[#This Row],[lab1]]&amp;" "&amp;Table1[[#This Row],[lab2]]&amp;" "&amp;Table1[[#This Row],[lab3]]&amp;" "&amp;Table1[[#This Row],[lab4]]</f>
        <v>3 4 4 3</v>
      </c>
      <c r="R13" t="str">
        <f>VLOOKUP(Table1[[#This Row],[labels]],'labels set checker'!$A$1:$J$202,10,FALSE)</f>
        <v>{3,3,4,4}</v>
      </c>
      <c r="S13">
        <f>IF(Table1[[#This Row],[avg_lab_rounded]]=Table1[[#This Row],[lab_loc]],1,0)</f>
        <v>0</v>
      </c>
      <c r="T13">
        <f>(Table1[[#This Row],[lab_loc]]-Table1[[#This Row],[avg_lab]])^2</f>
        <v>0.25</v>
      </c>
      <c r="U13" s="10">
        <f>COUNTIF(Table1[[#This Row],[var_loc]],"&gt;1")</f>
        <v>0</v>
      </c>
      <c r="V13" s="10" t="str">
        <f>IF(Table1[[#This Row],[var_loc]]&gt;0.9,"highvar","lowvar")</f>
        <v>lowvar</v>
      </c>
    </row>
    <row r="14" spans="1:22" x14ac:dyDescent="0.25">
      <c r="A14">
        <v>217</v>
      </c>
      <c r="B14">
        <v>1.04</v>
      </c>
      <c r="C14">
        <v>1.2</v>
      </c>
      <c r="D14">
        <v>1.04</v>
      </c>
      <c r="E14">
        <v>0.96</v>
      </c>
      <c r="F14">
        <v>0.96</v>
      </c>
      <c r="G14">
        <v>2</v>
      </c>
      <c r="H14">
        <v>2</v>
      </c>
      <c r="I14">
        <v>3</v>
      </c>
      <c r="J14">
        <v>2</v>
      </c>
      <c r="K14">
        <v>2</v>
      </c>
      <c r="L14">
        <f>AVERAGE(Table1[[#This Row],[lab1]:[lab4]])</f>
        <v>2.25</v>
      </c>
      <c r="N14">
        <f>ABS(Table1[[#This Row],[lab_loc]]-Table1[[#This Row],[avg_lab]])</f>
        <v>0.25</v>
      </c>
      <c r="O14">
        <f>COUNTIF(Table1[[#This Row],[var1]:[var4]],"&gt;1")</f>
        <v>3</v>
      </c>
      <c r="P14">
        <f>ROUND(Table1[[#This Row],[avg_lab]],0)</f>
        <v>2</v>
      </c>
      <c r="Q14" t="str">
        <f>Table1[[#This Row],[lab1]]&amp;" "&amp;Table1[[#This Row],[lab2]]&amp;" "&amp;Table1[[#This Row],[lab3]]&amp;" "&amp;Table1[[#This Row],[lab4]]</f>
        <v>2 2 3 2</v>
      </c>
      <c r="R14" t="str">
        <f>VLOOKUP(Table1[[#This Row],[labels]],'labels set checker'!$A$1:$J$202,10,FALSE)</f>
        <v>{2,2,2,3}</v>
      </c>
      <c r="S14">
        <f>IF(Table1[[#This Row],[avg_lab_rounded]]=Table1[[#This Row],[lab_loc]],1,0)</f>
        <v>1</v>
      </c>
      <c r="T14">
        <f>(Table1[[#This Row],[lab_loc]]-Table1[[#This Row],[avg_lab]])^2</f>
        <v>6.25E-2</v>
      </c>
      <c r="U14" s="10">
        <f>COUNTIF(Table1[[#This Row],[var_loc]],"&gt;1")</f>
        <v>0</v>
      </c>
      <c r="V14" s="10" t="str">
        <f>IF(Table1[[#This Row],[var_loc]]&gt;0.9,"highvar","lowvar")</f>
        <v>highvar</v>
      </c>
    </row>
    <row r="15" spans="1:22" x14ac:dyDescent="0.25">
      <c r="A15">
        <v>220</v>
      </c>
      <c r="B15">
        <v>0.55999999999999905</v>
      </c>
      <c r="C15">
        <v>1.44</v>
      </c>
      <c r="D15">
        <v>1.36</v>
      </c>
      <c r="E15">
        <v>0.24</v>
      </c>
      <c r="F15">
        <v>1.04</v>
      </c>
      <c r="G15">
        <v>2</v>
      </c>
      <c r="H15">
        <v>2</v>
      </c>
      <c r="I15">
        <v>3</v>
      </c>
      <c r="J15">
        <v>1</v>
      </c>
      <c r="K15">
        <v>2</v>
      </c>
      <c r="L15">
        <f>AVERAGE(Table1[[#This Row],[lab1]:[lab4]])</f>
        <v>2</v>
      </c>
      <c r="N15">
        <f>ABS(Table1[[#This Row],[lab_loc]]-Table1[[#This Row],[avg_lab]])</f>
        <v>0</v>
      </c>
      <c r="O15">
        <f>COUNTIF(Table1[[#This Row],[var1]:[var4]],"&gt;1")</f>
        <v>2</v>
      </c>
      <c r="P15">
        <f>ROUND(Table1[[#This Row],[avg_lab]],0)</f>
        <v>2</v>
      </c>
      <c r="Q15" t="str">
        <f>Table1[[#This Row],[lab1]]&amp;" "&amp;Table1[[#This Row],[lab2]]&amp;" "&amp;Table1[[#This Row],[lab3]]&amp;" "&amp;Table1[[#This Row],[lab4]]</f>
        <v>2 2 3 1</v>
      </c>
      <c r="R15" t="str">
        <f>VLOOKUP(Table1[[#This Row],[labels]],'labels set checker'!$A$1:$J$202,10,FALSE)</f>
        <v>{1,2,2,3}</v>
      </c>
      <c r="S15">
        <f>IF(Table1[[#This Row],[avg_lab_rounded]]=Table1[[#This Row],[lab_loc]],1,0)</f>
        <v>1</v>
      </c>
      <c r="T15">
        <f>(Table1[[#This Row],[lab_loc]]-Table1[[#This Row],[avg_lab]])^2</f>
        <v>0</v>
      </c>
      <c r="U15" s="10">
        <f>COUNTIF(Table1[[#This Row],[var_loc]],"&gt;1")</f>
        <v>1</v>
      </c>
      <c r="V15" s="10" t="str">
        <f>IF(Table1[[#This Row],[var_loc]]&gt;0.9,"highvar","lowvar")</f>
        <v>highvar</v>
      </c>
    </row>
    <row r="16" spans="1:22" x14ac:dyDescent="0.25">
      <c r="A16">
        <v>221</v>
      </c>
      <c r="B16">
        <v>0.24</v>
      </c>
      <c r="C16">
        <v>0.4</v>
      </c>
      <c r="D16">
        <v>0.64</v>
      </c>
      <c r="E16">
        <v>0.8</v>
      </c>
      <c r="F16">
        <v>0.24</v>
      </c>
      <c r="G16">
        <v>3</v>
      </c>
      <c r="H16">
        <v>3</v>
      </c>
      <c r="I16">
        <v>3</v>
      </c>
      <c r="J16">
        <v>3</v>
      </c>
      <c r="K16">
        <v>3</v>
      </c>
      <c r="L16">
        <f>AVERAGE(Table1[[#This Row],[lab1]:[lab4]])</f>
        <v>3</v>
      </c>
      <c r="N16">
        <f>ABS(Table1[[#This Row],[lab_loc]]-Table1[[#This Row],[avg_lab]])</f>
        <v>0</v>
      </c>
      <c r="O16">
        <f>COUNTIF(Table1[[#This Row],[var1]:[var4]],"&gt;1")</f>
        <v>0</v>
      </c>
      <c r="P16">
        <f>ROUND(Table1[[#This Row],[avg_lab]],0)</f>
        <v>3</v>
      </c>
      <c r="Q16" t="str">
        <f>Table1[[#This Row],[lab1]]&amp;" "&amp;Table1[[#This Row],[lab2]]&amp;" "&amp;Table1[[#This Row],[lab3]]&amp;" "&amp;Table1[[#This Row],[lab4]]</f>
        <v>3 3 3 3</v>
      </c>
      <c r="R16" t="str">
        <f>VLOOKUP(Table1[[#This Row],[labels]],'labels set checker'!$A$1:$J$202,10,FALSE)</f>
        <v>{3,3,3,3}</v>
      </c>
      <c r="S16">
        <f>IF(Table1[[#This Row],[avg_lab_rounded]]=Table1[[#This Row],[lab_loc]],1,0)</f>
        <v>1</v>
      </c>
      <c r="T16">
        <f>(Table1[[#This Row],[lab_loc]]-Table1[[#This Row],[avg_lab]])^2</f>
        <v>0</v>
      </c>
      <c r="U16" s="10">
        <f>COUNTIF(Table1[[#This Row],[var_loc]],"&gt;1")</f>
        <v>0</v>
      </c>
      <c r="V16" s="10" t="str">
        <f>IF(Table1[[#This Row],[var_loc]]&gt;0.9,"highvar","lowvar")</f>
        <v>lowvar</v>
      </c>
    </row>
    <row r="17" spans="1:22" x14ac:dyDescent="0.25">
      <c r="A17">
        <v>222</v>
      </c>
      <c r="B17">
        <v>0.55999999999999905</v>
      </c>
      <c r="C17">
        <v>0.159999999999999</v>
      </c>
      <c r="D17">
        <v>0.24</v>
      </c>
      <c r="E17">
        <v>0</v>
      </c>
      <c r="F17">
        <v>0.24</v>
      </c>
      <c r="G17">
        <v>3</v>
      </c>
      <c r="H17">
        <v>3</v>
      </c>
      <c r="I17">
        <v>3</v>
      </c>
      <c r="J17">
        <v>3</v>
      </c>
      <c r="K17">
        <v>3</v>
      </c>
      <c r="L17">
        <f>AVERAGE(Table1[[#This Row],[lab1]:[lab4]])</f>
        <v>3</v>
      </c>
      <c r="N17">
        <f>ABS(Table1[[#This Row],[lab_loc]]-Table1[[#This Row],[avg_lab]])</f>
        <v>0</v>
      </c>
      <c r="O17">
        <f>COUNTIF(Table1[[#This Row],[var1]:[var4]],"&gt;1")</f>
        <v>0</v>
      </c>
      <c r="P17">
        <f>ROUND(Table1[[#This Row],[avg_lab]],0)</f>
        <v>3</v>
      </c>
      <c r="Q17" t="str">
        <f>Table1[[#This Row],[lab1]]&amp;" "&amp;Table1[[#This Row],[lab2]]&amp;" "&amp;Table1[[#This Row],[lab3]]&amp;" "&amp;Table1[[#This Row],[lab4]]</f>
        <v>3 3 3 3</v>
      </c>
      <c r="R17" t="str">
        <f>VLOOKUP(Table1[[#This Row],[labels]],'labels set checker'!$A$1:$J$202,10,FALSE)</f>
        <v>{3,3,3,3}</v>
      </c>
      <c r="S17">
        <f>IF(Table1[[#This Row],[avg_lab_rounded]]=Table1[[#This Row],[lab_loc]],1,0)</f>
        <v>1</v>
      </c>
      <c r="T17">
        <f>(Table1[[#This Row],[lab_loc]]-Table1[[#This Row],[avg_lab]])^2</f>
        <v>0</v>
      </c>
      <c r="U17" s="10">
        <f>COUNTIF(Table1[[#This Row],[var_loc]],"&gt;1")</f>
        <v>0</v>
      </c>
      <c r="V17" s="10" t="str">
        <f>IF(Table1[[#This Row],[var_loc]]&gt;0.9,"highvar","lowvar")</f>
        <v>lowvar</v>
      </c>
    </row>
    <row r="18" spans="1:22" x14ac:dyDescent="0.25">
      <c r="A18">
        <v>223</v>
      </c>
      <c r="B18">
        <v>0.24</v>
      </c>
      <c r="C18">
        <v>0.24</v>
      </c>
      <c r="D18">
        <v>1.44</v>
      </c>
      <c r="E18">
        <v>0.64</v>
      </c>
      <c r="F18">
        <v>0.24</v>
      </c>
      <c r="G18">
        <v>3</v>
      </c>
      <c r="H18">
        <v>4</v>
      </c>
      <c r="I18">
        <v>2</v>
      </c>
      <c r="J18">
        <v>3</v>
      </c>
      <c r="K18">
        <v>3</v>
      </c>
      <c r="L18">
        <f>AVERAGE(Table1[[#This Row],[lab1]:[lab4]])</f>
        <v>3</v>
      </c>
      <c r="N18">
        <f>ABS(Table1[[#This Row],[lab_loc]]-Table1[[#This Row],[avg_lab]])</f>
        <v>0</v>
      </c>
      <c r="O18">
        <f>COUNTIF(Table1[[#This Row],[var1]:[var4]],"&gt;1")</f>
        <v>1</v>
      </c>
      <c r="P18">
        <f>ROUND(Table1[[#This Row],[avg_lab]],0)</f>
        <v>3</v>
      </c>
      <c r="Q18" t="str">
        <f>Table1[[#This Row],[lab1]]&amp;" "&amp;Table1[[#This Row],[lab2]]&amp;" "&amp;Table1[[#This Row],[lab3]]&amp;" "&amp;Table1[[#This Row],[lab4]]</f>
        <v>3 4 2 3</v>
      </c>
      <c r="R18" t="str">
        <f>VLOOKUP(Table1[[#This Row],[labels]],'labels set checker'!$A$1:$J$202,10,FALSE)</f>
        <v>{2,3,3,4}</v>
      </c>
      <c r="S18">
        <f>IF(Table1[[#This Row],[avg_lab_rounded]]=Table1[[#This Row],[lab_loc]],1,0)</f>
        <v>1</v>
      </c>
      <c r="T18">
        <f>(Table1[[#This Row],[lab_loc]]-Table1[[#This Row],[avg_lab]])^2</f>
        <v>0</v>
      </c>
      <c r="U18" s="10">
        <f>COUNTIF(Table1[[#This Row],[var_loc]],"&gt;1")</f>
        <v>0</v>
      </c>
      <c r="V18" s="10" t="str">
        <f>IF(Table1[[#This Row],[var_loc]]&gt;0.9,"highvar","lowvar")</f>
        <v>lowvar</v>
      </c>
    </row>
    <row r="19" spans="1:22" x14ac:dyDescent="0.25">
      <c r="A19">
        <v>224</v>
      </c>
      <c r="B19">
        <v>0.55999999999999905</v>
      </c>
      <c r="C19">
        <v>0.8</v>
      </c>
      <c r="D19">
        <v>0.64</v>
      </c>
      <c r="E19">
        <v>1.04</v>
      </c>
      <c r="F19">
        <v>0.55999999999999905</v>
      </c>
      <c r="G19">
        <v>3</v>
      </c>
      <c r="H19">
        <v>2</v>
      </c>
      <c r="I19">
        <v>2</v>
      </c>
      <c r="J19">
        <v>3</v>
      </c>
      <c r="K19">
        <v>3</v>
      </c>
      <c r="L19">
        <f>AVERAGE(Table1[[#This Row],[lab1]:[lab4]])</f>
        <v>2.5</v>
      </c>
      <c r="N19">
        <f>ABS(Table1[[#This Row],[lab_loc]]-Table1[[#This Row],[avg_lab]])</f>
        <v>0.5</v>
      </c>
      <c r="O19">
        <f>COUNTIF(Table1[[#This Row],[var1]:[var4]],"&gt;1")</f>
        <v>1</v>
      </c>
      <c r="P19">
        <f>ROUND(Table1[[#This Row],[avg_lab]],0)</f>
        <v>3</v>
      </c>
      <c r="Q19" t="str">
        <f>Table1[[#This Row],[lab1]]&amp;" "&amp;Table1[[#This Row],[lab2]]&amp;" "&amp;Table1[[#This Row],[lab3]]&amp;" "&amp;Table1[[#This Row],[lab4]]</f>
        <v>3 2 2 3</v>
      </c>
      <c r="R19" t="str">
        <f>VLOOKUP(Table1[[#This Row],[labels]],'labels set checker'!$A$1:$J$202,10,FALSE)</f>
        <v>{2,2,3,3}</v>
      </c>
      <c r="S19">
        <f>IF(Table1[[#This Row],[avg_lab_rounded]]=Table1[[#This Row],[lab_loc]],1,0)</f>
        <v>1</v>
      </c>
      <c r="T19">
        <f>(Table1[[#This Row],[lab_loc]]-Table1[[#This Row],[avg_lab]])^2</f>
        <v>0.25</v>
      </c>
      <c r="U19" s="10">
        <f>COUNTIF(Table1[[#This Row],[var_loc]],"&gt;1")</f>
        <v>0</v>
      </c>
      <c r="V19" s="10" t="str">
        <f>IF(Table1[[#This Row],[var_loc]]&gt;0.9,"highvar","lowvar")</f>
        <v>lowvar</v>
      </c>
    </row>
    <row r="20" spans="1:22" x14ac:dyDescent="0.25">
      <c r="A20">
        <v>225</v>
      </c>
      <c r="B20">
        <v>0.24</v>
      </c>
      <c r="C20">
        <v>0.55999999999999905</v>
      </c>
      <c r="D20">
        <v>0.55999999999999905</v>
      </c>
      <c r="E20">
        <v>0.4</v>
      </c>
      <c r="F20">
        <v>0.24</v>
      </c>
      <c r="G20">
        <v>4</v>
      </c>
      <c r="H20">
        <v>3</v>
      </c>
      <c r="I20">
        <v>3</v>
      </c>
      <c r="J20">
        <v>3</v>
      </c>
      <c r="K20">
        <v>3</v>
      </c>
      <c r="L20">
        <f>AVERAGE(Table1[[#This Row],[lab1]:[lab4]])</f>
        <v>3.25</v>
      </c>
      <c r="N20">
        <f>ABS(Table1[[#This Row],[lab_loc]]-Table1[[#This Row],[avg_lab]])</f>
        <v>0.25</v>
      </c>
      <c r="O20">
        <f>COUNTIF(Table1[[#This Row],[var1]:[var4]],"&gt;1")</f>
        <v>0</v>
      </c>
      <c r="P20">
        <f>ROUND(Table1[[#This Row],[avg_lab]],0)</f>
        <v>3</v>
      </c>
      <c r="Q20" t="str">
        <f>Table1[[#This Row],[lab1]]&amp;" "&amp;Table1[[#This Row],[lab2]]&amp;" "&amp;Table1[[#This Row],[lab3]]&amp;" "&amp;Table1[[#This Row],[lab4]]</f>
        <v>4 3 3 3</v>
      </c>
      <c r="R20" t="str">
        <f>VLOOKUP(Table1[[#This Row],[labels]],'labels set checker'!$A$1:$J$202,10,FALSE)</f>
        <v>{3,3,3,4}</v>
      </c>
      <c r="S20">
        <f>IF(Table1[[#This Row],[avg_lab_rounded]]=Table1[[#This Row],[lab_loc]],1,0)</f>
        <v>1</v>
      </c>
      <c r="T20">
        <f>(Table1[[#This Row],[lab_loc]]-Table1[[#This Row],[avg_lab]])^2</f>
        <v>6.25E-2</v>
      </c>
      <c r="U20" s="10">
        <f>COUNTIF(Table1[[#This Row],[var_loc]],"&gt;1")</f>
        <v>0</v>
      </c>
      <c r="V20" s="10" t="str">
        <f>IF(Table1[[#This Row],[var_loc]]&gt;0.9,"highvar","lowvar")</f>
        <v>lowvar</v>
      </c>
    </row>
    <row r="21" spans="1:22" x14ac:dyDescent="0.25">
      <c r="A21">
        <v>226</v>
      </c>
      <c r="B21">
        <v>0.8</v>
      </c>
      <c r="C21">
        <v>1.2</v>
      </c>
      <c r="D21">
        <v>0.55999999999999905</v>
      </c>
      <c r="E21">
        <v>0.159999999999999</v>
      </c>
      <c r="F21">
        <v>1.2</v>
      </c>
      <c r="G21">
        <v>3</v>
      </c>
      <c r="H21">
        <v>4</v>
      </c>
      <c r="I21">
        <v>3</v>
      </c>
      <c r="J21">
        <v>4</v>
      </c>
      <c r="K21">
        <v>4</v>
      </c>
      <c r="L21">
        <f>AVERAGE(Table1[[#This Row],[lab1]:[lab4]])</f>
        <v>3.5</v>
      </c>
      <c r="N21">
        <f>ABS(Table1[[#This Row],[lab_loc]]-Table1[[#This Row],[avg_lab]])</f>
        <v>0.5</v>
      </c>
      <c r="O21">
        <f>COUNTIF(Table1[[#This Row],[var1]:[var4]],"&gt;1")</f>
        <v>1</v>
      </c>
      <c r="P21">
        <f>ROUND(Table1[[#This Row],[avg_lab]],0)</f>
        <v>4</v>
      </c>
      <c r="Q21" t="str">
        <f>Table1[[#This Row],[lab1]]&amp;" "&amp;Table1[[#This Row],[lab2]]&amp;" "&amp;Table1[[#This Row],[lab3]]&amp;" "&amp;Table1[[#This Row],[lab4]]</f>
        <v>3 4 3 4</v>
      </c>
      <c r="R21" t="str">
        <f>VLOOKUP(Table1[[#This Row],[labels]],'labels set checker'!$A$1:$J$202,10,FALSE)</f>
        <v>{3,3,4,4}</v>
      </c>
      <c r="S21">
        <f>IF(Table1[[#This Row],[avg_lab_rounded]]=Table1[[#This Row],[lab_loc]],1,0)</f>
        <v>1</v>
      </c>
      <c r="T21">
        <f>(Table1[[#This Row],[lab_loc]]-Table1[[#This Row],[avg_lab]])^2</f>
        <v>0.25</v>
      </c>
      <c r="U21" s="10">
        <f>COUNTIF(Table1[[#This Row],[var_loc]],"&gt;1")</f>
        <v>1</v>
      </c>
      <c r="V21" s="10" t="str">
        <f>IF(Table1[[#This Row],[var_loc]]&gt;0.9,"highvar","lowvar")</f>
        <v>highvar</v>
      </c>
    </row>
    <row r="22" spans="1:22" x14ac:dyDescent="0.25">
      <c r="A22">
        <v>9999</v>
      </c>
      <c r="B22">
        <v>0.45440000000000003</v>
      </c>
      <c r="C22">
        <v>0.89959999999999996</v>
      </c>
      <c r="D22">
        <v>0.699599999999999</v>
      </c>
      <c r="E22">
        <v>0.76</v>
      </c>
      <c r="F22">
        <v>0.59239999999999904</v>
      </c>
      <c r="G22">
        <v>4</v>
      </c>
      <c r="H22">
        <v>3</v>
      </c>
      <c r="I22">
        <v>3</v>
      </c>
      <c r="J22">
        <v>4</v>
      </c>
      <c r="K22">
        <v>4</v>
      </c>
      <c r="L22">
        <f>AVERAGE(Table1[[#This Row],[lab1]:[lab4]])</f>
        <v>3.5</v>
      </c>
      <c r="N22">
        <f>ABS(Table1[[#This Row],[lab_loc]]-Table1[[#This Row],[avg_lab]])</f>
        <v>0.5</v>
      </c>
      <c r="O22">
        <f>COUNTIF(Table1[[#This Row],[var1]:[var4]],"&gt;1")</f>
        <v>0</v>
      </c>
      <c r="P22">
        <f>ROUND(Table1[[#This Row],[avg_lab]],0)</f>
        <v>4</v>
      </c>
      <c r="Q22" t="str">
        <f>Table1[[#This Row],[lab1]]&amp;" "&amp;Table1[[#This Row],[lab2]]&amp;" "&amp;Table1[[#This Row],[lab3]]&amp;" "&amp;Table1[[#This Row],[lab4]]</f>
        <v>4 3 3 4</v>
      </c>
      <c r="R22" t="str">
        <f>VLOOKUP(Table1[[#This Row],[labels]],'labels set checker'!$A$1:$J$202,10,FALSE)</f>
        <v>{3,3,4,4}</v>
      </c>
      <c r="S22">
        <f>IF(Table1[[#This Row],[avg_lab_rounded]]=Table1[[#This Row],[lab_loc]],1,0)</f>
        <v>1</v>
      </c>
      <c r="T22">
        <f>(Table1[[#This Row],[lab_loc]]-Table1[[#This Row],[avg_lab]])^2</f>
        <v>0.25</v>
      </c>
      <c r="U22" s="10">
        <f>COUNTIF(Table1[[#This Row],[var_loc]],"&gt;1")</f>
        <v>0</v>
      </c>
      <c r="V22" s="10" t="str">
        <f>IF(Table1[[#This Row],[var_loc]]&gt;0.9,"highvar","lowvar")</f>
        <v>lowvar</v>
      </c>
    </row>
    <row r="23" spans="1:22" x14ac:dyDescent="0.25">
      <c r="A23">
        <v>228</v>
      </c>
      <c r="B23">
        <v>0.16</v>
      </c>
      <c r="C23">
        <v>0.8</v>
      </c>
      <c r="D23">
        <v>0.8</v>
      </c>
      <c r="E23">
        <v>0.55999999999999905</v>
      </c>
      <c r="F23">
        <v>1.04</v>
      </c>
      <c r="G23">
        <v>2</v>
      </c>
      <c r="H23">
        <v>2</v>
      </c>
      <c r="I23">
        <v>3</v>
      </c>
      <c r="J23">
        <v>3</v>
      </c>
      <c r="K23">
        <v>2</v>
      </c>
      <c r="L23">
        <f>AVERAGE(Table1[[#This Row],[lab1]:[lab4]])</f>
        <v>2.5</v>
      </c>
      <c r="N23">
        <f>ABS(Table1[[#This Row],[lab_loc]]-Table1[[#This Row],[avg_lab]])</f>
        <v>0.5</v>
      </c>
      <c r="O23">
        <f>COUNTIF(Table1[[#This Row],[var1]:[var4]],"&gt;1")</f>
        <v>0</v>
      </c>
      <c r="P23">
        <f>ROUND(Table1[[#This Row],[avg_lab]],0)</f>
        <v>3</v>
      </c>
      <c r="Q23" t="str">
        <f>Table1[[#This Row],[lab1]]&amp;" "&amp;Table1[[#This Row],[lab2]]&amp;" "&amp;Table1[[#This Row],[lab3]]&amp;" "&amp;Table1[[#This Row],[lab4]]</f>
        <v>2 2 3 3</v>
      </c>
      <c r="R23" t="str">
        <f>VLOOKUP(Table1[[#This Row],[labels]],'labels set checker'!$A$1:$J$202,10,FALSE)</f>
        <v>{2,2,3,3}</v>
      </c>
      <c r="S23">
        <f>IF(Table1[[#This Row],[avg_lab_rounded]]=Table1[[#This Row],[lab_loc]],1,0)</f>
        <v>0</v>
      </c>
      <c r="T23">
        <f>(Table1[[#This Row],[lab_loc]]-Table1[[#This Row],[avg_lab]])^2</f>
        <v>0.25</v>
      </c>
      <c r="U23" s="10">
        <f>COUNTIF(Table1[[#This Row],[var_loc]],"&gt;1")</f>
        <v>1</v>
      </c>
      <c r="V23" s="10" t="str">
        <f>IF(Table1[[#This Row],[var_loc]]&gt;0.9,"highvar","lowvar")</f>
        <v>highvar</v>
      </c>
    </row>
    <row r="24" spans="1:22" x14ac:dyDescent="0.25">
      <c r="A24">
        <v>229</v>
      </c>
      <c r="B24">
        <v>0.64</v>
      </c>
      <c r="C24">
        <v>1.6</v>
      </c>
      <c r="D24">
        <v>0.24</v>
      </c>
      <c r="E24">
        <v>0.64</v>
      </c>
      <c r="F24">
        <v>0.55999999999999905</v>
      </c>
      <c r="G24">
        <v>4</v>
      </c>
      <c r="H24">
        <v>4</v>
      </c>
      <c r="I24">
        <v>4</v>
      </c>
      <c r="J24">
        <v>4</v>
      </c>
      <c r="K24">
        <v>4</v>
      </c>
      <c r="L24">
        <f>AVERAGE(Table1[[#This Row],[lab1]:[lab4]])</f>
        <v>4</v>
      </c>
      <c r="N24">
        <f>ABS(Table1[[#This Row],[lab_loc]]-Table1[[#This Row],[avg_lab]])</f>
        <v>0</v>
      </c>
      <c r="O24">
        <f>COUNTIF(Table1[[#This Row],[var1]:[var4]],"&gt;1")</f>
        <v>1</v>
      </c>
      <c r="P24">
        <f>ROUND(Table1[[#This Row],[avg_lab]],0)</f>
        <v>4</v>
      </c>
      <c r="Q24" t="str">
        <f>Table1[[#This Row],[lab1]]&amp;" "&amp;Table1[[#This Row],[lab2]]&amp;" "&amp;Table1[[#This Row],[lab3]]&amp;" "&amp;Table1[[#This Row],[lab4]]</f>
        <v>4 4 4 4</v>
      </c>
      <c r="R24" t="str">
        <f>VLOOKUP(Table1[[#This Row],[labels]],'labels set checker'!$A$1:$J$202,10,FALSE)</f>
        <v>{4,4,4,4}</v>
      </c>
      <c r="S24">
        <f>IF(Table1[[#This Row],[avg_lab_rounded]]=Table1[[#This Row],[lab_loc]],1,0)</f>
        <v>1</v>
      </c>
      <c r="T24">
        <f>(Table1[[#This Row],[lab_loc]]-Table1[[#This Row],[avg_lab]])^2</f>
        <v>0</v>
      </c>
      <c r="U24" s="10">
        <f>COUNTIF(Table1[[#This Row],[var_loc]],"&gt;1")</f>
        <v>0</v>
      </c>
      <c r="V24" s="10" t="str">
        <f>IF(Table1[[#This Row],[var_loc]]&gt;0.9,"highvar","lowvar")</f>
        <v>lowvar</v>
      </c>
    </row>
    <row r="25" spans="1:22" x14ac:dyDescent="0.25">
      <c r="A25">
        <v>251</v>
      </c>
      <c r="B25">
        <v>1.84</v>
      </c>
      <c r="C25">
        <v>0.8</v>
      </c>
      <c r="D25">
        <v>1.84</v>
      </c>
      <c r="E25">
        <v>0.24</v>
      </c>
      <c r="F25">
        <v>1.04</v>
      </c>
      <c r="G25">
        <v>4</v>
      </c>
      <c r="H25">
        <v>4</v>
      </c>
      <c r="I25">
        <v>4</v>
      </c>
      <c r="J25">
        <v>4</v>
      </c>
      <c r="K25">
        <v>4</v>
      </c>
      <c r="L25">
        <f>AVERAGE(Table1[[#This Row],[lab1]:[lab4]])</f>
        <v>4</v>
      </c>
      <c r="N25">
        <f>ABS(Table1[[#This Row],[lab_loc]]-Table1[[#This Row],[avg_lab]])</f>
        <v>0</v>
      </c>
      <c r="O25">
        <f>COUNTIF(Table1[[#This Row],[var1]:[var4]],"&gt;1")</f>
        <v>2</v>
      </c>
      <c r="P25">
        <f>ROUND(Table1[[#This Row],[avg_lab]],0)</f>
        <v>4</v>
      </c>
      <c r="Q25" t="str">
        <f>Table1[[#This Row],[lab1]]&amp;" "&amp;Table1[[#This Row],[lab2]]&amp;" "&amp;Table1[[#This Row],[lab3]]&amp;" "&amp;Table1[[#This Row],[lab4]]</f>
        <v>4 4 4 4</v>
      </c>
      <c r="R25" t="str">
        <f>VLOOKUP(Table1[[#This Row],[labels]],'labels set checker'!$A$1:$J$202,10,FALSE)</f>
        <v>{4,4,4,4}</v>
      </c>
      <c r="S25">
        <f>IF(Table1[[#This Row],[avg_lab_rounded]]=Table1[[#This Row],[lab_loc]],1,0)</f>
        <v>1</v>
      </c>
      <c r="T25">
        <f>(Table1[[#This Row],[lab_loc]]-Table1[[#This Row],[avg_lab]])^2</f>
        <v>0</v>
      </c>
      <c r="U25" s="10">
        <f>COUNTIF(Table1[[#This Row],[var_loc]],"&gt;1")</f>
        <v>1</v>
      </c>
      <c r="V25" s="10" t="str">
        <f>IF(Table1[[#This Row],[var_loc]]&gt;0.9,"highvar","lowvar")</f>
        <v>highvar</v>
      </c>
    </row>
    <row r="26" spans="1:22" x14ac:dyDescent="0.25">
      <c r="A26">
        <v>252</v>
      </c>
      <c r="B26">
        <v>0.159999999999999</v>
      </c>
      <c r="C26">
        <v>0.96</v>
      </c>
      <c r="D26">
        <v>0.8</v>
      </c>
      <c r="E26">
        <v>0.64</v>
      </c>
      <c r="F26">
        <v>0.8</v>
      </c>
      <c r="G26">
        <v>3</v>
      </c>
      <c r="H26">
        <v>4</v>
      </c>
      <c r="I26">
        <v>3</v>
      </c>
      <c r="J26">
        <v>4</v>
      </c>
      <c r="K26">
        <v>3</v>
      </c>
      <c r="L26">
        <f>AVERAGE(Table1[[#This Row],[lab1]:[lab4]])</f>
        <v>3.5</v>
      </c>
      <c r="N26">
        <f>ABS(Table1[[#This Row],[lab_loc]]-Table1[[#This Row],[avg_lab]])</f>
        <v>0.5</v>
      </c>
      <c r="O26">
        <f>COUNTIF(Table1[[#This Row],[var1]:[var4]],"&gt;1")</f>
        <v>0</v>
      </c>
      <c r="P26">
        <f>ROUND(Table1[[#This Row],[avg_lab]],0)</f>
        <v>4</v>
      </c>
      <c r="Q26" t="str">
        <f>Table1[[#This Row],[lab1]]&amp;" "&amp;Table1[[#This Row],[lab2]]&amp;" "&amp;Table1[[#This Row],[lab3]]&amp;" "&amp;Table1[[#This Row],[lab4]]</f>
        <v>3 4 3 4</v>
      </c>
      <c r="R26" t="str">
        <f>VLOOKUP(Table1[[#This Row],[labels]],'labels set checker'!$A$1:$J$202,10,FALSE)</f>
        <v>{3,3,4,4}</v>
      </c>
      <c r="S26">
        <f>IF(Table1[[#This Row],[avg_lab_rounded]]=Table1[[#This Row],[lab_loc]],1,0)</f>
        <v>0</v>
      </c>
      <c r="T26">
        <f>(Table1[[#This Row],[lab_loc]]-Table1[[#This Row],[avg_lab]])^2</f>
        <v>0.25</v>
      </c>
      <c r="U26" s="10">
        <f>COUNTIF(Table1[[#This Row],[var_loc]],"&gt;1")</f>
        <v>0</v>
      </c>
      <c r="V26" s="10" t="str">
        <f>IF(Table1[[#This Row],[var_loc]]&gt;0.9,"highvar","lowvar")</f>
        <v>lowvar</v>
      </c>
    </row>
    <row r="27" spans="1:22" x14ac:dyDescent="0.25">
      <c r="A27">
        <v>253</v>
      </c>
      <c r="B27">
        <v>0.4</v>
      </c>
      <c r="C27">
        <v>0.64</v>
      </c>
      <c r="D27">
        <v>0.64</v>
      </c>
      <c r="E27">
        <v>0.159999999999999</v>
      </c>
      <c r="F27">
        <v>0.64</v>
      </c>
      <c r="G27">
        <v>3</v>
      </c>
      <c r="H27">
        <v>4</v>
      </c>
      <c r="I27">
        <v>4</v>
      </c>
      <c r="J27">
        <v>4</v>
      </c>
      <c r="K27">
        <v>4</v>
      </c>
      <c r="L27">
        <f>AVERAGE(Table1[[#This Row],[lab1]:[lab4]])</f>
        <v>3.75</v>
      </c>
      <c r="N27">
        <f>ABS(Table1[[#This Row],[lab_loc]]-Table1[[#This Row],[avg_lab]])</f>
        <v>0.25</v>
      </c>
      <c r="O27">
        <f>COUNTIF(Table1[[#This Row],[var1]:[var4]],"&gt;1")</f>
        <v>0</v>
      </c>
      <c r="P27">
        <f>ROUND(Table1[[#This Row],[avg_lab]],0)</f>
        <v>4</v>
      </c>
      <c r="Q27" t="str">
        <f>Table1[[#This Row],[lab1]]&amp;" "&amp;Table1[[#This Row],[lab2]]&amp;" "&amp;Table1[[#This Row],[lab3]]&amp;" "&amp;Table1[[#This Row],[lab4]]</f>
        <v>3 4 4 4</v>
      </c>
      <c r="R27" t="str">
        <f>VLOOKUP(Table1[[#This Row],[labels]],'labels set checker'!$A$1:$J$202,10,FALSE)</f>
        <v>{3,4,4,4}</v>
      </c>
      <c r="S27">
        <f>IF(Table1[[#This Row],[avg_lab_rounded]]=Table1[[#This Row],[lab_loc]],1,0)</f>
        <v>1</v>
      </c>
      <c r="T27">
        <f>(Table1[[#This Row],[lab_loc]]-Table1[[#This Row],[avg_lab]])^2</f>
        <v>6.25E-2</v>
      </c>
      <c r="U27" s="10">
        <f>COUNTIF(Table1[[#This Row],[var_loc]],"&gt;1")</f>
        <v>0</v>
      </c>
      <c r="V27" s="10" t="str">
        <f>IF(Table1[[#This Row],[var_loc]]&gt;0.9,"highvar","lowvar")</f>
        <v>lowvar</v>
      </c>
    </row>
    <row r="28" spans="1:22" x14ac:dyDescent="0.25">
      <c r="A28">
        <v>271</v>
      </c>
      <c r="B28">
        <v>1.36</v>
      </c>
      <c r="C28">
        <v>1.6</v>
      </c>
      <c r="D28">
        <v>0.8</v>
      </c>
      <c r="E28">
        <v>1.76</v>
      </c>
      <c r="F28">
        <v>2</v>
      </c>
      <c r="G28">
        <v>2</v>
      </c>
      <c r="H28">
        <v>4</v>
      </c>
      <c r="I28">
        <v>3</v>
      </c>
      <c r="J28">
        <v>3</v>
      </c>
      <c r="K28">
        <v>3</v>
      </c>
      <c r="L28">
        <f>AVERAGE(Table1[[#This Row],[lab1]:[lab4]])</f>
        <v>3</v>
      </c>
      <c r="N28">
        <f>ABS(Table1[[#This Row],[lab_loc]]-Table1[[#This Row],[avg_lab]])</f>
        <v>0</v>
      </c>
      <c r="O28">
        <f>COUNTIF(Table1[[#This Row],[var1]:[var4]],"&gt;1")</f>
        <v>3</v>
      </c>
      <c r="P28">
        <f>ROUND(Table1[[#This Row],[avg_lab]],0)</f>
        <v>3</v>
      </c>
      <c r="Q28" t="str">
        <f>Table1[[#This Row],[lab1]]&amp;" "&amp;Table1[[#This Row],[lab2]]&amp;" "&amp;Table1[[#This Row],[lab3]]&amp;" "&amp;Table1[[#This Row],[lab4]]</f>
        <v>2 4 3 3</v>
      </c>
      <c r="R28" t="str">
        <f>VLOOKUP(Table1[[#This Row],[labels]],'labels set checker'!$A$1:$J$202,10,FALSE)</f>
        <v>{2,3,3,4}</v>
      </c>
      <c r="S28">
        <f>IF(Table1[[#This Row],[avg_lab_rounded]]=Table1[[#This Row],[lab_loc]],1,0)</f>
        <v>1</v>
      </c>
      <c r="T28">
        <f>(Table1[[#This Row],[lab_loc]]-Table1[[#This Row],[avg_lab]])^2</f>
        <v>0</v>
      </c>
      <c r="U28" s="10">
        <f>COUNTIF(Table1[[#This Row],[var_loc]],"&gt;1")</f>
        <v>1</v>
      </c>
      <c r="V28" s="10" t="str">
        <f>IF(Table1[[#This Row],[var_loc]]&gt;0.9,"highvar","lowvar")</f>
        <v>highvar</v>
      </c>
    </row>
    <row r="29" spans="1:22" x14ac:dyDescent="0.25">
      <c r="A29">
        <v>272</v>
      </c>
      <c r="B29">
        <v>0.24</v>
      </c>
      <c r="C29">
        <v>0.64</v>
      </c>
      <c r="D29">
        <v>0.55999999999999905</v>
      </c>
      <c r="E29">
        <v>0.8</v>
      </c>
      <c r="F29">
        <v>0.159999999999999</v>
      </c>
      <c r="G29">
        <v>2</v>
      </c>
      <c r="H29">
        <v>3</v>
      </c>
      <c r="I29">
        <v>3</v>
      </c>
      <c r="J29">
        <v>3</v>
      </c>
      <c r="K29">
        <v>2</v>
      </c>
      <c r="L29">
        <f>AVERAGE(Table1[[#This Row],[lab1]:[lab4]])</f>
        <v>2.75</v>
      </c>
      <c r="N29">
        <f>ABS(Table1[[#This Row],[lab_loc]]-Table1[[#This Row],[avg_lab]])</f>
        <v>0.75</v>
      </c>
      <c r="O29">
        <f>COUNTIF(Table1[[#This Row],[var1]:[var4]],"&gt;1")</f>
        <v>0</v>
      </c>
      <c r="P29">
        <f>ROUND(Table1[[#This Row],[avg_lab]],0)</f>
        <v>3</v>
      </c>
      <c r="Q29" t="str">
        <f>Table1[[#This Row],[lab1]]&amp;" "&amp;Table1[[#This Row],[lab2]]&amp;" "&amp;Table1[[#This Row],[lab3]]&amp;" "&amp;Table1[[#This Row],[lab4]]</f>
        <v>2 3 3 3</v>
      </c>
      <c r="R29" t="str">
        <f>VLOOKUP(Table1[[#This Row],[labels]],'labels set checker'!$A$1:$J$202,10,FALSE)</f>
        <v>{2,3,3,3}</v>
      </c>
      <c r="S29">
        <f>IF(Table1[[#This Row],[avg_lab_rounded]]=Table1[[#This Row],[lab_loc]],1,0)</f>
        <v>0</v>
      </c>
      <c r="T29">
        <f>(Table1[[#This Row],[lab_loc]]-Table1[[#This Row],[avg_lab]])^2</f>
        <v>0.5625</v>
      </c>
      <c r="U29" s="10">
        <f>COUNTIF(Table1[[#This Row],[var_loc]],"&gt;1")</f>
        <v>0</v>
      </c>
      <c r="V29" s="10" t="str">
        <f>IF(Table1[[#This Row],[var_loc]]&gt;0.9,"highvar","lowvar")</f>
        <v>lowvar</v>
      </c>
    </row>
    <row r="30" spans="1:22" x14ac:dyDescent="0.25">
      <c r="A30">
        <v>273</v>
      </c>
      <c r="B30">
        <v>0.56000000000000005</v>
      </c>
      <c r="C30">
        <v>0.159999999999999</v>
      </c>
      <c r="D30">
        <v>0.159999999999999</v>
      </c>
      <c r="E30">
        <v>0.56000000000000005</v>
      </c>
      <c r="F30">
        <v>1.6</v>
      </c>
      <c r="G30">
        <v>2</v>
      </c>
      <c r="H30">
        <v>4</v>
      </c>
      <c r="I30">
        <v>4</v>
      </c>
      <c r="J30">
        <v>2</v>
      </c>
      <c r="K30">
        <v>4</v>
      </c>
      <c r="L30">
        <f>AVERAGE(Table1[[#This Row],[lab1]:[lab4]])</f>
        <v>3</v>
      </c>
      <c r="N30">
        <f>ABS(Table1[[#This Row],[lab_loc]]-Table1[[#This Row],[avg_lab]])</f>
        <v>1</v>
      </c>
      <c r="O30">
        <f>COUNTIF(Table1[[#This Row],[var1]:[var4]],"&gt;1")</f>
        <v>0</v>
      </c>
      <c r="P30">
        <f>ROUND(Table1[[#This Row],[avg_lab]],0)</f>
        <v>3</v>
      </c>
      <c r="Q30" t="str">
        <f>Table1[[#This Row],[lab1]]&amp;" "&amp;Table1[[#This Row],[lab2]]&amp;" "&amp;Table1[[#This Row],[lab3]]&amp;" "&amp;Table1[[#This Row],[lab4]]</f>
        <v>2 4 4 2</v>
      </c>
      <c r="R30" t="str">
        <f>VLOOKUP(Table1[[#This Row],[labels]],'labels set checker'!$A$1:$J$202,10,FALSE)</f>
        <v>{2,2,4,4}</v>
      </c>
      <c r="S30">
        <f>IF(Table1[[#This Row],[avg_lab_rounded]]=Table1[[#This Row],[lab_loc]],1,0)</f>
        <v>0</v>
      </c>
      <c r="T30">
        <f>(Table1[[#This Row],[lab_loc]]-Table1[[#This Row],[avg_lab]])^2</f>
        <v>1</v>
      </c>
      <c r="U30" s="10">
        <f>COUNTIF(Table1[[#This Row],[var_loc]],"&gt;1")</f>
        <v>1</v>
      </c>
      <c r="V30" s="10" t="str">
        <f>IF(Table1[[#This Row],[var_loc]]&gt;0.9,"highvar","lowvar")</f>
        <v>highvar</v>
      </c>
    </row>
    <row r="31" spans="1:22" x14ac:dyDescent="0.25">
      <c r="A31">
        <v>274</v>
      </c>
      <c r="B31">
        <v>0.24</v>
      </c>
      <c r="C31">
        <v>0.4</v>
      </c>
      <c r="D31">
        <v>0.24</v>
      </c>
      <c r="E31">
        <v>0.24</v>
      </c>
      <c r="F31">
        <v>0.24</v>
      </c>
      <c r="G31">
        <v>4</v>
      </c>
      <c r="H31">
        <v>4</v>
      </c>
      <c r="I31">
        <v>1</v>
      </c>
      <c r="J31">
        <v>5</v>
      </c>
      <c r="K31">
        <v>4</v>
      </c>
      <c r="L31">
        <f>AVERAGE(Table1[[#This Row],[lab1]:[lab4]])</f>
        <v>3.5</v>
      </c>
      <c r="N31">
        <f>ABS(Table1[[#This Row],[lab_loc]]-Table1[[#This Row],[avg_lab]])</f>
        <v>0.5</v>
      </c>
      <c r="O31">
        <f>COUNTIF(Table1[[#This Row],[var1]:[var4]],"&gt;1")</f>
        <v>0</v>
      </c>
      <c r="P31">
        <f>ROUND(Table1[[#This Row],[avg_lab]],0)</f>
        <v>4</v>
      </c>
      <c r="Q31" t="str">
        <f>Table1[[#This Row],[lab1]]&amp;" "&amp;Table1[[#This Row],[lab2]]&amp;" "&amp;Table1[[#This Row],[lab3]]&amp;" "&amp;Table1[[#This Row],[lab4]]</f>
        <v>4 4 1 5</v>
      </c>
      <c r="R31" t="str">
        <f>VLOOKUP(Table1[[#This Row],[labels]],'labels set checker'!$A$1:$J$202,10,FALSE)</f>
        <v>{1,4,4,5}</v>
      </c>
      <c r="S31">
        <f>IF(Table1[[#This Row],[avg_lab_rounded]]=Table1[[#This Row],[lab_loc]],1,0)</f>
        <v>1</v>
      </c>
      <c r="T31">
        <f>(Table1[[#This Row],[lab_loc]]-Table1[[#This Row],[avg_lab]])^2</f>
        <v>0.25</v>
      </c>
      <c r="U31" s="10">
        <f>COUNTIF(Table1[[#This Row],[var_loc]],"&gt;1")</f>
        <v>0</v>
      </c>
      <c r="V31" s="10" t="str">
        <f>IF(Table1[[#This Row],[var_loc]]&gt;0.9,"highvar","lowvar")</f>
        <v>lowvar</v>
      </c>
    </row>
    <row r="32" spans="1:22" x14ac:dyDescent="0.25">
      <c r="A32">
        <v>277</v>
      </c>
      <c r="B32">
        <v>1.84</v>
      </c>
      <c r="C32">
        <v>0.55999999999999905</v>
      </c>
      <c r="D32">
        <v>1.36</v>
      </c>
      <c r="E32">
        <v>0.8</v>
      </c>
      <c r="F32">
        <v>1.36</v>
      </c>
      <c r="G32">
        <v>3</v>
      </c>
      <c r="H32">
        <v>3</v>
      </c>
      <c r="I32">
        <v>3</v>
      </c>
      <c r="J32">
        <v>3</v>
      </c>
      <c r="K32">
        <v>3</v>
      </c>
      <c r="L32">
        <f>AVERAGE(Table1[[#This Row],[lab1]:[lab4]])</f>
        <v>3</v>
      </c>
      <c r="N32">
        <f>ABS(Table1[[#This Row],[lab_loc]]-Table1[[#This Row],[avg_lab]])</f>
        <v>0</v>
      </c>
      <c r="O32">
        <f>COUNTIF(Table1[[#This Row],[var1]:[var4]],"&gt;1")</f>
        <v>2</v>
      </c>
      <c r="P32">
        <f>ROUND(Table1[[#This Row],[avg_lab]],0)</f>
        <v>3</v>
      </c>
      <c r="Q32" t="str">
        <f>Table1[[#This Row],[lab1]]&amp;" "&amp;Table1[[#This Row],[lab2]]&amp;" "&amp;Table1[[#This Row],[lab3]]&amp;" "&amp;Table1[[#This Row],[lab4]]</f>
        <v>3 3 3 3</v>
      </c>
      <c r="R32" t="str">
        <f>VLOOKUP(Table1[[#This Row],[labels]],'labels set checker'!$A$1:$J$202,10,FALSE)</f>
        <v>{3,3,3,3}</v>
      </c>
      <c r="S32">
        <f>IF(Table1[[#This Row],[avg_lab_rounded]]=Table1[[#This Row],[lab_loc]],1,0)</f>
        <v>1</v>
      </c>
      <c r="T32">
        <f>(Table1[[#This Row],[lab_loc]]-Table1[[#This Row],[avg_lab]])^2</f>
        <v>0</v>
      </c>
      <c r="U32" s="10">
        <f>COUNTIF(Table1[[#This Row],[var_loc]],"&gt;1")</f>
        <v>1</v>
      </c>
      <c r="V32" s="10" t="str">
        <f>IF(Table1[[#This Row],[var_loc]]&gt;0.9,"highvar","lowvar")</f>
        <v>highvar</v>
      </c>
    </row>
    <row r="33" spans="1:22" x14ac:dyDescent="0.25">
      <c r="A33">
        <v>304</v>
      </c>
      <c r="B33">
        <v>0.6875</v>
      </c>
      <c r="C33">
        <v>0.96</v>
      </c>
      <c r="D33">
        <v>1.04</v>
      </c>
      <c r="E33">
        <v>0.55999999999999905</v>
      </c>
      <c r="F33">
        <v>1.04</v>
      </c>
      <c r="G33">
        <v>3</v>
      </c>
      <c r="H33">
        <v>4</v>
      </c>
      <c r="I33">
        <v>4</v>
      </c>
      <c r="J33">
        <v>3</v>
      </c>
      <c r="K33">
        <v>4</v>
      </c>
      <c r="L33">
        <f>AVERAGE(Table1[[#This Row],[lab1]:[lab4]])</f>
        <v>3.5</v>
      </c>
      <c r="N33">
        <f>ABS(Table1[[#This Row],[lab_loc]]-Table1[[#This Row],[avg_lab]])</f>
        <v>0.5</v>
      </c>
      <c r="O33">
        <f>COUNTIF(Table1[[#This Row],[var1]:[var4]],"&gt;1")</f>
        <v>1</v>
      </c>
      <c r="P33">
        <f>ROUND(Table1[[#This Row],[avg_lab]],0)</f>
        <v>4</v>
      </c>
      <c r="Q33" t="str">
        <f>Table1[[#This Row],[lab1]]&amp;" "&amp;Table1[[#This Row],[lab2]]&amp;" "&amp;Table1[[#This Row],[lab3]]&amp;" "&amp;Table1[[#This Row],[lab4]]</f>
        <v>3 4 4 3</v>
      </c>
      <c r="R33" t="str">
        <f>VLOOKUP(Table1[[#This Row],[labels]],'labels set checker'!$A$1:$J$202,10,FALSE)</f>
        <v>{3,3,4,4}</v>
      </c>
      <c r="S33">
        <f>IF(Table1[[#This Row],[avg_lab_rounded]]=Table1[[#This Row],[lab_loc]],1,0)</f>
        <v>1</v>
      </c>
      <c r="T33">
        <f>(Table1[[#This Row],[lab_loc]]-Table1[[#This Row],[avg_lab]])^2</f>
        <v>0.25</v>
      </c>
      <c r="U33" s="10">
        <f>COUNTIF(Table1[[#This Row],[var_loc]],"&gt;1")</f>
        <v>1</v>
      </c>
      <c r="V33" s="10" t="str">
        <f>IF(Table1[[#This Row],[var_loc]]&gt;0.9,"highvar","lowvar")</f>
        <v>highvar</v>
      </c>
    </row>
    <row r="34" spans="1:22" x14ac:dyDescent="0.25">
      <c r="A34">
        <v>307</v>
      </c>
      <c r="B34">
        <v>0.96</v>
      </c>
      <c r="C34">
        <v>0.24</v>
      </c>
      <c r="D34">
        <v>0.64</v>
      </c>
      <c r="E34">
        <v>0.24</v>
      </c>
      <c r="F34">
        <v>0.8</v>
      </c>
      <c r="G34">
        <v>4</v>
      </c>
      <c r="H34">
        <v>2</v>
      </c>
      <c r="I34">
        <v>2</v>
      </c>
      <c r="J34">
        <v>2</v>
      </c>
      <c r="K34">
        <v>3</v>
      </c>
      <c r="L34">
        <f>AVERAGE(Table1[[#This Row],[lab1]:[lab4]])</f>
        <v>2.5</v>
      </c>
      <c r="N34">
        <f>ABS(Table1[[#This Row],[lab_loc]]-Table1[[#This Row],[avg_lab]])</f>
        <v>0.5</v>
      </c>
      <c r="O34">
        <f>COUNTIF(Table1[[#This Row],[var1]:[var4]],"&gt;1")</f>
        <v>0</v>
      </c>
      <c r="P34">
        <f>ROUND(Table1[[#This Row],[avg_lab]],0)</f>
        <v>3</v>
      </c>
      <c r="Q34" t="str">
        <f>Table1[[#This Row],[lab1]]&amp;" "&amp;Table1[[#This Row],[lab2]]&amp;" "&amp;Table1[[#This Row],[lab3]]&amp;" "&amp;Table1[[#This Row],[lab4]]</f>
        <v>4 2 2 2</v>
      </c>
      <c r="R34" t="str">
        <f>VLOOKUP(Table1[[#This Row],[labels]],'labels set checker'!$A$1:$J$202,10,FALSE)</f>
        <v>{2,2,2,4}</v>
      </c>
      <c r="S34">
        <f>IF(Table1[[#This Row],[avg_lab_rounded]]=Table1[[#This Row],[lab_loc]],1,0)</f>
        <v>1</v>
      </c>
      <c r="T34">
        <f>(Table1[[#This Row],[lab_loc]]-Table1[[#This Row],[avg_lab]])^2</f>
        <v>0.25</v>
      </c>
      <c r="U34" s="10">
        <f>COUNTIF(Table1[[#This Row],[var_loc]],"&gt;1")</f>
        <v>0</v>
      </c>
      <c r="V34" s="10" t="str">
        <f>IF(Table1[[#This Row],[var_loc]]&gt;0.9,"highvar","lowvar")</f>
        <v>lowvar</v>
      </c>
    </row>
    <row r="35" spans="1:22" x14ac:dyDescent="0.25">
      <c r="A35">
        <v>308</v>
      </c>
      <c r="B35">
        <v>1.36</v>
      </c>
      <c r="C35">
        <v>0.55999999999999905</v>
      </c>
      <c r="D35">
        <v>0.64</v>
      </c>
      <c r="E35">
        <v>1.36</v>
      </c>
      <c r="F35">
        <v>0</v>
      </c>
      <c r="G35">
        <v>3</v>
      </c>
      <c r="H35">
        <v>3</v>
      </c>
      <c r="I35">
        <v>2</v>
      </c>
      <c r="J35">
        <v>3</v>
      </c>
      <c r="K35">
        <v>2</v>
      </c>
      <c r="L35">
        <f>AVERAGE(Table1[[#This Row],[lab1]:[lab4]])</f>
        <v>2.75</v>
      </c>
      <c r="N35">
        <f>ABS(Table1[[#This Row],[lab_loc]]-Table1[[#This Row],[avg_lab]])</f>
        <v>0.75</v>
      </c>
      <c r="O35">
        <f>COUNTIF(Table1[[#This Row],[var1]:[var4]],"&gt;1")</f>
        <v>2</v>
      </c>
      <c r="P35">
        <f>ROUND(Table1[[#This Row],[avg_lab]],0)</f>
        <v>3</v>
      </c>
      <c r="Q35" t="str">
        <f>Table1[[#This Row],[lab1]]&amp;" "&amp;Table1[[#This Row],[lab2]]&amp;" "&amp;Table1[[#This Row],[lab3]]&amp;" "&amp;Table1[[#This Row],[lab4]]</f>
        <v>3 3 2 3</v>
      </c>
      <c r="R35" t="str">
        <f>VLOOKUP(Table1[[#This Row],[labels]],'labels set checker'!$A$1:$J$202,10,FALSE)</f>
        <v>{2,3,3,3}</v>
      </c>
      <c r="S35">
        <f>IF(Table1[[#This Row],[avg_lab_rounded]]=Table1[[#This Row],[lab_loc]],1,0)</f>
        <v>0</v>
      </c>
      <c r="T35">
        <f>(Table1[[#This Row],[lab_loc]]-Table1[[#This Row],[avg_lab]])^2</f>
        <v>0.5625</v>
      </c>
      <c r="U35" s="10">
        <f>COUNTIF(Table1[[#This Row],[var_loc]],"&gt;1")</f>
        <v>0</v>
      </c>
      <c r="V35" s="10" t="str">
        <f>IF(Table1[[#This Row],[var_loc]]&gt;0.9,"highvar","lowvar")</f>
        <v>lowvar</v>
      </c>
    </row>
    <row r="36" spans="1:22" x14ac:dyDescent="0.25">
      <c r="A36">
        <v>310</v>
      </c>
      <c r="B36">
        <v>0.24</v>
      </c>
      <c r="C36">
        <v>1.04</v>
      </c>
      <c r="D36">
        <v>0.64</v>
      </c>
      <c r="E36">
        <v>0.8</v>
      </c>
      <c r="F36">
        <v>0</v>
      </c>
      <c r="G36">
        <v>2</v>
      </c>
      <c r="H36">
        <v>3</v>
      </c>
      <c r="I36">
        <v>2</v>
      </c>
      <c r="J36">
        <v>3</v>
      </c>
      <c r="K36">
        <v>2</v>
      </c>
      <c r="L36">
        <f>AVERAGE(Table1[[#This Row],[lab1]:[lab4]])</f>
        <v>2.5</v>
      </c>
      <c r="N36">
        <f>ABS(Table1[[#This Row],[lab_loc]]-Table1[[#This Row],[avg_lab]])</f>
        <v>0.5</v>
      </c>
      <c r="O36">
        <f>COUNTIF(Table1[[#This Row],[var1]:[var4]],"&gt;1")</f>
        <v>1</v>
      </c>
      <c r="P36">
        <f>ROUND(Table1[[#This Row],[avg_lab]],0)</f>
        <v>3</v>
      </c>
      <c r="Q36" t="str">
        <f>Table1[[#This Row],[lab1]]&amp;" "&amp;Table1[[#This Row],[lab2]]&amp;" "&amp;Table1[[#This Row],[lab3]]&amp;" "&amp;Table1[[#This Row],[lab4]]</f>
        <v>2 3 2 3</v>
      </c>
      <c r="R36" t="str">
        <f>VLOOKUP(Table1[[#This Row],[labels]],'labels set checker'!$A$1:$J$202,10,FALSE)</f>
        <v>{2,2,3,3}</v>
      </c>
      <c r="S36">
        <f>IF(Table1[[#This Row],[avg_lab_rounded]]=Table1[[#This Row],[lab_loc]],1,0)</f>
        <v>0</v>
      </c>
      <c r="T36">
        <f>(Table1[[#This Row],[lab_loc]]-Table1[[#This Row],[avg_lab]])^2</f>
        <v>0.25</v>
      </c>
      <c r="U36" s="10">
        <f>COUNTIF(Table1[[#This Row],[var_loc]],"&gt;1")</f>
        <v>0</v>
      </c>
      <c r="V36" s="10" t="str">
        <f>IF(Table1[[#This Row],[var_loc]]&gt;0.9,"highvar","lowvar")</f>
        <v>lowvar</v>
      </c>
    </row>
    <row r="37" spans="1:22" x14ac:dyDescent="0.25">
      <c r="A37">
        <v>311</v>
      </c>
      <c r="B37">
        <v>0.8</v>
      </c>
      <c r="C37">
        <v>0.24</v>
      </c>
      <c r="D37">
        <v>0.96</v>
      </c>
      <c r="E37">
        <v>0.64</v>
      </c>
      <c r="F37">
        <v>0.4</v>
      </c>
      <c r="G37">
        <v>2</v>
      </c>
      <c r="H37">
        <v>4</v>
      </c>
      <c r="I37">
        <v>3</v>
      </c>
      <c r="J37">
        <v>4</v>
      </c>
      <c r="K37">
        <v>3</v>
      </c>
      <c r="L37">
        <f>AVERAGE(Table1[[#This Row],[lab1]:[lab4]])</f>
        <v>3.25</v>
      </c>
      <c r="N37">
        <f>ABS(Table1[[#This Row],[lab_loc]]-Table1[[#This Row],[avg_lab]])</f>
        <v>0.25</v>
      </c>
      <c r="O37">
        <f>COUNTIF(Table1[[#This Row],[var1]:[var4]],"&gt;1")</f>
        <v>0</v>
      </c>
      <c r="P37">
        <f>ROUND(Table1[[#This Row],[avg_lab]],0)</f>
        <v>3</v>
      </c>
      <c r="Q37" t="str">
        <f>Table1[[#This Row],[lab1]]&amp;" "&amp;Table1[[#This Row],[lab2]]&amp;" "&amp;Table1[[#This Row],[lab3]]&amp;" "&amp;Table1[[#This Row],[lab4]]</f>
        <v>2 4 3 4</v>
      </c>
      <c r="R37" t="str">
        <f>VLOOKUP(Table1[[#This Row],[labels]],'labels set checker'!$A$1:$J$202,10,FALSE)</f>
        <v>{2,3,4,4}</v>
      </c>
      <c r="S37">
        <f>IF(Table1[[#This Row],[avg_lab_rounded]]=Table1[[#This Row],[lab_loc]],1,0)</f>
        <v>1</v>
      </c>
      <c r="T37">
        <f>(Table1[[#This Row],[lab_loc]]-Table1[[#This Row],[avg_lab]])^2</f>
        <v>6.25E-2</v>
      </c>
      <c r="U37" s="10">
        <f>COUNTIF(Table1[[#This Row],[var_loc]],"&gt;1")</f>
        <v>0</v>
      </c>
      <c r="V37" s="10" t="str">
        <f>IF(Table1[[#This Row],[var_loc]]&gt;0.9,"highvar","lowvar")</f>
        <v>lowvar</v>
      </c>
    </row>
    <row r="38" spans="1:22" x14ac:dyDescent="0.25">
      <c r="A38">
        <v>313</v>
      </c>
      <c r="B38">
        <v>0.55999999999999905</v>
      </c>
      <c r="C38">
        <v>0.8</v>
      </c>
      <c r="D38">
        <v>1.36</v>
      </c>
      <c r="E38">
        <v>0.55999999999999905</v>
      </c>
      <c r="F38">
        <v>0.55999999999999905</v>
      </c>
      <c r="G38">
        <v>2</v>
      </c>
      <c r="H38">
        <v>3</v>
      </c>
      <c r="I38">
        <v>3</v>
      </c>
      <c r="J38">
        <v>3</v>
      </c>
      <c r="K38">
        <v>3</v>
      </c>
      <c r="L38">
        <f>AVERAGE(Table1[[#This Row],[lab1]:[lab4]])</f>
        <v>2.75</v>
      </c>
      <c r="N38">
        <f>ABS(Table1[[#This Row],[lab_loc]]-Table1[[#This Row],[avg_lab]])</f>
        <v>0.25</v>
      </c>
      <c r="O38">
        <f>COUNTIF(Table1[[#This Row],[var1]:[var4]],"&gt;1")</f>
        <v>1</v>
      </c>
      <c r="P38">
        <f>ROUND(Table1[[#This Row],[avg_lab]],0)</f>
        <v>3</v>
      </c>
      <c r="Q38" t="str">
        <f>Table1[[#This Row],[lab1]]&amp;" "&amp;Table1[[#This Row],[lab2]]&amp;" "&amp;Table1[[#This Row],[lab3]]&amp;" "&amp;Table1[[#This Row],[lab4]]</f>
        <v>2 3 3 3</v>
      </c>
      <c r="R38" t="str">
        <f>VLOOKUP(Table1[[#This Row],[labels]],'labels set checker'!$A$1:$J$202,10,FALSE)</f>
        <v>{2,3,3,3}</v>
      </c>
      <c r="S38">
        <f>IF(Table1[[#This Row],[avg_lab_rounded]]=Table1[[#This Row],[lab_loc]],1,0)</f>
        <v>1</v>
      </c>
      <c r="T38">
        <f>(Table1[[#This Row],[lab_loc]]-Table1[[#This Row],[avg_lab]])^2</f>
        <v>6.25E-2</v>
      </c>
      <c r="U38" s="10">
        <f>COUNTIF(Table1[[#This Row],[var_loc]],"&gt;1")</f>
        <v>0</v>
      </c>
      <c r="V38" s="10" t="str">
        <f>IF(Table1[[#This Row],[var_loc]]&gt;0.9,"highvar","lowvar")</f>
        <v>lowvar</v>
      </c>
    </row>
    <row r="39" spans="1:22" x14ac:dyDescent="0.25">
      <c r="A39">
        <v>314</v>
      </c>
      <c r="B39">
        <v>0.96</v>
      </c>
      <c r="C39">
        <v>0.4</v>
      </c>
      <c r="D39">
        <v>0.55999999999999905</v>
      </c>
      <c r="E39">
        <v>1.04</v>
      </c>
      <c r="F39">
        <v>1.04</v>
      </c>
      <c r="G39">
        <v>2</v>
      </c>
      <c r="H39">
        <v>3</v>
      </c>
      <c r="I39">
        <v>3</v>
      </c>
      <c r="J39">
        <v>4</v>
      </c>
      <c r="K39">
        <v>4</v>
      </c>
      <c r="L39">
        <f>AVERAGE(Table1[[#This Row],[lab1]:[lab4]])</f>
        <v>3</v>
      </c>
      <c r="N39">
        <f>ABS(Table1[[#This Row],[lab_loc]]-Table1[[#This Row],[avg_lab]])</f>
        <v>1</v>
      </c>
      <c r="O39">
        <f>COUNTIF(Table1[[#This Row],[var1]:[var4]],"&gt;1")</f>
        <v>1</v>
      </c>
      <c r="P39">
        <f>ROUND(Table1[[#This Row],[avg_lab]],0)</f>
        <v>3</v>
      </c>
      <c r="Q39" t="str">
        <f>Table1[[#This Row],[lab1]]&amp;" "&amp;Table1[[#This Row],[lab2]]&amp;" "&amp;Table1[[#This Row],[lab3]]&amp;" "&amp;Table1[[#This Row],[lab4]]</f>
        <v>2 3 3 4</v>
      </c>
      <c r="R39" t="str">
        <f>VLOOKUP(Table1[[#This Row],[labels]],'labels set checker'!$A$1:$J$202,10,FALSE)</f>
        <v>{2,3,3,4}</v>
      </c>
      <c r="S39">
        <f>IF(Table1[[#This Row],[avg_lab_rounded]]=Table1[[#This Row],[lab_loc]],1,0)</f>
        <v>0</v>
      </c>
      <c r="T39">
        <f>(Table1[[#This Row],[lab_loc]]-Table1[[#This Row],[avg_lab]])^2</f>
        <v>1</v>
      </c>
      <c r="U39" s="10">
        <f>COUNTIF(Table1[[#This Row],[var_loc]],"&gt;1")</f>
        <v>1</v>
      </c>
      <c r="V39" s="10" t="str">
        <f>IF(Table1[[#This Row],[var_loc]]&gt;0.9,"highvar","lowvar")</f>
        <v>highvar</v>
      </c>
    </row>
    <row r="40" spans="1:22" x14ac:dyDescent="0.25">
      <c r="A40">
        <v>315</v>
      </c>
      <c r="B40">
        <v>1.36</v>
      </c>
      <c r="C40">
        <v>0.96</v>
      </c>
      <c r="D40">
        <v>0.55999999999999905</v>
      </c>
      <c r="E40">
        <v>0.159999999999999</v>
      </c>
      <c r="F40">
        <v>1.36</v>
      </c>
      <c r="G40">
        <v>4</v>
      </c>
      <c r="H40">
        <v>4</v>
      </c>
      <c r="I40">
        <v>4</v>
      </c>
      <c r="J40">
        <v>4</v>
      </c>
      <c r="K40">
        <v>4</v>
      </c>
      <c r="L40">
        <f>AVERAGE(Table1[[#This Row],[lab1]:[lab4]])</f>
        <v>4</v>
      </c>
      <c r="N40">
        <f>ABS(Table1[[#This Row],[lab_loc]]-Table1[[#This Row],[avg_lab]])</f>
        <v>0</v>
      </c>
      <c r="O40">
        <f>COUNTIF(Table1[[#This Row],[var1]:[var4]],"&gt;1")</f>
        <v>1</v>
      </c>
      <c r="P40">
        <f>ROUND(Table1[[#This Row],[avg_lab]],0)</f>
        <v>4</v>
      </c>
      <c r="Q40" t="str">
        <f>Table1[[#This Row],[lab1]]&amp;" "&amp;Table1[[#This Row],[lab2]]&amp;" "&amp;Table1[[#This Row],[lab3]]&amp;" "&amp;Table1[[#This Row],[lab4]]</f>
        <v>4 4 4 4</v>
      </c>
      <c r="R40" t="str">
        <f>VLOOKUP(Table1[[#This Row],[labels]],'labels set checker'!$A$1:$J$202,10,FALSE)</f>
        <v>{4,4,4,4}</v>
      </c>
      <c r="S40">
        <f>IF(Table1[[#This Row],[avg_lab_rounded]]=Table1[[#This Row],[lab_loc]],1,0)</f>
        <v>1</v>
      </c>
      <c r="T40">
        <f>(Table1[[#This Row],[lab_loc]]-Table1[[#This Row],[avg_lab]])^2</f>
        <v>0</v>
      </c>
      <c r="U40" s="10">
        <f>COUNTIF(Table1[[#This Row],[var_loc]],"&gt;1")</f>
        <v>1</v>
      </c>
      <c r="V40" s="10" t="str">
        <f>IF(Table1[[#This Row],[var_loc]]&gt;0.9,"highvar","lowvar")</f>
        <v>highvar</v>
      </c>
    </row>
    <row r="41" spans="1:22" x14ac:dyDescent="0.25">
      <c r="A41">
        <v>319</v>
      </c>
      <c r="B41">
        <v>1.76</v>
      </c>
      <c r="C41">
        <v>1.44</v>
      </c>
      <c r="D41">
        <v>0.64</v>
      </c>
      <c r="E41">
        <v>0.96</v>
      </c>
      <c r="F41">
        <v>1.84</v>
      </c>
      <c r="G41">
        <v>3</v>
      </c>
      <c r="H41">
        <v>4</v>
      </c>
      <c r="I41">
        <v>2</v>
      </c>
      <c r="J41">
        <v>4</v>
      </c>
      <c r="K41">
        <v>4</v>
      </c>
      <c r="L41">
        <f>AVERAGE(Table1[[#This Row],[lab1]:[lab4]])</f>
        <v>3.25</v>
      </c>
      <c r="N41">
        <f>ABS(Table1[[#This Row],[lab_loc]]-Table1[[#This Row],[avg_lab]])</f>
        <v>0.75</v>
      </c>
      <c r="O41">
        <f>COUNTIF(Table1[[#This Row],[var1]:[var4]],"&gt;1")</f>
        <v>2</v>
      </c>
      <c r="P41">
        <f>ROUND(Table1[[#This Row],[avg_lab]],0)</f>
        <v>3</v>
      </c>
      <c r="Q41" t="str">
        <f>Table1[[#This Row],[lab1]]&amp;" "&amp;Table1[[#This Row],[lab2]]&amp;" "&amp;Table1[[#This Row],[lab3]]&amp;" "&amp;Table1[[#This Row],[lab4]]</f>
        <v>3 4 2 4</v>
      </c>
      <c r="R41" t="str">
        <f>VLOOKUP(Table1[[#This Row],[labels]],'labels set checker'!$A$1:$J$202,10,FALSE)</f>
        <v>{2,3,4,4}</v>
      </c>
      <c r="S41">
        <f>IF(Table1[[#This Row],[avg_lab_rounded]]=Table1[[#This Row],[lab_loc]],1,0)</f>
        <v>0</v>
      </c>
      <c r="T41">
        <f>(Table1[[#This Row],[lab_loc]]-Table1[[#This Row],[avg_lab]])^2</f>
        <v>0.5625</v>
      </c>
      <c r="U41" s="10">
        <f>COUNTIF(Table1[[#This Row],[var_loc]],"&gt;1")</f>
        <v>1</v>
      </c>
      <c r="V41" s="10" t="str">
        <f>IF(Table1[[#This Row],[var_loc]]&gt;0.9,"highvar","lowvar")</f>
        <v>highvar</v>
      </c>
    </row>
    <row r="42" spans="1:22" x14ac:dyDescent="0.25">
      <c r="A42">
        <v>320</v>
      </c>
      <c r="B42">
        <v>0.56000000000000005</v>
      </c>
      <c r="C42">
        <v>1.36</v>
      </c>
      <c r="D42">
        <v>0.8</v>
      </c>
      <c r="E42">
        <v>1.36</v>
      </c>
      <c r="F42">
        <v>1.36</v>
      </c>
      <c r="G42">
        <v>2</v>
      </c>
      <c r="H42">
        <v>3</v>
      </c>
      <c r="I42">
        <v>3</v>
      </c>
      <c r="J42">
        <v>3</v>
      </c>
      <c r="K42">
        <v>3</v>
      </c>
      <c r="L42">
        <f>AVERAGE(Table1[[#This Row],[lab1]:[lab4]])</f>
        <v>2.75</v>
      </c>
      <c r="N42">
        <f>ABS(Table1[[#This Row],[lab_loc]]-Table1[[#This Row],[avg_lab]])</f>
        <v>0.25</v>
      </c>
      <c r="O42">
        <f>COUNTIF(Table1[[#This Row],[var1]:[var4]],"&gt;1")</f>
        <v>2</v>
      </c>
      <c r="P42">
        <f>ROUND(Table1[[#This Row],[avg_lab]],0)</f>
        <v>3</v>
      </c>
      <c r="Q42" t="str">
        <f>Table1[[#This Row],[lab1]]&amp;" "&amp;Table1[[#This Row],[lab2]]&amp;" "&amp;Table1[[#This Row],[lab3]]&amp;" "&amp;Table1[[#This Row],[lab4]]</f>
        <v>2 3 3 3</v>
      </c>
      <c r="R42" t="str">
        <f>VLOOKUP(Table1[[#This Row],[labels]],'labels set checker'!$A$1:$J$202,10,FALSE)</f>
        <v>{2,3,3,3}</v>
      </c>
      <c r="S42">
        <f>IF(Table1[[#This Row],[avg_lab_rounded]]=Table1[[#This Row],[lab_loc]],1,0)</f>
        <v>1</v>
      </c>
      <c r="T42">
        <f>(Table1[[#This Row],[lab_loc]]-Table1[[#This Row],[avg_lab]])^2</f>
        <v>6.25E-2</v>
      </c>
      <c r="U42" s="10">
        <f>COUNTIF(Table1[[#This Row],[var_loc]],"&gt;1")</f>
        <v>1</v>
      </c>
      <c r="V42" s="10" t="str">
        <f>IF(Table1[[#This Row],[var_loc]]&gt;0.9,"highvar","lowvar")</f>
        <v>highvar</v>
      </c>
    </row>
    <row r="43" spans="1:22" x14ac:dyDescent="0.25">
      <c r="A43">
        <v>2</v>
      </c>
      <c r="B43">
        <v>0.55999999999999905</v>
      </c>
      <c r="C43">
        <v>0.55999999999999905</v>
      </c>
      <c r="D43">
        <v>0.55999999999999905</v>
      </c>
      <c r="E43">
        <v>0.64</v>
      </c>
      <c r="F43">
        <v>0.64</v>
      </c>
      <c r="G43">
        <v>3</v>
      </c>
      <c r="H43">
        <v>3</v>
      </c>
      <c r="I43">
        <v>2</v>
      </c>
      <c r="J43">
        <v>2</v>
      </c>
      <c r="K43">
        <v>2</v>
      </c>
      <c r="L43">
        <f>AVERAGE(Table1[[#This Row],[lab1]:[lab4]])</f>
        <v>2.5</v>
      </c>
      <c r="N43">
        <f>ABS(Table1[[#This Row],[lab_loc]]-Table1[[#This Row],[avg_lab]])</f>
        <v>0.5</v>
      </c>
      <c r="O43">
        <f>COUNTIF(Table1[[#This Row],[var1]:[var4]],"&gt;1")</f>
        <v>0</v>
      </c>
      <c r="P43">
        <f>ROUND(Table1[[#This Row],[avg_lab]],0)</f>
        <v>3</v>
      </c>
      <c r="Q43" t="str">
        <f>Table1[[#This Row],[lab1]]&amp;" "&amp;Table1[[#This Row],[lab2]]&amp;" "&amp;Table1[[#This Row],[lab3]]&amp;" "&amp;Table1[[#This Row],[lab4]]</f>
        <v>3 3 2 2</v>
      </c>
      <c r="R43" t="str">
        <f>VLOOKUP(Table1[[#This Row],[labels]],'labels set checker'!$A$1:$J$202,10,FALSE)</f>
        <v>{2,2,3,3}</v>
      </c>
      <c r="S43">
        <f>IF(Table1[[#This Row],[avg_lab_rounded]]=Table1[[#This Row],[lab_loc]],1,0)</f>
        <v>0</v>
      </c>
      <c r="T43">
        <f>(Table1[[#This Row],[lab_loc]]-Table1[[#This Row],[avg_lab]])^2</f>
        <v>0.25</v>
      </c>
      <c r="U43" s="10">
        <f>COUNTIF(Table1[[#This Row],[var_loc]],"&gt;1")</f>
        <v>0</v>
      </c>
      <c r="V43" s="10" t="str">
        <f>IF(Table1[[#This Row],[var_loc]]&gt;0.9,"highvar","lowvar")</f>
        <v>lowvar</v>
      </c>
    </row>
    <row r="44" spans="1:22" x14ac:dyDescent="0.25">
      <c r="A44">
        <v>6</v>
      </c>
      <c r="B44">
        <v>0.159999999999999</v>
      </c>
      <c r="C44">
        <v>0.24</v>
      </c>
      <c r="D44">
        <v>0.24</v>
      </c>
      <c r="E44">
        <v>0.159999999999999</v>
      </c>
      <c r="F44">
        <v>0.55999999999999905</v>
      </c>
      <c r="G44">
        <v>3</v>
      </c>
      <c r="H44">
        <v>3</v>
      </c>
      <c r="I44">
        <v>3</v>
      </c>
      <c r="J44">
        <v>2</v>
      </c>
      <c r="K44">
        <v>3</v>
      </c>
      <c r="L44">
        <f>AVERAGE(Table1[[#This Row],[lab1]:[lab4]])</f>
        <v>2.75</v>
      </c>
      <c r="N44">
        <f>ABS(Table1[[#This Row],[lab_loc]]-Table1[[#This Row],[avg_lab]])</f>
        <v>0.25</v>
      </c>
      <c r="O44">
        <f>COUNTIF(Table1[[#This Row],[var1]:[var4]],"&gt;1")</f>
        <v>0</v>
      </c>
      <c r="P44">
        <f>ROUND(Table1[[#This Row],[avg_lab]],0)</f>
        <v>3</v>
      </c>
      <c r="Q44" t="str">
        <f>Table1[[#This Row],[lab1]]&amp;" "&amp;Table1[[#This Row],[lab2]]&amp;" "&amp;Table1[[#This Row],[lab3]]&amp;" "&amp;Table1[[#This Row],[lab4]]</f>
        <v>3 3 3 2</v>
      </c>
      <c r="R44" t="str">
        <f>VLOOKUP(Table1[[#This Row],[labels]],'labels set checker'!$A$1:$J$202,10,FALSE)</f>
        <v>{2,3,3,3}</v>
      </c>
      <c r="S44">
        <f>IF(Table1[[#This Row],[avg_lab_rounded]]=Table1[[#This Row],[lab_loc]],1,0)</f>
        <v>1</v>
      </c>
      <c r="T44">
        <f>(Table1[[#This Row],[lab_loc]]-Table1[[#This Row],[avg_lab]])^2</f>
        <v>6.25E-2</v>
      </c>
      <c r="U44" s="10">
        <f>COUNTIF(Table1[[#This Row],[var_loc]],"&gt;1")</f>
        <v>0</v>
      </c>
      <c r="V44" s="10" t="str">
        <f>IF(Table1[[#This Row],[var_loc]]&gt;0.9,"highvar","lowvar")</f>
        <v>lowvar</v>
      </c>
    </row>
    <row r="45" spans="1:22" x14ac:dyDescent="0.25">
      <c r="A45">
        <v>8</v>
      </c>
      <c r="B45">
        <v>0.55999999999999905</v>
      </c>
      <c r="C45">
        <v>0.64</v>
      </c>
      <c r="D45">
        <v>0.159999999999999</v>
      </c>
      <c r="E45">
        <v>0.159999999999999</v>
      </c>
      <c r="F45">
        <v>0.24</v>
      </c>
      <c r="G45">
        <v>3</v>
      </c>
      <c r="H45">
        <v>4</v>
      </c>
      <c r="I45">
        <v>4</v>
      </c>
      <c r="J45">
        <v>2</v>
      </c>
      <c r="K45">
        <v>4</v>
      </c>
      <c r="L45">
        <f>AVERAGE(Table1[[#This Row],[lab1]:[lab4]])</f>
        <v>3.25</v>
      </c>
      <c r="N45">
        <f>ABS(Table1[[#This Row],[lab_loc]]-Table1[[#This Row],[avg_lab]])</f>
        <v>0.75</v>
      </c>
      <c r="O45">
        <f>COUNTIF(Table1[[#This Row],[var1]:[var4]],"&gt;1")</f>
        <v>0</v>
      </c>
      <c r="P45">
        <f>ROUND(Table1[[#This Row],[avg_lab]],0)</f>
        <v>3</v>
      </c>
      <c r="Q45" t="str">
        <f>Table1[[#This Row],[lab1]]&amp;" "&amp;Table1[[#This Row],[lab2]]&amp;" "&amp;Table1[[#This Row],[lab3]]&amp;" "&amp;Table1[[#This Row],[lab4]]</f>
        <v>3 4 4 2</v>
      </c>
      <c r="R45" t="str">
        <f>VLOOKUP(Table1[[#This Row],[labels]],'labels set checker'!$A$1:$J$202,10,FALSE)</f>
        <v>{2,3,4,4}</v>
      </c>
      <c r="S45">
        <f>IF(Table1[[#This Row],[avg_lab_rounded]]=Table1[[#This Row],[lab_loc]],1,0)</f>
        <v>0</v>
      </c>
      <c r="T45">
        <f>(Table1[[#This Row],[lab_loc]]-Table1[[#This Row],[avg_lab]])^2</f>
        <v>0.5625</v>
      </c>
      <c r="U45" s="10">
        <f>COUNTIF(Table1[[#This Row],[var_loc]],"&gt;1")</f>
        <v>0</v>
      </c>
      <c r="V45" s="10" t="str">
        <f>IF(Table1[[#This Row],[var_loc]]&gt;0.9,"highvar","lowvar")</f>
        <v>lowvar</v>
      </c>
    </row>
    <row r="46" spans="1:22" x14ac:dyDescent="0.25">
      <c r="A46">
        <v>13</v>
      </c>
      <c r="B46">
        <v>0.96</v>
      </c>
      <c r="C46">
        <v>0</v>
      </c>
      <c r="D46">
        <v>0.4</v>
      </c>
      <c r="E46">
        <v>0.159999999999999</v>
      </c>
      <c r="F46">
        <v>0.55999999999999905</v>
      </c>
      <c r="G46">
        <v>4</v>
      </c>
      <c r="H46">
        <v>2</v>
      </c>
      <c r="I46">
        <v>3</v>
      </c>
      <c r="J46">
        <v>3</v>
      </c>
      <c r="K46">
        <v>3</v>
      </c>
      <c r="L46">
        <f>AVERAGE(Table1[[#This Row],[lab1]:[lab4]])</f>
        <v>3</v>
      </c>
      <c r="N46">
        <f>ABS(Table1[[#This Row],[lab_loc]]-Table1[[#This Row],[avg_lab]])</f>
        <v>0</v>
      </c>
      <c r="O46">
        <f>COUNTIF(Table1[[#This Row],[var1]:[var4]],"&gt;1")</f>
        <v>0</v>
      </c>
      <c r="P46">
        <f>ROUND(Table1[[#This Row],[avg_lab]],0)</f>
        <v>3</v>
      </c>
      <c r="Q46" t="str">
        <f>Table1[[#This Row],[lab1]]&amp;" "&amp;Table1[[#This Row],[lab2]]&amp;" "&amp;Table1[[#This Row],[lab3]]&amp;" "&amp;Table1[[#This Row],[lab4]]</f>
        <v>4 2 3 3</v>
      </c>
      <c r="R46" t="str">
        <f>VLOOKUP(Table1[[#This Row],[labels]],'labels set checker'!$A$1:$J$202,10,FALSE)</f>
        <v>{2,3,3,4}</v>
      </c>
      <c r="S46">
        <f>IF(Table1[[#This Row],[avg_lab_rounded]]=Table1[[#This Row],[lab_loc]],1,0)</f>
        <v>1</v>
      </c>
      <c r="T46">
        <f>(Table1[[#This Row],[lab_loc]]-Table1[[#This Row],[avg_lab]])^2</f>
        <v>0</v>
      </c>
      <c r="U46" s="10">
        <f>COUNTIF(Table1[[#This Row],[var_loc]],"&gt;1")</f>
        <v>0</v>
      </c>
      <c r="V46" s="10" t="str">
        <f>IF(Table1[[#This Row],[var_loc]]&gt;0.9,"highvar","lowvar")</f>
        <v>lowvar</v>
      </c>
    </row>
    <row r="47" spans="1:22" x14ac:dyDescent="0.25">
      <c r="A47">
        <v>15</v>
      </c>
      <c r="B47">
        <v>0.16</v>
      </c>
      <c r="C47">
        <v>0.16</v>
      </c>
      <c r="D47">
        <v>0.4</v>
      </c>
      <c r="E47">
        <v>0.4</v>
      </c>
      <c r="F47">
        <v>0.96</v>
      </c>
      <c r="G47">
        <v>2</v>
      </c>
      <c r="H47">
        <v>2</v>
      </c>
      <c r="I47">
        <v>3</v>
      </c>
      <c r="J47">
        <v>2</v>
      </c>
      <c r="K47">
        <v>2</v>
      </c>
      <c r="L47">
        <f>AVERAGE(Table1[[#This Row],[lab1]:[lab4]])</f>
        <v>2.25</v>
      </c>
      <c r="N47">
        <f>ABS(Table1[[#This Row],[lab_loc]]-Table1[[#This Row],[avg_lab]])</f>
        <v>0.25</v>
      </c>
      <c r="O47">
        <f>COUNTIF(Table1[[#This Row],[var1]:[var4]],"&gt;1")</f>
        <v>0</v>
      </c>
      <c r="P47">
        <f>ROUND(Table1[[#This Row],[avg_lab]],0)</f>
        <v>2</v>
      </c>
      <c r="Q47" t="str">
        <f>Table1[[#This Row],[lab1]]&amp;" "&amp;Table1[[#This Row],[lab2]]&amp;" "&amp;Table1[[#This Row],[lab3]]&amp;" "&amp;Table1[[#This Row],[lab4]]</f>
        <v>2 2 3 2</v>
      </c>
      <c r="R47" t="str">
        <f>VLOOKUP(Table1[[#This Row],[labels]],'labels set checker'!$A$1:$J$202,10,FALSE)</f>
        <v>{2,2,2,3}</v>
      </c>
      <c r="S47">
        <f>IF(Table1[[#This Row],[avg_lab_rounded]]=Table1[[#This Row],[lab_loc]],1,0)</f>
        <v>1</v>
      </c>
      <c r="T47">
        <f>(Table1[[#This Row],[lab_loc]]-Table1[[#This Row],[avg_lab]])^2</f>
        <v>6.25E-2</v>
      </c>
      <c r="U47" s="10">
        <f>COUNTIF(Table1[[#This Row],[var_loc]],"&gt;1")</f>
        <v>0</v>
      </c>
      <c r="V47" s="10" t="str">
        <f>IF(Table1[[#This Row],[var_loc]]&gt;0.9,"highvar","lowvar")</f>
        <v>highvar</v>
      </c>
    </row>
    <row r="48" spans="1:22" x14ac:dyDescent="0.25">
      <c r="A48">
        <v>21</v>
      </c>
      <c r="B48">
        <v>0.16</v>
      </c>
      <c r="C48">
        <v>0.24</v>
      </c>
      <c r="D48">
        <v>0</v>
      </c>
      <c r="E48">
        <v>0.159999999999999</v>
      </c>
      <c r="F48">
        <v>1.04</v>
      </c>
      <c r="G48">
        <v>2</v>
      </c>
      <c r="H48">
        <v>2</v>
      </c>
      <c r="I48">
        <v>2</v>
      </c>
      <c r="J48">
        <v>2</v>
      </c>
      <c r="K48">
        <v>2</v>
      </c>
      <c r="L48">
        <f>AVERAGE(Table1[[#This Row],[lab1]:[lab4]])</f>
        <v>2</v>
      </c>
      <c r="N48">
        <f>ABS(Table1[[#This Row],[lab_loc]]-Table1[[#This Row],[avg_lab]])</f>
        <v>0</v>
      </c>
      <c r="O48">
        <f>COUNTIF(Table1[[#This Row],[var1]:[var4]],"&gt;1")</f>
        <v>0</v>
      </c>
      <c r="P48">
        <f>ROUND(Table1[[#This Row],[avg_lab]],0)</f>
        <v>2</v>
      </c>
      <c r="Q48" t="str">
        <f>Table1[[#This Row],[lab1]]&amp;" "&amp;Table1[[#This Row],[lab2]]&amp;" "&amp;Table1[[#This Row],[lab3]]&amp;" "&amp;Table1[[#This Row],[lab4]]</f>
        <v>2 2 2 2</v>
      </c>
      <c r="R48" t="str">
        <f>VLOOKUP(Table1[[#This Row],[labels]],'labels set checker'!$A$1:$J$202,10,FALSE)</f>
        <v>{2,2,2,2}</v>
      </c>
      <c r="S48">
        <f>IF(Table1[[#This Row],[avg_lab_rounded]]=Table1[[#This Row],[lab_loc]],1,0)</f>
        <v>1</v>
      </c>
      <c r="T48">
        <f>(Table1[[#This Row],[lab_loc]]-Table1[[#This Row],[avg_lab]])^2</f>
        <v>0</v>
      </c>
      <c r="U48" s="10">
        <f>COUNTIF(Table1[[#This Row],[var_loc]],"&gt;1")</f>
        <v>1</v>
      </c>
      <c r="V48" s="10" t="str">
        <f>IF(Table1[[#This Row],[var_loc]]&gt;0.9,"highvar","lowvar")</f>
        <v>highvar</v>
      </c>
    </row>
    <row r="49" spans="1:22" x14ac:dyDescent="0.25">
      <c r="A49">
        <v>25</v>
      </c>
      <c r="B49">
        <v>0.64</v>
      </c>
      <c r="C49">
        <v>0.8</v>
      </c>
      <c r="D49">
        <v>0.64</v>
      </c>
      <c r="E49">
        <v>1.36</v>
      </c>
      <c r="F49">
        <v>0.64</v>
      </c>
      <c r="G49">
        <v>4</v>
      </c>
      <c r="H49">
        <v>3</v>
      </c>
      <c r="I49">
        <v>4</v>
      </c>
      <c r="J49">
        <v>3</v>
      </c>
      <c r="K49">
        <v>4</v>
      </c>
      <c r="L49">
        <f>AVERAGE(Table1[[#This Row],[lab1]:[lab4]])</f>
        <v>3.5</v>
      </c>
      <c r="N49">
        <f>ABS(Table1[[#This Row],[lab_loc]]-Table1[[#This Row],[avg_lab]])</f>
        <v>0.5</v>
      </c>
      <c r="O49">
        <f>COUNTIF(Table1[[#This Row],[var1]:[var4]],"&gt;1")</f>
        <v>1</v>
      </c>
      <c r="P49">
        <f>ROUND(Table1[[#This Row],[avg_lab]],0)</f>
        <v>4</v>
      </c>
      <c r="Q49" t="str">
        <f>Table1[[#This Row],[lab1]]&amp;" "&amp;Table1[[#This Row],[lab2]]&amp;" "&amp;Table1[[#This Row],[lab3]]&amp;" "&amp;Table1[[#This Row],[lab4]]</f>
        <v>4 3 4 3</v>
      </c>
      <c r="R49" t="str">
        <f>VLOOKUP(Table1[[#This Row],[labels]],'labels set checker'!$A$1:$J$202,10,FALSE)</f>
        <v>{3,3,4,4}</v>
      </c>
      <c r="S49">
        <f>IF(Table1[[#This Row],[avg_lab_rounded]]=Table1[[#This Row],[lab_loc]],1,0)</f>
        <v>1</v>
      </c>
      <c r="T49">
        <f>(Table1[[#This Row],[lab_loc]]-Table1[[#This Row],[avg_lab]])^2</f>
        <v>0.25</v>
      </c>
      <c r="U49" s="10">
        <f>COUNTIF(Table1[[#This Row],[var_loc]],"&gt;1")</f>
        <v>0</v>
      </c>
      <c r="V49" s="10" t="str">
        <f>IF(Table1[[#This Row],[var_loc]]&gt;0.9,"highvar","lowvar")</f>
        <v>lowvar</v>
      </c>
    </row>
    <row r="50" spans="1:22" x14ac:dyDescent="0.25">
      <c r="A50">
        <v>26</v>
      </c>
      <c r="B50">
        <v>0.24</v>
      </c>
      <c r="C50">
        <v>0.55999999999999905</v>
      </c>
      <c r="D50">
        <v>0.64</v>
      </c>
      <c r="E50">
        <v>0.55999999999999905</v>
      </c>
      <c r="F50">
        <v>0.24</v>
      </c>
      <c r="G50">
        <v>5</v>
      </c>
      <c r="H50">
        <v>4</v>
      </c>
      <c r="I50">
        <v>4</v>
      </c>
      <c r="J50">
        <v>4</v>
      </c>
      <c r="K50">
        <v>5</v>
      </c>
      <c r="L50">
        <f>AVERAGE(Table1[[#This Row],[lab1]:[lab4]])</f>
        <v>4.25</v>
      </c>
      <c r="N50">
        <f>ABS(Table1[[#This Row],[lab_loc]]-Table1[[#This Row],[avg_lab]])</f>
        <v>0.75</v>
      </c>
      <c r="O50">
        <f>COUNTIF(Table1[[#This Row],[var1]:[var4]],"&gt;1")</f>
        <v>0</v>
      </c>
      <c r="P50">
        <f>ROUND(Table1[[#This Row],[avg_lab]],0)</f>
        <v>4</v>
      </c>
      <c r="Q50" t="str">
        <f>Table1[[#This Row],[lab1]]&amp;" "&amp;Table1[[#This Row],[lab2]]&amp;" "&amp;Table1[[#This Row],[lab3]]&amp;" "&amp;Table1[[#This Row],[lab4]]</f>
        <v>5 4 4 4</v>
      </c>
      <c r="R50" t="str">
        <f>VLOOKUP(Table1[[#This Row],[labels]],'labels set checker'!$A$1:$J$202,10,FALSE)</f>
        <v>{4,4,4,5}</v>
      </c>
      <c r="S50">
        <f>IF(Table1[[#This Row],[avg_lab_rounded]]=Table1[[#This Row],[lab_loc]],1,0)</f>
        <v>0</v>
      </c>
      <c r="T50">
        <f>(Table1[[#This Row],[lab_loc]]-Table1[[#This Row],[avg_lab]])^2</f>
        <v>0.5625</v>
      </c>
      <c r="U50" s="10">
        <f>COUNTIF(Table1[[#This Row],[var_loc]],"&gt;1")</f>
        <v>0</v>
      </c>
      <c r="V50" s="10" t="str">
        <f>IF(Table1[[#This Row],[var_loc]]&gt;0.9,"highvar","lowvar")</f>
        <v>lowvar</v>
      </c>
    </row>
    <row r="51" spans="1:22" x14ac:dyDescent="0.25">
      <c r="A51">
        <v>28</v>
      </c>
      <c r="B51">
        <v>0.159999999999999</v>
      </c>
      <c r="C51">
        <v>0.64</v>
      </c>
      <c r="D51">
        <v>0.24</v>
      </c>
      <c r="E51">
        <v>0.4</v>
      </c>
      <c r="F51">
        <v>0.96</v>
      </c>
      <c r="G51">
        <v>2</v>
      </c>
      <c r="H51">
        <v>2</v>
      </c>
      <c r="I51">
        <v>3</v>
      </c>
      <c r="J51">
        <v>3</v>
      </c>
      <c r="K51">
        <v>2</v>
      </c>
      <c r="L51">
        <f>AVERAGE(Table1[[#This Row],[lab1]:[lab4]])</f>
        <v>2.5</v>
      </c>
      <c r="N51">
        <f>ABS(Table1[[#This Row],[lab_loc]]-Table1[[#This Row],[avg_lab]])</f>
        <v>0.5</v>
      </c>
      <c r="O51">
        <f>COUNTIF(Table1[[#This Row],[var1]:[var4]],"&gt;1")</f>
        <v>0</v>
      </c>
      <c r="P51">
        <f>ROUND(Table1[[#This Row],[avg_lab]],0)</f>
        <v>3</v>
      </c>
      <c r="Q51" t="str">
        <f>Table1[[#This Row],[lab1]]&amp;" "&amp;Table1[[#This Row],[lab2]]&amp;" "&amp;Table1[[#This Row],[lab3]]&amp;" "&amp;Table1[[#This Row],[lab4]]</f>
        <v>2 2 3 3</v>
      </c>
      <c r="R51" t="str">
        <f>VLOOKUP(Table1[[#This Row],[labels]],'labels set checker'!$A$1:$J$202,10,FALSE)</f>
        <v>{2,2,3,3}</v>
      </c>
      <c r="S51">
        <f>IF(Table1[[#This Row],[avg_lab_rounded]]=Table1[[#This Row],[lab_loc]],1,0)</f>
        <v>0</v>
      </c>
      <c r="T51">
        <f>(Table1[[#This Row],[lab_loc]]-Table1[[#This Row],[avg_lab]])^2</f>
        <v>0.25</v>
      </c>
      <c r="U51" s="10">
        <f>COUNTIF(Table1[[#This Row],[var_loc]],"&gt;1")</f>
        <v>0</v>
      </c>
      <c r="V51" s="10" t="str">
        <f>IF(Table1[[#This Row],[var_loc]]&gt;0.9,"highvar","lowvar")</f>
        <v>highvar</v>
      </c>
    </row>
    <row r="52" spans="1:22" x14ac:dyDescent="0.25">
      <c r="A52">
        <v>30</v>
      </c>
      <c r="B52">
        <v>0.159999999999999</v>
      </c>
      <c r="C52">
        <v>0.64</v>
      </c>
      <c r="D52">
        <v>0.159999999999999</v>
      </c>
      <c r="E52">
        <v>0</v>
      </c>
      <c r="F52">
        <v>0.159999999999999</v>
      </c>
      <c r="G52">
        <v>4</v>
      </c>
      <c r="H52">
        <v>4</v>
      </c>
      <c r="I52">
        <v>4</v>
      </c>
      <c r="J52">
        <v>4</v>
      </c>
      <c r="K52">
        <v>4</v>
      </c>
      <c r="L52">
        <f>AVERAGE(Table1[[#This Row],[lab1]:[lab4]])</f>
        <v>4</v>
      </c>
      <c r="N52">
        <f>ABS(Table1[[#This Row],[lab_loc]]-Table1[[#This Row],[avg_lab]])</f>
        <v>0</v>
      </c>
      <c r="O52">
        <f>COUNTIF(Table1[[#This Row],[var1]:[var4]],"&gt;1")</f>
        <v>0</v>
      </c>
      <c r="P52">
        <f>ROUND(Table1[[#This Row],[avg_lab]],0)</f>
        <v>4</v>
      </c>
      <c r="Q52" t="str">
        <f>Table1[[#This Row],[lab1]]&amp;" "&amp;Table1[[#This Row],[lab2]]&amp;" "&amp;Table1[[#This Row],[lab3]]&amp;" "&amp;Table1[[#This Row],[lab4]]</f>
        <v>4 4 4 4</v>
      </c>
      <c r="R52" t="str">
        <f>VLOOKUP(Table1[[#This Row],[labels]],'labels set checker'!$A$1:$J$202,10,FALSE)</f>
        <v>{4,4,4,4}</v>
      </c>
      <c r="S52">
        <f>IF(Table1[[#This Row],[avg_lab_rounded]]=Table1[[#This Row],[lab_loc]],1,0)</f>
        <v>1</v>
      </c>
      <c r="T52">
        <f>(Table1[[#This Row],[lab_loc]]-Table1[[#This Row],[avg_lab]])^2</f>
        <v>0</v>
      </c>
      <c r="U52" s="10">
        <f>COUNTIF(Table1[[#This Row],[var_loc]],"&gt;1")</f>
        <v>0</v>
      </c>
      <c r="V52" s="10" t="str">
        <f>IF(Table1[[#This Row],[var_loc]]&gt;0.9,"highvar","lowvar")</f>
        <v>lowvar</v>
      </c>
    </row>
    <row r="53" spans="1:22" x14ac:dyDescent="0.25">
      <c r="A53">
        <v>34</v>
      </c>
      <c r="B53">
        <v>0</v>
      </c>
      <c r="C53">
        <v>0.4</v>
      </c>
      <c r="D53">
        <v>0</v>
      </c>
      <c r="E53">
        <v>0</v>
      </c>
      <c r="F53">
        <v>0.159999999999999</v>
      </c>
      <c r="G53">
        <v>2</v>
      </c>
      <c r="H53">
        <v>2</v>
      </c>
      <c r="I53">
        <v>2</v>
      </c>
      <c r="J53">
        <v>2</v>
      </c>
      <c r="K53">
        <v>2</v>
      </c>
      <c r="L53">
        <f>AVERAGE(Table1[[#This Row],[lab1]:[lab4]])</f>
        <v>2</v>
      </c>
      <c r="N53">
        <f>ABS(Table1[[#This Row],[lab_loc]]-Table1[[#This Row],[avg_lab]])</f>
        <v>0</v>
      </c>
      <c r="O53">
        <f>COUNTIF(Table1[[#This Row],[var1]:[var4]],"&gt;1")</f>
        <v>0</v>
      </c>
      <c r="P53">
        <f>ROUND(Table1[[#This Row],[avg_lab]],0)</f>
        <v>2</v>
      </c>
      <c r="Q53" t="str">
        <f>Table1[[#This Row],[lab1]]&amp;" "&amp;Table1[[#This Row],[lab2]]&amp;" "&amp;Table1[[#This Row],[lab3]]&amp;" "&amp;Table1[[#This Row],[lab4]]</f>
        <v>2 2 2 2</v>
      </c>
      <c r="R53" t="str">
        <f>VLOOKUP(Table1[[#This Row],[labels]],'labels set checker'!$A$1:$J$202,10,FALSE)</f>
        <v>{2,2,2,2}</v>
      </c>
      <c r="S53">
        <f>IF(Table1[[#This Row],[avg_lab_rounded]]=Table1[[#This Row],[lab_loc]],1,0)</f>
        <v>1</v>
      </c>
      <c r="T53">
        <f>(Table1[[#This Row],[lab_loc]]-Table1[[#This Row],[avg_lab]])^2</f>
        <v>0</v>
      </c>
      <c r="U53" s="10">
        <f>COUNTIF(Table1[[#This Row],[var_loc]],"&gt;1")</f>
        <v>0</v>
      </c>
      <c r="V53" s="10" t="str">
        <f>IF(Table1[[#This Row],[var_loc]]&gt;0.9,"highvar","lowvar")</f>
        <v>lowvar</v>
      </c>
    </row>
    <row r="54" spans="1:22" x14ac:dyDescent="0.25">
      <c r="A54">
        <v>35</v>
      </c>
      <c r="B54">
        <v>0.24</v>
      </c>
      <c r="C54">
        <v>1.2</v>
      </c>
      <c r="D54">
        <v>0.159999999999999</v>
      </c>
      <c r="E54">
        <v>1.36</v>
      </c>
      <c r="F54">
        <v>0.8</v>
      </c>
      <c r="G54">
        <v>4</v>
      </c>
      <c r="H54">
        <v>4</v>
      </c>
      <c r="I54">
        <v>4</v>
      </c>
      <c r="J54">
        <v>2</v>
      </c>
      <c r="K54">
        <v>4</v>
      </c>
      <c r="L54">
        <f>AVERAGE(Table1[[#This Row],[lab1]:[lab4]])</f>
        <v>3.5</v>
      </c>
      <c r="N54">
        <f>ABS(Table1[[#This Row],[lab_loc]]-Table1[[#This Row],[avg_lab]])</f>
        <v>0.5</v>
      </c>
      <c r="O54">
        <f>COUNTIF(Table1[[#This Row],[var1]:[var4]],"&gt;1")</f>
        <v>2</v>
      </c>
      <c r="P54">
        <f>ROUND(Table1[[#This Row],[avg_lab]],0)</f>
        <v>4</v>
      </c>
      <c r="Q54" t="str">
        <f>Table1[[#This Row],[lab1]]&amp;" "&amp;Table1[[#This Row],[lab2]]&amp;" "&amp;Table1[[#This Row],[lab3]]&amp;" "&amp;Table1[[#This Row],[lab4]]</f>
        <v>4 4 4 2</v>
      </c>
      <c r="R54" t="str">
        <f>VLOOKUP(Table1[[#This Row],[labels]],'labels set checker'!$A$1:$J$202,10,FALSE)</f>
        <v>{2,4,4,4}</v>
      </c>
      <c r="S54">
        <f>IF(Table1[[#This Row],[avg_lab_rounded]]=Table1[[#This Row],[lab_loc]],1,0)</f>
        <v>1</v>
      </c>
      <c r="T54">
        <f>(Table1[[#This Row],[lab_loc]]-Table1[[#This Row],[avg_lab]])^2</f>
        <v>0.25</v>
      </c>
      <c r="U54" s="10">
        <f>COUNTIF(Table1[[#This Row],[var_loc]],"&gt;1")</f>
        <v>0</v>
      </c>
      <c r="V54" s="10" t="str">
        <f>IF(Table1[[#This Row],[var_loc]]&gt;0.9,"highvar","lowvar")</f>
        <v>lowvar</v>
      </c>
    </row>
    <row r="55" spans="1:22" x14ac:dyDescent="0.25">
      <c r="A55">
        <v>40</v>
      </c>
      <c r="B55">
        <v>0.24</v>
      </c>
      <c r="C55">
        <v>0.159999999999999</v>
      </c>
      <c r="D55">
        <v>0.24</v>
      </c>
      <c r="E55">
        <v>0.64</v>
      </c>
      <c r="F55">
        <v>0.64</v>
      </c>
      <c r="G55">
        <v>2</v>
      </c>
      <c r="H55">
        <v>2</v>
      </c>
      <c r="I55">
        <v>2</v>
      </c>
      <c r="J55">
        <v>2</v>
      </c>
      <c r="K55">
        <v>2</v>
      </c>
      <c r="L55">
        <f>AVERAGE(Table1[[#This Row],[lab1]:[lab4]])</f>
        <v>2</v>
      </c>
      <c r="N55">
        <f>ABS(Table1[[#This Row],[lab_loc]]-Table1[[#This Row],[avg_lab]])</f>
        <v>0</v>
      </c>
      <c r="O55">
        <f>COUNTIF(Table1[[#This Row],[var1]:[var4]],"&gt;1")</f>
        <v>0</v>
      </c>
      <c r="P55">
        <f>ROUND(Table1[[#This Row],[avg_lab]],0)</f>
        <v>2</v>
      </c>
      <c r="Q55" t="str">
        <f>Table1[[#This Row],[lab1]]&amp;" "&amp;Table1[[#This Row],[lab2]]&amp;" "&amp;Table1[[#This Row],[lab3]]&amp;" "&amp;Table1[[#This Row],[lab4]]</f>
        <v>2 2 2 2</v>
      </c>
      <c r="R55" t="str">
        <f>VLOOKUP(Table1[[#This Row],[labels]],'labels set checker'!$A$1:$J$202,10,FALSE)</f>
        <v>{2,2,2,2}</v>
      </c>
      <c r="S55">
        <f>IF(Table1[[#This Row],[avg_lab_rounded]]=Table1[[#This Row],[lab_loc]],1,0)</f>
        <v>1</v>
      </c>
      <c r="T55">
        <f>(Table1[[#This Row],[lab_loc]]-Table1[[#This Row],[avg_lab]])^2</f>
        <v>0</v>
      </c>
      <c r="U55" s="10">
        <f>COUNTIF(Table1[[#This Row],[var_loc]],"&gt;1")</f>
        <v>0</v>
      </c>
      <c r="V55" s="10" t="str">
        <f>IF(Table1[[#This Row],[var_loc]]&gt;0.9,"highvar","lowvar")</f>
        <v>lowvar</v>
      </c>
    </row>
    <row r="56" spans="1:22" x14ac:dyDescent="0.25">
      <c r="A56">
        <v>43</v>
      </c>
      <c r="B56">
        <v>0.24</v>
      </c>
      <c r="C56">
        <v>0.64</v>
      </c>
      <c r="D56">
        <v>0.24</v>
      </c>
      <c r="E56">
        <v>0.55999999999999905</v>
      </c>
      <c r="F56">
        <v>0.64</v>
      </c>
      <c r="G56">
        <v>3</v>
      </c>
      <c r="H56">
        <v>2</v>
      </c>
      <c r="I56">
        <v>3</v>
      </c>
      <c r="J56">
        <v>3</v>
      </c>
      <c r="K56">
        <v>2</v>
      </c>
      <c r="L56">
        <f>AVERAGE(Table1[[#This Row],[lab1]:[lab4]])</f>
        <v>2.75</v>
      </c>
      <c r="N56">
        <f>ABS(Table1[[#This Row],[lab_loc]]-Table1[[#This Row],[avg_lab]])</f>
        <v>0.75</v>
      </c>
      <c r="O56">
        <f>COUNTIF(Table1[[#This Row],[var1]:[var4]],"&gt;1")</f>
        <v>0</v>
      </c>
      <c r="P56">
        <f>ROUND(Table1[[#This Row],[avg_lab]],0)</f>
        <v>3</v>
      </c>
      <c r="Q56" t="str">
        <f>Table1[[#This Row],[lab1]]&amp;" "&amp;Table1[[#This Row],[lab2]]&amp;" "&amp;Table1[[#This Row],[lab3]]&amp;" "&amp;Table1[[#This Row],[lab4]]</f>
        <v>3 2 3 3</v>
      </c>
      <c r="R56" t="str">
        <f>VLOOKUP(Table1[[#This Row],[labels]],'labels set checker'!$A$1:$J$202,10,FALSE)</f>
        <v>{2,3,3,3}</v>
      </c>
      <c r="S56">
        <f>IF(Table1[[#This Row],[avg_lab_rounded]]=Table1[[#This Row],[lab_loc]],1,0)</f>
        <v>0</v>
      </c>
      <c r="T56">
        <f>(Table1[[#This Row],[lab_loc]]-Table1[[#This Row],[avg_lab]])^2</f>
        <v>0.5625</v>
      </c>
      <c r="U56" s="10">
        <f>COUNTIF(Table1[[#This Row],[var_loc]],"&gt;1")</f>
        <v>0</v>
      </c>
      <c r="V56" s="10" t="str">
        <f>IF(Table1[[#This Row],[var_loc]]&gt;0.9,"highvar","lowvar")</f>
        <v>lowvar</v>
      </c>
    </row>
    <row r="57" spans="1:22" x14ac:dyDescent="0.25">
      <c r="A57">
        <v>51</v>
      </c>
      <c r="B57">
        <v>0.24</v>
      </c>
      <c r="C57">
        <v>0.159999999999999</v>
      </c>
      <c r="D57">
        <v>0.24</v>
      </c>
      <c r="E57">
        <v>0.16</v>
      </c>
      <c r="F57">
        <v>0</v>
      </c>
      <c r="G57">
        <v>2</v>
      </c>
      <c r="H57">
        <v>2</v>
      </c>
      <c r="I57">
        <v>3</v>
      </c>
      <c r="J57">
        <v>2</v>
      </c>
      <c r="K57">
        <v>2</v>
      </c>
      <c r="L57">
        <f>AVERAGE(Table1[[#This Row],[lab1]:[lab4]])</f>
        <v>2.25</v>
      </c>
      <c r="N57">
        <f>ABS(Table1[[#This Row],[lab_loc]]-Table1[[#This Row],[avg_lab]])</f>
        <v>0.25</v>
      </c>
      <c r="O57">
        <f>COUNTIF(Table1[[#This Row],[var1]:[var4]],"&gt;1")</f>
        <v>0</v>
      </c>
      <c r="P57">
        <f>ROUND(Table1[[#This Row],[avg_lab]],0)</f>
        <v>2</v>
      </c>
      <c r="Q57" t="str">
        <f>Table1[[#This Row],[lab1]]&amp;" "&amp;Table1[[#This Row],[lab2]]&amp;" "&amp;Table1[[#This Row],[lab3]]&amp;" "&amp;Table1[[#This Row],[lab4]]</f>
        <v>2 2 3 2</v>
      </c>
      <c r="R57" t="str">
        <f>VLOOKUP(Table1[[#This Row],[labels]],'labels set checker'!$A$1:$J$202,10,FALSE)</f>
        <v>{2,2,2,3}</v>
      </c>
      <c r="S57">
        <f>IF(Table1[[#This Row],[avg_lab_rounded]]=Table1[[#This Row],[lab_loc]],1,0)</f>
        <v>1</v>
      </c>
      <c r="T57">
        <f>(Table1[[#This Row],[lab_loc]]-Table1[[#This Row],[avg_lab]])^2</f>
        <v>6.25E-2</v>
      </c>
      <c r="U57" s="10">
        <f>COUNTIF(Table1[[#This Row],[var_loc]],"&gt;1")</f>
        <v>0</v>
      </c>
      <c r="V57" s="10" t="str">
        <f>IF(Table1[[#This Row],[var_loc]]&gt;0.9,"highvar","lowvar")</f>
        <v>lowvar</v>
      </c>
    </row>
    <row r="58" spans="1:22" x14ac:dyDescent="0.25">
      <c r="A58">
        <v>52</v>
      </c>
      <c r="B58">
        <v>0.64</v>
      </c>
      <c r="C58">
        <v>0.24</v>
      </c>
      <c r="D58">
        <v>0.8</v>
      </c>
      <c r="E58">
        <v>0.55999999999999905</v>
      </c>
      <c r="F58">
        <v>0.96</v>
      </c>
      <c r="G58">
        <v>2</v>
      </c>
      <c r="H58">
        <v>3</v>
      </c>
      <c r="I58">
        <v>3</v>
      </c>
      <c r="J58">
        <v>3</v>
      </c>
      <c r="K58">
        <v>2</v>
      </c>
      <c r="L58">
        <f>AVERAGE(Table1[[#This Row],[lab1]:[lab4]])</f>
        <v>2.75</v>
      </c>
      <c r="N58">
        <f>ABS(Table1[[#This Row],[lab_loc]]-Table1[[#This Row],[avg_lab]])</f>
        <v>0.75</v>
      </c>
      <c r="O58">
        <f>COUNTIF(Table1[[#This Row],[var1]:[var4]],"&gt;1")</f>
        <v>0</v>
      </c>
      <c r="P58">
        <f>ROUND(Table1[[#This Row],[avg_lab]],0)</f>
        <v>3</v>
      </c>
      <c r="Q58" t="str">
        <f>Table1[[#This Row],[lab1]]&amp;" "&amp;Table1[[#This Row],[lab2]]&amp;" "&amp;Table1[[#This Row],[lab3]]&amp;" "&amp;Table1[[#This Row],[lab4]]</f>
        <v>2 3 3 3</v>
      </c>
      <c r="R58" t="str">
        <f>VLOOKUP(Table1[[#This Row],[labels]],'labels set checker'!$A$1:$J$202,10,FALSE)</f>
        <v>{2,3,3,3}</v>
      </c>
      <c r="S58">
        <f>IF(Table1[[#This Row],[avg_lab_rounded]]=Table1[[#This Row],[lab_loc]],1,0)</f>
        <v>0</v>
      </c>
      <c r="T58">
        <f>(Table1[[#This Row],[lab_loc]]-Table1[[#This Row],[avg_lab]])^2</f>
        <v>0.5625</v>
      </c>
      <c r="U58" s="10">
        <f>COUNTIF(Table1[[#This Row],[var_loc]],"&gt;1")</f>
        <v>0</v>
      </c>
      <c r="V58" s="10" t="str">
        <f>IF(Table1[[#This Row],[var_loc]]&gt;0.9,"highvar","lowvar")</f>
        <v>highvar</v>
      </c>
    </row>
    <row r="59" spans="1:22" x14ac:dyDescent="0.25">
      <c r="A59">
        <v>61</v>
      </c>
      <c r="B59">
        <v>0.24</v>
      </c>
      <c r="C59">
        <v>0.159999999999999</v>
      </c>
      <c r="D59">
        <v>0.4</v>
      </c>
      <c r="E59">
        <v>0.24</v>
      </c>
      <c r="F59">
        <v>0.24</v>
      </c>
      <c r="G59">
        <v>4</v>
      </c>
      <c r="H59">
        <v>4</v>
      </c>
      <c r="I59">
        <v>4</v>
      </c>
      <c r="J59">
        <v>4</v>
      </c>
      <c r="K59">
        <v>4</v>
      </c>
      <c r="L59">
        <f>AVERAGE(Table1[[#This Row],[lab1]:[lab4]])</f>
        <v>4</v>
      </c>
      <c r="N59">
        <f>ABS(Table1[[#This Row],[lab_loc]]-Table1[[#This Row],[avg_lab]])</f>
        <v>0</v>
      </c>
      <c r="O59">
        <f>COUNTIF(Table1[[#This Row],[var1]:[var4]],"&gt;1")</f>
        <v>0</v>
      </c>
      <c r="P59">
        <f>ROUND(Table1[[#This Row],[avg_lab]],0)</f>
        <v>4</v>
      </c>
      <c r="Q59" t="str">
        <f>Table1[[#This Row],[lab1]]&amp;" "&amp;Table1[[#This Row],[lab2]]&amp;" "&amp;Table1[[#This Row],[lab3]]&amp;" "&amp;Table1[[#This Row],[lab4]]</f>
        <v>4 4 4 4</v>
      </c>
      <c r="R59" t="str">
        <f>VLOOKUP(Table1[[#This Row],[labels]],'labels set checker'!$A$1:$J$202,10,FALSE)</f>
        <v>{4,4,4,4}</v>
      </c>
      <c r="S59">
        <f>IF(Table1[[#This Row],[avg_lab_rounded]]=Table1[[#This Row],[lab_loc]],1,0)</f>
        <v>1</v>
      </c>
      <c r="T59">
        <f>(Table1[[#This Row],[lab_loc]]-Table1[[#This Row],[avg_lab]])^2</f>
        <v>0</v>
      </c>
      <c r="U59" s="10">
        <f>COUNTIF(Table1[[#This Row],[var_loc]],"&gt;1")</f>
        <v>0</v>
      </c>
      <c r="V59" s="10" t="str">
        <f>IF(Table1[[#This Row],[var_loc]]&gt;0.9,"highvar","lowvar")</f>
        <v>lowvar</v>
      </c>
    </row>
    <row r="60" spans="1:22" x14ac:dyDescent="0.25">
      <c r="A60">
        <v>64</v>
      </c>
      <c r="B60">
        <v>0.24</v>
      </c>
      <c r="C60">
        <v>0.159999999999999</v>
      </c>
      <c r="D60">
        <v>0.4</v>
      </c>
      <c r="E60">
        <v>0.55999999999999905</v>
      </c>
      <c r="F60">
        <v>0.8</v>
      </c>
      <c r="G60">
        <v>2</v>
      </c>
      <c r="H60">
        <v>3</v>
      </c>
      <c r="I60">
        <v>3</v>
      </c>
      <c r="J60">
        <v>3</v>
      </c>
      <c r="K60">
        <v>3</v>
      </c>
      <c r="L60">
        <f>AVERAGE(Table1[[#This Row],[lab1]:[lab4]])</f>
        <v>2.75</v>
      </c>
      <c r="N60">
        <f>ABS(Table1[[#This Row],[lab_loc]]-Table1[[#This Row],[avg_lab]])</f>
        <v>0.25</v>
      </c>
      <c r="O60">
        <f>COUNTIF(Table1[[#This Row],[var1]:[var4]],"&gt;1")</f>
        <v>0</v>
      </c>
      <c r="P60">
        <f>ROUND(Table1[[#This Row],[avg_lab]],0)</f>
        <v>3</v>
      </c>
      <c r="Q60" t="str">
        <f>Table1[[#This Row],[lab1]]&amp;" "&amp;Table1[[#This Row],[lab2]]&amp;" "&amp;Table1[[#This Row],[lab3]]&amp;" "&amp;Table1[[#This Row],[lab4]]</f>
        <v>2 3 3 3</v>
      </c>
      <c r="R60" t="str">
        <f>VLOOKUP(Table1[[#This Row],[labels]],'labels set checker'!$A$1:$J$202,10,FALSE)</f>
        <v>{2,3,3,3}</v>
      </c>
      <c r="S60">
        <f>IF(Table1[[#This Row],[avg_lab_rounded]]=Table1[[#This Row],[lab_loc]],1,0)</f>
        <v>1</v>
      </c>
      <c r="T60">
        <f>(Table1[[#This Row],[lab_loc]]-Table1[[#This Row],[avg_lab]])^2</f>
        <v>6.25E-2</v>
      </c>
      <c r="U60" s="10">
        <f>COUNTIF(Table1[[#This Row],[var_loc]],"&gt;1")</f>
        <v>0</v>
      </c>
      <c r="V60" s="10" t="str">
        <f>IF(Table1[[#This Row],[var_loc]]&gt;0.9,"highvar","lowvar")</f>
        <v>lowvar</v>
      </c>
    </row>
    <row r="61" spans="1:22" x14ac:dyDescent="0.25">
      <c r="A61">
        <v>75</v>
      </c>
      <c r="B61">
        <v>1.04</v>
      </c>
      <c r="C61">
        <v>0.159999999999999</v>
      </c>
      <c r="D61">
        <v>0.159999999999999</v>
      </c>
      <c r="E61">
        <v>0.55999999999999905</v>
      </c>
      <c r="F61">
        <v>0.55999999999999905</v>
      </c>
      <c r="G61">
        <v>2</v>
      </c>
      <c r="H61">
        <v>2</v>
      </c>
      <c r="I61">
        <v>4</v>
      </c>
      <c r="J61">
        <v>4</v>
      </c>
      <c r="K61">
        <v>4</v>
      </c>
      <c r="L61">
        <f>AVERAGE(Table1[[#This Row],[lab1]:[lab4]])</f>
        <v>3</v>
      </c>
      <c r="N61">
        <f>ABS(Table1[[#This Row],[lab_loc]]-Table1[[#This Row],[avg_lab]])</f>
        <v>1</v>
      </c>
      <c r="O61">
        <f>COUNTIF(Table1[[#This Row],[var1]:[var4]],"&gt;1")</f>
        <v>1</v>
      </c>
      <c r="P61">
        <f>ROUND(Table1[[#This Row],[avg_lab]],0)</f>
        <v>3</v>
      </c>
      <c r="Q61" t="str">
        <f>Table1[[#This Row],[lab1]]&amp;" "&amp;Table1[[#This Row],[lab2]]&amp;" "&amp;Table1[[#This Row],[lab3]]&amp;" "&amp;Table1[[#This Row],[lab4]]</f>
        <v>2 2 4 4</v>
      </c>
      <c r="R61" t="str">
        <f>VLOOKUP(Table1[[#This Row],[labels]],'labels set checker'!$A$1:$J$202,10,FALSE)</f>
        <v>{2,2,4,4}</v>
      </c>
      <c r="S61">
        <f>IF(Table1[[#This Row],[avg_lab_rounded]]=Table1[[#This Row],[lab_loc]],1,0)</f>
        <v>0</v>
      </c>
      <c r="T61">
        <f>(Table1[[#This Row],[lab_loc]]-Table1[[#This Row],[avg_lab]])^2</f>
        <v>1</v>
      </c>
      <c r="U61" s="10">
        <f>COUNTIF(Table1[[#This Row],[var_loc]],"&gt;1")</f>
        <v>0</v>
      </c>
      <c r="V61" s="10" t="str">
        <f>IF(Table1[[#This Row],[var_loc]]&gt;0.9,"highvar","lowvar")</f>
        <v>lowvar</v>
      </c>
    </row>
    <row r="62" spans="1:22" x14ac:dyDescent="0.25">
      <c r="A62">
        <v>93</v>
      </c>
      <c r="B62">
        <v>0.24</v>
      </c>
      <c r="C62">
        <v>0</v>
      </c>
      <c r="D62">
        <v>0.159999999999999</v>
      </c>
      <c r="E62">
        <v>0</v>
      </c>
      <c r="F62">
        <v>0.24</v>
      </c>
      <c r="G62">
        <v>4</v>
      </c>
      <c r="H62">
        <v>4</v>
      </c>
      <c r="I62">
        <v>4</v>
      </c>
      <c r="J62">
        <v>4</v>
      </c>
      <c r="K62">
        <v>4</v>
      </c>
      <c r="L62">
        <f>AVERAGE(Table1[[#This Row],[lab1]:[lab4]])</f>
        <v>4</v>
      </c>
      <c r="N62">
        <f>ABS(Table1[[#This Row],[lab_loc]]-Table1[[#This Row],[avg_lab]])</f>
        <v>0</v>
      </c>
      <c r="O62">
        <f>COUNTIF(Table1[[#This Row],[var1]:[var4]],"&gt;1")</f>
        <v>0</v>
      </c>
      <c r="P62">
        <f>ROUND(Table1[[#This Row],[avg_lab]],0)</f>
        <v>4</v>
      </c>
      <c r="Q62" t="str">
        <f>Table1[[#This Row],[lab1]]&amp;" "&amp;Table1[[#This Row],[lab2]]&amp;" "&amp;Table1[[#This Row],[lab3]]&amp;" "&amp;Table1[[#This Row],[lab4]]</f>
        <v>4 4 4 4</v>
      </c>
      <c r="R62" t="str">
        <f>VLOOKUP(Table1[[#This Row],[labels]],'labels set checker'!$A$1:$J$202,10,FALSE)</f>
        <v>{4,4,4,4}</v>
      </c>
      <c r="S62">
        <f>IF(Table1[[#This Row],[avg_lab_rounded]]=Table1[[#This Row],[lab_loc]],1,0)</f>
        <v>1</v>
      </c>
      <c r="T62">
        <f>(Table1[[#This Row],[lab_loc]]-Table1[[#This Row],[avg_lab]])^2</f>
        <v>0</v>
      </c>
      <c r="U62" s="10">
        <f>COUNTIF(Table1[[#This Row],[var_loc]],"&gt;1")</f>
        <v>0</v>
      </c>
      <c r="V62" s="10" t="str">
        <f>IF(Table1[[#This Row],[var_loc]]&gt;0.9,"highvar","lowvar")</f>
        <v>lowvar</v>
      </c>
    </row>
    <row r="63" spans="1:22" x14ac:dyDescent="0.25">
      <c r="A63">
        <v>402</v>
      </c>
      <c r="B63">
        <v>0.159999999999999</v>
      </c>
      <c r="C63">
        <v>0.16</v>
      </c>
      <c r="D63">
        <v>0.4</v>
      </c>
      <c r="E63">
        <v>0.56000000000000005</v>
      </c>
      <c r="F63">
        <v>0.159999999999999</v>
      </c>
      <c r="G63">
        <v>2</v>
      </c>
      <c r="H63">
        <v>2</v>
      </c>
      <c r="I63">
        <v>2</v>
      </c>
      <c r="J63">
        <v>2</v>
      </c>
      <c r="K63">
        <v>2</v>
      </c>
      <c r="L63">
        <f>AVERAGE(Table1[[#This Row],[lab1]:[lab4]])</f>
        <v>2</v>
      </c>
      <c r="N63">
        <f>ABS(Table1[[#This Row],[lab_loc]]-Table1[[#This Row],[avg_lab]])</f>
        <v>0</v>
      </c>
      <c r="O63">
        <f>COUNTIF(Table1[[#This Row],[var1]:[var4]],"&gt;1")</f>
        <v>0</v>
      </c>
      <c r="P63">
        <f>ROUND(Table1[[#This Row],[avg_lab]],0)</f>
        <v>2</v>
      </c>
      <c r="Q63" t="str">
        <f>Table1[[#This Row],[lab1]]&amp;" "&amp;Table1[[#This Row],[lab2]]&amp;" "&amp;Table1[[#This Row],[lab3]]&amp;" "&amp;Table1[[#This Row],[lab4]]</f>
        <v>2 2 2 2</v>
      </c>
      <c r="R63" t="str">
        <f>VLOOKUP(Table1[[#This Row],[labels]],'labels set checker'!$A$1:$J$202,10,FALSE)</f>
        <v>{2,2,2,2}</v>
      </c>
      <c r="S63">
        <f>IF(Table1[[#This Row],[avg_lab_rounded]]=Table1[[#This Row],[lab_loc]],1,0)</f>
        <v>1</v>
      </c>
      <c r="T63">
        <f>(Table1[[#This Row],[lab_loc]]-Table1[[#This Row],[avg_lab]])^2</f>
        <v>0</v>
      </c>
      <c r="U63" s="10">
        <f>COUNTIF(Table1[[#This Row],[var_loc]],"&gt;1")</f>
        <v>0</v>
      </c>
      <c r="V63" s="10" t="str">
        <f>IF(Table1[[#This Row],[var_loc]]&gt;0.9,"highvar","lowvar")</f>
        <v>lowvar</v>
      </c>
    </row>
    <row r="64" spans="1:22" x14ac:dyDescent="0.25">
      <c r="A64">
        <v>405</v>
      </c>
      <c r="B64">
        <v>0.24</v>
      </c>
      <c r="C64">
        <v>0.16</v>
      </c>
      <c r="D64">
        <v>0.64</v>
      </c>
      <c r="E64">
        <v>0.55999999999999905</v>
      </c>
      <c r="F64">
        <v>0.4</v>
      </c>
      <c r="G64">
        <v>3</v>
      </c>
      <c r="H64">
        <v>2</v>
      </c>
      <c r="I64">
        <v>3</v>
      </c>
      <c r="J64">
        <v>3</v>
      </c>
      <c r="K64">
        <v>3</v>
      </c>
      <c r="L64">
        <f>AVERAGE(Table1[[#This Row],[lab1]:[lab4]])</f>
        <v>2.75</v>
      </c>
      <c r="N64">
        <f>ABS(Table1[[#This Row],[lab_loc]]-Table1[[#This Row],[avg_lab]])</f>
        <v>0.25</v>
      </c>
      <c r="O64">
        <f>COUNTIF(Table1[[#This Row],[var1]:[var4]],"&gt;1")</f>
        <v>0</v>
      </c>
      <c r="P64">
        <f>ROUND(Table1[[#This Row],[avg_lab]],0)</f>
        <v>3</v>
      </c>
      <c r="Q64" t="str">
        <f>Table1[[#This Row],[lab1]]&amp;" "&amp;Table1[[#This Row],[lab2]]&amp;" "&amp;Table1[[#This Row],[lab3]]&amp;" "&amp;Table1[[#This Row],[lab4]]</f>
        <v>3 2 3 3</v>
      </c>
      <c r="R64" t="str">
        <f>VLOOKUP(Table1[[#This Row],[labels]],'labels set checker'!$A$1:$J$202,10,FALSE)</f>
        <v>{2,3,3,3}</v>
      </c>
      <c r="S64">
        <f>IF(Table1[[#This Row],[avg_lab_rounded]]=Table1[[#This Row],[lab_loc]],1,0)</f>
        <v>1</v>
      </c>
      <c r="T64">
        <f>(Table1[[#This Row],[lab_loc]]-Table1[[#This Row],[avg_lab]])^2</f>
        <v>6.25E-2</v>
      </c>
      <c r="U64" s="10">
        <f>COUNTIF(Table1[[#This Row],[var_loc]],"&gt;1")</f>
        <v>0</v>
      </c>
      <c r="V64" s="10" t="str">
        <f>IF(Table1[[#This Row],[var_loc]]&gt;0.9,"highvar","lowvar")</f>
        <v>lowvar</v>
      </c>
    </row>
    <row r="65" spans="1:22" x14ac:dyDescent="0.25">
      <c r="A65">
        <v>407</v>
      </c>
      <c r="B65">
        <v>0.24</v>
      </c>
      <c r="C65">
        <v>0.159999999999999</v>
      </c>
      <c r="D65">
        <v>0.24</v>
      </c>
      <c r="E65">
        <v>0.159999999999999</v>
      </c>
      <c r="F65">
        <v>0.159999999999999</v>
      </c>
      <c r="G65">
        <v>3</v>
      </c>
      <c r="H65">
        <v>3</v>
      </c>
      <c r="I65">
        <v>3</v>
      </c>
      <c r="J65">
        <v>3</v>
      </c>
      <c r="K65">
        <v>4</v>
      </c>
      <c r="L65">
        <f>AVERAGE(Table1[[#This Row],[lab1]:[lab4]])</f>
        <v>3</v>
      </c>
      <c r="N65">
        <f>ABS(Table1[[#This Row],[lab_loc]]-Table1[[#This Row],[avg_lab]])</f>
        <v>1</v>
      </c>
      <c r="O65">
        <f>COUNTIF(Table1[[#This Row],[var1]:[var4]],"&gt;1")</f>
        <v>0</v>
      </c>
      <c r="P65">
        <f>ROUND(Table1[[#This Row],[avg_lab]],0)</f>
        <v>3</v>
      </c>
      <c r="Q65" t="str">
        <f>Table1[[#This Row],[lab1]]&amp;" "&amp;Table1[[#This Row],[lab2]]&amp;" "&amp;Table1[[#This Row],[lab3]]&amp;" "&amp;Table1[[#This Row],[lab4]]</f>
        <v>3 3 3 3</v>
      </c>
      <c r="R65" t="str">
        <f>VLOOKUP(Table1[[#This Row],[labels]],'labels set checker'!$A$1:$J$202,10,FALSE)</f>
        <v>{3,3,3,3}</v>
      </c>
      <c r="S65">
        <f>IF(Table1[[#This Row],[avg_lab_rounded]]=Table1[[#This Row],[lab_loc]],1,0)</f>
        <v>0</v>
      </c>
      <c r="T65">
        <f>(Table1[[#This Row],[lab_loc]]-Table1[[#This Row],[avg_lab]])^2</f>
        <v>1</v>
      </c>
      <c r="U65" s="10">
        <f>COUNTIF(Table1[[#This Row],[var_loc]],"&gt;1")</f>
        <v>0</v>
      </c>
      <c r="V65" s="10" t="str">
        <f>IF(Table1[[#This Row],[var_loc]]&gt;0.9,"highvar","lowvar")</f>
        <v>lowvar</v>
      </c>
    </row>
    <row r="66" spans="1:22" x14ac:dyDescent="0.25">
      <c r="A66">
        <v>409</v>
      </c>
      <c r="B66">
        <v>0.159999999999999</v>
      </c>
      <c r="C66">
        <v>0.55999999999999905</v>
      </c>
      <c r="D66">
        <v>0.159999999999999</v>
      </c>
      <c r="E66">
        <v>0.159999999999999</v>
      </c>
      <c r="F66">
        <v>0.55999999999999905</v>
      </c>
      <c r="G66">
        <v>3</v>
      </c>
      <c r="H66">
        <v>3</v>
      </c>
      <c r="I66">
        <v>3</v>
      </c>
      <c r="J66">
        <v>2</v>
      </c>
      <c r="K66">
        <v>3</v>
      </c>
      <c r="L66">
        <f>AVERAGE(Table1[[#This Row],[lab1]:[lab4]])</f>
        <v>2.75</v>
      </c>
      <c r="N66">
        <f>ABS(Table1[[#This Row],[lab_loc]]-Table1[[#This Row],[avg_lab]])</f>
        <v>0.25</v>
      </c>
      <c r="O66">
        <f>COUNTIF(Table1[[#This Row],[var1]:[var4]],"&gt;1")</f>
        <v>0</v>
      </c>
      <c r="P66">
        <f>ROUND(Table1[[#This Row],[avg_lab]],0)</f>
        <v>3</v>
      </c>
      <c r="Q66" t="str">
        <f>Table1[[#This Row],[lab1]]&amp;" "&amp;Table1[[#This Row],[lab2]]&amp;" "&amp;Table1[[#This Row],[lab3]]&amp;" "&amp;Table1[[#This Row],[lab4]]</f>
        <v>3 3 3 2</v>
      </c>
      <c r="R66" t="str">
        <f>VLOOKUP(Table1[[#This Row],[labels]],'labels set checker'!$A$1:$J$202,10,FALSE)</f>
        <v>{2,3,3,3}</v>
      </c>
      <c r="S66">
        <f>IF(Table1[[#This Row],[avg_lab_rounded]]=Table1[[#This Row],[lab_loc]],1,0)</f>
        <v>1</v>
      </c>
      <c r="T66">
        <f>(Table1[[#This Row],[lab_loc]]-Table1[[#This Row],[avg_lab]])^2</f>
        <v>6.25E-2</v>
      </c>
      <c r="U66" s="10">
        <f>COUNTIF(Table1[[#This Row],[var_loc]],"&gt;1")</f>
        <v>0</v>
      </c>
      <c r="V66" s="10" t="str">
        <f>IF(Table1[[#This Row],[var_loc]]&gt;0.9,"highvar","lowvar")</f>
        <v>lowvar</v>
      </c>
    </row>
    <row r="67" spans="1:22" x14ac:dyDescent="0.25">
      <c r="A67">
        <v>414</v>
      </c>
      <c r="B67">
        <v>0</v>
      </c>
      <c r="C67">
        <v>0.24</v>
      </c>
      <c r="D67">
        <v>0.159999999999999</v>
      </c>
      <c r="E67">
        <v>0.24</v>
      </c>
      <c r="F67">
        <v>0.24</v>
      </c>
      <c r="G67">
        <v>2</v>
      </c>
      <c r="H67">
        <v>3</v>
      </c>
      <c r="I67">
        <v>3</v>
      </c>
      <c r="J67">
        <v>3</v>
      </c>
      <c r="K67">
        <v>3</v>
      </c>
      <c r="L67">
        <f>AVERAGE(Table1[[#This Row],[lab1]:[lab4]])</f>
        <v>2.75</v>
      </c>
      <c r="N67">
        <f>ABS(Table1[[#This Row],[lab_loc]]-Table1[[#This Row],[avg_lab]])</f>
        <v>0.25</v>
      </c>
      <c r="O67">
        <f>COUNTIF(Table1[[#This Row],[var1]:[var4]],"&gt;1")</f>
        <v>0</v>
      </c>
      <c r="P67">
        <f>ROUND(Table1[[#This Row],[avg_lab]],0)</f>
        <v>3</v>
      </c>
      <c r="Q67" t="str">
        <f>Table1[[#This Row],[lab1]]&amp;" "&amp;Table1[[#This Row],[lab2]]&amp;" "&amp;Table1[[#This Row],[lab3]]&amp;" "&amp;Table1[[#This Row],[lab4]]</f>
        <v>2 3 3 3</v>
      </c>
      <c r="R67" t="str">
        <f>VLOOKUP(Table1[[#This Row],[labels]],'labels set checker'!$A$1:$J$202,10,FALSE)</f>
        <v>{2,3,3,3}</v>
      </c>
      <c r="S67">
        <f>IF(Table1[[#This Row],[avg_lab_rounded]]=Table1[[#This Row],[lab_loc]],1,0)</f>
        <v>1</v>
      </c>
      <c r="T67">
        <f>(Table1[[#This Row],[lab_loc]]-Table1[[#This Row],[avg_lab]])^2</f>
        <v>6.25E-2</v>
      </c>
      <c r="U67" s="10">
        <f>COUNTIF(Table1[[#This Row],[var_loc]],"&gt;1")</f>
        <v>0</v>
      </c>
      <c r="V67" s="10" t="str">
        <f>IF(Table1[[#This Row],[var_loc]]&gt;0.9,"highvar","lowvar")</f>
        <v>lowvar</v>
      </c>
    </row>
    <row r="68" spans="1:22" x14ac:dyDescent="0.25">
      <c r="A68">
        <v>415</v>
      </c>
      <c r="B68">
        <v>0.4</v>
      </c>
      <c r="C68">
        <v>0.24</v>
      </c>
      <c r="D68">
        <v>0.24</v>
      </c>
      <c r="E68">
        <v>0.4</v>
      </c>
      <c r="F68">
        <v>0.159999999999999</v>
      </c>
      <c r="G68">
        <v>3</v>
      </c>
      <c r="H68">
        <v>2</v>
      </c>
      <c r="I68">
        <v>2</v>
      </c>
      <c r="J68">
        <v>2</v>
      </c>
      <c r="K68">
        <v>2</v>
      </c>
      <c r="L68">
        <f>AVERAGE(Table1[[#This Row],[lab1]:[lab4]])</f>
        <v>2.25</v>
      </c>
      <c r="N68">
        <f>ABS(Table1[[#This Row],[lab_loc]]-Table1[[#This Row],[avg_lab]])</f>
        <v>0.25</v>
      </c>
      <c r="O68">
        <f>COUNTIF(Table1[[#This Row],[var1]:[var4]],"&gt;1")</f>
        <v>0</v>
      </c>
      <c r="P68">
        <f>ROUND(Table1[[#This Row],[avg_lab]],0)</f>
        <v>2</v>
      </c>
      <c r="Q68" t="str">
        <f>Table1[[#This Row],[lab1]]&amp;" "&amp;Table1[[#This Row],[lab2]]&amp;" "&amp;Table1[[#This Row],[lab3]]&amp;" "&amp;Table1[[#This Row],[lab4]]</f>
        <v>3 2 2 2</v>
      </c>
      <c r="R68" t="str">
        <f>VLOOKUP(Table1[[#This Row],[labels]],'labels set checker'!$A$1:$J$202,10,FALSE)</f>
        <v>{2,2,2,3}</v>
      </c>
      <c r="S68">
        <f>IF(Table1[[#This Row],[avg_lab_rounded]]=Table1[[#This Row],[lab_loc]],1,0)</f>
        <v>1</v>
      </c>
      <c r="T68">
        <f>(Table1[[#This Row],[lab_loc]]-Table1[[#This Row],[avg_lab]])^2</f>
        <v>6.25E-2</v>
      </c>
      <c r="U68" s="10">
        <f>COUNTIF(Table1[[#This Row],[var_loc]],"&gt;1")</f>
        <v>0</v>
      </c>
      <c r="V68" s="10" t="str">
        <f>IF(Table1[[#This Row],[var_loc]]&gt;0.9,"highvar","lowvar")</f>
        <v>lowvar</v>
      </c>
    </row>
    <row r="69" spans="1:22" x14ac:dyDescent="0.25">
      <c r="A69">
        <v>416</v>
      </c>
      <c r="B69">
        <v>0.56000000000000005</v>
      </c>
      <c r="C69">
        <v>0.4</v>
      </c>
      <c r="D69">
        <v>0.56000000000000005</v>
      </c>
      <c r="E69">
        <v>0.24</v>
      </c>
      <c r="F69">
        <v>0.55999999999999905</v>
      </c>
      <c r="G69">
        <v>2</v>
      </c>
      <c r="H69">
        <v>3</v>
      </c>
      <c r="I69">
        <v>2</v>
      </c>
      <c r="J69">
        <v>2</v>
      </c>
      <c r="K69">
        <v>2</v>
      </c>
      <c r="L69">
        <f>AVERAGE(Table1[[#This Row],[lab1]:[lab4]])</f>
        <v>2.25</v>
      </c>
      <c r="N69">
        <f>ABS(Table1[[#This Row],[lab_loc]]-Table1[[#This Row],[avg_lab]])</f>
        <v>0.25</v>
      </c>
      <c r="O69">
        <f>COUNTIF(Table1[[#This Row],[var1]:[var4]],"&gt;1")</f>
        <v>0</v>
      </c>
      <c r="P69">
        <f>ROUND(Table1[[#This Row],[avg_lab]],0)</f>
        <v>2</v>
      </c>
      <c r="Q69" t="str">
        <f>Table1[[#This Row],[lab1]]&amp;" "&amp;Table1[[#This Row],[lab2]]&amp;" "&amp;Table1[[#This Row],[lab3]]&amp;" "&amp;Table1[[#This Row],[lab4]]</f>
        <v>2 3 2 2</v>
      </c>
      <c r="R69" t="str">
        <f>VLOOKUP(Table1[[#This Row],[labels]],'labels set checker'!$A$1:$J$202,10,FALSE)</f>
        <v>{2,2,2,3}</v>
      </c>
      <c r="S69">
        <f>IF(Table1[[#This Row],[avg_lab_rounded]]=Table1[[#This Row],[lab_loc]],1,0)</f>
        <v>1</v>
      </c>
      <c r="T69">
        <f>(Table1[[#This Row],[lab_loc]]-Table1[[#This Row],[avg_lab]])^2</f>
        <v>6.25E-2</v>
      </c>
      <c r="U69" s="10">
        <f>COUNTIF(Table1[[#This Row],[var_loc]],"&gt;1")</f>
        <v>0</v>
      </c>
      <c r="V69" s="10" t="str">
        <f>IF(Table1[[#This Row],[var_loc]]&gt;0.9,"highvar","lowvar")</f>
        <v>lowvar</v>
      </c>
    </row>
    <row r="70" spans="1:22" x14ac:dyDescent="0.25">
      <c r="A70">
        <v>418</v>
      </c>
      <c r="B70">
        <v>0.55999999999999905</v>
      </c>
      <c r="C70">
        <v>0.24</v>
      </c>
      <c r="D70">
        <v>0.24</v>
      </c>
      <c r="E70">
        <v>0.4</v>
      </c>
      <c r="F70">
        <v>0</v>
      </c>
      <c r="G70">
        <v>2</v>
      </c>
      <c r="H70">
        <v>3</v>
      </c>
      <c r="I70">
        <v>3</v>
      </c>
      <c r="J70">
        <v>3</v>
      </c>
      <c r="K70">
        <v>3</v>
      </c>
      <c r="L70">
        <f>AVERAGE(Table1[[#This Row],[lab1]:[lab4]])</f>
        <v>2.75</v>
      </c>
      <c r="N70">
        <f>ABS(Table1[[#This Row],[lab_loc]]-Table1[[#This Row],[avg_lab]])</f>
        <v>0.25</v>
      </c>
      <c r="O70">
        <f>COUNTIF(Table1[[#This Row],[var1]:[var4]],"&gt;1")</f>
        <v>0</v>
      </c>
      <c r="P70">
        <f>ROUND(Table1[[#This Row],[avg_lab]],0)</f>
        <v>3</v>
      </c>
      <c r="Q70" t="str">
        <f>Table1[[#This Row],[lab1]]&amp;" "&amp;Table1[[#This Row],[lab2]]&amp;" "&amp;Table1[[#This Row],[lab3]]&amp;" "&amp;Table1[[#This Row],[lab4]]</f>
        <v>2 3 3 3</v>
      </c>
      <c r="R70" t="str">
        <f>VLOOKUP(Table1[[#This Row],[labels]],'labels set checker'!$A$1:$J$202,10,FALSE)</f>
        <v>{2,3,3,3}</v>
      </c>
      <c r="S70">
        <f>IF(Table1[[#This Row],[avg_lab_rounded]]=Table1[[#This Row],[lab_loc]],1,0)</f>
        <v>1</v>
      </c>
      <c r="T70">
        <f>(Table1[[#This Row],[lab_loc]]-Table1[[#This Row],[avg_lab]])^2</f>
        <v>6.25E-2</v>
      </c>
      <c r="U70" s="10">
        <f>COUNTIF(Table1[[#This Row],[var_loc]],"&gt;1")</f>
        <v>0</v>
      </c>
      <c r="V70" s="10" t="str">
        <f>IF(Table1[[#This Row],[var_loc]]&gt;0.9,"highvar","lowvar")</f>
        <v>lowvar</v>
      </c>
    </row>
    <row r="71" spans="1:22" x14ac:dyDescent="0.25">
      <c r="A71">
        <v>421</v>
      </c>
      <c r="B71">
        <v>0.55999999999999905</v>
      </c>
      <c r="C71">
        <v>0.16</v>
      </c>
      <c r="D71">
        <v>0.55999999999999905</v>
      </c>
      <c r="E71">
        <v>0.24</v>
      </c>
      <c r="F71">
        <v>0.55999999999999905</v>
      </c>
      <c r="G71">
        <v>3</v>
      </c>
      <c r="H71">
        <v>2</v>
      </c>
      <c r="I71">
        <v>3</v>
      </c>
      <c r="J71">
        <v>2</v>
      </c>
      <c r="K71">
        <v>3</v>
      </c>
      <c r="L71">
        <f>AVERAGE(Table1[[#This Row],[lab1]:[lab4]])</f>
        <v>2.5</v>
      </c>
      <c r="N71">
        <f>ABS(Table1[[#This Row],[lab_loc]]-Table1[[#This Row],[avg_lab]])</f>
        <v>0.5</v>
      </c>
      <c r="O71">
        <f>COUNTIF(Table1[[#This Row],[var1]:[var4]],"&gt;1")</f>
        <v>0</v>
      </c>
      <c r="P71">
        <f>ROUND(Table1[[#This Row],[avg_lab]],0)</f>
        <v>3</v>
      </c>
      <c r="Q71" t="str">
        <f>Table1[[#This Row],[lab1]]&amp;" "&amp;Table1[[#This Row],[lab2]]&amp;" "&amp;Table1[[#This Row],[lab3]]&amp;" "&amp;Table1[[#This Row],[lab4]]</f>
        <v>3 2 3 2</v>
      </c>
      <c r="R71" t="str">
        <f>VLOOKUP(Table1[[#This Row],[labels]],'labels set checker'!$A$1:$J$202,10,FALSE)</f>
        <v>{2,2,3,3}</v>
      </c>
      <c r="S71">
        <f>IF(Table1[[#This Row],[avg_lab_rounded]]=Table1[[#This Row],[lab_loc]],1,0)</f>
        <v>1</v>
      </c>
      <c r="T71">
        <f>(Table1[[#This Row],[lab_loc]]-Table1[[#This Row],[avg_lab]])^2</f>
        <v>0.25</v>
      </c>
      <c r="U71" s="10">
        <f>COUNTIF(Table1[[#This Row],[var_loc]],"&gt;1")</f>
        <v>0</v>
      </c>
      <c r="V71" s="10" t="str">
        <f>IF(Table1[[#This Row],[var_loc]]&gt;0.9,"highvar","lowvar")</f>
        <v>lowvar</v>
      </c>
    </row>
    <row r="72" spans="1:22" x14ac:dyDescent="0.25">
      <c r="A72">
        <v>422</v>
      </c>
      <c r="B72">
        <v>0.56000000000000005</v>
      </c>
      <c r="C72">
        <v>0.24</v>
      </c>
      <c r="D72">
        <v>0.24</v>
      </c>
      <c r="E72">
        <v>0.55999999999999905</v>
      </c>
      <c r="F72">
        <v>0.4</v>
      </c>
      <c r="G72">
        <v>2</v>
      </c>
      <c r="H72">
        <v>2</v>
      </c>
      <c r="I72">
        <v>2</v>
      </c>
      <c r="J72">
        <v>3</v>
      </c>
      <c r="K72">
        <v>2</v>
      </c>
      <c r="L72">
        <f>AVERAGE(Table1[[#This Row],[lab1]:[lab4]])</f>
        <v>2.25</v>
      </c>
      <c r="N72">
        <f>ABS(Table1[[#This Row],[lab_loc]]-Table1[[#This Row],[avg_lab]])</f>
        <v>0.25</v>
      </c>
      <c r="O72">
        <f>COUNTIF(Table1[[#This Row],[var1]:[var4]],"&gt;1")</f>
        <v>0</v>
      </c>
      <c r="P72">
        <f>ROUND(Table1[[#This Row],[avg_lab]],0)</f>
        <v>2</v>
      </c>
      <c r="Q72" t="str">
        <f>Table1[[#This Row],[lab1]]&amp;" "&amp;Table1[[#This Row],[lab2]]&amp;" "&amp;Table1[[#This Row],[lab3]]&amp;" "&amp;Table1[[#This Row],[lab4]]</f>
        <v>2 2 2 3</v>
      </c>
      <c r="R72" t="str">
        <f>VLOOKUP(Table1[[#This Row],[labels]],'labels set checker'!$A$1:$J$202,10,FALSE)</f>
        <v>{2,2,2,3}</v>
      </c>
      <c r="S72">
        <f>IF(Table1[[#This Row],[avg_lab_rounded]]=Table1[[#This Row],[lab_loc]],1,0)</f>
        <v>1</v>
      </c>
      <c r="T72">
        <f>(Table1[[#This Row],[lab_loc]]-Table1[[#This Row],[avg_lab]])^2</f>
        <v>6.25E-2</v>
      </c>
      <c r="U72" s="10">
        <f>COUNTIF(Table1[[#This Row],[var_loc]],"&gt;1")</f>
        <v>0</v>
      </c>
      <c r="V72" s="10" t="str">
        <f>IF(Table1[[#This Row],[var_loc]]&gt;0.9,"highvar","lowvar")</f>
        <v>lowvar</v>
      </c>
    </row>
    <row r="73" spans="1:22" x14ac:dyDescent="0.25">
      <c r="A73">
        <v>425</v>
      </c>
      <c r="B73">
        <v>0.24</v>
      </c>
      <c r="C73">
        <v>0.159999999999999</v>
      </c>
      <c r="D73">
        <v>0.24</v>
      </c>
      <c r="E73">
        <v>0.159999999999999</v>
      </c>
      <c r="F73">
        <v>0.24</v>
      </c>
      <c r="G73">
        <v>2</v>
      </c>
      <c r="H73">
        <v>3</v>
      </c>
      <c r="I73">
        <v>3</v>
      </c>
      <c r="J73">
        <v>3</v>
      </c>
      <c r="K73">
        <v>3</v>
      </c>
      <c r="L73">
        <f>AVERAGE(Table1[[#This Row],[lab1]:[lab4]])</f>
        <v>2.75</v>
      </c>
      <c r="N73">
        <f>ABS(Table1[[#This Row],[lab_loc]]-Table1[[#This Row],[avg_lab]])</f>
        <v>0.25</v>
      </c>
      <c r="O73">
        <f>COUNTIF(Table1[[#This Row],[var1]:[var4]],"&gt;1")</f>
        <v>0</v>
      </c>
      <c r="P73">
        <f>ROUND(Table1[[#This Row],[avg_lab]],0)</f>
        <v>3</v>
      </c>
      <c r="Q73" t="str">
        <f>Table1[[#This Row],[lab1]]&amp;" "&amp;Table1[[#This Row],[lab2]]&amp;" "&amp;Table1[[#This Row],[lab3]]&amp;" "&amp;Table1[[#This Row],[lab4]]</f>
        <v>2 3 3 3</v>
      </c>
      <c r="R73" t="str">
        <f>VLOOKUP(Table1[[#This Row],[labels]],'labels set checker'!$A$1:$J$202,10,FALSE)</f>
        <v>{2,3,3,3}</v>
      </c>
      <c r="S73">
        <f>IF(Table1[[#This Row],[avg_lab_rounded]]=Table1[[#This Row],[lab_loc]],1,0)</f>
        <v>1</v>
      </c>
      <c r="T73">
        <f>(Table1[[#This Row],[lab_loc]]-Table1[[#This Row],[avg_lab]])^2</f>
        <v>6.25E-2</v>
      </c>
      <c r="U73" s="10">
        <f>COUNTIF(Table1[[#This Row],[var_loc]],"&gt;1")</f>
        <v>0</v>
      </c>
      <c r="V73" s="10" t="str">
        <f>IF(Table1[[#This Row],[var_loc]]&gt;0.9,"highvar","lowvar")</f>
        <v>lowvar</v>
      </c>
    </row>
    <row r="74" spans="1:22" x14ac:dyDescent="0.25">
      <c r="A74">
        <v>426</v>
      </c>
      <c r="B74">
        <v>0.159999999999999</v>
      </c>
      <c r="C74">
        <v>0.159999999999999</v>
      </c>
      <c r="D74">
        <v>1.2</v>
      </c>
      <c r="E74">
        <v>0.4</v>
      </c>
      <c r="F74">
        <v>0.55999999999999905</v>
      </c>
      <c r="G74">
        <v>4</v>
      </c>
      <c r="H74">
        <v>4</v>
      </c>
      <c r="I74">
        <v>3</v>
      </c>
      <c r="J74">
        <v>4</v>
      </c>
      <c r="K74">
        <v>4</v>
      </c>
      <c r="L74">
        <f>AVERAGE(Table1[[#This Row],[lab1]:[lab4]])</f>
        <v>3.75</v>
      </c>
      <c r="N74">
        <f>ABS(Table1[[#This Row],[lab_loc]]-Table1[[#This Row],[avg_lab]])</f>
        <v>0.25</v>
      </c>
      <c r="O74">
        <f>COUNTIF(Table1[[#This Row],[var1]:[var4]],"&gt;1")</f>
        <v>1</v>
      </c>
      <c r="P74">
        <f>ROUND(Table1[[#This Row],[avg_lab]],0)</f>
        <v>4</v>
      </c>
      <c r="Q74" t="str">
        <f>Table1[[#This Row],[lab1]]&amp;" "&amp;Table1[[#This Row],[lab2]]&amp;" "&amp;Table1[[#This Row],[lab3]]&amp;" "&amp;Table1[[#This Row],[lab4]]</f>
        <v>4 4 3 4</v>
      </c>
      <c r="R74" t="str">
        <f>VLOOKUP(Table1[[#This Row],[labels]],'labels set checker'!$A$1:$J$202,10,FALSE)</f>
        <v>{3,4,4,4}</v>
      </c>
      <c r="S74">
        <f>IF(Table1[[#This Row],[avg_lab_rounded]]=Table1[[#This Row],[lab_loc]],1,0)</f>
        <v>1</v>
      </c>
      <c r="T74">
        <f>(Table1[[#This Row],[lab_loc]]-Table1[[#This Row],[avg_lab]])^2</f>
        <v>6.25E-2</v>
      </c>
      <c r="U74" s="10">
        <f>COUNTIF(Table1[[#This Row],[var_loc]],"&gt;1")</f>
        <v>0</v>
      </c>
      <c r="V74" s="10" t="str">
        <f>IF(Table1[[#This Row],[var_loc]]&gt;0.9,"highvar","lowvar")</f>
        <v>lowvar</v>
      </c>
    </row>
    <row r="75" spans="1:22" x14ac:dyDescent="0.25">
      <c r="A75">
        <v>438</v>
      </c>
      <c r="B75">
        <v>0.55999999999999905</v>
      </c>
      <c r="C75">
        <v>1.76</v>
      </c>
      <c r="D75">
        <v>0.96</v>
      </c>
      <c r="E75">
        <v>1.36</v>
      </c>
      <c r="F75">
        <v>1.04</v>
      </c>
      <c r="G75">
        <v>3</v>
      </c>
      <c r="H75">
        <v>3</v>
      </c>
      <c r="I75">
        <v>3</v>
      </c>
      <c r="J75">
        <v>2</v>
      </c>
      <c r="K75">
        <v>3</v>
      </c>
      <c r="L75">
        <f>AVERAGE(Table1[[#This Row],[lab1]:[lab4]])</f>
        <v>2.75</v>
      </c>
      <c r="N75">
        <f>ABS(Table1[[#This Row],[lab_loc]]-Table1[[#This Row],[avg_lab]])</f>
        <v>0.25</v>
      </c>
      <c r="O75">
        <f>COUNTIF(Table1[[#This Row],[var1]:[var4]],"&gt;1")</f>
        <v>2</v>
      </c>
      <c r="P75">
        <f>ROUND(Table1[[#This Row],[avg_lab]],0)</f>
        <v>3</v>
      </c>
      <c r="Q75" t="str">
        <f>Table1[[#This Row],[lab1]]&amp;" "&amp;Table1[[#This Row],[lab2]]&amp;" "&amp;Table1[[#This Row],[lab3]]&amp;" "&amp;Table1[[#This Row],[lab4]]</f>
        <v>3 3 3 2</v>
      </c>
      <c r="R75" t="str">
        <f>VLOOKUP(Table1[[#This Row],[labels]],'labels set checker'!$A$1:$J$202,10,FALSE)</f>
        <v>{2,3,3,3}</v>
      </c>
      <c r="S75">
        <f>IF(Table1[[#This Row],[avg_lab_rounded]]=Table1[[#This Row],[lab_loc]],1,0)</f>
        <v>1</v>
      </c>
      <c r="T75">
        <f>(Table1[[#This Row],[lab_loc]]-Table1[[#This Row],[avg_lab]])^2</f>
        <v>6.25E-2</v>
      </c>
      <c r="U75" s="10">
        <f>COUNTIF(Table1[[#This Row],[var_loc]],"&gt;1")</f>
        <v>1</v>
      </c>
      <c r="V75" s="10" t="str">
        <f>IF(Table1[[#This Row],[var_loc]]&gt;0.9,"highvar","lowvar")</f>
        <v>highvar</v>
      </c>
    </row>
    <row r="76" spans="1:22" x14ac:dyDescent="0.25">
      <c r="A76">
        <v>427</v>
      </c>
      <c r="B76">
        <v>0.64</v>
      </c>
      <c r="C76">
        <v>0.55999999999999905</v>
      </c>
      <c r="D76">
        <v>0.24</v>
      </c>
      <c r="E76">
        <v>0.8</v>
      </c>
      <c r="F76">
        <v>0.55999999999999905</v>
      </c>
      <c r="G76">
        <v>4</v>
      </c>
      <c r="H76">
        <v>3</v>
      </c>
      <c r="I76">
        <v>3</v>
      </c>
      <c r="J76">
        <v>3</v>
      </c>
      <c r="K76">
        <v>3</v>
      </c>
      <c r="L76">
        <f>AVERAGE(Table1[[#This Row],[lab1]:[lab4]])</f>
        <v>3.25</v>
      </c>
      <c r="N76">
        <f>ABS(Table1[[#This Row],[lab_loc]]-Table1[[#This Row],[avg_lab]])</f>
        <v>0.25</v>
      </c>
      <c r="O76">
        <f>COUNTIF(Table1[[#This Row],[var1]:[var4]],"&gt;1")</f>
        <v>0</v>
      </c>
      <c r="P76">
        <f>ROUND(Table1[[#This Row],[avg_lab]],0)</f>
        <v>3</v>
      </c>
      <c r="Q76" t="str">
        <f>Table1[[#This Row],[lab1]]&amp;" "&amp;Table1[[#This Row],[lab2]]&amp;" "&amp;Table1[[#This Row],[lab3]]&amp;" "&amp;Table1[[#This Row],[lab4]]</f>
        <v>4 3 3 3</v>
      </c>
      <c r="R76" t="str">
        <f>VLOOKUP(Table1[[#This Row],[labels]],'labels set checker'!$A$1:$J$202,10,FALSE)</f>
        <v>{3,3,3,4}</v>
      </c>
      <c r="S76">
        <f>IF(Table1[[#This Row],[avg_lab_rounded]]=Table1[[#This Row],[lab_loc]],1,0)</f>
        <v>1</v>
      </c>
      <c r="T76">
        <f>(Table1[[#This Row],[lab_loc]]-Table1[[#This Row],[avg_lab]])^2</f>
        <v>6.25E-2</v>
      </c>
      <c r="U76" s="10">
        <f>COUNTIF(Table1[[#This Row],[var_loc]],"&gt;1")</f>
        <v>0</v>
      </c>
      <c r="V76" s="10" t="str">
        <f>IF(Table1[[#This Row],[var_loc]]&gt;0.9,"highvar","lowvar")</f>
        <v>lowvar</v>
      </c>
    </row>
    <row r="77" spans="1:22" x14ac:dyDescent="0.25">
      <c r="A77">
        <v>439</v>
      </c>
      <c r="B77">
        <v>0.159999999999999</v>
      </c>
      <c r="C77">
        <v>0.159999999999999</v>
      </c>
      <c r="D77">
        <v>0.55999999999999905</v>
      </c>
      <c r="E77">
        <v>1.2</v>
      </c>
      <c r="F77">
        <v>1.6</v>
      </c>
      <c r="G77">
        <v>3</v>
      </c>
      <c r="H77">
        <v>3</v>
      </c>
      <c r="I77">
        <v>2</v>
      </c>
      <c r="J77">
        <v>3</v>
      </c>
      <c r="K77">
        <v>2</v>
      </c>
      <c r="L77">
        <f>AVERAGE(Table1[[#This Row],[lab1]:[lab4]])</f>
        <v>2.75</v>
      </c>
      <c r="N77">
        <f>ABS(Table1[[#This Row],[lab_loc]]-Table1[[#This Row],[avg_lab]])</f>
        <v>0.75</v>
      </c>
      <c r="O77">
        <f>COUNTIF(Table1[[#This Row],[var1]:[var4]],"&gt;1")</f>
        <v>1</v>
      </c>
      <c r="P77">
        <f>ROUND(Table1[[#This Row],[avg_lab]],0)</f>
        <v>3</v>
      </c>
      <c r="Q77" t="str">
        <f>Table1[[#This Row],[lab1]]&amp;" "&amp;Table1[[#This Row],[lab2]]&amp;" "&amp;Table1[[#This Row],[lab3]]&amp;" "&amp;Table1[[#This Row],[lab4]]</f>
        <v>3 3 2 3</v>
      </c>
      <c r="R77" t="str">
        <f>VLOOKUP(Table1[[#This Row],[labels]],'labels set checker'!$A$1:$J$202,10,FALSE)</f>
        <v>{2,3,3,3}</v>
      </c>
      <c r="S77">
        <f>IF(Table1[[#This Row],[avg_lab_rounded]]=Table1[[#This Row],[lab_loc]],1,0)</f>
        <v>0</v>
      </c>
      <c r="T77">
        <f>(Table1[[#This Row],[lab_loc]]-Table1[[#This Row],[avg_lab]])^2</f>
        <v>0.5625</v>
      </c>
      <c r="U77" s="10">
        <f>COUNTIF(Table1[[#This Row],[var_loc]],"&gt;1")</f>
        <v>1</v>
      </c>
      <c r="V77" s="10" t="str">
        <f>IF(Table1[[#This Row],[var_loc]]&gt;0.9,"highvar","lowvar")</f>
        <v>highvar</v>
      </c>
    </row>
    <row r="78" spans="1:22" x14ac:dyDescent="0.25">
      <c r="A78">
        <v>443</v>
      </c>
      <c r="B78">
        <v>0.159999999999999</v>
      </c>
      <c r="C78">
        <v>0.159999999999999</v>
      </c>
      <c r="D78">
        <v>1.36</v>
      </c>
      <c r="E78">
        <v>0.55999999999999905</v>
      </c>
      <c r="F78">
        <v>0.55999999999999905</v>
      </c>
      <c r="G78">
        <v>4</v>
      </c>
      <c r="H78">
        <v>4</v>
      </c>
      <c r="I78">
        <v>3</v>
      </c>
      <c r="J78">
        <v>3</v>
      </c>
      <c r="K78">
        <v>4</v>
      </c>
      <c r="L78">
        <f>AVERAGE(Table1[[#This Row],[lab1]:[lab4]])</f>
        <v>3.5</v>
      </c>
      <c r="N78">
        <f>ABS(Table1[[#This Row],[lab_loc]]-Table1[[#This Row],[avg_lab]])</f>
        <v>0.5</v>
      </c>
      <c r="O78">
        <f>COUNTIF(Table1[[#This Row],[var1]:[var4]],"&gt;1")</f>
        <v>1</v>
      </c>
      <c r="P78">
        <f>ROUND(Table1[[#This Row],[avg_lab]],0)</f>
        <v>4</v>
      </c>
      <c r="Q78" t="str">
        <f>Table1[[#This Row],[lab1]]&amp;" "&amp;Table1[[#This Row],[lab2]]&amp;" "&amp;Table1[[#This Row],[lab3]]&amp;" "&amp;Table1[[#This Row],[lab4]]</f>
        <v>4 4 3 3</v>
      </c>
      <c r="R78" t="str">
        <f>VLOOKUP(Table1[[#This Row],[labels]],'labels set checker'!$A$1:$J$202,10,FALSE)</f>
        <v>{3,3,4,4}</v>
      </c>
      <c r="S78">
        <f>IF(Table1[[#This Row],[avg_lab_rounded]]=Table1[[#This Row],[lab_loc]],1,0)</f>
        <v>1</v>
      </c>
      <c r="T78">
        <f>(Table1[[#This Row],[lab_loc]]-Table1[[#This Row],[avg_lab]])^2</f>
        <v>0.25</v>
      </c>
      <c r="U78" s="10">
        <f>COUNTIF(Table1[[#This Row],[var_loc]],"&gt;1")</f>
        <v>0</v>
      </c>
      <c r="V78" s="10" t="str">
        <f>IF(Table1[[#This Row],[var_loc]]&gt;0.9,"highvar","lowvar")</f>
        <v>lowvar</v>
      </c>
    </row>
    <row r="79" spans="1:22" x14ac:dyDescent="0.25">
      <c r="A79">
        <v>428</v>
      </c>
      <c r="B79">
        <v>0.55999999999999905</v>
      </c>
      <c r="C79">
        <v>0.16</v>
      </c>
      <c r="D79">
        <v>0.24</v>
      </c>
      <c r="E79">
        <v>0.24</v>
      </c>
      <c r="F79">
        <v>0.24</v>
      </c>
      <c r="G79">
        <v>2</v>
      </c>
      <c r="H79">
        <v>1</v>
      </c>
      <c r="I79">
        <v>1</v>
      </c>
      <c r="J79">
        <v>2</v>
      </c>
      <c r="K79">
        <v>2</v>
      </c>
      <c r="L79">
        <f>AVERAGE(Table1[[#This Row],[lab1]:[lab4]])</f>
        <v>1.5</v>
      </c>
      <c r="N79">
        <f>ABS(Table1[[#This Row],[lab_loc]]-Table1[[#This Row],[avg_lab]])</f>
        <v>0.5</v>
      </c>
      <c r="O79">
        <f>COUNTIF(Table1[[#This Row],[var1]:[var4]],"&gt;1")</f>
        <v>0</v>
      </c>
      <c r="P79">
        <f>ROUND(Table1[[#This Row],[avg_lab]],0)</f>
        <v>2</v>
      </c>
      <c r="Q79" t="str">
        <f>Table1[[#This Row],[lab1]]&amp;" "&amp;Table1[[#This Row],[lab2]]&amp;" "&amp;Table1[[#This Row],[lab3]]&amp;" "&amp;Table1[[#This Row],[lab4]]</f>
        <v>2 1 1 2</v>
      </c>
      <c r="R79" t="str">
        <f>VLOOKUP(Table1[[#This Row],[labels]],'labels set checker'!$A$1:$J$202,10,FALSE)</f>
        <v>{1,1,2,2}</v>
      </c>
      <c r="S79">
        <f>IF(Table1[[#This Row],[avg_lab_rounded]]=Table1[[#This Row],[lab_loc]],1,0)</f>
        <v>1</v>
      </c>
      <c r="T79">
        <f>(Table1[[#This Row],[lab_loc]]-Table1[[#This Row],[avg_lab]])^2</f>
        <v>0.25</v>
      </c>
      <c r="U79" s="10">
        <f>COUNTIF(Table1[[#This Row],[var_loc]],"&gt;1")</f>
        <v>0</v>
      </c>
      <c r="V79" s="10" t="str">
        <f>IF(Table1[[#This Row],[var_loc]]&gt;0.9,"highvar","lowvar")</f>
        <v>lowvar</v>
      </c>
    </row>
    <row r="80" spans="1:22" x14ac:dyDescent="0.25">
      <c r="A80">
        <v>444</v>
      </c>
      <c r="B80">
        <v>0.64</v>
      </c>
      <c r="C80">
        <v>1.36</v>
      </c>
      <c r="D80">
        <v>1.36</v>
      </c>
      <c r="E80">
        <v>1.04</v>
      </c>
      <c r="F80">
        <v>0.8</v>
      </c>
      <c r="G80">
        <v>4</v>
      </c>
      <c r="H80">
        <v>3</v>
      </c>
      <c r="I80">
        <v>2</v>
      </c>
      <c r="J80">
        <v>3</v>
      </c>
      <c r="K80">
        <v>3</v>
      </c>
      <c r="L80">
        <f>AVERAGE(Table1[[#This Row],[lab1]:[lab4]])</f>
        <v>3</v>
      </c>
      <c r="N80">
        <f>ABS(Table1[[#This Row],[lab_loc]]-Table1[[#This Row],[avg_lab]])</f>
        <v>0</v>
      </c>
      <c r="O80">
        <f>COUNTIF(Table1[[#This Row],[var1]:[var4]],"&gt;1")</f>
        <v>3</v>
      </c>
      <c r="P80">
        <f>ROUND(Table1[[#This Row],[avg_lab]],0)</f>
        <v>3</v>
      </c>
      <c r="Q80" t="str">
        <f>Table1[[#This Row],[lab1]]&amp;" "&amp;Table1[[#This Row],[lab2]]&amp;" "&amp;Table1[[#This Row],[lab3]]&amp;" "&amp;Table1[[#This Row],[lab4]]</f>
        <v>4 3 2 3</v>
      </c>
      <c r="R80" t="str">
        <f>VLOOKUP(Table1[[#This Row],[labels]],'labels set checker'!$A$1:$J$202,10,FALSE)</f>
        <v>{2,3,3,4}</v>
      </c>
      <c r="S80">
        <f>IF(Table1[[#This Row],[avg_lab_rounded]]=Table1[[#This Row],[lab_loc]],1,0)</f>
        <v>1</v>
      </c>
      <c r="T80">
        <f>(Table1[[#This Row],[lab_loc]]-Table1[[#This Row],[avg_lab]])^2</f>
        <v>0</v>
      </c>
      <c r="U80" s="10">
        <f>COUNTIF(Table1[[#This Row],[var_loc]],"&gt;1")</f>
        <v>0</v>
      </c>
      <c r="V80" s="10" t="str">
        <f>IF(Table1[[#This Row],[var_loc]]&gt;0.9,"highvar","lowvar")</f>
        <v>lowvar</v>
      </c>
    </row>
    <row r="81" spans="1:22" x14ac:dyDescent="0.25">
      <c r="A81">
        <v>429</v>
      </c>
      <c r="B81">
        <v>0.56000000000000005</v>
      </c>
      <c r="C81">
        <v>0.16</v>
      </c>
      <c r="D81">
        <v>0.56000000000000005</v>
      </c>
      <c r="E81">
        <v>0.4</v>
      </c>
      <c r="F81">
        <v>0</v>
      </c>
      <c r="G81">
        <v>2</v>
      </c>
      <c r="H81">
        <v>2</v>
      </c>
      <c r="I81">
        <v>2</v>
      </c>
      <c r="J81">
        <v>2</v>
      </c>
      <c r="K81">
        <v>2</v>
      </c>
      <c r="L81">
        <f>AVERAGE(Table1[[#This Row],[lab1]:[lab4]])</f>
        <v>2</v>
      </c>
      <c r="N81">
        <f>ABS(Table1[[#This Row],[lab_loc]]-Table1[[#This Row],[avg_lab]])</f>
        <v>0</v>
      </c>
      <c r="O81">
        <f>COUNTIF(Table1[[#This Row],[var1]:[var4]],"&gt;1")</f>
        <v>0</v>
      </c>
      <c r="P81">
        <f>ROUND(Table1[[#This Row],[avg_lab]],0)</f>
        <v>2</v>
      </c>
      <c r="Q81" t="str">
        <f>Table1[[#This Row],[lab1]]&amp;" "&amp;Table1[[#This Row],[lab2]]&amp;" "&amp;Table1[[#This Row],[lab3]]&amp;" "&amp;Table1[[#This Row],[lab4]]</f>
        <v>2 2 2 2</v>
      </c>
      <c r="R81" t="str">
        <f>VLOOKUP(Table1[[#This Row],[labels]],'labels set checker'!$A$1:$J$202,10,FALSE)</f>
        <v>{2,2,2,2}</v>
      </c>
      <c r="S81">
        <f>IF(Table1[[#This Row],[avg_lab_rounded]]=Table1[[#This Row],[lab_loc]],1,0)</f>
        <v>1</v>
      </c>
      <c r="T81">
        <f>(Table1[[#This Row],[lab_loc]]-Table1[[#This Row],[avg_lab]])^2</f>
        <v>0</v>
      </c>
      <c r="U81" s="10">
        <f>COUNTIF(Table1[[#This Row],[var_loc]],"&gt;1")</f>
        <v>0</v>
      </c>
      <c r="V81" s="10" t="str">
        <f>IF(Table1[[#This Row],[var_loc]]&gt;0.9,"highvar","lowvar")</f>
        <v>lowvar</v>
      </c>
    </row>
    <row r="82" spans="1:22" x14ac:dyDescent="0.25">
      <c r="A82">
        <v>448</v>
      </c>
      <c r="B82">
        <v>1.36</v>
      </c>
      <c r="C82">
        <v>1.2</v>
      </c>
      <c r="D82">
        <v>0.24</v>
      </c>
      <c r="E82">
        <v>0.64</v>
      </c>
      <c r="F82">
        <v>1.36</v>
      </c>
      <c r="G82">
        <v>3</v>
      </c>
      <c r="H82">
        <v>2</v>
      </c>
      <c r="I82">
        <v>3</v>
      </c>
      <c r="J82">
        <v>4</v>
      </c>
      <c r="K82">
        <v>2</v>
      </c>
      <c r="L82">
        <f>AVERAGE(Table1[[#This Row],[lab1]:[lab4]])</f>
        <v>3</v>
      </c>
      <c r="N82">
        <f>ABS(Table1[[#This Row],[lab_loc]]-Table1[[#This Row],[avg_lab]])</f>
        <v>1</v>
      </c>
      <c r="O82">
        <f>COUNTIF(Table1[[#This Row],[var1]:[var4]],"&gt;1")</f>
        <v>2</v>
      </c>
      <c r="P82">
        <f>ROUND(Table1[[#This Row],[avg_lab]],0)</f>
        <v>3</v>
      </c>
      <c r="Q82" t="str">
        <f>Table1[[#This Row],[lab1]]&amp;" "&amp;Table1[[#This Row],[lab2]]&amp;" "&amp;Table1[[#This Row],[lab3]]&amp;" "&amp;Table1[[#This Row],[lab4]]</f>
        <v>3 2 3 4</v>
      </c>
      <c r="R82" t="str">
        <f>VLOOKUP(Table1[[#This Row],[labels]],'labels set checker'!$A$1:$J$202,10,FALSE)</f>
        <v>{2,3,3,4}</v>
      </c>
      <c r="S82">
        <f>IF(Table1[[#This Row],[avg_lab_rounded]]=Table1[[#This Row],[lab_loc]],1,0)</f>
        <v>0</v>
      </c>
      <c r="T82">
        <f>(Table1[[#This Row],[lab_loc]]-Table1[[#This Row],[avg_lab]])^2</f>
        <v>1</v>
      </c>
      <c r="U82" s="10">
        <f>COUNTIF(Table1[[#This Row],[var_loc]],"&gt;1")</f>
        <v>1</v>
      </c>
      <c r="V82" s="10" t="str">
        <f>IF(Table1[[#This Row],[var_loc]]&gt;0.9,"highvar","lowvar")</f>
        <v>highvar</v>
      </c>
    </row>
    <row r="83" spans="1:22" x14ac:dyDescent="0.25">
      <c r="A83">
        <v>449</v>
      </c>
      <c r="B83">
        <v>0.55999999999999905</v>
      </c>
      <c r="C83">
        <v>1.04</v>
      </c>
      <c r="D83">
        <v>1.36</v>
      </c>
      <c r="E83">
        <v>1.2</v>
      </c>
      <c r="F83">
        <v>2.2400000000000002</v>
      </c>
      <c r="G83">
        <v>4</v>
      </c>
      <c r="H83">
        <v>4</v>
      </c>
      <c r="I83">
        <v>3</v>
      </c>
      <c r="J83">
        <v>4</v>
      </c>
      <c r="K83">
        <v>4</v>
      </c>
      <c r="L83">
        <f>AVERAGE(Table1[[#This Row],[lab1]:[lab4]])</f>
        <v>3.75</v>
      </c>
      <c r="N83">
        <f>ABS(Table1[[#This Row],[lab_loc]]-Table1[[#This Row],[avg_lab]])</f>
        <v>0.25</v>
      </c>
      <c r="O83">
        <f>COUNTIF(Table1[[#This Row],[var1]:[var4]],"&gt;1")</f>
        <v>3</v>
      </c>
      <c r="P83">
        <f>ROUND(Table1[[#This Row],[avg_lab]],0)</f>
        <v>4</v>
      </c>
      <c r="Q83" t="str">
        <f>Table1[[#This Row],[lab1]]&amp;" "&amp;Table1[[#This Row],[lab2]]&amp;" "&amp;Table1[[#This Row],[lab3]]&amp;" "&amp;Table1[[#This Row],[lab4]]</f>
        <v>4 4 3 4</v>
      </c>
      <c r="R83" t="str">
        <f>VLOOKUP(Table1[[#This Row],[labels]],'labels set checker'!$A$1:$J$202,10,FALSE)</f>
        <v>{3,4,4,4}</v>
      </c>
      <c r="S83">
        <f>IF(Table1[[#This Row],[avg_lab_rounded]]=Table1[[#This Row],[lab_loc]],1,0)</f>
        <v>1</v>
      </c>
      <c r="T83">
        <f>(Table1[[#This Row],[lab_loc]]-Table1[[#This Row],[avg_lab]])^2</f>
        <v>6.25E-2</v>
      </c>
      <c r="U83" s="10">
        <f>COUNTIF(Table1[[#This Row],[var_loc]],"&gt;1")</f>
        <v>1</v>
      </c>
      <c r="V83" s="10" t="str">
        <f>IF(Table1[[#This Row],[var_loc]]&gt;0.9,"highvar","lowvar")</f>
        <v>highvar</v>
      </c>
    </row>
    <row r="84" spans="1:22" x14ac:dyDescent="0.25">
      <c r="A84">
        <v>430</v>
      </c>
      <c r="B84">
        <v>0.4</v>
      </c>
      <c r="C84">
        <v>0.24</v>
      </c>
      <c r="D84">
        <v>0.16</v>
      </c>
      <c r="E84">
        <v>0.16</v>
      </c>
      <c r="F84">
        <v>0.4</v>
      </c>
      <c r="G84">
        <v>2</v>
      </c>
      <c r="H84">
        <v>2</v>
      </c>
      <c r="I84">
        <v>2</v>
      </c>
      <c r="J84">
        <v>2</v>
      </c>
      <c r="K84">
        <v>2</v>
      </c>
      <c r="L84">
        <f>AVERAGE(Table1[[#This Row],[lab1]:[lab4]])</f>
        <v>2</v>
      </c>
      <c r="N84">
        <f>ABS(Table1[[#This Row],[lab_loc]]-Table1[[#This Row],[avg_lab]])</f>
        <v>0</v>
      </c>
      <c r="O84">
        <f>COUNTIF(Table1[[#This Row],[var1]:[var4]],"&gt;1")</f>
        <v>0</v>
      </c>
      <c r="P84">
        <f>ROUND(Table1[[#This Row],[avg_lab]],0)</f>
        <v>2</v>
      </c>
      <c r="Q84" t="str">
        <f>Table1[[#This Row],[lab1]]&amp;" "&amp;Table1[[#This Row],[lab2]]&amp;" "&amp;Table1[[#This Row],[lab3]]&amp;" "&amp;Table1[[#This Row],[lab4]]</f>
        <v>2 2 2 2</v>
      </c>
      <c r="R84" t="str">
        <f>VLOOKUP(Table1[[#This Row],[labels]],'labels set checker'!$A$1:$J$202,10,FALSE)</f>
        <v>{2,2,2,2}</v>
      </c>
      <c r="S84">
        <f>IF(Table1[[#This Row],[avg_lab_rounded]]=Table1[[#This Row],[lab_loc]],1,0)</f>
        <v>1</v>
      </c>
      <c r="T84">
        <f>(Table1[[#This Row],[lab_loc]]-Table1[[#This Row],[avg_lab]])^2</f>
        <v>0</v>
      </c>
      <c r="U84" s="10">
        <f>COUNTIF(Table1[[#This Row],[var_loc]],"&gt;1")</f>
        <v>0</v>
      </c>
      <c r="V84" s="10" t="str">
        <f>IF(Table1[[#This Row],[var_loc]]&gt;0.9,"highvar","lowvar")</f>
        <v>lowvar</v>
      </c>
    </row>
    <row r="85" spans="1:22" x14ac:dyDescent="0.25">
      <c r="A85">
        <v>453</v>
      </c>
      <c r="B85">
        <v>0.96</v>
      </c>
      <c r="C85">
        <v>0.159999999999999</v>
      </c>
      <c r="D85">
        <v>0.4</v>
      </c>
      <c r="E85">
        <v>0.159999999999999</v>
      </c>
      <c r="F85">
        <v>0.159999999999999</v>
      </c>
      <c r="G85">
        <v>4</v>
      </c>
      <c r="H85">
        <v>2</v>
      </c>
      <c r="I85">
        <v>3</v>
      </c>
      <c r="J85">
        <v>4</v>
      </c>
      <c r="K85">
        <v>4</v>
      </c>
      <c r="L85">
        <f>AVERAGE(Table1[[#This Row],[lab1]:[lab4]])</f>
        <v>3.25</v>
      </c>
      <c r="N85">
        <f>ABS(Table1[[#This Row],[lab_loc]]-Table1[[#This Row],[avg_lab]])</f>
        <v>0.75</v>
      </c>
      <c r="O85">
        <f>COUNTIF(Table1[[#This Row],[var1]:[var4]],"&gt;1")</f>
        <v>0</v>
      </c>
      <c r="P85">
        <f>ROUND(Table1[[#This Row],[avg_lab]],0)</f>
        <v>3</v>
      </c>
      <c r="Q85" t="str">
        <f>Table1[[#This Row],[lab1]]&amp;" "&amp;Table1[[#This Row],[lab2]]&amp;" "&amp;Table1[[#This Row],[lab3]]&amp;" "&amp;Table1[[#This Row],[lab4]]</f>
        <v>4 2 3 4</v>
      </c>
      <c r="R85" t="str">
        <f>VLOOKUP(Table1[[#This Row],[labels]],'labels set checker'!$A$1:$J$202,10,FALSE)</f>
        <v>{2,3,4,4}</v>
      </c>
      <c r="S85">
        <f>IF(Table1[[#This Row],[avg_lab_rounded]]=Table1[[#This Row],[lab_loc]],1,0)</f>
        <v>0</v>
      </c>
      <c r="T85">
        <f>(Table1[[#This Row],[lab_loc]]-Table1[[#This Row],[avg_lab]])^2</f>
        <v>0.5625</v>
      </c>
      <c r="U85" s="10">
        <f>COUNTIF(Table1[[#This Row],[var_loc]],"&gt;1")</f>
        <v>0</v>
      </c>
      <c r="V85" s="10" t="str">
        <f>IF(Table1[[#This Row],[var_loc]]&gt;0.9,"highvar","lowvar")</f>
        <v>lowvar</v>
      </c>
    </row>
    <row r="86" spans="1:22" x14ac:dyDescent="0.25">
      <c r="A86">
        <v>432</v>
      </c>
      <c r="B86">
        <v>0.159999999999999</v>
      </c>
      <c r="C86">
        <v>0.24</v>
      </c>
      <c r="D86">
        <v>0.55999999999999905</v>
      </c>
      <c r="E86">
        <v>0.159999999999999</v>
      </c>
      <c r="F86">
        <v>0.159999999999999</v>
      </c>
      <c r="G86">
        <v>4</v>
      </c>
      <c r="H86">
        <v>4</v>
      </c>
      <c r="I86">
        <v>3</v>
      </c>
      <c r="J86">
        <v>3</v>
      </c>
      <c r="K86">
        <v>4</v>
      </c>
      <c r="L86">
        <f>AVERAGE(Table1[[#This Row],[lab1]:[lab4]])</f>
        <v>3.5</v>
      </c>
      <c r="N86">
        <f>ABS(Table1[[#This Row],[lab_loc]]-Table1[[#This Row],[avg_lab]])</f>
        <v>0.5</v>
      </c>
      <c r="O86">
        <f>COUNTIF(Table1[[#This Row],[var1]:[var4]],"&gt;1")</f>
        <v>0</v>
      </c>
      <c r="P86">
        <f>ROUND(Table1[[#This Row],[avg_lab]],0)</f>
        <v>4</v>
      </c>
      <c r="Q86" t="str">
        <f>Table1[[#This Row],[lab1]]&amp;" "&amp;Table1[[#This Row],[lab2]]&amp;" "&amp;Table1[[#This Row],[lab3]]&amp;" "&amp;Table1[[#This Row],[lab4]]</f>
        <v>4 4 3 3</v>
      </c>
      <c r="R86" t="str">
        <f>VLOOKUP(Table1[[#This Row],[labels]],'labels set checker'!$A$1:$J$202,10,FALSE)</f>
        <v>{3,3,4,4}</v>
      </c>
      <c r="S86">
        <f>IF(Table1[[#This Row],[avg_lab_rounded]]=Table1[[#This Row],[lab_loc]],1,0)</f>
        <v>1</v>
      </c>
      <c r="T86">
        <f>(Table1[[#This Row],[lab_loc]]-Table1[[#This Row],[avg_lab]])^2</f>
        <v>0.25</v>
      </c>
      <c r="U86" s="10">
        <f>COUNTIF(Table1[[#This Row],[var_loc]],"&gt;1")</f>
        <v>0</v>
      </c>
      <c r="V86" s="10" t="str">
        <f>IF(Table1[[#This Row],[var_loc]]&gt;0.9,"highvar","lowvar")</f>
        <v>lowvar</v>
      </c>
    </row>
    <row r="87" spans="1:22" x14ac:dyDescent="0.25">
      <c r="A87">
        <v>454</v>
      </c>
      <c r="B87">
        <v>0.16</v>
      </c>
      <c r="C87">
        <v>0.64</v>
      </c>
      <c r="D87">
        <v>0.4</v>
      </c>
      <c r="E87">
        <v>0.55999999999999905</v>
      </c>
      <c r="F87">
        <v>0.56000000000000005</v>
      </c>
      <c r="G87">
        <v>1</v>
      </c>
      <c r="H87">
        <v>1</v>
      </c>
      <c r="I87">
        <v>2</v>
      </c>
      <c r="J87">
        <v>3</v>
      </c>
      <c r="K87">
        <v>2</v>
      </c>
      <c r="L87">
        <f>AVERAGE(Table1[[#This Row],[lab1]:[lab4]])</f>
        <v>1.75</v>
      </c>
      <c r="N87">
        <f>ABS(Table1[[#This Row],[lab_loc]]-Table1[[#This Row],[avg_lab]])</f>
        <v>0.25</v>
      </c>
      <c r="O87">
        <f>COUNTIF(Table1[[#This Row],[var1]:[var4]],"&gt;1")</f>
        <v>0</v>
      </c>
      <c r="P87">
        <f>ROUND(Table1[[#This Row],[avg_lab]],0)</f>
        <v>2</v>
      </c>
      <c r="Q87" t="str">
        <f>Table1[[#This Row],[lab1]]&amp;" "&amp;Table1[[#This Row],[lab2]]&amp;" "&amp;Table1[[#This Row],[lab3]]&amp;" "&amp;Table1[[#This Row],[lab4]]</f>
        <v>1 1 2 3</v>
      </c>
      <c r="R87" t="str">
        <f>VLOOKUP(Table1[[#This Row],[labels]],'labels set checker'!$A$1:$J$202,10,FALSE)</f>
        <v>{1,1,2,3}</v>
      </c>
      <c r="S87">
        <f>IF(Table1[[#This Row],[avg_lab_rounded]]=Table1[[#This Row],[lab_loc]],1,0)</f>
        <v>1</v>
      </c>
      <c r="T87">
        <f>(Table1[[#This Row],[lab_loc]]-Table1[[#This Row],[avg_lab]])^2</f>
        <v>6.25E-2</v>
      </c>
      <c r="U87" s="10">
        <f>COUNTIF(Table1[[#This Row],[var_loc]],"&gt;1")</f>
        <v>0</v>
      </c>
      <c r="V87" s="10" t="str">
        <f>IF(Table1[[#This Row],[var_loc]]&gt;0.9,"highvar","lowvar")</f>
        <v>lowvar</v>
      </c>
    </row>
    <row r="88" spans="1:22" x14ac:dyDescent="0.25">
      <c r="A88">
        <v>459</v>
      </c>
      <c r="B88">
        <v>0.64</v>
      </c>
      <c r="C88">
        <v>0.64</v>
      </c>
      <c r="D88">
        <v>0.64</v>
      </c>
      <c r="E88">
        <v>1.2</v>
      </c>
      <c r="F88">
        <v>0.96</v>
      </c>
      <c r="G88">
        <v>3</v>
      </c>
      <c r="H88">
        <v>3</v>
      </c>
      <c r="I88">
        <v>2</v>
      </c>
      <c r="J88">
        <v>2</v>
      </c>
      <c r="K88">
        <v>2</v>
      </c>
      <c r="L88">
        <f>AVERAGE(Table1[[#This Row],[lab1]:[lab4]])</f>
        <v>2.5</v>
      </c>
      <c r="N88">
        <f>ABS(Table1[[#This Row],[lab_loc]]-Table1[[#This Row],[avg_lab]])</f>
        <v>0.5</v>
      </c>
      <c r="O88">
        <f>COUNTIF(Table1[[#This Row],[var1]:[var4]],"&gt;1")</f>
        <v>1</v>
      </c>
      <c r="P88">
        <f>ROUND(Table1[[#This Row],[avg_lab]],0)</f>
        <v>3</v>
      </c>
      <c r="Q88" t="str">
        <f>Table1[[#This Row],[lab1]]&amp;" "&amp;Table1[[#This Row],[lab2]]&amp;" "&amp;Table1[[#This Row],[lab3]]&amp;" "&amp;Table1[[#This Row],[lab4]]</f>
        <v>3 3 2 2</v>
      </c>
      <c r="R88" t="str">
        <f>VLOOKUP(Table1[[#This Row],[labels]],'labels set checker'!$A$1:$J$202,10,FALSE)</f>
        <v>{2,2,3,3}</v>
      </c>
      <c r="S88">
        <f>IF(Table1[[#This Row],[avg_lab_rounded]]=Table1[[#This Row],[lab_loc]],1,0)</f>
        <v>0</v>
      </c>
      <c r="T88">
        <f>(Table1[[#This Row],[lab_loc]]-Table1[[#This Row],[avg_lab]])^2</f>
        <v>0.25</v>
      </c>
      <c r="U88" s="10">
        <f>COUNTIF(Table1[[#This Row],[var_loc]],"&gt;1")</f>
        <v>0</v>
      </c>
      <c r="V88" s="10" t="str">
        <f>IF(Table1[[#This Row],[var_loc]]&gt;0.9,"highvar","lowvar")</f>
        <v>highvar</v>
      </c>
    </row>
    <row r="89" spans="1:22" x14ac:dyDescent="0.25">
      <c r="A89">
        <v>465</v>
      </c>
      <c r="B89">
        <v>0.55999999999999905</v>
      </c>
      <c r="C89">
        <v>0.4</v>
      </c>
      <c r="D89">
        <v>1.04</v>
      </c>
      <c r="E89">
        <v>0.64</v>
      </c>
      <c r="F89">
        <v>0.4</v>
      </c>
      <c r="G89">
        <v>2</v>
      </c>
      <c r="H89">
        <v>2</v>
      </c>
      <c r="I89">
        <v>3</v>
      </c>
      <c r="J89">
        <v>1</v>
      </c>
      <c r="K89">
        <v>2</v>
      </c>
      <c r="L89">
        <f>AVERAGE(Table1[[#This Row],[lab1]:[lab4]])</f>
        <v>2</v>
      </c>
      <c r="N89">
        <f>ABS(Table1[[#This Row],[lab_loc]]-Table1[[#This Row],[avg_lab]])</f>
        <v>0</v>
      </c>
      <c r="O89">
        <f>COUNTIF(Table1[[#This Row],[var1]:[var4]],"&gt;1")</f>
        <v>1</v>
      </c>
      <c r="P89">
        <f>ROUND(Table1[[#This Row],[avg_lab]],0)</f>
        <v>2</v>
      </c>
      <c r="Q89" t="str">
        <f>Table1[[#This Row],[lab1]]&amp;" "&amp;Table1[[#This Row],[lab2]]&amp;" "&amp;Table1[[#This Row],[lab3]]&amp;" "&amp;Table1[[#This Row],[lab4]]</f>
        <v>2 2 3 1</v>
      </c>
      <c r="R89" t="str">
        <f>VLOOKUP(Table1[[#This Row],[labels]],'labels set checker'!$A$1:$J$202,10,FALSE)</f>
        <v>{1,2,2,3}</v>
      </c>
      <c r="S89">
        <f>IF(Table1[[#This Row],[avg_lab_rounded]]=Table1[[#This Row],[lab_loc]],1,0)</f>
        <v>1</v>
      </c>
      <c r="T89">
        <f>(Table1[[#This Row],[lab_loc]]-Table1[[#This Row],[avg_lab]])^2</f>
        <v>0</v>
      </c>
      <c r="U89" s="10">
        <f>COUNTIF(Table1[[#This Row],[var_loc]],"&gt;1")</f>
        <v>0</v>
      </c>
      <c r="V89" s="10" t="str">
        <f>IF(Table1[[#This Row],[var_loc]]&gt;0.9,"highvar","lowvar")</f>
        <v>lowvar</v>
      </c>
    </row>
    <row r="90" spans="1:22" x14ac:dyDescent="0.25">
      <c r="A90">
        <v>434</v>
      </c>
      <c r="B90">
        <v>0.64</v>
      </c>
      <c r="C90">
        <v>0.55999999999999905</v>
      </c>
      <c r="D90">
        <v>0.159999999999999</v>
      </c>
      <c r="E90">
        <v>0.96</v>
      </c>
      <c r="F90">
        <v>0.24</v>
      </c>
      <c r="G90">
        <v>4</v>
      </c>
      <c r="H90">
        <v>3</v>
      </c>
      <c r="I90">
        <v>3</v>
      </c>
      <c r="J90">
        <v>3</v>
      </c>
      <c r="K90">
        <v>4</v>
      </c>
      <c r="L90">
        <f>AVERAGE(Table1[[#This Row],[lab1]:[lab4]])</f>
        <v>3.25</v>
      </c>
      <c r="N90">
        <f>ABS(Table1[[#This Row],[lab_loc]]-Table1[[#This Row],[avg_lab]])</f>
        <v>0.75</v>
      </c>
      <c r="O90">
        <f>COUNTIF(Table1[[#This Row],[var1]:[var4]],"&gt;1")</f>
        <v>0</v>
      </c>
      <c r="P90">
        <f>ROUND(Table1[[#This Row],[avg_lab]],0)</f>
        <v>3</v>
      </c>
      <c r="Q90" t="str">
        <f>Table1[[#This Row],[lab1]]&amp;" "&amp;Table1[[#This Row],[lab2]]&amp;" "&amp;Table1[[#This Row],[lab3]]&amp;" "&amp;Table1[[#This Row],[lab4]]</f>
        <v>4 3 3 3</v>
      </c>
      <c r="R90" t="str">
        <f>VLOOKUP(Table1[[#This Row],[labels]],'labels set checker'!$A$1:$J$202,10,FALSE)</f>
        <v>{3,3,3,4}</v>
      </c>
      <c r="S90">
        <f>IF(Table1[[#This Row],[avg_lab_rounded]]=Table1[[#This Row],[lab_loc]],1,0)</f>
        <v>0</v>
      </c>
      <c r="T90">
        <f>(Table1[[#This Row],[lab_loc]]-Table1[[#This Row],[avg_lab]])^2</f>
        <v>0.5625</v>
      </c>
      <c r="U90" s="10">
        <f>COUNTIF(Table1[[#This Row],[var_loc]],"&gt;1")</f>
        <v>0</v>
      </c>
      <c r="V90" s="10" t="str">
        <f>IF(Table1[[#This Row],[var_loc]]&gt;0.9,"highvar","lowvar")</f>
        <v>lowvar</v>
      </c>
    </row>
    <row r="91" spans="1:22" x14ac:dyDescent="0.25">
      <c r="A91">
        <v>466</v>
      </c>
      <c r="B91">
        <v>0.64</v>
      </c>
      <c r="C91">
        <v>0.64</v>
      </c>
      <c r="D91">
        <v>0.96</v>
      </c>
      <c r="E91">
        <v>1.36</v>
      </c>
      <c r="F91">
        <v>0.4</v>
      </c>
      <c r="G91">
        <v>3</v>
      </c>
      <c r="H91">
        <v>3</v>
      </c>
      <c r="I91">
        <v>3</v>
      </c>
      <c r="J91">
        <v>3</v>
      </c>
      <c r="K91">
        <v>2</v>
      </c>
      <c r="L91">
        <f>AVERAGE(Table1[[#This Row],[lab1]:[lab4]])</f>
        <v>3</v>
      </c>
      <c r="N91">
        <f>ABS(Table1[[#This Row],[lab_loc]]-Table1[[#This Row],[avg_lab]])</f>
        <v>1</v>
      </c>
      <c r="O91">
        <f>COUNTIF(Table1[[#This Row],[var1]:[var4]],"&gt;1")</f>
        <v>1</v>
      </c>
      <c r="P91">
        <f>ROUND(Table1[[#This Row],[avg_lab]],0)</f>
        <v>3</v>
      </c>
      <c r="Q91" t="str">
        <f>Table1[[#This Row],[lab1]]&amp;" "&amp;Table1[[#This Row],[lab2]]&amp;" "&amp;Table1[[#This Row],[lab3]]&amp;" "&amp;Table1[[#This Row],[lab4]]</f>
        <v>3 3 3 3</v>
      </c>
      <c r="R91" t="str">
        <f>VLOOKUP(Table1[[#This Row],[labels]],'labels set checker'!$A$1:$J$202,10,FALSE)</f>
        <v>{3,3,3,3}</v>
      </c>
      <c r="S91">
        <f>IF(Table1[[#This Row],[avg_lab_rounded]]=Table1[[#This Row],[lab_loc]],1,0)</f>
        <v>0</v>
      </c>
      <c r="T91">
        <f>(Table1[[#This Row],[lab_loc]]-Table1[[#This Row],[avg_lab]])^2</f>
        <v>1</v>
      </c>
      <c r="U91" s="10">
        <f>COUNTIF(Table1[[#This Row],[var_loc]],"&gt;1")</f>
        <v>0</v>
      </c>
      <c r="V91" s="10" t="str">
        <f>IF(Table1[[#This Row],[var_loc]]&gt;0.9,"highvar","lowvar")</f>
        <v>lowvar</v>
      </c>
    </row>
    <row r="92" spans="1:22" x14ac:dyDescent="0.25">
      <c r="A92">
        <v>436</v>
      </c>
      <c r="B92">
        <v>0.24</v>
      </c>
      <c r="C92">
        <v>0.4</v>
      </c>
      <c r="D92">
        <v>0</v>
      </c>
      <c r="E92">
        <v>0.159999999999999</v>
      </c>
      <c r="F92">
        <v>0.159999999999999</v>
      </c>
      <c r="G92">
        <v>3</v>
      </c>
      <c r="H92">
        <v>3</v>
      </c>
      <c r="I92">
        <v>4</v>
      </c>
      <c r="J92">
        <v>3</v>
      </c>
      <c r="K92">
        <v>4</v>
      </c>
      <c r="L92">
        <f>AVERAGE(Table1[[#This Row],[lab1]:[lab4]])</f>
        <v>3.25</v>
      </c>
      <c r="N92">
        <f>ABS(Table1[[#This Row],[lab_loc]]-Table1[[#This Row],[avg_lab]])</f>
        <v>0.75</v>
      </c>
      <c r="O92">
        <f>COUNTIF(Table1[[#This Row],[var1]:[var4]],"&gt;1")</f>
        <v>0</v>
      </c>
      <c r="P92">
        <f>ROUND(Table1[[#This Row],[avg_lab]],0)</f>
        <v>3</v>
      </c>
      <c r="Q92" t="str">
        <f>Table1[[#This Row],[lab1]]&amp;" "&amp;Table1[[#This Row],[lab2]]&amp;" "&amp;Table1[[#This Row],[lab3]]&amp;" "&amp;Table1[[#This Row],[lab4]]</f>
        <v>3 3 4 3</v>
      </c>
      <c r="R92" t="str">
        <f>VLOOKUP(Table1[[#This Row],[labels]],'labels set checker'!$A$1:$J$202,10,FALSE)</f>
        <v>{3,3,3,4}</v>
      </c>
      <c r="S92">
        <f>IF(Table1[[#This Row],[avg_lab_rounded]]=Table1[[#This Row],[lab_loc]],1,0)</f>
        <v>0</v>
      </c>
      <c r="T92">
        <f>(Table1[[#This Row],[lab_loc]]-Table1[[#This Row],[avg_lab]])^2</f>
        <v>0.5625</v>
      </c>
      <c r="U92" s="10">
        <f>COUNTIF(Table1[[#This Row],[var_loc]],"&gt;1")</f>
        <v>0</v>
      </c>
      <c r="V92" s="10" t="str">
        <f>IF(Table1[[#This Row],[var_loc]]&gt;0.9,"highvar","lowvar")</f>
        <v>lowvar</v>
      </c>
    </row>
    <row r="93" spans="1:22" x14ac:dyDescent="0.25">
      <c r="A93">
        <v>467</v>
      </c>
      <c r="B93">
        <v>0.96</v>
      </c>
      <c r="C93">
        <v>0.55999999999999905</v>
      </c>
      <c r="D93">
        <v>0.4</v>
      </c>
      <c r="E93">
        <v>1.04</v>
      </c>
      <c r="F93">
        <v>1.44</v>
      </c>
      <c r="G93">
        <v>3</v>
      </c>
      <c r="H93">
        <v>2</v>
      </c>
      <c r="I93">
        <v>3</v>
      </c>
      <c r="J93">
        <v>3</v>
      </c>
      <c r="K93">
        <v>2</v>
      </c>
      <c r="L93">
        <f>AVERAGE(Table1[[#This Row],[lab1]:[lab4]])</f>
        <v>2.75</v>
      </c>
      <c r="N93">
        <f>ABS(Table1[[#This Row],[lab_loc]]-Table1[[#This Row],[avg_lab]])</f>
        <v>0.75</v>
      </c>
      <c r="O93">
        <f>COUNTIF(Table1[[#This Row],[var1]:[var4]],"&gt;1")</f>
        <v>1</v>
      </c>
      <c r="P93">
        <f>ROUND(Table1[[#This Row],[avg_lab]],0)</f>
        <v>3</v>
      </c>
      <c r="Q93" t="str">
        <f>Table1[[#This Row],[lab1]]&amp;" "&amp;Table1[[#This Row],[lab2]]&amp;" "&amp;Table1[[#This Row],[lab3]]&amp;" "&amp;Table1[[#This Row],[lab4]]</f>
        <v>3 2 3 3</v>
      </c>
      <c r="R93" t="str">
        <f>VLOOKUP(Table1[[#This Row],[labels]],'labels set checker'!$A$1:$J$202,10,FALSE)</f>
        <v>{2,3,3,3}</v>
      </c>
      <c r="S93">
        <f>IF(Table1[[#This Row],[avg_lab_rounded]]=Table1[[#This Row],[lab_loc]],1,0)</f>
        <v>0</v>
      </c>
      <c r="T93">
        <f>(Table1[[#This Row],[lab_loc]]-Table1[[#This Row],[avg_lab]])^2</f>
        <v>0.5625</v>
      </c>
      <c r="U93" s="10">
        <f>COUNTIF(Table1[[#This Row],[var_loc]],"&gt;1")</f>
        <v>1</v>
      </c>
      <c r="V93" s="10" t="str">
        <f>IF(Table1[[#This Row],[var_loc]]&gt;0.9,"highvar","lowvar")</f>
        <v>highvar</v>
      </c>
    </row>
    <row r="94" spans="1:22" x14ac:dyDescent="0.25">
      <c r="A94">
        <v>437</v>
      </c>
      <c r="B94">
        <v>0.159999999999999</v>
      </c>
      <c r="C94">
        <v>0.4</v>
      </c>
      <c r="D94">
        <v>0</v>
      </c>
      <c r="E94">
        <v>0.24</v>
      </c>
      <c r="F94">
        <v>0</v>
      </c>
      <c r="G94">
        <v>4</v>
      </c>
      <c r="H94">
        <v>4</v>
      </c>
      <c r="I94">
        <v>4</v>
      </c>
      <c r="J94">
        <v>4</v>
      </c>
      <c r="K94">
        <v>4</v>
      </c>
      <c r="L94">
        <f>AVERAGE(Table1[[#This Row],[lab1]:[lab4]])</f>
        <v>4</v>
      </c>
      <c r="N94">
        <f>ABS(Table1[[#This Row],[lab_loc]]-Table1[[#This Row],[avg_lab]])</f>
        <v>0</v>
      </c>
      <c r="O94">
        <f>COUNTIF(Table1[[#This Row],[var1]:[var4]],"&gt;1")</f>
        <v>0</v>
      </c>
      <c r="P94">
        <f>ROUND(Table1[[#This Row],[avg_lab]],0)</f>
        <v>4</v>
      </c>
      <c r="Q94" t="str">
        <f>Table1[[#This Row],[lab1]]&amp;" "&amp;Table1[[#This Row],[lab2]]&amp;" "&amp;Table1[[#This Row],[lab3]]&amp;" "&amp;Table1[[#This Row],[lab4]]</f>
        <v>4 4 4 4</v>
      </c>
      <c r="R94" t="str">
        <f>VLOOKUP(Table1[[#This Row],[labels]],'labels set checker'!$A$1:$J$202,10,FALSE)</f>
        <v>{4,4,4,4}</v>
      </c>
      <c r="S94">
        <f>IF(Table1[[#This Row],[avg_lab_rounded]]=Table1[[#This Row],[lab_loc]],1,0)</f>
        <v>1</v>
      </c>
      <c r="T94">
        <f>(Table1[[#This Row],[lab_loc]]-Table1[[#This Row],[avg_lab]])^2</f>
        <v>0</v>
      </c>
      <c r="U94" s="10">
        <f>COUNTIF(Table1[[#This Row],[var_loc]],"&gt;1")</f>
        <v>0</v>
      </c>
      <c r="V94" s="10" t="str">
        <f>IF(Table1[[#This Row],[var_loc]]&gt;0.9,"highvar","lowvar")</f>
        <v>lowvar</v>
      </c>
    </row>
    <row r="95" spans="1:22" x14ac:dyDescent="0.25">
      <c r="A95">
        <v>472</v>
      </c>
      <c r="B95">
        <v>0.64</v>
      </c>
      <c r="C95">
        <v>0.24</v>
      </c>
      <c r="D95">
        <v>0.64</v>
      </c>
      <c r="E95">
        <v>0.24</v>
      </c>
      <c r="F95">
        <v>1.36</v>
      </c>
      <c r="G95">
        <v>3</v>
      </c>
      <c r="H95">
        <v>2</v>
      </c>
      <c r="I95">
        <v>3</v>
      </c>
      <c r="J95">
        <v>3</v>
      </c>
      <c r="K95">
        <v>2</v>
      </c>
      <c r="L95">
        <f>AVERAGE(Table1[[#This Row],[lab1]:[lab4]])</f>
        <v>2.75</v>
      </c>
      <c r="N95">
        <f>ABS(Table1[[#This Row],[lab_loc]]-Table1[[#This Row],[avg_lab]])</f>
        <v>0.75</v>
      </c>
      <c r="O95">
        <f>COUNTIF(Table1[[#This Row],[var1]:[var4]],"&gt;1")</f>
        <v>0</v>
      </c>
      <c r="P95">
        <f>ROUND(Table1[[#This Row],[avg_lab]],0)</f>
        <v>3</v>
      </c>
      <c r="Q95" t="str">
        <f>Table1[[#This Row],[lab1]]&amp;" "&amp;Table1[[#This Row],[lab2]]&amp;" "&amp;Table1[[#This Row],[lab3]]&amp;" "&amp;Table1[[#This Row],[lab4]]</f>
        <v>3 2 3 3</v>
      </c>
      <c r="R95" t="str">
        <f>VLOOKUP(Table1[[#This Row],[labels]],'labels set checker'!$A$1:$J$202,10,FALSE)</f>
        <v>{2,3,3,3}</v>
      </c>
      <c r="S95">
        <f>IF(Table1[[#This Row],[avg_lab_rounded]]=Table1[[#This Row],[lab_loc]],1,0)</f>
        <v>0</v>
      </c>
      <c r="T95">
        <f>(Table1[[#This Row],[lab_loc]]-Table1[[#This Row],[avg_lab]])^2</f>
        <v>0.5625</v>
      </c>
      <c r="U95" s="10">
        <f>COUNTIF(Table1[[#This Row],[var_loc]],"&gt;1")</f>
        <v>1</v>
      </c>
      <c r="V95" s="10" t="str">
        <f>IF(Table1[[#This Row],[var_loc]]&gt;0.9,"highvar","lowvar")</f>
        <v>highvar</v>
      </c>
    </row>
    <row r="96" spans="1:22" x14ac:dyDescent="0.25">
      <c r="A96">
        <v>473</v>
      </c>
      <c r="B96">
        <v>0.16</v>
      </c>
      <c r="C96">
        <v>0.4</v>
      </c>
      <c r="D96">
        <v>0.159999999999999</v>
      </c>
      <c r="E96">
        <v>2.16</v>
      </c>
      <c r="F96">
        <v>0.64</v>
      </c>
      <c r="G96">
        <v>2</v>
      </c>
      <c r="H96">
        <v>2</v>
      </c>
      <c r="I96">
        <v>3</v>
      </c>
      <c r="J96">
        <v>2</v>
      </c>
      <c r="K96">
        <v>2</v>
      </c>
      <c r="L96">
        <f>AVERAGE(Table1[[#This Row],[lab1]:[lab4]])</f>
        <v>2.25</v>
      </c>
      <c r="N96">
        <f>ABS(Table1[[#This Row],[lab_loc]]-Table1[[#This Row],[avg_lab]])</f>
        <v>0.25</v>
      </c>
      <c r="O96">
        <f>COUNTIF(Table1[[#This Row],[var1]:[var4]],"&gt;1")</f>
        <v>1</v>
      </c>
      <c r="P96">
        <f>ROUND(Table1[[#This Row],[avg_lab]],0)</f>
        <v>2</v>
      </c>
      <c r="Q96" t="str">
        <f>Table1[[#This Row],[lab1]]&amp;" "&amp;Table1[[#This Row],[lab2]]&amp;" "&amp;Table1[[#This Row],[lab3]]&amp;" "&amp;Table1[[#This Row],[lab4]]</f>
        <v>2 2 3 2</v>
      </c>
      <c r="R96" t="str">
        <f>VLOOKUP(Table1[[#This Row],[labels]],'labels set checker'!$A$1:$J$202,10,FALSE)</f>
        <v>{2,2,2,3}</v>
      </c>
      <c r="S96">
        <f>IF(Table1[[#This Row],[avg_lab_rounded]]=Table1[[#This Row],[lab_loc]],1,0)</f>
        <v>1</v>
      </c>
      <c r="T96">
        <f>(Table1[[#This Row],[lab_loc]]-Table1[[#This Row],[avg_lab]])^2</f>
        <v>6.25E-2</v>
      </c>
      <c r="U96" s="10">
        <f>COUNTIF(Table1[[#This Row],[var_loc]],"&gt;1")</f>
        <v>0</v>
      </c>
      <c r="V96" s="10" t="str">
        <f>IF(Table1[[#This Row],[var_loc]]&gt;0.9,"highvar","lowvar")</f>
        <v>lowvar</v>
      </c>
    </row>
    <row r="97" spans="1:22" x14ac:dyDescent="0.25">
      <c r="A97">
        <v>476</v>
      </c>
      <c r="B97">
        <v>0.24</v>
      </c>
      <c r="C97">
        <v>0.24</v>
      </c>
      <c r="D97">
        <v>0.55999999999999905</v>
      </c>
      <c r="E97">
        <v>0.24</v>
      </c>
      <c r="F97">
        <v>0.56000000000000005</v>
      </c>
      <c r="G97">
        <v>3</v>
      </c>
      <c r="H97">
        <v>2</v>
      </c>
      <c r="I97">
        <v>2</v>
      </c>
      <c r="J97">
        <v>1</v>
      </c>
      <c r="K97">
        <v>2</v>
      </c>
      <c r="L97">
        <f>AVERAGE(Table1[[#This Row],[lab1]:[lab4]])</f>
        <v>2</v>
      </c>
      <c r="N97">
        <f>ABS(Table1[[#This Row],[lab_loc]]-Table1[[#This Row],[avg_lab]])</f>
        <v>0</v>
      </c>
      <c r="O97">
        <f>COUNTIF(Table1[[#This Row],[var1]:[var4]],"&gt;1")</f>
        <v>0</v>
      </c>
      <c r="P97">
        <f>ROUND(Table1[[#This Row],[avg_lab]],0)</f>
        <v>2</v>
      </c>
      <c r="Q97" t="str">
        <f>Table1[[#This Row],[lab1]]&amp;" "&amp;Table1[[#This Row],[lab2]]&amp;" "&amp;Table1[[#This Row],[lab3]]&amp;" "&amp;Table1[[#This Row],[lab4]]</f>
        <v>3 2 2 1</v>
      </c>
      <c r="R97" t="str">
        <f>VLOOKUP(Table1[[#This Row],[labels]],'labels set checker'!$A$1:$J$202,10,FALSE)</f>
        <v>{1,2,2,3}</v>
      </c>
      <c r="S97">
        <f>IF(Table1[[#This Row],[avg_lab_rounded]]=Table1[[#This Row],[lab_loc]],1,0)</f>
        <v>1</v>
      </c>
      <c r="T97">
        <f>(Table1[[#This Row],[lab_loc]]-Table1[[#This Row],[avg_lab]])^2</f>
        <v>0</v>
      </c>
      <c r="U97" s="10">
        <f>COUNTIF(Table1[[#This Row],[var_loc]],"&gt;1")</f>
        <v>0</v>
      </c>
      <c r="V97" s="10" t="str">
        <f>IF(Table1[[#This Row],[var_loc]]&gt;0.9,"highvar","lowvar")</f>
        <v>lowvar</v>
      </c>
    </row>
    <row r="98" spans="1:22" x14ac:dyDescent="0.25">
      <c r="A98">
        <v>477</v>
      </c>
      <c r="B98">
        <v>1.36</v>
      </c>
      <c r="C98">
        <v>2.16</v>
      </c>
      <c r="D98">
        <v>1.36</v>
      </c>
      <c r="E98">
        <v>0.96</v>
      </c>
      <c r="F98">
        <v>2.4</v>
      </c>
      <c r="G98">
        <v>1</v>
      </c>
      <c r="H98">
        <v>2</v>
      </c>
      <c r="I98">
        <v>2</v>
      </c>
      <c r="J98">
        <v>2</v>
      </c>
      <c r="K98">
        <v>1</v>
      </c>
      <c r="L98">
        <f>AVERAGE(Table1[[#This Row],[lab1]:[lab4]])</f>
        <v>1.75</v>
      </c>
      <c r="N98">
        <f>ABS(Table1[[#This Row],[lab_loc]]-Table1[[#This Row],[avg_lab]])</f>
        <v>0.75</v>
      </c>
      <c r="O98">
        <f>COUNTIF(Table1[[#This Row],[var1]:[var4]],"&gt;1")</f>
        <v>3</v>
      </c>
      <c r="P98">
        <f>ROUND(Table1[[#This Row],[avg_lab]],0)</f>
        <v>2</v>
      </c>
      <c r="Q98" t="str">
        <f>Table1[[#This Row],[lab1]]&amp;" "&amp;Table1[[#This Row],[lab2]]&amp;" "&amp;Table1[[#This Row],[lab3]]&amp;" "&amp;Table1[[#This Row],[lab4]]</f>
        <v>1 2 2 2</v>
      </c>
      <c r="R98" t="str">
        <f>VLOOKUP(Table1[[#This Row],[labels]],'labels set checker'!$A$1:$J$202,10,FALSE)</f>
        <v>{1,2,2,2}</v>
      </c>
      <c r="S98">
        <f>IF(Table1[[#This Row],[avg_lab_rounded]]=Table1[[#This Row],[lab_loc]],1,0)</f>
        <v>0</v>
      </c>
      <c r="T98">
        <f>(Table1[[#This Row],[lab_loc]]-Table1[[#This Row],[avg_lab]])^2</f>
        <v>0.5625</v>
      </c>
      <c r="U98" s="10">
        <f>COUNTIF(Table1[[#This Row],[var_loc]],"&gt;1")</f>
        <v>1</v>
      </c>
      <c r="V98" s="10" t="str">
        <f>IF(Table1[[#This Row],[var_loc]]&gt;0.9,"highvar","lowvar")</f>
        <v>highvar</v>
      </c>
    </row>
    <row r="99" spans="1:22" x14ac:dyDescent="0.25">
      <c r="A99">
        <v>479</v>
      </c>
      <c r="B99">
        <v>0.55999999999999905</v>
      </c>
      <c r="C99">
        <v>0.96</v>
      </c>
      <c r="D99">
        <v>0.159999999999999</v>
      </c>
      <c r="E99">
        <v>0.159999999999999</v>
      </c>
      <c r="F99">
        <v>0.24</v>
      </c>
      <c r="G99">
        <v>3</v>
      </c>
      <c r="H99">
        <v>3</v>
      </c>
      <c r="I99">
        <v>4</v>
      </c>
      <c r="J99">
        <v>4</v>
      </c>
      <c r="K99">
        <v>3</v>
      </c>
      <c r="L99">
        <f>AVERAGE(Table1[[#This Row],[lab1]:[lab4]])</f>
        <v>3.5</v>
      </c>
      <c r="N99">
        <f>ABS(Table1[[#This Row],[lab_loc]]-Table1[[#This Row],[avg_lab]])</f>
        <v>0.5</v>
      </c>
      <c r="O99">
        <f>COUNTIF(Table1[[#This Row],[var1]:[var4]],"&gt;1")</f>
        <v>0</v>
      </c>
      <c r="P99">
        <f>ROUND(Table1[[#This Row],[avg_lab]],0)</f>
        <v>4</v>
      </c>
      <c r="Q99" t="str">
        <f>Table1[[#This Row],[lab1]]&amp;" "&amp;Table1[[#This Row],[lab2]]&amp;" "&amp;Table1[[#This Row],[lab3]]&amp;" "&amp;Table1[[#This Row],[lab4]]</f>
        <v>3 3 4 4</v>
      </c>
      <c r="R99" t="str">
        <f>VLOOKUP(Table1[[#This Row],[labels]],'labels set checker'!$A$1:$J$202,10,FALSE)</f>
        <v>{3,3,4,4}</v>
      </c>
      <c r="S99">
        <f>IF(Table1[[#This Row],[avg_lab_rounded]]=Table1[[#This Row],[lab_loc]],1,0)</f>
        <v>0</v>
      </c>
      <c r="T99">
        <f>(Table1[[#This Row],[lab_loc]]-Table1[[#This Row],[avg_lab]])^2</f>
        <v>0.25</v>
      </c>
      <c r="U99" s="10">
        <f>COUNTIF(Table1[[#This Row],[var_loc]],"&gt;1")</f>
        <v>0</v>
      </c>
      <c r="V99" s="10" t="str">
        <f>IF(Table1[[#This Row],[var_loc]]&gt;0.9,"highvar","lowvar")</f>
        <v>lowvar</v>
      </c>
    </row>
    <row r="100" spans="1:22" x14ac:dyDescent="0.25">
      <c r="A100">
        <v>481</v>
      </c>
      <c r="B100">
        <v>0.8</v>
      </c>
      <c r="C100">
        <v>0.24</v>
      </c>
      <c r="D100">
        <v>0.55999999999999905</v>
      </c>
      <c r="E100">
        <v>1.04</v>
      </c>
      <c r="F100">
        <v>0.64</v>
      </c>
      <c r="G100">
        <v>2</v>
      </c>
      <c r="H100">
        <v>2</v>
      </c>
      <c r="I100">
        <v>2</v>
      </c>
      <c r="J100">
        <v>2</v>
      </c>
      <c r="K100">
        <v>2</v>
      </c>
      <c r="L100">
        <f>AVERAGE(Table1[[#This Row],[lab1]:[lab4]])</f>
        <v>2</v>
      </c>
      <c r="N100">
        <f>ABS(Table1[[#This Row],[lab_loc]]-Table1[[#This Row],[avg_lab]])</f>
        <v>0</v>
      </c>
      <c r="O100">
        <f>COUNTIF(Table1[[#This Row],[var1]:[var4]],"&gt;1")</f>
        <v>1</v>
      </c>
      <c r="P100">
        <f>ROUND(Table1[[#This Row],[avg_lab]],0)</f>
        <v>2</v>
      </c>
      <c r="Q100" t="str">
        <f>Table1[[#This Row],[lab1]]&amp;" "&amp;Table1[[#This Row],[lab2]]&amp;" "&amp;Table1[[#This Row],[lab3]]&amp;" "&amp;Table1[[#This Row],[lab4]]</f>
        <v>2 2 2 2</v>
      </c>
      <c r="R100" t="str">
        <f>VLOOKUP(Table1[[#This Row],[labels]],'labels set checker'!$A$1:$J$202,10,FALSE)</f>
        <v>{2,2,2,2}</v>
      </c>
      <c r="S100">
        <f>IF(Table1[[#This Row],[avg_lab_rounded]]=Table1[[#This Row],[lab_loc]],1,0)</f>
        <v>1</v>
      </c>
      <c r="T100">
        <f>(Table1[[#This Row],[lab_loc]]-Table1[[#This Row],[avg_lab]])^2</f>
        <v>0</v>
      </c>
      <c r="U100" s="10">
        <f>COUNTIF(Table1[[#This Row],[var_loc]],"&gt;1")</f>
        <v>0</v>
      </c>
      <c r="V100" s="10" t="str">
        <f>IF(Table1[[#This Row],[var_loc]]&gt;0.9,"highvar","lowvar")</f>
        <v>lowvar</v>
      </c>
    </row>
    <row r="101" spans="1:22" x14ac:dyDescent="0.25">
      <c r="A101">
        <v>484</v>
      </c>
      <c r="B101">
        <v>0.55999999999999905</v>
      </c>
      <c r="C101">
        <v>1.36</v>
      </c>
      <c r="D101">
        <v>1.04</v>
      </c>
      <c r="E101">
        <v>0.55999999999999905</v>
      </c>
      <c r="F101">
        <v>1.36</v>
      </c>
      <c r="G101">
        <v>2</v>
      </c>
      <c r="H101">
        <v>2</v>
      </c>
      <c r="I101">
        <v>2</v>
      </c>
      <c r="J101">
        <v>3</v>
      </c>
      <c r="K101">
        <v>2</v>
      </c>
      <c r="L101">
        <f>AVERAGE(Table1[[#This Row],[lab1]:[lab4]])</f>
        <v>2.25</v>
      </c>
      <c r="N101">
        <f>ABS(Table1[[#This Row],[lab_loc]]-Table1[[#This Row],[avg_lab]])</f>
        <v>0.25</v>
      </c>
      <c r="O101">
        <f>COUNTIF(Table1[[#This Row],[var1]:[var4]],"&gt;1")</f>
        <v>2</v>
      </c>
      <c r="P101">
        <f>ROUND(Table1[[#This Row],[avg_lab]],0)</f>
        <v>2</v>
      </c>
      <c r="Q101" t="str">
        <f>Table1[[#This Row],[lab1]]&amp;" "&amp;Table1[[#This Row],[lab2]]&amp;" "&amp;Table1[[#This Row],[lab3]]&amp;" "&amp;Table1[[#This Row],[lab4]]</f>
        <v>2 2 2 3</v>
      </c>
      <c r="R101" t="str">
        <f>VLOOKUP(Table1[[#This Row],[labels]],'labels set checker'!$A$1:$J$202,10,FALSE)</f>
        <v>{2,2,2,3}</v>
      </c>
      <c r="S101">
        <f>IF(Table1[[#This Row],[avg_lab_rounded]]=Table1[[#This Row],[lab_loc]],1,0)</f>
        <v>1</v>
      </c>
      <c r="T101">
        <f>(Table1[[#This Row],[lab_loc]]-Table1[[#This Row],[avg_lab]])^2</f>
        <v>6.25E-2</v>
      </c>
      <c r="U101" s="10">
        <f>COUNTIF(Table1[[#This Row],[var_loc]],"&gt;1")</f>
        <v>1</v>
      </c>
      <c r="V101" s="10" t="str">
        <f>IF(Table1[[#This Row],[var_loc]]&gt;0.9,"highvar","lowvar")</f>
        <v>highvar</v>
      </c>
    </row>
    <row r="102" spans="1:22" x14ac:dyDescent="0.25">
      <c r="A102">
        <v>485</v>
      </c>
      <c r="B102">
        <v>1.36</v>
      </c>
      <c r="C102">
        <v>0.96</v>
      </c>
      <c r="D102">
        <v>0.96</v>
      </c>
      <c r="E102">
        <v>1.04</v>
      </c>
      <c r="F102">
        <v>2.56</v>
      </c>
      <c r="G102">
        <v>2</v>
      </c>
      <c r="H102">
        <v>3</v>
      </c>
      <c r="I102">
        <v>3</v>
      </c>
      <c r="J102">
        <v>2</v>
      </c>
      <c r="K102">
        <v>3</v>
      </c>
      <c r="L102">
        <f>AVERAGE(Table1[[#This Row],[lab1]:[lab4]])</f>
        <v>2.5</v>
      </c>
      <c r="N102">
        <f>ABS(Table1[[#This Row],[lab_loc]]-Table1[[#This Row],[avg_lab]])</f>
        <v>0.5</v>
      </c>
      <c r="O102">
        <f>COUNTIF(Table1[[#This Row],[var1]:[var4]],"&gt;1")</f>
        <v>2</v>
      </c>
      <c r="P102">
        <f>ROUND(Table1[[#This Row],[avg_lab]],0)</f>
        <v>3</v>
      </c>
      <c r="Q102" t="str">
        <f>Table1[[#This Row],[lab1]]&amp;" "&amp;Table1[[#This Row],[lab2]]&amp;" "&amp;Table1[[#This Row],[lab3]]&amp;" "&amp;Table1[[#This Row],[lab4]]</f>
        <v>2 3 3 2</v>
      </c>
      <c r="R102" t="str">
        <f>VLOOKUP(Table1[[#This Row],[labels]],'labels set checker'!$A$1:$J$202,10,FALSE)</f>
        <v>{2,2,3,3}</v>
      </c>
      <c r="S102">
        <f>IF(Table1[[#This Row],[avg_lab_rounded]]=Table1[[#This Row],[lab_loc]],1,0)</f>
        <v>1</v>
      </c>
      <c r="T102">
        <f>(Table1[[#This Row],[lab_loc]]-Table1[[#This Row],[avg_lab]])^2</f>
        <v>0.25</v>
      </c>
      <c r="U102" s="10">
        <f>COUNTIF(Table1[[#This Row],[var_loc]],"&gt;1")</f>
        <v>1</v>
      </c>
      <c r="V102" s="10" t="str">
        <f>IF(Table1[[#This Row],[var_loc]]&gt;0.9,"highvar","lowvar")</f>
        <v>highvar</v>
      </c>
    </row>
    <row r="103" spans="1:22" x14ac:dyDescent="0.25">
      <c r="A103">
        <v>322</v>
      </c>
      <c r="B103">
        <v>0.56000000000000005</v>
      </c>
      <c r="C103">
        <v>0.24</v>
      </c>
      <c r="D103">
        <v>0.16</v>
      </c>
      <c r="E103">
        <v>0.24</v>
      </c>
      <c r="F103">
        <v>0.56000000000000005</v>
      </c>
      <c r="G103">
        <v>2</v>
      </c>
      <c r="H103">
        <v>1</v>
      </c>
      <c r="I103">
        <v>2</v>
      </c>
      <c r="J103">
        <v>1</v>
      </c>
      <c r="K103">
        <v>2</v>
      </c>
      <c r="L103">
        <f>AVERAGE(Table1[[#This Row],[lab1]:[lab4]])</f>
        <v>1.5</v>
      </c>
      <c r="N103">
        <f>ABS(Table1[[#This Row],[lab_loc]]-Table1[[#This Row],[avg_lab]])</f>
        <v>0.5</v>
      </c>
      <c r="O103">
        <f>COUNTIF(Table1[[#This Row],[var1]:[var4]],"&gt;1")</f>
        <v>0</v>
      </c>
      <c r="P103">
        <f>ROUND(Table1[[#This Row],[avg_lab]],0)</f>
        <v>2</v>
      </c>
      <c r="Q103" t="str">
        <f>Table1[[#This Row],[lab1]]&amp;" "&amp;Table1[[#This Row],[lab2]]&amp;" "&amp;Table1[[#This Row],[lab3]]&amp;" "&amp;Table1[[#This Row],[lab4]]</f>
        <v>2 1 2 1</v>
      </c>
      <c r="R103" t="str">
        <f>VLOOKUP(Table1[[#This Row],[labels]],'labels set checker'!$A$1:$J$202,10,FALSE)</f>
        <v>{1,1,2,2}</v>
      </c>
      <c r="S103">
        <f>IF(Table1[[#This Row],[avg_lab_rounded]]=Table1[[#This Row],[lab_loc]],1,0)</f>
        <v>1</v>
      </c>
      <c r="T103">
        <f>(Table1[[#This Row],[lab_loc]]-Table1[[#This Row],[avg_lab]])^2</f>
        <v>0.25</v>
      </c>
      <c r="U103" s="10">
        <f>COUNTIF(Table1[[#This Row],[var_loc]],"&gt;1")</f>
        <v>0</v>
      </c>
      <c r="V103" s="10" t="str">
        <f>IF(Table1[[#This Row],[var_loc]]&gt;0.9,"highvar","lowvar")</f>
        <v>lowvar</v>
      </c>
    </row>
    <row r="104" spans="1:22" x14ac:dyDescent="0.25">
      <c r="A104">
        <v>323</v>
      </c>
      <c r="B104">
        <v>0.4</v>
      </c>
      <c r="C104">
        <v>2.56</v>
      </c>
      <c r="D104">
        <v>0.96</v>
      </c>
      <c r="E104">
        <v>0.16</v>
      </c>
      <c r="F104">
        <v>0.55999999999999905</v>
      </c>
      <c r="G104">
        <v>2</v>
      </c>
      <c r="H104">
        <v>3</v>
      </c>
      <c r="I104">
        <v>4</v>
      </c>
      <c r="J104">
        <v>2</v>
      </c>
      <c r="K104">
        <v>3</v>
      </c>
      <c r="L104">
        <f>AVERAGE(Table1[[#This Row],[lab1]:[lab4]])</f>
        <v>2.75</v>
      </c>
      <c r="N104">
        <f>ABS(Table1[[#This Row],[lab_loc]]-Table1[[#This Row],[avg_lab]])</f>
        <v>0.25</v>
      </c>
      <c r="O104">
        <f>COUNTIF(Table1[[#This Row],[var1]:[var4]],"&gt;1")</f>
        <v>1</v>
      </c>
      <c r="P104">
        <f>ROUND(Table1[[#This Row],[avg_lab]],0)</f>
        <v>3</v>
      </c>
      <c r="Q104" t="str">
        <f>Table1[[#This Row],[lab1]]&amp;" "&amp;Table1[[#This Row],[lab2]]&amp;" "&amp;Table1[[#This Row],[lab3]]&amp;" "&amp;Table1[[#This Row],[lab4]]</f>
        <v>2 3 4 2</v>
      </c>
      <c r="R104" t="str">
        <f>VLOOKUP(Table1[[#This Row],[labels]],'labels set checker'!$A$1:$J$202,10,FALSE)</f>
        <v>{2,2,3,4}</v>
      </c>
      <c r="S104">
        <f>IF(Table1[[#This Row],[avg_lab_rounded]]=Table1[[#This Row],[lab_loc]],1,0)</f>
        <v>1</v>
      </c>
      <c r="T104">
        <f>(Table1[[#This Row],[lab_loc]]-Table1[[#This Row],[avg_lab]])^2</f>
        <v>6.25E-2</v>
      </c>
      <c r="U104" s="10">
        <f>COUNTIF(Table1[[#This Row],[var_loc]],"&gt;1")</f>
        <v>0</v>
      </c>
      <c r="V104" s="10" t="str">
        <f>IF(Table1[[#This Row],[var_loc]]&gt;0.9,"highvar","lowvar")</f>
        <v>lowvar</v>
      </c>
    </row>
    <row r="105" spans="1:22" x14ac:dyDescent="0.25">
      <c r="A105">
        <v>324</v>
      </c>
      <c r="B105">
        <v>0.56000000000000005</v>
      </c>
      <c r="C105">
        <v>0.24</v>
      </c>
      <c r="D105">
        <v>0</v>
      </c>
      <c r="E105">
        <v>0</v>
      </c>
      <c r="F105">
        <v>0.16</v>
      </c>
      <c r="G105">
        <v>2</v>
      </c>
      <c r="H105">
        <v>2</v>
      </c>
      <c r="I105">
        <v>2</v>
      </c>
      <c r="J105">
        <v>2</v>
      </c>
      <c r="K105">
        <v>2</v>
      </c>
      <c r="L105">
        <f>AVERAGE(Table1[[#This Row],[lab1]:[lab4]])</f>
        <v>2</v>
      </c>
      <c r="N105">
        <f>ABS(Table1[[#This Row],[lab_loc]]-Table1[[#This Row],[avg_lab]])</f>
        <v>0</v>
      </c>
      <c r="O105">
        <f>COUNTIF(Table1[[#This Row],[var1]:[var4]],"&gt;1")</f>
        <v>0</v>
      </c>
      <c r="P105">
        <f>ROUND(Table1[[#This Row],[avg_lab]],0)</f>
        <v>2</v>
      </c>
      <c r="Q105" t="str">
        <f>Table1[[#This Row],[lab1]]&amp;" "&amp;Table1[[#This Row],[lab2]]&amp;" "&amp;Table1[[#This Row],[lab3]]&amp;" "&amp;Table1[[#This Row],[lab4]]</f>
        <v>2 2 2 2</v>
      </c>
      <c r="R105" t="str">
        <f>VLOOKUP(Table1[[#This Row],[labels]],'labels set checker'!$A$1:$J$202,10,FALSE)</f>
        <v>{2,2,2,2}</v>
      </c>
      <c r="S105">
        <f>IF(Table1[[#This Row],[avg_lab_rounded]]=Table1[[#This Row],[lab_loc]],1,0)</f>
        <v>1</v>
      </c>
      <c r="T105">
        <f>(Table1[[#This Row],[lab_loc]]-Table1[[#This Row],[avg_lab]])^2</f>
        <v>0</v>
      </c>
      <c r="U105" s="10">
        <f>COUNTIF(Table1[[#This Row],[var_loc]],"&gt;1")</f>
        <v>0</v>
      </c>
      <c r="V105" s="10" t="str">
        <f>IF(Table1[[#This Row],[var_loc]]&gt;0.9,"highvar","lowvar")</f>
        <v>lowvar</v>
      </c>
    </row>
    <row r="106" spans="1:22" x14ac:dyDescent="0.25">
      <c r="A106">
        <v>326</v>
      </c>
      <c r="B106">
        <v>0.96</v>
      </c>
      <c r="C106">
        <v>0.4</v>
      </c>
      <c r="D106">
        <v>0.4</v>
      </c>
      <c r="E106">
        <v>0.55999999999999905</v>
      </c>
      <c r="F106">
        <v>0.24</v>
      </c>
      <c r="G106">
        <v>4</v>
      </c>
      <c r="H106">
        <v>2</v>
      </c>
      <c r="I106">
        <v>2</v>
      </c>
      <c r="J106">
        <v>2</v>
      </c>
      <c r="K106">
        <v>2</v>
      </c>
      <c r="L106">
        <f>AVERAGE(Table1[[#This Row],[lab1]:[lab4]])</f>
        <v>2.5</v>
      </c>
      <c r="N106">
        <f>ABS(Table1[[#This Row],[lab_loc]]-Table1[[#This Row],[avg_lab]])</f>
        <v>0.5</v>
      </c>
      <c r="O106">
        <f>COUNTIF(Table1[[#This Row],[var1]:[var4]],"&gt;1")</f>
        <v>0</v>
      </c>
      <c r="P106">
        <f>ROUND(Table1[[#This Row],[avg_lab]],0)</f>
        <v>3</v>
      </c>
      <c r="Q106" t="str">
        <f>Table1[[#This Row],[lab1]]&amp;" "&amp;Table1[[#This Row],[lab2]]&amp;" "&amp;Table1[[#This Row],[lab3]]&amp;" "&amp;Table1[[#This Row],[lab4]]</f>
        <v>4 2 2 2</v>
      </c>
      <c r="R106" t="str">
        <f>VLOOKUP(Table1[[#This Row],[labels]],'labels set checker'!$A$1:$J$202,10,FALSE)</f>
        <v>{2,2,2,4}</v>
      </c>
      <c r="S106">
        <f>IF(Table1[[#This Row],[avg_lab_rounded]]=Table1[[#This Row],[lab_loc]],1,0)</f>
        <v>0</v>
      </c>
      <c r="T106">
        <f>(Table1[[#This Row],[lab_loc]]-Table1[[#This Row],[avg_lab]])^2</f>
        <v>0.25</v>
      </c>
      <c r="U106" s="10">
        <f>COUNTIF(Table1[[#This Row],[var_loc]],"&gt;1")</f>
        <v>0</v>
      </c>
      <c r="V106" s="10" t="str">
        <f>IF(Table1[[#This Row],[var_loc]]&gt;0.9,"highvar","lowvar")</f>
        <v>lowvar</v>
      </c>
    </row>
    <row r="107" spans="1:22" x14ac:dyDescent="0.25">
      <c r="A107">
        <v>328</v>
      </c>
      <c r="B107">
        <v>0.24</v>
      </c>
      <c r="C107">
        <v>0.159999999999999</v>
      </c>
      <c r="D107">
        <v>0.4</v>
      </c>
      <c r="E107">
        <v>0.55999999999999905</v>
      </c>
      <c r="F107">
        <v>0.64</v>
      </c>
      <c r="G107">
        <v>4</v>
      </c>
      <c r="H107">
        <v>2</v>
      </c>
      <c r="I107">
        <v>3</v>
      </c>
      <c r="J107">
        <v>2</v>
      </c>
      <c r="K107">
        <v>3</v>
      </c>
      <c r="L107">
        <f>AVERAGE(Table1[[#This Row],[lab1]:[lab4]])</f>
        <v>2.75</v>
      </c>
      <c r="N107">
        <f>ABS(Table1[[#This Row],[lab_loc]]-Table1[[#This Row],[avg_lab]])</f>
        <v>0.25</v>
      </c>
      <c r="O107">
        <f>COUNTIF(Table1[[#This Row],[var1]:[var4]],"&gt;1")</f>
        <v>0</v>
      </c>
      <c r="P107">
        <f>ROUND(Table1[[#This Row],[avg_lab]],0)</f>
        <v>3</v>
      </c>
      <c r="Q107" t="str">
        <f>Table1[[#This Row],[lab1]]&amp;" "&amp;Table1[[#This Row],[lab2]]&amp;" "&amp;Table1[[#This Row],[lab3]]&amp;" "&amp;Table1[[#This Row],[lab4]]</f>
        <v>4 2 3 2</v>
      </c>
      <c r="R107" t="str">
        <f>VLOOKUP(Table1[[#This Row],[labels]],'labels set checker'!$A$1:$J$202,10,FALSE)</f>
        <v>{2,2,3,4}</v>
      </c>
      <c r="S107">
        <f>IF(Table1[[#This Row],[avg_lab_rounded]]=Table1[[#This Row],[lab_loc]],1,0)</f>
        <v>1</v>
      </c>
      <c r="T107">
        <f>(Table1[[#This Row],[lab_loc]]-Table1[[#This Row],[avg_lab]])^2</f>
        <v>6.25E-2</v>
      </c>
      <c r="U107" s="10">
        <f>COUNTIF(Table1[[#This Row],[var_loc]],"&gt;1")</f>
        <v>0</v>
      </c>
      <c r="V107" s="10" t="str">
        <f>IF(Table1[[#This Row],[var_loc]]&gt;0.9,"highvar","lowvar")</f>
        <v>lowvar</v>
      </c>
    </row>
    <row r="108" spans="1:22" x14ac:dyDescent="0.25">
      <c r="A108">
        <v>329</v>
      </c>
      <c r="B108">
        <v>0.159999999999999</v>
      </c>
      <c r="C108">
        <v>0.16</v>
      </c>
      <c r="D108">
        <v>0.24</v>
      </c>
      <c r="E108">
        <v>0.64</v>
      </c>
      <c r="F108">
        <v>0</v>
      </c>
      <c r="G108">
        <v>2</v>
      </c>
      <c r="H108">
        <v>2</v>
      </c>
      <c r="I108">
        <v>2</v>
      </c>
      <c r="J108">
        <v>1</v>
      </c>
      <c r="K108">
        <v>2</v>
      </c>
      <c r="L108">
        <f>AVERAGE(Table1[[#This Row],[lab1]:[lab4]])</f>
        <v>1.75</v>
      </c>
      <c r="N108">
        <f>ABS(Table1[[#This Row],[lab_loc]]-Table1[[#This Row],[avg_lab]])</f>
        <v>0.25</v>
      </c>
      <c r="O108">
        <f>COUNTIF(Table1[[#This Row],[var1]:[var4]],"&gt;1")</f>
        <v>0</v>
      </c>
      <c r="P108">
        <f>ROUND(Table1[[#This Row],[avg_lab]],0)</f>
        <v>2</v>
      </c>
      <c r="Q108" t="str">
        <f>Table1[[#This Row],[lab1]]&amp;" "&amp;Table1[[#This Row],[lab2]]&amp;" "&amp;Table1[[#This Row],[lab3]]&amp;" "&amp;Table1[[#This Row],[lab4]]</f>
        <v>2 2 2 1</v>
      </c>
      <c r="R108" t="str">
        <f>VLOOKUP(Table1[[#This Row],[labels]],'labels set checker'!$A$1:$J$202,10,FALSE)</f>
        <v>{1,2,2,2}</v>
      </c>
      <c r="S108">
        <f>IF(Table1[[#This Row],[avg_lab_rounded]]=Table1[[#This Row],[lab_loc]],1,0)</f>
        <v>1</v>
      </c>
      <c r="T108">
        <f>(Table1[[#This Row],[lab_loc]]-Table1[[#This Row],[avg_lab]])^2</f>
        <v>6.25E-2</v>
      </c>
      <c r="U108" s="10">
        <f>COUNTIF(Table1[[#This Row],[var_loc]],"&gt;1")</f>
        <v>0</v>
      </c>
      <c r="V108" s="10" t="str">
        <f>IF(Table1[[#This Row],[var_loc]]&gt;0.9,"highvar","lowvar")</f>
        <v>lowvar</v>
      </c>
    </row>
    <row r="109" spans="1:22" x14ac:dyDescent="0.25">
      <c r="A109">
        <v>330</v>
      </c>
      <c r="B109">
        <v>0.24</v>
      </c>
      <c r="C109">
        <v>0.24</v>
      </c>
      <c r="D109">
        <v>0.24</v>
      </c>
      <c r="E109">
        <v>0</v>
      </c>
      <c r="F109">
        <v>0.24</v>
      </c>
      <c r="G109">
        <v>2</v>
      </c>
      <c r="H109">
        <v>2</v>
      </c>
      <c r="I109">
        <v>2</v>
      </c>
      <c r="J109">
        <v>1</v>
      </c>
      <c r="K109">
        <v>2</v>
      </c>
      <c r="L109">
        <f>AVERAGE(Table1[[#This Row],[lab1]:[lab4]])</f>
        <v>1.75</v>
      </c>
      <c r="N109">
        <f>ABS(Table1[[#This Row],[lab_loc]]-Table1[[#This Row],[avg_lab]])</f>
        <v>0.25</v>
      </c>
      <c r="O109">
        <f>COUNTIF(Table1[[#This Row],[var1]:[var4]],"&gt;1")</f>
        <v>0</v>
      </c>
      <c r="P109">
        <f>ROUND(Table1[[#This Row],[avg_lab]],0)</f>
        <v>2</v>
      </c>
      <c r="Q109" t="str">
        <f>Table1[[#This Row],[lab1]]&amp;" "&amp;Table1[[#This Row],[lab2]]&amp;" "&amp;Table1[[#This Row],[lab3]]&amp;" "&amp;Table1[[#This Row],[lab4]]</f>
        <v>2 2 2 1</v>
      </c>
      <c r="R109" t="str">
        <f>VLOOKUP(Table1[[#This Row],[labels]],'labels set checker'!$A$1:$J$202,10,FALSE)</f>
        <v>{1,2,2,2}</v>
      </c>
      <c r="S109">
        <f>IF(Table1[[#This Row],[avg_lab_rounded]]=Table1[[#This Row],[lab_loc]],1,0)</f>
        <v>1</v>
      </c>
      <c r="T109">
        <f>(Table1[[#This Row],[lab_loc]]-Table1[[#This Row],[avg_lab]])^2</f>
        <v>6.25E-2</v>
      </c>
      <c r="U109" s="10">
        <f>COUNTIF(Table1[[#This Row],[var_loc]],"&gt;1")</f>
        <v>0</v>
      </c>
      <c r="V109" s="10" t="str">
        <f>IF(Table1[[#This Row],[var_loc]]&gt;0.9,"highvar","lowvar")</f>
        <v>lowvar</v>
      </c>
    </row>
    <row r="110" spans="1:22" x14ac:dyDescent="0.25">
      <c r="A110">
        <v>331</v>
      </c>
      <c r="B110">
        <v>0.55999999999999905</v>
      </c>
      <c r="C110">
        <v>0.64</v>
      </c>
      <c r="D110">
        <v>1.36</v>
      </c>
      <c r="E110">
        <v>0.159999999999999</v>
      </c>
      <c r="F110">
        <v>0.24</v>
      </c>
      <c r="G110">
        <v>2</v>
      </c>
      <c r="H110">
        <v>2</v>
      </c>
      <c r="I110">
        <v>3</v>
      </c>
      <c r="J110">
        <v>2</v>
      </c>
      <c r="K110">
        <v>3</v>
      </c>
      <c r="L110">
        <f>AVERAGE(Table1[[#This Row],[lab1]:[lab4]])</f>
        <v>2.25</v>
      </c>
      <c r="N110">
        <f>ABS(Table1[[#This Row],[lab_loc]]-Table1[[#This Row],[avg_lab]])</f>
        <v>0.75</v>
      </c>
      <c r="O110">
        <f>COUNTIF(Table1[[#This Row],[var1]:[var4]],"&gt;1")</f>
        <v>1</v>
      </c>
      <c r="P110">
        <f>ROUND(Table1[[#This Row],[avg_lab]],0)</f>
        <v>2</v>
      </c>
      <c r="Q110" t="str">
        <f>Table1[[#This Row],[lab1]]&amp;" "&amp;Table1[[#This Row],[lab2]]&amp;" "&amp;Table1[[#This Row],[lab3]]&amp;" "&amp;Table1[[#This Row],[lab4]]</f>
        <v>2 2 3 2</v>
      </c>
      <c r="R110" t="str">
        <f>VLOOKUP(Table1[[#This Row],[labels]],'labels set checker'!$A$1:$J$202,10,FALSE)</f>
        <v>{2,2,2,3}</v>
      </c>
      <c r="S110">
        <f>IF(Table1[[#This Row],[avg_lab_rounded]]=Table1[[#This Row],[lab_loc]],1,0)</f>
        <v>0</v>
      </c>
      <c r="T110">
        <f>(Table1[[#This Row],[lab_loc]]-Table1[[#This Row],[avg_lab]])^2</f>
        <v>0.5625</v>
      </c>
      <c r="U110" s="10">
        <f>COUNTIF(Table1[[#This Row],[var_loc]],"&gt;1")</f>
        <v>0</v>
      </c>
      <c r="V110" s="10" t="str">
        <f>IF(Table1[[#This Row],[var_loc]]&gt;0.9,"highvar","lowvar")</f>
        <v>lowvar</v>
      </c>
    </row>
    <row r="111" spans="1:22" x14ac:dyDescent="0.25">
      <c r="A111">
        <v>333</v>
      </c>
      <c r="B111">
        <v>0.16</v>
      </c>
      <c r="C111">
        <v>0.4</v>
      </c>
      <c r="D111">
        <v>0.55999999999999905</v>
      </c>
      <c r="E111">
        <v>0.24</v>
      </c>
      <c r="F111">
        <v>0.8</v>
      </c>
      <c r="G111">
        <v>2</v>
      </c>
      <c r="H111">
        <v>2</v>
      </c>
      <c r="I111">
        <v>3</v>
      </c>
      <c r="J111">
        <v>4</v>
      </c>
      <c r="K111">
        <v>3</v>
      </c>
      <c r="L111">
        <f>AVERAGE(Table1[[#This Row],[lab1]:[lab4]])</f>
        <v>2.75</v>
      </c>
      <c r="N111">
        <f>ABS(Table1[[#This Row],[lab_loc]]-Table1[[#This Row],[avg_lab]])</f>
        <v>0.25</v>
      </c>
      <c r="O111">
        <f>COUNTIF(Table1[[#This Row],[var1]:[var4]],"&gt;1")</f>
        <v>0</v>
      </c>
      <c r="P111">
        <f>ROUND(Table1[[#This Row],[avg_lab]],0)</f>
        <v>3</v>
      </c>
      <c r="Q111" t="str">
        <f>Table1[[#This Row],[lab1]]&amp;" "&amp;Table1[[#This Row],[lab2]]&amp;" "&amp;Table1[[#This Row],[lab3]]&amp;" "&amp;Table1[[#This Row],[lab4]]</f>
        <v>2 2 3 4</v>
      </c>
      <c r="R111" t="str">
        <f>VLOOKUP(Table1[[#This Row],[labels]],'labels set checker'!$A$1:$J$202,10,FALSE)</f>
        <v>{2,2,3,4}</v>
      </c>
      <c r="S111">
        <f>IF(Table1[[#This Row],[avg_lab_rounded]]=Table1[[#This Row],[lab_loc]],1,0)</f>
        <v>1</v>
      </c>
      <c r="T111">
        <f>(Table1[[#This Row],[lab_loc]]-Table1[[#This Row],[avg_lab]])^2</f>
        <v>6.25E-2</v>
      </c>
      <c r="U111" s="10">
        <f>COUNTIF(Table1[[#This Row],[var_loc]],"&gt;1")</f>
        <v>0</v>
      </c>
      <c r="V111" s="10" t="str">
        <f>IF(Table1[[#This Row],[var_loc]]&gt;0.9,"highvar","lowvar")</f>
        <v>lowvar</v>
      </c>
    </row>
    <row r="112" spans="1:22" x14ac:dyDescent="0.25">
      <c r="A112">
        <v>334</v>
      </c>
      <c r="B112">
        <v>1.04</v>
      </c>
      <c r="C112">
        <v>0.64</v>
      </c>
      <c r="D112">
        <v>0.55999999999999905</v>
      </c>
      <c r="E112">
        <v>0.4</v>
      </c>
      <c r="F112">
        <v>0.55999999999999905</v>
      </c>
      <c r="G112">
        <v>3</v>
      </c>
      <c r="H112">
        <v>2</v>
      </c>
      <c r="I112">
        <v>4</v>
      </c>
      <c r="J112">
        <v>4</v>
      </c>
      <c r="K112">
        <v>4</v>
      </c>
      <c r="L112">
        <f>AVERAGE(Table1[[#This Row],[lab1]:[lab4]])</f>
        <v>3.25</v>
      </c>
      <c r="N112">
        <f>ABS(Table1[[#This Row],[lab_loc]]-Table1[[#This Row],[avg_lab]])</f>
        <v>0.75</v>
      </c>
      <c r="O112">
        <f>COUNTIF(Table1[[#This Row],[var1]:[var4]],"&gt;1")</f>
        <v>1</v>
      </c>
      <c r="P112">
        <f>ROUND(Table1[[#This Row],[avg_lab]],0)</f>
        <v>3</v>
      </c>
      <c r="Q112" t="str">
        <f>Table1[[#This Row],[lab1]]&amp;" "&amp;Table1[[#This Row],[lab2]]&amp;" "&amp;Table1[[#This Row],[lab3]]&amp;" "&amp;Table1[[#This Row],[lab4]]</f>
        <v>3 2 4 4</v>
      </c>
      <c r="R112" t="str">
        <f>VLOOKUP(Table1[[#This Row],[labels]],'labels set checker'!$A$1:$J$202,10,FALSE)</f>
        <v>{2,3,4,4}</v>
      </c>
      <c r="S112">
        <f>IF(Table1[[#This Row],[avg_lab_rounded]]=Table1[[#This Row],[lab_loc]],1,0)</f>
        <v>0</v>
      </c>
      <c r="T112">
        <f>(Table1[[#This Row],[lab_loc]]-Table1[[#This Row],[avg_lab]])^2</f>
        <v>0.5625</v>
      </c>
      <c r="U112" s="10">
        <f>COUNTIF(Table1[[#This Row],[var_loc]],"&gt;1")</f>
        <v>0</v>
      </c>
      <c r="V112" s="10" t="str">
        <f>IF(Table1[[#This Row],[var_loc]]&gt;0.9,"highvar","lowvar")</f>
        <v>lowvar</v>
      </c>
    </row>
    <row r="113" spans="1:22" x14ac:dyDescent="0.25">
      <c r="A113">
        <v>335</v>
      </c>
      <c r="B113">
        <v>1.04</v>
      </c>
      <c r="C113">
        <v>0.96</v>
      </c>
      <c r="D113">
        <v>0.8</v>
      </c>
      <c r="E113">
        <v>0.55999999999999905</v>
      </c>
      <c r="F113">
        <v>0.24</v>
      </c>
      <c r="G113">
        <v>2</v>
      </c>
      <c r="H113">
        <v>2</v>
      </c>
      <c r="I113">
        <v>3</v>
      </c>
      <c r="J113">
        <v>3</v>
      </c>
      <c r="K113">
        <v>3</v>
      </c>
      <c r="L113">
        <f>AVERAGE(Table1[[#This Row],[lab1]:[lab4]])</f>
        <v>2.5</v>
      </c>
      <c r="N113">
        <f>ABS(Table1[[#This Row],[lab_loc]]-Table1[[#This Row],[avg_lab]])</f>
        <v>0.5</v>
      </c>
      <c r="O113">
        <f>COUNTIF(Table1[[#This Row],[var1]:[var4]],"&gt;1")</f>
        <v>1</v>
      </c>
      <c r="P113">
        <f>ROUND(Table1[[#This Row],[avg_lab]],0)</f>
        <v>3</v>
      </c>
      <c r="Q113" t="str">
        <f>Table1[[#This Row],[lab1]]&amp;" "&amp;Table1[[#This Row],[lab2]]&amp;" "&amp;Table1[[#This Row],[lab3]]&amp;" "&amp;Table1[[#This Row],[lab4]]</f>
        <v>2 2 3 3</v>
      </c>
      <c r="R113" t="str">
        <f>VLOOKUP(Table1[[#This Row],[labels]],'labels set checker'!$A$1:$J$202,10,FALSE)</f>
        <v>{2,2,3,3}</v>
      </c>
      <c r="S113">
        <f>IF(Table1[[#This Row],[avg_lab_rounded]]=Table1[[#This Row],[lab_loc]],1,0)</f>
        <v>1</v>
      </c>
      <c r="T113">
        <f>(Table1[[#This Row],[lab_loc]]-Table1[[#This Row],[avg_lab]])^2</f>
        <v>0.25</v>
      </c>
      <c r="U113" s="10">
        <f>COUNTIF(Table1[[#This Row],[var_loc]],"&gt;1")</f>
        <v>0</v>
      </c>
      <c r="V113" s="10" t="str">
        <f>IF(Table1[[#This Row],[var_loc]]&gt;0.9,"highvar","lowvar")</f>
        <v>lowvar</v>
      </c>
    </row>
    <row r="114" spans="1:22" x14ac:dyDescent="0.25">
      <c r="A114">
        <v>336</v>
      </c>
      <c r="B114">
        <v>2</v>
      </c>
      <c r="C114">
        <v>1.36</v>
      </c>
      <c r="D114">
        <v>0.8</v>
      </c>
      <c r="E114">
        <v>0.55999999999999905</v>
      </c>
      <c r="F114">
        <v>0.24</v>
      </c>
      <c r="G114">
        <v>3</v>
      </c>
      <c r="H114">
        <v>3</v>
      </c>
      <c r="I114">
        <v>3</v>
      </c>
      <c r="J114">
        <v>3</v>
      </c>
      <c r="K114">
        <v>4</v>
      </c>
      <c r="L114">
        <f>AVERAGE(Table1[[#This Row],[lab1]:[lab4]])</f>
        <v>3</v>
      </c>
      <c r="N114">
        <f>ABS(Table1[[#This Row],[lab_loc]]-Table1[[#This Row],[avg_lab]])</f>
        <v>1</v>
      </c>
      <c r="O114">
        <f>COUNTIF(Table1[[#This Row],[var1]:[var4]],"&gt;1")</f>
        <v>2</v>
      </c>
      <c r="P114">
        <f>ROUND(Table1[[#This Row],[avg_lab]],0)</f>
        <v>3</v>
      </c>
      <c r="Q114" t="str">
        <f>Table1[[#This Row],[lab1]]&amp;" "&amp;Table1[[#This Row],[lab2]]&amp;" "&amp;Table1[[#This Row],[lab3]]&amp;" "&amp;Table1[[#This Row],[lab4]]</f>
        <v>3 3 3 3</v>
      </c>
      <c r="R114" t="str">
        <f>VLOOKUP(Table1[[#This Row],[labels]],'labels set checker'!$A$1:$J$202,10,FALSE)</f>
        <v>{3,3,3,3}</v>
      </c>
      <c r="S114">
        <f>IF(Table1[[#This Row],[avg_lab_rounded]]=Table1[[#This Row],[lab_loc]],1,0)</f>
        <v>0</v>
      </c>
      <c r="T114">
        <f>(Table1[[#This Row],[lab_loc]]-Table1[[#This Row],[avg_lab]])^2</f>
        <v>1</v>
      </c>
      <c r="U114" s="10">
        <f>COUNTIF(Table1[[#This Row],[var_loc]],"&gt;1")</f>
        <v>0</v>
      </c>
      <c r="V114" s="10" t="str">
        <f>IF(Table1[[#This Row],[var_loc]]&gt;0.9,"highvar","lowvar")</f>
        <v>lowvar</v>
      </c>
    </row>
    <row r="115" spans="1:22" x14ac:dyDescent="0.25">
      <c r="A115">
        <v>337</v>
      </c>
      <c r="B115">
        <v>0.16</v>
      </c>
      <c r="C115">
        <v>0.24</v>
      </c>
      <c r="D115">
        <v>0.55999999999999905</v>
      </c>
      <c r="E115">
        <v>0.4</v>
      </c>
      <c r="F115">
        <v>0</v>
      </c>
      <c r="G115">
        <v>2</v>
      </c>
      <c r="H115">
        <v>1</v>
      </c>
      <c r="I115">
        <v>3</v>
      </c>
      <c r="J115">
        <v>2</v>
      </c>
      <c r="K115">
        <v>2</v>
      </c>
      <c r="L115">
        <f>AVERAGE(Table1[[#This Row],[lab1]:[lab4]])</f>
        <v>2</v>
      </c>
      <c r="N115">
        <f>ABS(Table1[[#This Row],[lab_loc]]-Table1[[#This Row],[avg_lab]])</f>
        <v>0</v>
      </c>
      <c r="O115">
        <f>COUNTIF(Table1[[#This Row],[var1]:[var4]],"&gt;1")</f>
        <v>0</v>
      </c>
      <c r="P115">
        <f>ROUND(Table1[[#This Row],[avg_lab]],0)</f>
        <v>2</v>
      </c>
      <c r="Q115" t="str">
        <f>Table1[[#This Row],[lab1]]&amp;" "&amp;Table1[[#This Row],[lab2]]&amp;" "&amp;Table1[[#This Row],[lab3]]&amp;" "&amp;Table1[[#This Row],[lab4]]</f>
        <v>2 1 3 2</v>
      </c>
      <c r="R115" t="str">
        <f>VLOOKUP(Table1[[#This Row],[labels]],'labels set checker'!$A$1:$J$202,10,FALSE)</f>
        <v>{1,2,2,3}</v>
      </c>
      <c r="S115">
        <f>IF(Table1[[#This Row],[avg_lab_rounded]]=Table1[[#This Row],[lab_loc]],1,0)</f>
        <v>1</v>
      </c>
      <c r="T115">
        <f>(Table1[[#This Row],[lab_loc]]-Table1[[#This Row],[avg_lab]])^2</f>
        <v>0</v>
      </c>
      <c r="U115" s="10">
        <f>COUNTIF(Table1[[#This Row],[var_loc]],"&gt;1")</f>
        <v>0</v>
      </c>
      <c r="V115" s="10" t="str">
        <f>IF(Table1[[#This Row],[var_loc]]&gt;0.9,"highvar","lowvar")</f>
        <v>lowvar</v>
      </c>
    </row>
    <row r="116" spans="1:22" x14ac:dyDescent="0.25">
      <c r="A116">
        <v>338</v>
      </c>
      <c r="B116">
        <v>0.16</v>
      </c>
      <c r="C116">
        <v>0.55999999999999905</v>
      </c>
      <c r="D116">
        <v>0.56000000000000005</v>
      </c>
      <c r="E116">
        <v>0.4</v>
      </c>
      <c r="F116">
        <v>0.24</v>
      </c>
      <c r="G116">
        <v>2</v>
      </c>
      <c r="H116">
        <v>3</v>
      </c>
      <c r="I116">
        <v>2</v>
      </c>
      <c r="J116">
        <v>2</v>
      </c>
      <c r="K116">
        <v>3</v>
      </c>
      <c r="L116">
        <f>AVERAGE(Table1[[#This Row],[lab1]:[lab4]])</f>
        <v>2.25</v>
      </c>
      <c r="N116">
        <f>ABS(Table1[[#This Row],[lab_loc]]-Table1[[#This Row],[avg_lab]])</f>
        <v>0.75</v>
      </c>
      <c r="O116">
        <f>COUNTIF(Table1[[#This Row],[var1]:[var4]],"&gt;1")</f>
        <v>0</v>
      </c>
      <c r="P116">
        <f>ROUND(Table1[[#This Row],[avg_lab]],0)</f>
        <v>2</v>
      </c>
      <c r="Q116" t="str">
        <f>Table1[[#This Row],[lab1]]&amp;" "&amp;Table1[[#This Row],[lab2]]&amp;" "&amp;Table1[[#This Row],[lab3]]&amp;" "&amp;Table1[[#This Row],[lab4]]</f>
        <v>2 3 2 2</v>
      </c>
      <c r="R116" t="str">
        <f>VLOOKUP(Table1[[#This Row],[labels]],'labels set checker'!$A$1:$J$202,10,FALSE)</f>
        <v>{2,2,2,3}</v>
      </c>
      <c r="S116">
        <f>IF(Table1[[#This Row],[avg_lab_rounded]]=Table1[[#This Row],[lab_loc]],1,0)</f>
        <v>0</v>
      </c>
      <c r="T116">
        <f>(Table1[[#This Row],[lab_loc]]-Table1[[#This Row],[avg_lab]])^2</f>
        <v>0.5625</v>
      </c>
      <c r="U116" s="10">
        <f>COUNTIF(Table1[[#This Row],[var_loc]],"&gt;1")</f>
        <v>0</v>
      </c>
      <c r="V116" s="10" t="str">
        <f>IF(Table1[[#This Row],[var_loc]]&gt;0.9,"highvar","lowvar")</f>
        <v>lowvar</v>
      </c>
    </row>
    <row r="117" spans="1:22" x14ac:dyDescent="0.25">
      <c r="A117">
        <v>341</v>
      </c>
      <c r="B117">
        <v>0.8</v>
      </c>
      <c r="C117">
        <v>0.96</v>
      </c>
      <c r="D117">
        <v>0.8</v>
      </c>
      <c r="E117">
        <v>0.24</v>
      </c>
      <c r="F117">
        <v>1.04</v>
      </c>
      <c r="G117">
        <v>3</v>
      </c>
      <c r="H117">
        <v>2</v>
      </c>
      <c r="I117">
        <v>3</v>
      </c>
      <c r="J117">
        <v>2</v>
      </c>
      <c r="K117">
        <v>3</v>
      </c>
      <c r="L117">
        <f>AVERAGE(Table1[[#This Row],[lab1]:[lab4]])</f>
        <v>2.5</v>
      </c>
      <c r="N117">
        <f>ABS(Table1[[#This Row],[lab_loc]]-Table1[[#This Row],[avg_lab]])</f>
        <v>0.5</v>
      </c>
      <c r="O117">
        <f>COUNTIF(Table1[[#This Row],[var1]:[var4]],"&gt;1")</f>
        <v>0</v>
      </c>
      <c r="P117">
        <f>ROUND(Table1[[#This Row],[avg_lab]],0)</f>
        <v>3</v>
      </c>
      <c r="Q117" t="str">
        <f>Table1[[#This Row],[lab1]]&amp;" "&amp;Table1[[#This Row],[lab2]]&amp;" "&amp;Table1[[#This Row],[lab3]]&amp;" "&amp;Table1[[#This Row],[lab4]]</f>
        <v>3 2 3 2</v>
      </c>
      <c r="R117" t="str">
        <f>VLOOKUP(Table1[[#This Row],[labels]],'labels set checker'!$A$1:$J$202,10,FALSE)</f>
        <v>{2,2,3,3}</v>
      </c>
      <c r="S117">
        <f>IF(Table1[[#This Row],[avg_lab_rounded]]=Table1[[#This Row],[lab_loc]],1,0)</f>
        <v>1</v>
      </c>
      <c r="T117">
        <f>(Table1[[#This Row],[lab_loc]]-Table1[[#This Row],[avg_lab]])^2</f>
        <v>0.25</v>
      </c>
      <c r="U117" s="10">
        <f>COUNTIF(Table1[[#This Row],[var_loc]],"&gt;1")</f>
        <v>1</v>
      </c>
      <c r="V117" s="10" t="str">
        <f>IF(Table1[[#This Row],[var_loc]]&gt;0.9,"highvar","lowvar")</f>
        <v>highvar</v>
      </c>
    </row>
    <row r="118" spans="1:22" x14ac:dyDescent="0.25">
      <c r="A118">
        <v>342</v>
      </c>
      <c r="B118">
        <v>2.2400000000000002</v>
      </c>
      <c r="C118">
        <v>1.2</v>
      </c>
      <c r="D118">
        <v>1.36</v>
      </c>
      <c r="E118">
        <v>0.64</v>
      </c>
      <c r="F118">
        <v>0.64</v>
      </c>
      <c r="G118">
        <v>3</v>
      </c>
      <c r="H118">
        <v>2</v>
      </c>
      <c r="I118">
        <v>3</v>
      </c>
      <c r="J118">
        <v>2</v>
      </c>
      <c r="K118">
        <v>2</v>
      </c>
      <c r="L118">
        <f>AVERAGE(Table1[[#This Row],[lab1]:[lab4]])</f>
        <v>2.5</v>
      </c>
      <c r="N118">
        <f>ABS(Table1[[#This Row],[lab_loc]]-Table1[[#This Row],[avg_lab]])</f>
        <v>0.5</v>
      </c>
      <c r="O118">
        <f>COUNTIF(Table1[[#This Row],[var1]:[var4]],"&gt;1")</f>
        <v>3</v>
      </c>
      <c r="P118">
        <f>ROUND(Table1[[#This Row],[avg_lab]],0)</f>
        <v>3</v>
      </c>
      <c r="Q118" t="str">
        <f>Table1[[#This Row],[lab1]]&amp;" "&amp;Table1[[#This Row],[lab2]]&amp;" "&amp;Table1[[#This Row],[lab3]]&amp;" "&amp;Table1[[#This Row],[lab4]]</f>
        <v>3 2 3 2</v>
      </c>
      <c r="R118" t="str">
        <f>VLOOKUP(Table1[[#This Row],[labels]],'labels set checker'!$A$1:$J$202,10,FALSE)</f>
        <v>{2,2,3,3}</v>
      </c>
      <c r="S118">
        <f>IF(Table1[[#This Row],[avg_lab_rounded]]=Table1[[#This Row],[lab_loc]],1,0)</f>
        <v>0</v>
      </c>
      <c r="T118">
        <f>(Table1[[#This Row],[lab_loc]]-Table1[[#This Row],[avg_lab]])^2</f>
        <v>0.25</v>
      </c>
      <c r="U118" s="10">
        <f>COUNTIF(Table1[[#This Row],[var_loc]],"&gt;1")</f>
        <v>0</v>
      </c>
      <c r="V118" s="10" t="str">
        <f>IF(Table1[[#This Row],[var_loc]]&gt;0.9,"highvar","lowvar")</f>
        <v>lowvar</v>
      </c>
    </row>
    <row r="119" spans="1:22" x14ac:dyDescent="0.25">
      <c r="A119">
        <v>343</v>
      </c>
      <c r="B119">
        <v>0.96</v>
      </c>
      <c r="C119">
        <v>0.55999999999999905</v>
      </c>
      <c r="D119">
        <v>0.55999999999999905</v>
      </c>
      <c r="E119">
        <v>0.96</v>
      </c>
      <c r="F119">
        <v>0.96</v>
      </c>
      <c r="G119">
        <v>2</v>
      </c>
      <c r="H119">
        <v>2</v>
      </c>
      <c r="I119">
        <v>2</v>
      </c>
      <c r="J119">
        <v>4</v>
      </c>
      <c r="K119">
        <v>4</v>
      </c>
      <c r="L119">
        <f>AVERAGE(Table1[[#This Row],[lab1]:[lab4]])</f>
        <v>2.5</v>
      </c>
      <c r="N119">
        <f>ABS(Table1[[#This Row],[lab_loc]]-Table1[[#This Row],[avg_lab]])</f>
        <v>1.5</v>
      </c>
      <c r="O119">
        <f>COUNTIF(Table1[[#This Row],[var1]:[var4]],"&gt;1")</f>
        <v>0</v>
      </c>
      <c r="P119">
        <f>ROUND(Table1[[#This Row],[avg_lab]],0)</f>
        <v>3</v>
      </c>
      <c r="Q119" t="str">
        <f>Table1[[#This Row],[lab1]]&amp;" "&amp;Table1[[#This Row],[lab2]]&amp;" "&amp;Table1[[#This Row],[lab3]]&amp;" "&amp;Table1[[#This Row],[lab4]]</f>
        <v>2 2 2 4</v>
      </c>
      <c r="R119" t="str">
        <f>VLOOKUP(Table1[[#This Row],[labels]],'labels set checker'!$A$1:$J$202,10,FALSE)</f>
        <v>{2,2,2,4}</v>
      </c>
      <c r="S119">
        <f>IF(Table1[[#This Row],[avg_lab_rounded]]=Table1[[#This Row],[lab_loc]],1,0)</f>
        <v>0</v>
      </c>
      <c r="T119">
        <f>(Table1[[#This Row],[lab_loc]]-Table1[[#This Row],[avg_lab]])^2</f>
        <v>2.25</v>
      </c>
      <c r="U119" s="10">
        <f>COUNTIF(Table1[[#This Row],[var_loc]],"&gt;1")</f>
        <v>0</v>
      </c>
      <c r="V119" s="10" t="str">
        <f>IF(Table1[[#This Row],[var_loc]]&gt;0.9,"highvar","lowvar")</f>
        <v>highvar</v>
      </c>
    </row>
    <row r="120" spans="1:22" x14ac:dyDescent="0.25">
      <c r="A120">
        <v>344</v>
      </c>
      <c r="B120">
        <v>0.64</v>
      </c>
      <c r="C120">
        <v>1.04</v>
      </c>
      <c r="D120">
        <v>0.55999999999999905</v>
      </c>
      <c r="E120">
        <v>0.16</v>
      </c>
      <c r="F120">
        <v>0.24</v>
      </c>
      <c r="G120">
        <v>2</v>
      </c>
      <c r="H120">
        <v>4</v>
      </c>
      <c r="I120">
        <v>3</v>
      </c>
      <c r="J120">
        <v>1</v>
      </c>
      <c r="K120">
        <v>4</v>
      </c>
      <c r="L120">
        <f>AVERAGE(Table1[[#This Row],[lab1]:[lab4]])</f>
        <v>2.5</v>
      </c>
      <c r="N120">
        <f>ABS(Table1[[#This Row],[lab_loc]]-Table1[[#This Row],[avg_lab]])</f>
        <v>1.5</v>
      </c>
      <c r="O120">
        <f>COUNTIF(Table1[[#This Row],[var1]:[var4]],"&gt;1")</f>
        <v>1</v>
      </c>
      <c r="P120">
        <f>ROUND(Table1[[#This Row],[avg_lab]],0)</f>
        <v>3</v>
      </c>
      <c r="Q120" t="str">
        <f>Table1[[#This Row],[lab1]]&amp;" "&amp;Table1[[#This Row],[lab2]]&amp;" "&amp;Table1[[#This Row],[lab3]]&amp;" "&amp;Table1[[#This Row],[lab4]]</f>
        <v>2 4 3 1</v>
      </c>
      <c r="R120" t="str">
        <f>VLOOKUP(Table1[[#This Row],[labels]],'labels set checker'!$A$1:$J$202,10,FALSE)</f>
        <v>{1,2,3,4}</v>
      </c>
      <c r="S120">
        <f>IF(Table1[[#This Row],[avg_lab_rounded]]=Table1[[#This Row],[lab_loc]],1,0)</f>
        <v>0</v>
      </c>
      <c r="T120">
        <f>(Table1[[#This Row],[lab_loc]]-Table1[[#This Row],[avg_lab]])^2</f>
        <v>2.25</v>
      </c>
      <c r="U120" s="10">
        <f>COUNTIF(Table1[[#This Row],[var_loc]],"&gt;1")</f>
        <v>0</v>
      </c>
      <c r="V120" s="10" t="str">
        <f>IF(Table1[[#This Row],[var_loc]]&gt;0.9,"highvar","lowvar")</f>
        <v>lowvar</v>
      </c>
    </row>
    <row r="121" spans="1:22" x14ac:dyDescent="0.25">
      <c r="A121">
        <v>345</v>
      </c>
      <c r="B121">
        <v>1.04</v>
      </c>
      <c r="C121">
        <v>2.64</v>
      </c>
      <c r="D121">
        <v>1.2</v>
      </c>
      <c r="E121">
        <v>0.96</v>
      </c>
      <c r="F121">
        <v>0.96</v>
      </c>
      <c r="G121">
        <v>3</v>
      </c>
      <c r="H121">
        <v>4</v>
      </c>
      <c r="I121">
        <v>2</v>
      </c>
      <c r="J121">
        <v>3</v>
      </c>
      <c r="K121">
        <v>4</v>
      </c>
      <c r="L121">
        <f>AVERAGE(Table1[[#This Row],[lab1]:[lab4]])</f>
        <v>3</v>
      </c>
      <c r="N121">
        <f>ABS(Table1[[#This Row],[lab_loc]]-Table1[[#This Row],[avg_lab]])</f>
        <v>1</v>
      </c>
      <c r="O121">
        <f>COUNTIF(Table1[[#This Row],[var1]:[var4]],"&gt;1")</f>
        <v>3</v>
      </c>
      <c r="P121">
        <f>ROUND(Table1[[#This Row],[avg_lab]],0)</f>
        <v>3</v>
      </c>
      <c r="Q121" t="str">
        <f>Table1[[#This Row],[lab1]]&amp;" "&amp;Table1[[#This Row],[lab2]]&amp;" "&amp;Table1[[#This Row],[lab3]]&amp;" "&amp;Table1[[#This Row],[lab4]]</f>
        <v>3 4 2 3</v>
      </c>
      <c r="R121" t="str">
        <f>VLOOKUP(Table1[[#This Row],[labels]],'labels set checker'!$A$1:$J$202,10,FALSE)</f>
        <v>{2,3,3,4}</v>
      </c>
      <c r="S121">
        <f>IF(Table1[[#This Row],[avg_lab_rounded]]=Table1[[#This Row],[lab_loc]],1,0)</f>
        <v>0</v>
      </c>
      <c r="T121">
        <f>(Table1[[#This Row],[lab_loc]]-Table1[[#This Row],[avg_lab]])^2</f>
        <v>1</v>
      </c>
      <c r="U121" s="10">
        <f>COUNTIF(Table1[[#This Row],[var_loc]],"&gt;1")</f>
        <v>0</v>
      </c>
      <c r="V121" s="10" t="str">
        <f>IF(Table1[[#This Row],[var_loc]]&gt;0.9,"highvar","lowvar")</f>
        <v>highvar</v>
      </c>
    </row>
    <row r="122" spans="1:22" x14ac:dyDescent="0.25">
      <c r="A122">
        <v>346</v>
      </c>
      <c r="B122">
        <v>1.04</v>
      </c>
      <c r="C122">
        <v>0.55999999999999905</v>
      </c>
      <c r="D122">
        <v>0</v>
      </c>
      <c r="E122">
        <v>0</v>
      </c>
      <c r="F122">
        <v>0.4</v>
      </c>
      <c r="G122">
        <v>3</v>
      </c>
      <c r="H122">
        <v>2</v>
      </c>
      <c r="I122">
        <v>2</v>
      </c>
      <c r="J122">
        <v>2</v>
      </c>
      <c r="K122">
        <v>2</v>
      </c>
      <c r="L122">
        <f>AVERAGE(Table1[[#This Row],[lab1]:[lab4]])</f>
        <v>2.25</v>
      </c>
      <c r="N122">
        <f>ABS(Table1[[#This Row],[lab_loc]]-Table1[[#This Row],[avg_lab]])</f>
        <v>0.25</v>
      </c>
      <c r="O122">
        <f>COUNTIF(Table1[[#This Row],[var1]:[var4]],"&gt;1")</f>
        <v>1</v>
      </c>
      <c r="P122">
        <f>ROUND(Table1[[#This Row],[avg_lab]],0)</f>
        <v>2</v>
      </c>
      <c r="Q122" t="str">
        <f>Table1[[#This Row],[lab1]]&amp;" "&amp;Table1[[#This Row],[lab2]]&amp;" "&amp;Table1[[#This Row],[lab3]]&amp;" "&amp;Table1[[#This Row],[lab4]]</f>
        <v>3 2 2 2</v>
      </c>
      <c r="R122" t="str">
        <f>VLOOKUP(Table1[[#This Row],[labels]],'labels set checker'!$A$1:$J$202,10,FALSE)</f>
        <v>{2,2,2,3}</v>
      </c>
      <c r="S122">
        <f>IF(Table1[[#This Row],[avg_lab_rounded]]=Table1[[#This Row],[lab_loc]],1,0)</f>
        <v>1</v>
      </c>
      <c r="T122">
        <f>(Table1[[#This Row],[lab_loc]]-Table1[[#This Row],[avg_lab]])^2</f>
        <v>6.25E-2</v>
      </c>
      <c r="U122" s="10">
        <f>COUNTIF(Table1[[#This Row],[var_loc]],"&gt;1")</f>
        <v>0</v>
      </c>
      <c r="V122" s="10" t="str">
        <f>IF(Table1[[#This Row],[var_loc]]&gt;0.9,"highvar","lowvar")</f>
        <v>lowvar</v>
      </c>
    </row>
    <row r="123" spans="1:22" x14ac:dyDescent="0.25">
      <c r="A123">
        <v>492</v>
      </c>
      <c r="B123">
        <v>0.4</v>
      </c>
      <c r="C123">
        <v>0.55999999999999905</v>
      </c>
      <c r="D123">
        <v>1.04</v>
      </c>
      <c r="E123">
        <v>0.55999999999999905</v>
      </c>
      <c r="F123">
        <v>0.8</v>
      </c>
      <c r="G123">
        <v>3</v>
      </c>
      <c r="H123">
        <v>3</v>
      </c>
      <c r="I123">
        <v>3</v>
      </c>
      <c r="J123">
        <v>3</v>
      </c>
      <c r="K123">
        <v>3</v>
      </c>
      <c r="L123">
        <f>AVERAGE(Table1[[#This Row],[lab1]:[lab4]])</f>
        <v>3</v>
      </c>
      <c r="N123">
        <f>ABS(Table1[[#This Row],[lab_loc]]-Table1[[#This Row],[avg_lab]])</f>
        <v>0</v>
      </c>
      <c r="O123">
        <f>COUNTIF(Table1[[#This Row],[var1]:[var4]],"&gt;1")</f>
        <v>1</v>
      </c>
      <c r="P123">
        <f>ROUND(Table1[[#This Row],[avg_lab]],0)</f>
        <v>3</v>
      </c>
      <c r="Q123" t="str">
        <f>Table1[[#This Row],[lab1]]&amp;" "&amp;Table1[[#This Row],[lab2]]&amp;" "&amp;Table1[[#This Row],[lab3]]&amp;" "&amp;Table1[[#This Row],[lab4]]</f>
        <v>3 3 3 3</v>
      </c>
      <c r="R123" t="str">
        <f>VLOOKUP(Table1[[#This Row],[labels]],'labels set checker'!$A$1:$J$202,10,FALSE)</f>
        <v>{3,3,3,3}</v>
      </c>
      <c r="S123">
        <f>IF(Table1[[#This Row],[avg_lab_rounded]]=Table1[[#This Row],[lab_loc]],1,0)</f>
        <v>1</v>
      </c>
      <c r="T123">
        <f>(Table1[[#This Row],[lab_loc]]-Table1[[#This Row],[avg_lab]])^2</f>
        <v>0</v>
      </c>
      <c r="U123" s="10">
        <f>COUNTIF(Table1[[#This Row],[var_loc]],"&gt;1")</f>
        <v>0</v>
      </c>
      <c r="V123" s="10" t="str">
        <f>IF(Table1[[#This Row],[var_loc]]&gt;0.9,"highvar","lowvar")</f>
        <v>lowvar</v>
      </c>
    </row>
    <row r="124" spans="1:22" x14ac:dyDescent="0.25">
      <c r="A124">
        <v>496</v>
      </c>
      <c r="B124">
        <v>0.24</v>
      </c>
      <c r="C124">
        <v>0.96</v>
      </c>
      <c r="D124">
        <v>0.55999999999999905</v>
      </c>
      <c r="E124">
        <v>0.55999999999999905</v>
      </c>
      <c r="F124">
        <v>0.8</v>
      </c>
      <c r="G124">
        <v>2</v>
      </c>
      <c r="H124">
        <v>3</v>
      </c>
      <c r="I124">
        <v>3</v>
      </c>
      <c r="J124">
        <v>3</v>
      </c>
      <c r="K124">
        <v>3</v>
      </c>
      <c r="L124">
        <f>AVERAGE(Table1[[#This Row],[lab1]:[lab4]])</f>
        <v>2.75</v>
      </c>
      <c r="N124">
        <f>ABS(Table1[[#This Row],[lab_loc]]-Table1[[#This Row],[avg_lab]])</f>
        <v>0.25</v>
      </c>
      <c r="O124">
        <f>COUNTIF(Table1[[#This Row],[var1]:[var4]],"&gt;1")</f>
        <v>0</v>
      </c>
      <c r="P124">
        <f>ROUND(Table1[[#This Row],[avg_lab]],0)</f>
        <v>3</v>
      </c>
      <c r="Q124" t="str">
        <f>Table1[[#This Row],[lab1]]&amp;" "&amp;Table1[[#This Row],[lab2]]&amp;" "&amp;Table1[[#This Row],[lab3]]&amp;" "&amp;Table1[[#This Row],[lab4]]</f>
        <v>2 3 3 3</v>
      </c>
      <c r="R124" t="str">
        <f>VLOOKUP(Table1[[#This Row],[labels]],'labels set checker'!$A$1:$J$202,10,FALSE)</f>
        <v>{2,3,3,3}</v>
      </c>
      <c r="S124">
        <f>IF(Table1[[#This Row],[avg_lab_rounded]]=Table1[[#This Row],[lab_loc]],1,0)</f>
        <v>1</v>
      </c>
      <c r="T124">
        <f>(Table1[[#This Row],[lab_loc]]-Table1[[#This Row],[avg_lab]])^2</f>
        <v>6.25E-2</v>
      </c>
      <c r="U124" s="10">
        <f>COUNTIF(Table1[[#This Row],[var_loc]],"&gt;1")</f>
        <v>0</v>
      </c>
      <c r="V124" s="10" t="str">
        <f>IF(Table1[[#This Row],[var_loc]]&gt;0.9,"highvar","lowvar")</f>
        <v>lowvar</v>
      </c>
    </row>
    <row r="125" spans="1:22" x14ac:dyDescent="0.25">
      <c r="A125">
        <v>497</v>
      </c>
      <c r="B125">
        <v>0.64</v>
      </c>
      <c r="C125">
        <v>0.55999999999999905</v>
      </c>
      <c r="D125">
        <v>0.96</v>
      </c>
      <c r="E125">
        <v>0.55999999999999905</v>
      </c>
      <c r="F125">
        <v>0.55999999999999905</v>
      </c>
      <c r="G125">
        <v>4</v>
      </c>
      <c r="H125">
        <v>3</v>
      </c>
      <c r="I125">
        <v>4</v>
      </c>
      <c r="J125">
        <v>3</v>
      </c>
      <c r="K125">
        <v>3</v>
      </c>
      <c r="L125">
        <f>AVERAGE(Table1[[#This Row],[lab1]:[lab4]])</f>
        <v>3.5</v>
      </c>
      <c r="N125">
        <f>ABS(Table1[[#This Row],[lab_loc]]-Table1[[#This Row],[avg_lab]])</f>
        <v>0.5</v>
      </c>
      <c r="O125">
        <f>COUNTIF(Table1[[#This Row],[var1]:[var4]],"&gt;1")</f>
        <v>0</v>
      </c>
      <c r="P125">
        <f>ROUND(Table1[[#This Row],[avg_lab]],0)</f>
        <v>4</v>
      </c>
      <c r="Q125" t="str">
        <f>Table1[[#This Row],[lab1]]&amp;" "&amp;Table1[[#This Row],[lab2]]&amp;" "&amp;Table1[[#This Row],[lab3]]&amp;" "&amp;Table1[[#This Row],[lab4]]</f>
        <v>4 3 4 3</v>
      </c>
      <c r="R125" t="str">
        <f>VLOOKUP(Table1[[#This Row],[labels]],'labels set checker'!$A$1:$J$202,10,FALSE)</f>
        <v>{3,3,4,4}</v>
      </c>
      <c r="S125">
        <f>IF(Table1[[#This Row],[avg_lab_rounded]]=Table1[[#This Row],[lab_loc]],1,0)</f>
        <v>0</v>
      </c>
      <c r="T125">
        <f>(Table1[[#This Row],[lab_loc]]-Table1[[#This Row],[avg_lab]])^2</f>
        <v>0.25</v>
      </c>
      <c r="U125" s="10">
        <f>COUNTIF(Table1[[#This Row],[var_loc]],"&gt;1")</f>
        <v>0</v>
      </c>
      <c r="V125" s="10" t="str">
        <f>IF(Table1[[#This Row],[var_loc]]&gt;0.9,"highvar","lowvar")</f>
        <v>lowvar</v>
      </c>
    </row>
    <row r="126" spans="1:22" x14ac:dyDescent="0.25">
      <c r="A126">
        <v>499</v>
      </c>
      <c r="B126">
        <v>0.8</v>
      </c>
      <c r="C126">
        <v>0.64</v>
      </c>
      <c r="D126">
        <v>0</v>
      </c>
      <c r="E126">
        <v>0.24</v>
      </c>
      <c r="F126">
        <v>0.96</v>
      </c>
      <c r="G126">
        <v>3</v>
      </c>
      <c r="H126">
        <v>2</v>
      </c>
      <c r="I126">
        <v>2</v>
      </c>
      <c r="J126">
        <v>1</v>
      </c>
      <c r="K126">
        <v>2</v>
      </c>
      <c r="L126">
        <f>AVERAGE(Table1[[#This Row],[lab1]:[lab4]])</f>
        <v>2</v>
      </c>
      <c r="N126">
        <f>ABS(Table1[[#This Row],[lab_loc]]-Table1[[#This Row],[avg_lab]])</f>
        <v>0</v>
      </c>
      <c r="O126">
        <f>COUNTIF(Table1[[#This Row],[var1]:[var4]],"&gt;1")</f>
        <v>0</v>
      </c>
      <c r="P126">
        <f>ROUND(Table1[[#This Row],[avg_lab]],0)</f>
        <v>2</v>
      </c>
      <c r="Q126" t="str">
        <f>Table1[[#This Row],[lab1]]&amp;" "&amp;Table1[[#This Row],[lab2]]&amp;" "&amp;Table1[[#This Row],[lab3]]&amp;" "&amp;Table1[[#This Row],[lab4]]</f>
        <v>3 2 2 1</v>
      </c>
      <c r="R126" t="str">
        <f>VLOOKUP(Table1[[#This Row],[labels]],'labels set checker'!$A$1:$J$202,10,FALSE)</f>
        <v>{1,2,2,3}</v>
      </c>
      <c r="S126">
        <f>IF(Table1[[#This Row],[avg_lab_rounded]]=Table1[[#This Row],[lab_loc]],1,0)</f>
        <v>1</v>
      </c>
      <c r="T126">
        <f>(Table1[[#This Row],[lab_loc]]-Table1[[#This Row],[avg_lab]])^2</f>
        <v>0</v>
      </c>
      <c r="U126" s="10">
        <f>COUNTIF(Table1[[#This Row],[var_loc]],"&gt;1")</f>
        <v>0</v>
      </c>
      <c r="V126" s="10" t="str">
        <f>IF(Table1[[#This Row],[var_loc]]&gt;0.9,"highvar","lowvar")</f>
        <v>highvar</v>
      </c>
    </row>
    <row r="127" spans="1:22" x14ac:dyDescent="0.25">
      <c r="A127">
        <v>500</v>
      </c>
      <c r="B127">
        <v>1.2</v>
      </c>
      <c r="C127">
        <v>0.64</v>
      </c>
      <c r="D127">
        <v>0.64</v>
      </c>
      <c r="E127">
        <v>0.64</v>
      </c>
      <c r="F127">
        <v>0.8</v>
      </c>
      <c r="G127">
        <v>3</v>
      </c>
      <c r="H127">
        <v>4</v>
      </c>
      <c r="I127">
        <v>4</v>
      </c>
      <c r="J127">
        <v>4</v>
      </c>
      <c r="K127">
        <v>3</v>
      </c>
      <c r="L127">
        <f>AVERAGE(Table1[[#This Row],[lab1]:[lab4]])</f>
        <v>3.75</v>
      </c>
      <c r="N127">
        <f>ABS(Table1[[#This Row],[lab_loc]]-Table1[[#This Row],[avg_lab]])</f>
        <v>0.75</v>
      </c>
      <c r="O127">
        <f>COUNTIF(Table1[[#This Row],[var1]:[var4]],"&gt;1")</f>
        <v>1</v>
      </c>
      <c r="P127">
        <f>ROUND(Table1[[#This Row],[avg_lab]],0)</f>
        <v>4</v>
      </c>
      <c r="Q127" t="str">
        <f>Table1[[#This Row],[lab1]]&amp;" "&amp;Table1[[#This Row],[lab2]]&amp;" "&amp;Table1[[#This Row],[lab3]]&amp;" "&amp;Table1[[#This Row],[lab4]]</f>
        <v>3 4 4 4</v>
      </c>
      <c r="R127" t="str">
        <f>VLOOKUP(Table1[[#This Row],[labels]],'labels set checker'!$A$1:$J$202,10,FALSE)</f>
        <v>{3,4,4,4}</v>
      </c>
      <c r="S127">
        <f>IF(Table1[[#This Row],[avg_lab_rounded]]=Table1[[#This Row],[lab_loc]],1,0)</f>
        <v>0</v>
      </c>
      <c r="T127">
        <f>(Table1[[#This Row],[lab_loc]]-Table1[[#This Row],[avg_lab]])^2</f>
        <v>0.5625</v>
      </c>
      <c r="U127" s="10">
        <f>COUNTIF(Table1[[#This Row],[var_loc]],"&gt;1")</f>
        <v>0</v>
      </c>
      <c r="V127" s="10" t="str">
        <f>IF(Table1[[#This Row],[var_loc]]&gt;0.9,"highvar","lowvar")</f>
        <v>lowvar</v>
      </c>
    </row>
    <row r="128" spans="1:22" x14ac:dyDescent="0.25">
      <c r="A128">
        <v>503</v>
      </c>
      <c r="B128">
        <v>0.55999999999999905</v>
      </c>
      <c r="C128">
        <v>0.24</v>
      </c>
      <c r="D128">
        <v>1.04</v>
      </c>
      <c r="E128">
        <v>0.64</v>
      </c>
      <c r="F128">
        <v>1.04</v>
      </c>
      <c r="G128">
        <v>3</v>
      </c>
      <c r="H128">
        <v>3</v>
      </c>
      <c r="I128">
        <v>3</v>
      </c>
      <c r="J128">
        <v>2</v>
      </c>
      <c r="K128">
        <v>3</v>
      </c>
      <c r="L128">
        <f>AVERAGE(Table1[[#This Row],[lab1]:[lab4]])</f>
        <v>2.75</v>
      </c>
      <c r="N128">
        <f>ABS(Table1[[#This Row],[lab_loc]]-Table1[[#This Row],[avg_lab]])</f>
        <v>0.25</v>
      </c>
      <c r="O128">
        <f>COUNTIF(Table1[[#This Row],[var1]:[var4]],"&gt;1")</f>
        <v>1</v>
      </c>
      <c r="P128">
        <f>ROUND(Table1[[#This Row],[avg_lab]],0)</f>
        <v>3</v>
      </c>
      <c r="Q128" t="str">
        <f>Table1[[#This Row],[lab1]]&amp;" "&amp;Table1[[#This Row],[lab2]]&amp;" "&amp;Table1[[#This Row],[lab3]]&amp;" "&amp;Table1[[#This Row],[lab4]]</f>
        <v>3 3 3 2</v>
      </c>
      <c r="R128" t="str">
        <f>VLOOKUP(Table1[[#This Row],[labels]],'labels set checker'!$A$1:$J$202,10,FALSE)</f>
        <v>{2,3,3,3}</v>
      </c>
      <c r="S128">
        <f>IF(Table1[[#This Row],[avg_lab_rounded]]=Table1[[#This Row],[lab_loc]],1,0)</f>
        <v>1</v>
      </c>
      <c r="T128">
        <f>(Table1[[#This Row],[lab_loc]]-Table1[[#This Row],[avg_lab]])^2</f>
        <v>6.25E-2</v>
      </c>
      <c r="U128" s="10">
        <f>COUNTIF(Table1[[#This Row],[var_loc]],"&gt;1")</f>
        <v>1</v>
      </c>
      <c r="V128" s="10" t="str">
        <f>IF(Table1[[#This Row],[var_loc]]&gt;0.9,"highvar","lowvar")</f>
        <v>highvar</v>
      </c>
    </row>
    <row r="129" spans="1:22" x14ac:dyDescent="0.25">
      <c r="A129">
        <v>507</v>
      </c>
      <c r="B129">
        <v>0.159999999999999</v>
      </c>
      <c r="C129">
        <v>0.24</v>
      </c>
      <c r="D129">
        <v>1.6</v>
      </c>
      <c r="E129">
        <v>1.84</v>
      </c>
      <c r="F129">
        <v>0.24</v>
      </c>
      <c r="G129">
        <v>4</v>
      </c>
      <c r="H129">
        <v>5</v>
      </c>
      <c r="I129">
        <v>4</v>
      </c>
      <c r="J129">
        <v>2</v>
      </c>
      <c r="K129">
        <v>5</v>
      </c>
      <c r="L129">
        <f>AVERAGE(Table1[[#This Row],[lab1]:[lab4]])</f>
        <v>3.75</v>
      </c>
      <c r="N129">
        <f>ABS(Table1[[#This Row],[lab_loc]]-Table1[[#This Row],[avg_lab]])</f>
        <v>1.25</v>
      </c>
      <c r="O129">
        <f>COUNTIF(Table1[[#This Row],[var1]:[var4]],"&gt;1")</f>
        <v>2</v>
      </c>
      <c r="P129">
        <f>ROUND(Table1[[#This Row],[avg_lab]],0)</f>
        <v>4</v>
      </c>
      <c r="Q129" t="str">
        <f>Table1[[#This Row],[lab1]]&amp;" "&amp;Table1[[#This Row],[lab2]]&amp;" "&amp;Table1[[#This Row],[lab3]]&amp;" "&amp;Table1[[#This Row],[lab4]]</f>
        <v>4 5 4 2</v>
      </c>
      <c r="R129" t="str">
        <f>VLOOKUP(Table1[[#This Row],[labels]],'labels set checker'!$A$1:$J$202,10,FALSE)</f>
        <v>{2,4,4,5}</v>
      </c>
      <c r="S129">
        <f>IF(Table1[[#This Row],[avg_lab_rounded]]=Table1[[#This Row],[lab_loc]],1,0)</f>
        <v>0</v>
      </c>
      <c r="T129">
        <f>(Table1[[#This Row],[lab_loc]]-Table1[[#This Row],[avg_lab]])^2</f>
        <v>1.5625</v>
      </c>
      <c r="U129" s="10">
        <f>COUNTIF(Table1[[#This Row],[var_loc]],"&gt;1")</f>
        <v>0</v>
      </c>
      <c r="V129" s="10" t="str">
        <f>IF(Table1[[#This Row],[var_loc]]&gt;0.9,"highvar","lowvar")</f>
        <v>lowvar</v>
      </c>
    </row>
    <row r="130" spans="1:22" x14ac:dyDescent="0.25">
      <c r="A130">
        <v>508</v>
      </c>
      <c r="B130">
        <v>0.64</v>
      </c>
      <c r="C130">
        <v>1.44</v>
      </c>
      <c r="D130">
        <v>0.64</v>
      </c>
      <c r="E130">
        <v>1.04</v>
      </c>
      <c r="F130">
        <v>0.64</v>
      </c>
      <c r="G130">
        <v>2</v>
      </c>
      <c r="H130">
        <v>2</v>
      </c>
      <c r="I130">
        <v>2</v>
      </c>
      <c r="J130">
        <v>2</v>
      </c>
      <c r="K130">
        <v>2</v>
      </c>
      <c r="L130">
        <f>AVERAGE(Table1[[#This Row],[lab1]:[lab4]])</f>
        <v>2</v>
      </c>
      <c r="N130">
        <f>ABS(Table1[[#This Row],[lab_loc]]-Table1[[#This Row],[avg_lab]])</f>
        <v>0</v>
      </c>
      <c r="O130">
        <f>COUNTIF(Table1[[#This Row],[var1]:[var4]],"&gt;1")</f>
        <v>2</v>
      </c>
      <c r="P130">
        <f>ROUND(Table1[[#This Row],[avg_lab]],0)</f>
        <v>2</v>
      </c>
      <c r="Q130" t="str">
        <f>Table1[[#This Row],[lab1]]&amp;" "&amp;Table1[[#This Row],[lab2]]&amp;" "&amp;Table1[[#This Row],[lab3]]&amp;" "&amp;Table1[[#This Row],[lab4]]</f>
        <v>2 2 2 2</v>
      </c>
      <c r="R130" t="str">
        <f>VLOOKUP(Table1[[#This Row],[labels]],'labels set checker'!$A$1:$J$202,10,FALSE)</f>
        <v>{2,2,2,2}</v>
      </c>
      <c r="S130">
        <f>IF(Table1[[#This Row],[avg_lab_rounded]]=Table1[[#This Row],[lab_loc]],1,0)</f>
        <v>1</v>
      </c>
      <c r="T130">
        <f>(Table1[[#This Row],[lab_loc]]-Table1[[#This Row],[avg_lab]])^2</f>
        <v>0</v>
      </c>
      <c r="U130" s="10">
        <f>COUNTIF(Table1[[#This Row],[var_loc]],"&gt;1")</f>
        <v>0</v>
      </c>
      <c r="V130" s="10" t="str">
        <f>IF(Table1[[#This Row],[var_loc]]&gt;0.9,"highvar","lowvar")</f>
        <v>lowvar</v>
      </c>
    </row>
    <row r="131" spans="1:22" x14ac:dyDescent="0.25">
      <c r="A131">
        <v>511</v>
      </c>
      <c r="B131">
        <v>0.64</v>
      </c>
      <c r="C131">
        <v>0.96</v>
      </c>
      <c r="D131">
        <v>0.64</v>
      </c>
      <c r="E131">
        <v>1.6</v>
      </c>
      <c r="F131">
        <v>0.64</v>
      </c>
      <c r="G131">
        <v>4</v>
      </c>
      <c r="H131">
        <v>4</v>
      </c>
      <c r="I131">
        <v>4</v>
      </c>
      <c r="J131">
        <v>4</v>
      </c>
      <c r="K131">
        <v>4</v>
      </c>
      <c r="L131">
        <f>AVERAGE(Table1[[#This Row],[lab1]:[lab4]])</f>
        <v>4</v>
      </c>
      <c r="N131">
        <f>ABS(Table1[[#This Row],[lab_loc]]-Table1[[#This Row],[avg_lab]])</f>
        <v>0</v>
      </c>
      <c r="O131">
        <f>COUNTIF(Table1[[#This Row],[var1]:[var4]],"&gt;1")</f>
        <v>1</v>
      </c>
      <c r="P131">
        <f>ROUND(Table1[[#This Row],[avg_lab]],0)</f>
        <v>4</v>
      </c>
      <c r="Q131" t="str">
        <f>Table1[[#This Row],[lab1]]&amp;" "&amp;Table1[[#This Row],[lab2]]&amp;" "&amp;Table1[[#This Row],[lab3]]&amp;" "&amp;Table1[[#This Row],[lab4]]</f>
        <v>4 4 4 4</v>
      </c>
      <c r="R131" t="str">
        <f>VLOOKUP(Table1[[#This Row],[labels]],'labels set checker'!$A$1:$J$202,10,FALSE)</f>
        <v>{4,4,4,4}</v>
      </c>
      <c r="S131">
        <f>IF(Table1[[#This Row],[avg_lab_rounded]]=Table1[[#This Row],[lab_loc]],1,0)</f>
        <v>1</v>
      </c>
      <c r="T131">
        <f>(Table1[[#This Row],[lab_loc]]-Table1[[#This Row],[avg_lab]])^2</f>
        <v>0</v>
      </c>
      <c r="U131" s="10">
        <f>COUNTIF(Table1[[#This Row],[var_loc]],"&gt;1")</f>
        <v>0</v>
      </c>
      <c r="V131" s="10" t="str">
        <f>IF(Table1[[#This Row],[var_loc]]&gt;0.9,"highvar","lowvar")</f>
        <v>lowvar</v>
      </c>
    </row>
    <row r="132" spans="1:22" x14ac:dyDescent="0.25">
      <c r="A132">
        <v>512</v>
      </c>
      <c r="B132">
        <v>0.55999999999999905</v>
      </c>
      <c r="C132">
        <v>0.55999999999999905</v>
      </c>
      <c r="D132">
        <v>1.36</v>
      </c>
      <c r="E132">
        <v>0.159999999999999</v>
      </c>
      <c r="F132">
        <v>0.55999999999999905</v>
      </c>
      <c r="G132">
        <v>3</v>
      </c>
      <c r="H132">
        <v>3</v>
      </c>
      <c r="I132">
        <v>3</v>
      </c>
      <c r="J132">
        <v>3</v>
      </c>
      <c r="K132">
        <v>3</v>
      </c>
      <c r="L132">
        <f>AVERAGE(Table1[[#This Row],[lab1]:[lab4]])</f>
        <v>3</v>
      </c>
      <c r="N132">
        <f>ABS(Table1[[#This Row],[lab_loc]]-Table1[[#This Row],[avg_lab]])</f>
        <v>0</v>
      </c>
      <c r="O132">
        <f>COUNTIF(Table1[[#This Row],[var1]:[var4]],"&gt;1")</f>
        <v>1</v>
      </c>
      <c r="P132">
        <f>ROUND(Table1[[#This Row],[avg_lab]],0)</f>
        <v>3</v>
      </c>
      <c r="Q132" t="str">
        <f>Table1[[#This Row],[lab1]]&amp;" "&amp;Table1[[#This Row],[lab2]]&amp;" "&amp;Table1[[#This Row],[lab3]]&amp;" "&amp;Table1[[#This Row],[lab4]]</f>
        <v>3 3 3 3</v>
      </c>
      <c r="R132" t="str">
        <f>VLOOKUP(Table1[[#This Row],[labels]],'labels set checker'!$A$1:$J$202,10,FALSE)</f>
        <v>{3,3,3,3}</v>
      </c>
      <c r="S132">
        <f>IF(Table1[[#This Row],[avg_lab_rounded]]=Table1[[#This Row],[lab_loc]],1,0)</f>
        <v>1</v>
      </c>
      <c r="T132">
        <f>(Table1[[#This Row],[lab_loc]]-Table1[[#This Row],[avg_lab]])^2</f>
        <v>0</v>
      </c>
      <c r="U132" s="10">
        <f>COUNTIF(Table1[[#This Row],[var_loc]],"&gt;1")</f>
        <v>0</v>
      </c>
      <c r="V132" s="10" t="str">
        <f>IF(Table1[[#This Row],[var_loc]]&gt;0.9,"highvar","lowvar")</f>
        <v>lowvar</v>
      </c>
    </row>
    <row r="133" spans="1:22" x14ac:dyDescent="0.25">
      <c r="A133">
        <v>514</v>
      </c>
      <c r="B133">
        <v>0.55999999999999905</v>
      </c>
      <c r="C133">
        <v>0.55999999999999905</v>
      </c>
      <c r="D133">
        <v>2</v>
      </c>
      <c r="E133">
        <v>0.159999999999999</v>
      </c>
      <c r="F133">
        <v>0.55999999999999905</v>
      </c>
      <c r="G133">
        <v>2</v>
      </c>
      <c r="H133">
        <v>4</v>
      </c>
      <c r="I133">
        <v>3</v>
      </c>
      <c r="J133">
        <v>4</v>
      </c>
      <c r="K133">
        <v>4</v>
      </c>
      <c r="L133">
        <f>AVERAGE(Table1[[#This Row],[lab1]:[lab4]])</f>
        <v>3.25</v>
      </c>
      <c r="N133">
        <f>ABS(Table1[[#This Row],[lab_loc]]-Table1[[#This Row],[avg_lab]])</f>
        <v>0.75</v>
      </c>
      <c r="O133">
        <f>COUNTIF(Table1[[#This Row],[var1]:[var4]],"&gt;1")</f>
        <v>1</v>
      </c>
      <c r="P133">
        <f>ROUND(Table1[[#This Row],[avg_lab]],0)</f>
        <v>3</v>
      </c>
      <c r="Q133" t="str">
        <f>Table1[[#This Row],[lab1]]&amp;" "&amp;Table1[[#This Row],[lab2]]&amp;" "&amp;Table1[[#This Row],[lab3]]&amp;" "&amp;Table1[[#This Row],[lab4]]</f>
        <v>2 4 3 4</v>
      </c>
      <c r="R133" t="str">
        <f>VLOOKUP(Table1[[#This Row],[labels]],'labels set checker'!$A$1:$J$202,10,FALSE)</f>
        <v>{2,3,4,4}</v>
      </c>
      <c r="S133">
        <f>IF(Table1[[#This Row],[avg_lab_rounded]]=Table1[[#This Row],[lab_loc]],1,0)</f>
        <v>0</v>
      </c>
      <c r="T133">
        <f>(Table1[[#This Row],[lab_loc]]-Table1[[#This Row],[avg_lab]])^2</f>
        <v>0.5625</v>
      </c>
      <c r="U133" s="10">
        <f>COUNTIF(Table1[[#This Row],[var_loc]],"&gt;1")</f>
        <v>0</v>
      </c>
      <c r="V133" s="10" t="str">
        <f>IF(Table1[[#This Row],[var_loc]]&gt;0.9,"highvar","lowvar")</f>
        <v>lowvar</v>
      </c>
    </row>
    <row r="134" spans="1:22" x14ac:dyDescent="0.25">
      <c r="A134">
        <v>515</v>
      </c>
      <c r="B134">
        <v>1.36</v>
      </c>
      <c r="C134">
        <v>0.24</v>
      </c>
      <c r="D134">
        <v>1.36</v>
      </c>
      <c r="E134">
        <v>0.16</v>
      </c>
      <c r="F134">
        <v>0.4</v>
      </c>
      <c r="G134">
        <v>3</v>
      </c>
      <c r="H134">
        <v>1</v>
      </c>
      <c r="I134">
        <v>3</v>
      </c>
      <c r="J134">
        <v>2</v>
      </c>
      <c r="K134">
        <v>2</v>
      </c>
      <c r="L134">
        <f>AVERAGE(Table1[[#This Row],[lab1]:[lab4]])</f>
        <v>2.25</v>
      </c>
      <c r="N134">
        <f>ABS(Table1[[#This Row],[lab_loc]]-Table1[[#This Row],[avg_lab]])</f>
        <v>0.25</v>
      </c>
      <c r="O134">
        <f>COUNTIF(Table1[[#This Row],[var1]:[var4]],"&gt;1")</f>
        <v>2</v>
      </c>
      <c r="P134">
        <f>ROUND(Table1[[#This Row],[avg_lab]],0)</f>
        <v>2</v>
      </c>
      <c r="Q134" t="str">
        <f>Table1[[#This Row],[lab1]]&amp;" "&amp;Table1[[#This Row],[lab2]]&amp;" "&amp;Table1[[#This Row],[lab3]]&amp;" "&amp;Table1[[#This Row],[lab4]]</f>
        <v>3 1 3 2</v>
      </c>
      <c r="R134" t="str">
        <f>VLOOKUP(Table1[[#This Row],[labels]],'labels set checker'!$A$1:$J$202,10,FALSE)</f>
        <v>{1,2,3,3}</v>
      </c>
      <c r="S134">
        <f>IF(Table1[[#This Row],[avg_lab_rounded]]=Table1[[#This Row],[lab_loc]],1,0)</f>
        <v>1</v>
      </c>
      <c r="T134">
        <f>(Table1[[#This Row],[lab_loc]]-Table1[[#This Row],[avg_lab]])^2</f>
        <v>6.25E-2</v>
      </c>
      <c r="U134" s="10">
        <f>COUNTIF(Table1[[#This Row],[var_loc]],"&gt;1")</f>
        <v>0</v>
      </c>
      <c r="V134" s="10" t="str">
        <f>IF(Table1[[#This Row],[var_loc]]&gt;0.9,"highvar","lowvar")</f>
        <v>lowvar</v>
      </c>
    </row>
    <row r="135" spans="1:22" x14ac:dyDescent="0.25">
      <c r="A135">
        <v>516</v>
      </c>
      <c r="B135">
        <v>0.96</v>
      </c>
      <c r="C135">
        <v>1.04</v>
      </c>
      <c r="D135">
        <v>1.04</v>
      </c>
      <c r="E135">
        <v>0.4</v>
      </c>
      <c r="F135">
        <v>0.4</v>
      </c>
      <c r="G135">
        <v>2</v>
      </c>
      <c r="H135">
        <v>3</v>
      </c>
      <c r="I135">
        <v>3</v>
      </c>
      <c r="J135">
        <v>4</v>
      </c>
      <c r="K135">
        <v>4</v>
      </c>
      <c r="L135">
        <f>AVERAGE(Table1[[#This Row],[lab1]:[lab4]])</f>
        <v>3</v>
      </c>
      <c r="N135">
        <f>ABS(Table1[[#This Row],[lab_loc]]-Table1[[#This Row],[avg_lab]])</f>
        <v>1</v>
      </c>
      <c r="O135">
        <f>COUNTIF(Table1[[#This Row],[var1]:[var4]],"&gt;1")</f>
        <v>2</v>
      </c>
      <c r="P135">
        <f>ROUND(Table1[[#This Row],[avg_lab]],0)</f>
        <v>3</v>
      </c>
      <c r="Q135" t="str">
        <f>Table1[[#This Row],[lab1]]&amp;" "&amp;Table1[[#This Row],[lab2]]&amp;" "&amp;Table1[[#This Row],[lab3]]&amp;" "&amp;Table1[[#This Row],[lab4]]</f>
        <v>2 3 3 4</v>
      </c>
      <c r="R135" t="str">
        <f>VLOOKUP(Table1[[#This Row],[labels]],'labels set checker'!$A$1:$J$202,10,FALSE)</f>
        <v>{2,3,3,4}</v>
      </c>
      <c r="S135">
        <f>IF(Table1[[#This Row],[avg_lab_rounded]]=Table1[[#This Row],[lab_loc]],1,0)</f>
        <v>0</v>
      </c>
      <c r="T135">
        <f>(Table1[[#This Row],[lab_loc]]-Table1[[#This Row],[avg_lab]])^2</f>
        <v>1</v>
      </c>
      <c r="U135" s="10">
        <f>COUNTIF(Table1[[#This Row],[var_loc]],"&gt;1")</f>
        <v>0</v>
      </c>
      <c r="V135" s="10" t="str">
        <f>IF(Table1[[#This Row],[var_loc]]&gt;0.9,"highvar","lowvar")</f>
        <v>lowvar</v>
      </c>
    </row>
    <row r="136" spans="1:22" x14ac:dyDescent="0.25">
      <c r="A136">
        <v>517</v>
      </c>
      <c r="B136">
        <v>1.2</v>
      </c>
      <c r="C136">
        <v>0.64</v>
      </c>
      <c r="D136">
        <v>0.8</v>
      </c>
      <c r="E136">
        <v>1.04</v>
      </c>
      <c r="F136">
        <v>0.8</v>
      </c>
      <c r="G136">
        <v>3</v>
      </c>
      <c r="H136">
        <v>4</v>
      </c>
      <c r="I136">
        <v>3</v>
      </c>
      <c r="J136">
        <v>3</v>
      </c>
      <c r="K136">
        <v>3</v>
      </c>
      <c r="L136">
        <f>AVERAGE(Table1[[#This Row],[lab1]:[lab4]])</f>
        <v>3.25</v>
      </c>
      <c r="N136">
        <f>ABS(Table1[[#This Row],[lab_loc]]-Table1[[#This Row],[avg_lab]])</f>
        <v>0.25</v>
      </c>
      <c r="O136">
        <f>COUNTIF(Table1[[#This Row],[var1]:[var4]],"&gt;1")</f>
        <v>2</v>
      </c>
      <c r="P136">
        <f>ROUND(Table1[[#This Row],[avg_lab]],0)</f>
        <v>3</v>
      </c>
      <c r="Q136" t="str">
        <f>Table1[[#This Row],[lab1]]&amp;" "&amp;Table1[[#This Row],[lab2]]&amp;" "&amp;Table1[[#This Row],[lab3]]&amp;" "&amp;Table1[[#This Row],[lab4]]</f>
        <v>3 4 3 3</v>
      </c>
      <c r="R136" t="str">
        <f>VLOOKUP(Table1[[#This Row],[labels]],'labels set checker'!$A$1:$J$202,10,FALSE)</f>
        <v>{3,3,3,4}</v>
      </c>
      <c r="S136">
        <f>IF(Table1[[#This Row],[avg_lab_rounded]]=Table1[[#This Row],[lab_loc]],1,0)</f>
        <v>1</v>
      </c>
      <c r="T136">
        <f>(Table1[[#This Row],[lab_loc]]-Table1[[#This Row],[avg_lab]])^2</f>
        <v>6.25E-2</v>
      </c>
      <c r="U136" s="10">
        <f>COUNTIF(Table1[[#This Row],[var_loc]],"&gt;1")</f>
        <v>0</v>
      </c>
      <c r="V136" s="10" t="str">
        <f>IF(Table1[[#This Row],[var_loc]]&gt;0.9,"highvar","lowvar")</f>
        <v>lowvar</v>
      </c>
    </row>
    <row r="137" spans="1:22" x14ac:dyDescent="0.25">
      <c r="A137">
        <v>520</v>
      </c>
      <c r="B137">
        <v>0.8</v>
      </c>
      <c r="C137">
        <v>1.6</v>
      </c>
      <c r="D137">
        <v>0</v>
      </c>
      <c r="E137">
        <v>0.64</v>
      </c>
      <c r="F137">
        <v>0.4</v>
      </c>
      <c r="G137">
        <v>3</v>
      </c>
      <c r="H137">
        <v>4</v>
      </c>
      <c r="I137">
        <v>4</v>
      </c>
      <c r="J137">
        <v>4</v>
      </c>
      <c r="K137">
        <v>4</v>
      </c>
      <c r="L137">
        <f>AVERAGE(Table1[[#This Row],[lab1]:[lab4]])</f>
        <v>3.75</v>
      </c>
      <c r="N137">
        <f>ABS(Table1[[#This Row],[lab_loc]]-Table1[[#This Row],[avg_lab]])</f>
        <v>0.25</v>
      </c>
      <c r="O137">
        <f>COUNTIF(Table1[[#This Row],[var1]:[var4]],"&gt;1")</f>
        <v>1</v>
      </c>
      <c r="P137">
        <f>ROUND(Table1[[#This Row],[avg_lab]],0)</f>
        <v>4</v>
      </c>
      <c r="Q137" t="str">
        <f>Table1[[#This Row],[lab1]]&amp;" "&amp;Table1[[#This Row],[lab2]]&amp;" "&amp;Table1[[#This Row],[lab3]]&amp;" "&amp;Table1[[#This Row],[lab4]]</f>
        <v>3 4 4 4</v>
      </c>
      <c r="R137" t="str">
        <f>VLOOKUP(Table1[[#This Row],[labels]],'labels set checker'!$A$1:$J$202,10,FALSE)</f>
        <v>{3,4,4,4}</v>
      </c>
      <c r="S137">
        <f>IF(Table1[[#This Row],[avg_lab_rounded]]=Table1[[#This Row],[lab_loc]],1,0)</f>
        <v>1</v>
      </c>
      <c r="T137">
        <f>(Table1[[#This Row],[lab_loc]]-Table1[[#This Row],[avg_lab]])^2</f>
        <v>6.25E-2</v>
      </c>
      <c r="U137" s="10">
        <f>COUNTIF(Table1[[#This Row],[var_loc]],"&gt;1")</f>
        <v>0</v>
      </c>
      <c r="V137" s="10" t="str">
        <f>IF(Table1[[#This Row],[var_loc]]&gt;0.9,"highvar","lowvar")</f>
        <v>lowvar</v>
      </c>
    </row>
    <row r="138" spans="1:22" x14ac:dyDescent="0.25">
      <c r="A138">
        <v>523</v>
      </c>
      <c r="B138">
        <v>0.16</v>
      </c>
      <c r="C138">
        <v>0.96</v>
      </c>
      <c r="D138">
        <v>0.24</v>
      </c>
      <c r="E138">
        <v>0</v>
      </c>
      <c r="F138">
        <v>0.55999999999999905</v>
      </c>
      <c r="G138">
        <v>2</v>
      </c>
      <c r="H138">
        <v>2</v>
      </c>
      <c r="I138">
        <v>2</v>
      </c>
      <c r="J138">
        <v>2</v>
      </c>
      <c r="K138">
        <v>2</v>
      </c>
      <c r="L138">
        <f>AVERAGE(Table1[[#This Row],[lab1]:[lab4]])</f>
        <v>2</v>
      </c>
      <c r="N138">
        <f>ABS(Table1[[#This Row],[lab_loc]]-Table1[[#This Row],[avg_lab]])</f>
        <v>0</v>
      </c>
      <c r="O138">
        <f>COUNTIF(Table1[[#This Row],[var1]:[var4]],"&gt;1")</f>
        <v>0</v>
      </c>
      <c r="P138">
        <f>ROUND(Table1[[#This Row],[avg_lab]],0)</f>
        <v>2</v>
      </c>
      <c r="Q138" t="str">
        <f>Table1[[#This Row],[lab1]]&amp;" "&amp;Table1[[#This Row],[lab2]]&amp;" "&amp;Table1[[#This Row],[lab3]]&amp;" "&amp;Table1[[#This Row],[lab4]]</f>
        <v>2 2 2 2</v>
      </c>
      <c r="R138" t="str">
        <f>VLOOKUP(Table1[[#This Row],[labels]],'labels set checker'!$A$1:$J$202,10,FALSE)</f>
        <v>{2,2,2,2}</v>
      </c>
      <c r="S138">
        <f>IF(Table1[[#This Row],[avg_lab_rounded]]=Table1[[#This Row],[lab_loc]],1,0)</f>
        <v>1</v>
      </c>
      <c r="T138">
        <f>(Table1[[#This Row],[lab_loc]]-Table1[[#This Row],[avg_lab]])^2</f>
        <v>0</v>
      </c>
      <c r="U138" s="10">
        <f>COUNTIF(Table1[[#This Row],[var_loc]],"&gt;1")</f>
        <v>0</v>
      </c>
      <c r="V138" s="10" t="str">
        <f>IF(Table1[[#This Row],[var_loc]]&gt;0.9,"highvar","lowvar")</f>
        <v>lowvar</v>
      </c>
    </row>
    <row r="139" spans="1:22" x14ac:dyDescent="0.25">
      <c r="A139">
        <v>527</v>
      </c>
      <c r="B139">
        <v>0.55999999999999905</v>
      </c>
      <c r="C139">
        <v>0.8</v>
      </c>
      <c r="D139">
        <v>0.64</v>
      </c>
      <c r="E139">
        <v>1.04</v>
      </c>
      <c r="F139">
        <v>0.56000000000000005</v>
      </c>
      <c r="G139">
        <v>2</v>
      </c>
      <c r="H139">
        <v>2</v>
      </c>
      <c r="I139">
        <v>2</v>
      </c>
      <c r="J139">
        <v>2</v>
      </c>
      <c r="K139">
        <v>2</v>
      </c>
      <c r="L139">
        <f>AVERAGE(Table1[[#This Row],[lab1]:[lab4]])</f>
        <v>2</v>
      </c>
      <c r="N139">
        <f>ABS(Table1[[#This Row],[lab_loc]]-Table1[[#This Row],[avg_lab]])</f>
        <v>0</v>
      </c>
      <c r="O139">
        <f>COUNTIF(Table1[[#This Row],[var1]:[var4]],"&gt;1")</f>
        <v>1</v>
      </c>
      <c r="P139">
        <f>ROUND(Table1[[#This Row],[avg_lab]],0)</f>
        <v>2</v>
      </c>
      <c r="Q139" t="str">
        <f>Table1[[#This Row],[lab1]]&amp;" "&amp;Table1[[#This Row],[lab2]]&amp;" "&amp;Table1[[#This Row],[lab3]]&amp;" "&amp;Table1[[#This Row],[lab4]]</f>
        <v>2 2 2 2</v>
      </c>
      <c r="R139" t="str">
        <f>VLOOKUP(Table1[[#This Row],[labels]],'labels set checker'!$A$1:$J$202,10,FALSE)</f>
        <v>{2,2,2,2}</v>
      </c>
      <c r="S139">
        <f>IF(Table1[[#This Row],[avg_lab_rounded]]=Table1[[#This Row],[lab_loc]],1,0)</f>
        <v>1</v>
      </c>
      <c r="T139">
        <f>(Table1[[#This Row],[lab_loc]]-Table1[[#This Row],[avg_lab]])^2</f>
        <v>0</v>
      </c>
      <c r="U139" s="10">
        <f>COUNTIF(Table1[[#This Row],[var_loc]],"&gt;1")</f>
        <v>0</v>
      </c>
      <c r="V139" s="10" t="str">
        <f>IF(Table1[[#This Row],[var_loc]]&gt;0.9,"highvar","lowvar")</f>
        <v>lowvar</v>
      </c>
    </row>
    <row r="140" spans="1:22" x14ac:dyDescent="0.25">
      <c r="A140">
        <v>529</v>
      </c>
      <c r="B140">
        <v>0.24</v>
      </c>
      <c r="C140">
        <v>0.64</v>
      </c>
      <c r="D140">
        <v>0.4</v>
      </c>
      <c r="E140">
        <v>0.24</v>
      </c>
      <c r="F140">
        <v>0.24</v>
      </c>
      <c r="G140">
        <v>4</v>
      </c>
      <c r="H140">
        <v>3</v>
      </c>
      <c r="I140">
        <v>4</v>
      </c>
      <c r="J140">
        <v>4</v>
      </c>
      <c r="K140">
        <v>5</v>
      </c>
      <c r="L140">
        <f>AVERAGE(Table1[[#This Row],[lab1]:[lab4]])</f>
        <v>3.75</v>
      </c>
      <c r="N140">
        <f>ABS(Table1[[#This Row],[lab_loc]]-Table1[[#This Row],[avg_lab]])</f>
        <v>1.25</v>
      </c>
      <c r="O140">
        <f>COUNTIF(Table1[[#This Row],[var1]:[var4]],"&gt;1")</f>
        <v>0</v>
      </c>
      <c r="P140">
        <f>ROUND(Table1[[#This Row],[avg_lab]],0)</f>
        <v>4</v>
      </c>
      <c r="Q140" t="str">
        <f>Table1[[#This Row],[lab1]]&amp;" "&amp;Table1[[#This Row],[lab2]]&amp;" "&amp;Table1[[#This Row],[lab3]]&amp;" "&amp;Table1[[#This Row],[lab4]]</f>
        <v>4 3 4 4</v>
      </c>
      <c r="R140" t="str">
        <f>VLOOKUP(Table1[[#This Row],[labels]],'labels set checker'!$A$1:$J$202,10,FALSE)</f>
        <v>{3,4,4,4}</v>
      </c>
      <c r="S140">
        <f>IF(Table1[[#This Row],[avg_lab_rounded]]=Table1[[#This Row],[lab_loc]],1,0)</f>
        <v>0</v>
      </c>
      <c r="T140">
        <f>(Table1[[#This Row],[lab_loc]]-Table1[[#This Row],[avg_lab]])^2</f>
        <v>1.5625</v>
      </c>
      <c r="U140" s="10">
        <f>COUNTIF(Table1[[#This Row],[var_loc]],"&gt;1")</f>
        <v>0</v>
      </c>
      <c r="V140" s="10" t="str">
        <f>IF(Table1[[#This Row],[var_loc]]&gt;0.9,"highvar","lowvar")</f>
        <v>lowvar</v>
      </c>
    </row>
    <row r="141" spans="1:22" x14ac:dyDescent="0.25">
      <c r="A141">
        <v>530</v>
      </c>
      <c r="B141">
        <v>1.44</v>
      </c>
      <c r="C141">
        <v>0.159999999999999</v>
      </c>
      <c r="D141">
        <v>0.96</v>
      </c>
      <c r="E141">
        <v>1.44</v>
      </c>
      <c r="F141">
        <v>0.64</v>
      </c>
      <c r="G141">
        <v>4</v>
      </c>
      <c r="H141">
        <v>2</v>
      </c>
      <c r="I141">
        <v>2</v>
      </c>
      <c r="J141">
        <v>2</v>
      </c>
      <c r="K141">
        <v>2</v>
      </c>
      <c r="L141">
        <f>AVERAGE(Table1[[#This Row],[lab1]:[lab4]])</f>
        <v>2.5</v>
      </c>
      <c r="N141">
        <f>ABS(Table1[[#This Row],[lab_loc]]-Table1[[#This Row],[avg_lab]])</f>
        <v>0.5</v>
      </c>
      <c r="O141">
        <f>COUNTIF(Table1[[#This Row],[var1]:[var4]],"&gt;1")</f>
        <v>2</v>
      </c>
      <c r="P141">
        <f>ROUND(Table1[[#This Row],[avg_lab]],0)</f>
        <v>3</v>
      </c>
      <c r="Q141" t="str">
        <f>Table1[[#This Row],[lab1]]&amp;" "&amp;Table1[[#This Row],[lab2]]&amp;" "&amp;Table1[[#This Row],[lab3]]&amp;" "&amp;Table1[[#This Row],[lab4]]</f>
        <v>4 2 2 2</v>
      </c>
      <c r="R141" t="str">
        <f>VLOOKUP(Table1[[#This Row],[labels]],'labels set checker'!$A$1:$J$202,10,FALSE)</f>
        <v>{2,2,2,4}</v>
      </c>
      <c r="S141">
        <f>IF(Table1[[#This Row],[avg_lab_rounded]]=Table1[[#This Row],[lab_loc]],1,0)</f>
        <v>0</v>
      </c>
      <c r="T141">
        <f>(Table1[[#This Row],[lab_loc]]-Table1[[#This Row],[avg_lab]])^2</f>
        <v>0.25</v>
      </c>
      <c r="U141" s="10">
        <f>COUNTIF(Table1[[#This Row],[var_loc]],"&gt;1")</f>
        <v>0</v>
      </c>
      <c r="V141" s="10" t="str">
        <f>IF(Table1[[#This Row],[var_loc]]&gt;0.9,"highvar","lowvar")</f>
        <v>lowvar</v>
      </c>
    </row>
    <row r="142" spans="1:22" x14ac:dyDescent="0.25">
      <c r="A142">
        <v>533</v>
      </c>
      <c r="B142">
        <v>0.24</v>
      </c>
      <c r="C142">
        <v>0.64</v>
      </c>
      <c r="D142">
        <v>1.36</v>
      </c>
      <c r="E142">
        <v>0.55999999999999905</v>
      </c>
      <c r="F142">
        <v>0.8</v>
      </c>
      <c r="G142">
        <v>2</v>
      </c>
      <c r="H142">
        <v>2</v>
      </c>
      <c r="I142">
        <v>4</v>
      </c>
      <c r="J142">
        <v>3</v>
      </c>
      <c r="K142">
        <v>3</v>
      </c>
      <c r="L142">
        <f>AVERAGE(Table1[[#This Row],[lab1]:[lab4]])</f>
        <v>2.75</v>
      </c>
      <c r="N142">
        <f>ABS(Table1[[#This Row],[lab_loc]]-Table1[[#This Row],[avg_lab]])</f>
        <v>0.25</v>
      </c>
      <c r="O142">
        <f>COUNTIF(Table1[[#This Row],[var1]:[var4]],"&gt;1")</f>
        <v>1</v>
      </c>
      <c r="P142">
        <f>ROUND(Table1[[#This Row],[avg_lab]],0)</f>
        <v>3</v>
      </c>
      <c r="Q142" t="str">
        <f>Table1[[#This Row],[lab1]]&amp;" "&amp;Table1[[#This Row],[lab2]]&amp;" "&amp;Table1[[#This Row],[lab3]]&amp;" "&amp;Table1[[#This Row],[lab4]]</f>
        <v>2 2 4 3</v>
      </c>
      <c r="R142" t="str">
        <f>VLOOKUP(Table1[[#This Row],[labels]],'labels set checker'!$A$1:$J$202,10,FALSE)</f>
        <v>{2,2,3,4}</v>
      </c>
      <c r="S142">
        <f>IF(Table1[[#This Row],[avg_lab_rounded]]=Table1[[#This Row],[lab_loc]],1,0)</f>
        <v>1</v>
      </c>
      <c r="T142">
        <f>(Table1[[#This Row],[lab_loc]]-Table1[[#This Row],[avg_lab]])^2</f>
        <v>6.25E-2</v>
      </c>
      <c r="U142" s="10">
        <f>COUNTIF(Table1[[#This Row],[var_loc]],"&gt;1")</f>
        <v>0</v>
      </c>
      <c r="V142" s="10" t="str">
        <f>IF(Table1[[#This Row],[var_loc]]&gt;0.9,"highvar","lowvar")</f>
        <v>lowvar</v>
      </c>
    </row>
    <row r="143" spans="1:22" x14ac:dyDescent="0.25">
      <c r="A143">
        <v>646</v>
      </c>
      <c r="B143">
        <v>0.55999999999999905</v>
      </c>
      <c r="C143">
        <v>0.55999999999999905</v>
      </c>
      <c r="D143">
        <v>0.64</v>
      </c>
      <c r="E143">
        <v>0.159999999999999</v>
      </c>
      <c r="F143">
        <v>0.24</v>
      </c>
      <c r="G143">
        <v>3</v>
      </c>
      <c r="H143">
        <v>3</v>
      </c>
      <c r="I143">
        <v>4</v>
      </c>
      <c r="J143">
        <v>3</v>
      </c>
      <c r="K143">
        <v>4</v>
      </c>
      <c r="L143">
        <f>AVERAGE(Table1[[#This Row],[lab1]:[lab4]])</f>
        <v>3.25</v>
      </c>
      <c r="N143">
        <f>ABS(Table1[[#This Row],[lab_loc]]-Table1[[#This Row],[avg_lab]])</f>
        <v>0.75</v>
      </c>
      <c r="O143">
        <f>COUNTIF(Table1[[#This Row],[var1]:[var4]],"&gt;1")</f>
        <v>0</v>
      </c>
      <c r="P143">
        <f>ROUND(Table1[[#This Row],[avg_lab]],0)</f>
        <v>3</v>
      </c>
      <c r="Q143" t="str">
        <f>Table1[[#This Row],[lab1]]&amp;" "&amp;Table1[[#This Row],[lab2]]&amp;" "&amp;Table1[[#This Row],[lab3]]&amp;" "&amp;Table1[[#This Row],[lab4]]</f>
        <v>3 3 4 3</v>
      </c>
      <c r="R143" t="str">
        <f>VLOOKUP(Table1[[#This Row],[labels]],'labels set checker'!$A$1:$J$202,10,FALSE)</f>
        <v>{3,3,3,4}</v>
      </c>
      <c r="S143">
        <f>IF(Table1[[#This Row],[avg_lab_rounded]]=Table1[[#This Row],[lab_loc]],1,0)</f>
        <v>0</v>
      </c>
      <c r="T143">
        <f>(Table1[[#This Row],[lab_loc]]-Table1[[#This Row],[avg_lab]])^2</f>
        <v>0.5625</v>
      </c>
      <c r="U143" s="10">
        <f>COUNTIF(Table1[[#This Row],[var_loc]],"&gt;1")</f>
        <v>0</v>
      </c>
      <c r="V143" s="10" t="str">
        <f>IF(Table1[[#This Row],[var_loc]]&gt;0.9,"highvar","lowvar")</f>
        <v>lowvar</v>
      </c>
    </row>
    <row r="144" spans="1:22" x14ac:dyDescent="0.25">
      <c r="A144">
        <v>649</v>
      </c>
      <c r="B144">
        <v>0.24</v>
      </c>
      <c r="C144">
        <v>0.24</v>
      </c>
      <c r="D144">
        <v>0.55999999999999905</v>
      </c>
      <c r="E144">
        <v>0.159999999999999</v>
      </c>
      <c r="F144">
        <v>0.96</v>
      </c>
      <c r="G144">
        <v>3</v>
      </c>
      <c r="H144">
        <v>2</v>
      </c>
      <c r="I144">
        <v>3</v>
      </c>
      <c r="J144">
        <v>2</v>
      </c>
      <c r="K144">
        <v>2</v>
      </c>
      <c r="L144">
        <f>AVERAGE(Table1[[#This Row],[lab1]:[lab4]])</f>
        <v>2.5</v>
      </c>
      <c r="N144">
        <f>ABS(Table1[[#This Row],[lab_loc]]-Table1[[#This Row],[avg_lab]])</f>
        <v>0.5</v>
      </c>
      <c r="O144">
        <f>COUNTIF(Table1[[#This Row],[var1]:[var4]],"&gt;1")</f>
        <v>0</v>
      </c>
      <c r="P144">
        <f>ROUND(Table1[[#This Row],[avg_lab]],0)</f>
        <v>3</v>
      </c>
      <c r="Q144" t="str">
        <f>Table1[[#This Row],[lab1]]&amp;" "&amp;Table1[[#This Row],[lab2]]&amp;" "&amp;Table1[[#This Row],[lab3]]&amp;" "&amp;Table1[[#This Row],[lab4]]</f>
        <v>3 2 3 2</v>
      </c>
      <c r="R144" t="str">
        <f>VLOOKUP(Table1[[#This Row],[labels]],'labels set checker'!$A$1:$J$202,10,FALSE)</f>
        <v>{2,2,3,3}</v>
      </c>
      <c r="S144">
        <f>IF(Table1[[#This Row],[avg_lab_rounded]]=Table1[[#This Row],[lab_loc]],1,0)</f>
        <v>0</v>
      </c>
      <c r="T144">
        <f>(Table1[[#This Row],[lab_loc]]-Table1[[#This Row],[avg_lab]])^2</f>
        <v>0.25</v>
      </c>
      <c r="U144" s="10">
        <f>COUNTIF(Table1[[#This Row],[var_loc]],"&gt;1")</f>
        <v>0</v>
      </c>
      <c r="V144" s="10" t="str">
        <f>IF(Table1[[#This Row],[var_loc]]&gt;0.9,"highvar","lowvar")</f>
        <v>highvar</v>
      </c>
    </row>
    <row r="145" spans="1:22" x14ac:dyDescent="0.25">
      <c r="A145">
        <v>650</v>
      </c>
      <c r="B145">
        <v>0.159999999999999</v>
      </c>
      <c r="C145">
        <v>1.2</v>
      </c>
      <c r="D145">
        <v>0.16</v>
      </c>
      <c r="E145">
        <v>0.24</v>
      </c>
      <c r="F145">
        <v>0.16</v>
      </c>
      <c r="G145">
        <v>2</v>
      </c>
      <c r="H145">
        <v>2</v>
      </c>
      <c r="I145">
        <v>2</v>
      </c>
      <c r="J145">
        <v>2</v>
      </c>
      <c r="K145">
        <v>2</v>
      </c>
      <c r="L145">
        <f>AVERAGE(Table1[[#This Row],[lab1]:[lab4]])</f>
        <v>2</v>
      </c>
      <c r="N145">
        <f>ABS(Table1[[#This Row],[lab_loc]]-Table1[[#This Row],[avg_lab]])</f>
        <v>0</v>
      </c>
      <c r="O145">
        <f>COUNTIF(Table1[[#This Row],[var1]:[var4]],"&gt;1")</f>
        <v>1</v>
      </c>
      <c r="P145">
        <f>ROUND(Table1[[#This Row],[avg_lab]],0)</f>
        <v>2</v>
      </c>
      <c r="Q145" t="str">
        <f>Table1[[#This Row],[lab1]]&amp;" "&amp;Table1[[#This Row],[lab2]]&amp;" "&amp;Table1[[#This Row],[lab3]]&amp;" "&amp;Table1[[#This Row],[lab4]]</f>
        <v>2 2 2 2</v>
      </c>
      <c r="R145" t="str">
        <f>VLOOKUP(Table1[[#This Row],[labels]],'labels set checker'!$A$1:$J$202,10,FALSE)</f>
        <v>{2,2,2,2}</v>
      </c>
      <c r="S145">
        <f>IF(Table1[[#This Row],[avg_lab_rounded]]=Table1[[#This Row],[lab_loc]],1,0)</f>
        <v>1</v>
      </c>
      <c r="T145">
        <f>(Table1[[#This Row],[lab_loc]]-Table1[[#This Row],[avg_lab]])^2</f>
        <v>0</v>
      </c>
      <c r="U145" s="10">
        <f>COUNTIF(Table1[[#This Row],[var_loc]],"&gt;1")</f>
        <v>0</v>
      </c>
      <c r="V145" s="10" t="str">
        <f>IF(Table1[[#This Row],[var_loc]]&gt;0.9,"highvar","lowvar")</f>
        <v>lowvar</v>
      </c>
    </row>
    <row r="146" spans="1:22" x14ac:dyDescent="0.25">
      <c r="A146">
        <v>653</v>
      </c>
      <c r="B146">
        <v>0.4</v>
      </c>
      <c r="C146">
        <v>0.24</v>
      </c>
      <c r="D146">
        <v>0.4</v>
      </c>
      <c r="E146">
        <v>0.4</v>
      </c>
      <c r="F146">
        <v>0.24</v>
      </c>
      <c r="G146">
        <v>3</v>
      </c>
      <c r="H146">
        <v>4</v>
      </c>
      <c r="I146">
        <v>3</v>
      </c>
      <c r="J146">
        <v>3</v>
      </c>
      <c r="K146">
        <v>3</v>
      </c>
      <c r="L146">
        <f>AVERAGE(Table1[[#This Row],[lab1]:[lab4]])</f>
        <v>3.25</v>
      </c>
      <c r="N146">
        <f>ABS(Table1[[#This Row],[lab_loc]]-Table1[[#This Row],[avg_lab]])</f>
        <v>0.25</v>
      </c>
      <c r="O146">
        <f>COUNTIF(Table1[[#This Row],[var1]:[var4]],"&gt;1")</f>
        <v>0</v>
      </c>
      <c r="P146">
        <f>ROUND(Table1[[#This Row],[avg_lab]],0)</f>
        <v>3</v>
      </c>
      <c r="Q146" t="str">
        <f>Table1[[#This Row],[lab1]]&amp;" "&amp;Table1[[#This Row],[lab2]]&amp;" "&amp;Table1[[#This Row],[lab3]]&amp;" "&amp;Table1[[#This Row],[lab4]]</f>
        <v>3 4 3 3</v>
      </c>
      <c r="R146" t="str">
        <f>VLOOKUP(Table1[[#This Row],[labels]],'labels set checker'!$A$1:$J$202,10,FALSE)</f>
        <v>{3,3,3,4}</v>
      </c>
      <c r="S146">
        <f>IF(Table1[[#This Row],[avg_lab_rounded]]=Table1[[#This Row],[lab_loc]],1,0)</f>
        <v>1</v>
      </c>
      <c r="T146">
        <f>(Table1[[#This Row],[lab_loc]]-Table1[[#This Row],[avg_lab]])^2</f>
        <v>6.25E-2</v>
      </c>
      <c r="U146" s="10">
        <f>COUNTIF(Table1[[#This Row],[var_loc]],"&gt;1")</f>
        <v>0</v>
      </c>
      <c r="V146" s="10" t="str">
        <f>IF(Table1[[#This Row],[var_loc]]&gt;0.9,"highvar","lowvar")</f>
        <v>lowvar</v>
      </c>
    </row>
    <row r="147" spans="1:22" x14ac:dyDescent="0.25">
      <c r="A147">
        <v>654</v>
      </c>
      <c r="B147">
        <v>0.159999999999999</v>
      </c>
      <c r="C147">
        <v>0.55999999999999905</v>
      </c>
      <c r="D147">
        <v>1.2</v>
      </c>
      <c r="E147">
        <v>0.55999999999999905</v>
      </c>
      <c r="F147">
        <v>0.55999999999999905</v>
      </c>
      <c r="G147">
        <v>3</v>
      </c>
      <c r="H147">
        <v>3</v>
      </c>
      <c r="I147">
        <v>3</v>
      </c>
      <c r="J147">
        <v>3</v>
      </c>
      <c r="K147">
        <v>3</v>
      </c>
      <c r="L147">
        <f>AVERAGE(Table1[[#This Row],[lab1]:[lab4]])</f>
        <v>3</v>
      </c>
      <c r="N147">
        <f>ABS(Table1[[#This Row],[lab_loc]]-Table1[[#This Row],[avg_lab]])</f>
        <v>0</v>
      </c>
      <c r="O147">
        <f>COUNTIF(Table1[[#This Row],[var1]:[var4]],"&gt;1")</f>
        <v>1</v>
      </c>
      <c r="P147">
        <f>ROUND(Table1[[#This Row],[avg_lab]],0)</f>
        <v>3</v>
      </c>
      <c r="Q147" t="str">
        <f>Table1[[#This Row],[lab1]]&amp;" "&amp;Table1[[#This Row],[lab2]]&amp;" "&amp;Table1[[#This Row],[lab3]]&amp;" "&amp;Table1[[#This Row],[lab4]]</f>
        <v>3 3 3 3</v>
      </c>
      <c r="R147" t="str">
        <f>VLOOKUP(Table1[[#This Row],[labels]],'labels set checker'!$A$1:$J$202,10,FALSE)</f>
        <v>{3,3,3,3}</v>
      </c>
      <c r="S147">
        <f>IF(Table1[[#This Row],[avg_lab_rounded]]=Table1[[#This Row],[lab_loc]],1,0)</f>
        <v>1</v>
      </c>
      <c r="T147">
        <f>(Table1[[#This Row],[lab_loc]]-Table1[[#This Row],[avg_lab]])^2</f>
        <v>0</v>
      </c>
      <c r="U147" s="10">
        <f>COUNTIF(Table1[[#This Row],[var_loc]],"&gt;1")</f>
        <v>0</v>
      </c>
      <c r="V147" s="10" t="str">
        <f>IF(Table1[[#This Row],[var_loc]]&gt;0.9,"highvar","lowvar")</f>
        <v>lowvar</v>
      </c>
    </row>
    <row r="148" spans="1:22" x14ac:dyDescent="0.25">
      <c r="A148">
        <v>655</v>
      </c>
      <c r="B148">
        <v>0.24</v>
      </c>
      <c r="C148">
        <v>0.24</v>
      </c>
      <c r="D148">
        <v>0.64</v>
      </c>
      <c r="E148">
        <v>0.64</v>
      </c>
      <c r="F148">
        <v>0.4</v>
      </c>
      <c r="G148">
        <v>3</v>
      </c>
      <c r="H148">
        <v>3</v>
      </c>
      <c r="I148">
        <v>4</v>
      </c>
      <c r="J148">
        <v>3</v>
      </c>
      <c r="K148">
        <v>3</v>
      </c>
      <c r="L148">
        <f>AVERAGE(Table1[[#This Row],[lab1]:[lab4]])</f>
        <v>3.25</v>
      </c>
      <c r="N148">
        <f>ABS(Table1[[#This Row],[lab_loc]]-Table1[[#This Row],[avg_lab]])</f>
        <v>0.25</v>
      </c>
      <c r="O148">
        <f>COUNTIF(Table1[[#This Row],[var1]:[var4]],"&gt;1")</f>
        <v>0</v>
      </c>
      <c r="P148">
        <f>ROUND(Table1[[#This Row],[avg_lab]],0)</f>
        <v>3</v>
      </c>
      <c r="Q148" t="str">
        <f>Table1[[#This Row],[lab1]]&amp;" "&amp;Table1[[#This Row],[lab2]]&amp;" "&amp;Table1[[#This Row],[lab3]]&amp;" "&amp;Table1[[#This Row],[lab4]]</f>
        <v>3 3 4 3</v>
      </c>
      <c r="R148" t="str">
        <f>VLOOKUP(Table1[[#This Row],[labels]],'labels set checker'!$A$1:$J$202,10,FALSE)</f>
        <v>{3,3,3,4}</v>
      </c>
      <c r="S148">
        <f>IF(Table1[[#This Row],[avg_lab_rounded]]=Table1[[#This Row],[lab_loc]],1,0)</f>
        <v>1</v>
      </c>
      <c r="T148">
        <f>(Table1[[#This Row],[lab_loc]]-Table1[[#This Row],[avg_lab]])^2</f>
        <v>6.25E-2</v>
      </c>
      <c r="U148" s="10">
        <f>COUNTIF(Table1[[#This Row],[var_loc]],"&gt;1")</f>
        <v>0</v>
      </c>
      <c r="V148" s="10" t="str">
        <f>IF(Table1[[#This Row],[var_loc]]&gt;0.9,"highvar","lowvar")</f>
        <v>lowvar</v>
      </c>
    </row>
    <row r="149" spans="1:22" x14ac:dyDescent="0.25">
      <c r="A149">
        <v>662</v>
      </c>
      <c r="B149">
        <v>0.55999999999999905</v>
      </c>
      <c r="C149">
        <v>0.64</v>
      </c>
      <c r="D149">
        <v>0.8</v>
      </c>
      <c r="E149">
        <v>0.24</v>
      </c>
      <c r="F149">
        <v>0.55999999999999905</v>
      </c>
      <c r="G149">
        <v>3</v>
      </c>
      <c r="H149">
        <v>2</v>
      </c>
      <c r="I149">
        <v>4</v>
      </c>
      <c r="J149">
        <v>2</v>
      </c>
      <c r="K149">
        <v>3</v>
      </c>
      <c r="L149">
        <f>AVERAGE(Table1[[#This Row],[lab1]:[lab4]])</f>
        <v>2.75</v>
      </c>
      <c r="N149">
        <f>ABS(Table1[[#This Row],[lab_loc]]-Table1[[#This Row],[avg_lab]])</f>
        <v>0.25</v>
      </c>
      <c r="O149">
        <f>COUNTIF(Table1[[#This Row],[var1]:[var4]],"&gt;1")</f>
        <v>0</v>
      </c>
      <c r="P149">
        <f>ROUND(Table1[[#This Row],[avg_lab]],0)</f>
        <v>3</v>
      </c>
      <c r="Q149" t="str">
        <f>Table1[[#This Row],[lab1]]&amp;" "&amp;Table1[[#This Row],[lab2]]&amp;" "&amp;Table1[[#This Row],[lab3]]&amp;" "&amp;Table1[[#This Row],[lab4]]</f>
        <v>3 2 4 2</v>
      </c>
      <c r="R149" t="str">
        <f>VLOOKUP(Table1[[#This Row],[labels]],'labels set checker'!$A$1:$J$202,10,FALSE)</f>
        <v>{2,2,3,4}</v>
      </c>
      <c r="S149">
        <f>IF(Table1[[#This Row],[avg_lab_rounded]]=Table1[[#This Row],[lab_loc]],1,0)</f>
        <v>1</v>
      </c>
      <c r="T149">
        <f>(Table1[[#This Row],[lab_loc]]-Table1[[#This Row],[avg_lab]])^2</f>
        <v>6.25E-2</v>
      </c>
      <c r="U149" s="10">
        <f>COUNTIF(Table1[[#This Row],[var_loc]],"&gt;1")</f>
        <v>0</v>
      </c>
      <c r="V149" s="10" t="str">
        <f>IF(Table1[[#This Row],[var_loc]]&gt;0.9,"highvar","lowvar")</f>
        <v>lowvar</v>
      </c>
    </row>
    <row r="150" spans="1:22" x14ac:dyDescent="0.25">
      <c r="A150">
        <v>666</v>
      </c>
      <c r="B150">
        <v>0.4</v>
      </c>
      <c r="C150">
        <v>0.24</v>
      </c>
      <c r="D150">
        <v>0.96</v>
      </c>
      <c r="E150">
        <v>0</v>
      </c>
      <c r="F150">
        <v>0.24</v>
      </c>
      <c r="G150">
        <v>4</v>
      </c>
      <c r="H150">
        <v>4</v>
      </c>
      <c r="I150">
        <v>4</v>
      </c>
      <c r="J150">
        <v>4</v>
      </c>
      <c r="K150">
        <v>5</v>
      </c>
      <c r="L150">
        <f>AVERAGE(Table1[[#This Row],[lab1]:[lab4]])</f>
        <v>4</v>
      </c>
      <c r="N150">
        <f>ABS(Table1[[#This Row],[lab_loc]]-Table1[[#This Row],[avg_lab]])</f>
        <v>1</v>
      </c>
      <c r="O150">
        <f>COUNTIF(Table1[[#This Row],[var1]:[var4]],"&gt;1")</f>
        <v>0</v>
      </c>
      <c r="P150">
        <f>ROUND(Table1[[#This Row],[avg_lab]],0)</f>
        <v>4</v>
      </c>
      <c r="Q150" t="str">
        <f>Table1[[#This Row],[lab1]]&amp;" "&amp;Table1[[#This Row],[lab2]]&amp;" "&amp;Table1[[#This Row],[lab3]]&amp;" "&amp;Table1[[#This Row],[lab4]]</f>
        <v>4 4 4 4</v>
      </c>
      <c r="R150" t="str">
        <f>VLOOKUP(Table1[[#This Row],[labels]],'labels set checker'!$A$1:$J$202,10,FALSE)</f>
        <v>{4,4,4,4}</v>
      </c>
      <c r="S150">
        <f>IF(Table1[[#This Row],[avg_lab_rounded]]=Table1[[#This Row],[lab_loc]],1,0)</f>
        <v>0</v>
      </c>
      <c r="T150">
        <f>(Table1[[#This Row],[lab_loc]]-Table1[[#This Row],[avg_lab]])^2</f>
        <v>1</v>
      </c>
      <c r="U150" s="10">
        <f>COUNTIF(Table1[[#This Row],[var_loc]],"&gt;1")</f>
        <v>0</v>
      </c>
      <c r="V150" s="10" t="str">
        <f>IF(Table1[[#This Row],[var_loc]]&gt;0.9,"highvar","lowvar")</f>
        <v>lowvar</v>
      </c>
    </row>
    <row r="151" spans="1:22" x14ac:dyDescent="0.25">
      <c r="A151">
        <v>668</v>
      </c>
      <c r="B151">
        <v>0.159999999999999</v>
      </c>
      <c r="C151">
        <v>0.159999999999999</v>
      </c>
      <c r="D151">
        <v>0.8</v>
      </c>
      <c r="E151">
        <v>0.4</v>
      </c>
      <c r="F151">
        <v>0.64</v>
      </c>
      <c r="G151">
        <v>3</v>
      </c>
      <c r="H151">
        <v>3</v>
      </c>
      <c r="I151">
        <v>3</v>
      </c>
      <c r="J151">
        <v>3</v>
      </c>
      <c r="K151">
        <v>4</v>
      </c>
      <c r="L151">
        <f>AVERAGE(Table1[[#This Row],[lab1]:[lab4]])</f>
        <v>3</v>
      </c>
      <c r="N151">
        <f>ABS(Table1[[#This Row],[lab_loc]]-Table1[[#This Row],[avg_lab]])</f>
        <v>1</v>
      </c>
      <c r="O151">
        <f>COUNTIF(Table1[[#This Row],[var1]:[var4]],"&gt;1")</f>
        <v>0</v>
      </c>
      <c r="P151">
        <f>ROUND(Table1[[#This Row],[avg_lab]],0)</f>
        <v>3</v>
      </c>
      <c r="Q151" t="str">
        <f>Table1[[#This Row],[lab1]]&amp;" "&amp;Table1[[#This Row],[lab2]]&amp;" "&amp;Table1[[#This Row],[lab3]]&amp;" "&amp;Table1[[#This Row],[lab4]]</f>
        <v>3 3 3 3</v>
      </c>
      <c r="R151" t="str">
        <f>VLOOKUP(Table1[[#This Row],[labels]],'labels set checker'!$A$1:$J$202,10,FALSE)</f>
        <v>{3,3,3,3}</v>
      </c>
      <c r="S151">
        <f>IF(Table1[[#This Row],[avg_lab_rounded]]=Table1[[#This Row],[lab_loc]],1,0)</f>
        <v>0</v>
      </c>
      <c r="T151">
        <f>(Table1[[#This Row],[lab_loc]]-Table1[[#This Row],[avg_lab]])^2</f>
        <v>1</v>
      </c>
      <c r="U151" s="10">
        <f>COUNTIF(Table1[[#This Row],[var_loc]],"&gt;1")</f>
        <v>0</v>
      </c>
      <c r="V151" s="10" t="str">
        <f>IF(Table1[[#This Row],[var_loc]]&gt;0.9,"highvar","lowvar")</f>
        <v>lowvar</v>
      </c>
    </row>
    <row r="152" spans="1:22" x14ac:dyDescent="0.25">
      <c r="A152">
        <v>669</v>
      </c>
      <c r="B152">
        <v>0.24</v>
      </c>
      <c r="C152">
        <v>0.24</v>
      </c>
      <c r="D152">
        <v>0.24</v>
      </c>
      <c r="E152">
        <v>0.55999999999999905</v>
      </c>
      <c r="F152">
        <v>0.24</v>
      </c>
      <c r="G152">
        <v>4</v>
      </c>
      <c r="H152">
        <v>3</v>
      </c>
      <c r="I152">
        <v>3</v>
      </c>
      <c r="J152">
        <v>3</v>
      </c>
      <c r="K152">
        <v>4</v>
      </c>
      <c r="L152">
        <f>AVERAGE(Table1[[#This Row],[lab1]:[lab4]])</f>
        <v>3.25</v>
      </c>
      <c r="N152">
        <f>ABS(Table1[[#This Row],[lab_loc]]-Table1[[#This Row],[avg_lab]])</f>
        <v>0.75</v>
      </c>
      <c r="O152">
        <f>COUNTIF(Table1[[#This Row],[var1]:[var4]],"&gt;1")</f>
        <v>0</v>
      </c>
      <c r="P152">
        <f>ROUND(Table1[[#This Row],[avg_lab]],0)</f>
        <v>3</v>
      </c>
      <c r="Q152" t="str">
        <f>Table1[[#This Row],[lab1]]&amp;" "&amp;Table1[[#This Row],[lab2]]&amp;" "&amp;Table1[[#This Row],[lab3]]&amp;" "&amp;Table1[[#This Row],[lab4]]</f>
        <v>4 3 3 3</v>
      </c>
      <c r="R152" t="str">
        <f>VLOOKUP(Table1[[#This Row],[labels]],'labels set checker'!$A$1:$J$202,10,FALSE)</f>
        <v>{3,3,3,4}</v>
      </c>
      <c r="S152">
        <f>IF(Table1[[#This Row],[avg_lab_rounded]]=Table1[[#This Row],[lab_loc]],1,0)</f>
        <v>0</v>
      </c>
      <c r="T152">
        <f>(Table1[[#This Row],[lab_loc]]-Table1[[#This Row],[avg_lab]])^2</f>
        <v>0.5625</v>
      </c>
      <c r="U152" s="10">
        <f>COUNTIF(Table1[[#This Row],[var_loc]],"&gt;1")</f>
        <v>0</v>
      </c>
      <c r="V152" s="10" t="str">
        <f>IF(Table1[[#This Row],[var_loc]]&gt;0.9,"highvar","lowvar")</f>
        <v>lowvar</v>
      </c>
    </row>
    <row r="153" spans="1:22" x14ac:dyDescent="0.25">
      <c r="A153">
        <v>670</v>
      </c>
      <c r="B153">
        <v>0.24</v>
      </c>
      <c r="C153">
        <v>0.4</v>
      </c>
      <c r="D153">
        <v>0.4</v>
      </c>
      <c r="E153">
        <v>0.159999999999999</v>
      </c>
      <c r="F153">
        <v>0.64</v>
      </c>
      <c r="G153">
        <v>3</v>
      </c>
      <c r="H153">
        <v>2</v>
      </c>
      <c r="I153">
        <v>2</v>
      </c>
      <c r="J153">
        <v>2</v>
      </c>
      <c r="K153">
        <v>2</v>
      </c>
      <c r="L153">
        <f>AVERAGE(Table1[[#This Row],[lab1]:[lab4]])</f>
        <v>2.25</v>
      </c>
      <c r="N153">
        <f>ABS(Table1[[#This Row],[lab_loc]]-Table1[[#This Row],[avg_lab]])</f>
        <v>0.25</v>
      </c>
      <c r="O153">
        <f>COUNTIF(Table1[[#This Row],[var1]:[var4]],"&gt;1")</f>
        <v>0</v>
      </c>
      <c r="P153">
        <f>ROUND(Table1[[#This Row],[avg_lab]],0)</f>
        <v>2</v>
      </c>
      <c r="Q153" t="str">
        <f>Table1[[#This Row],[lab1]]&amp;" "&amp;Table1[[#This Row],[lab2]]&amp;" "&amp;Table1[[#This Row],[lab3]]&amp;" "&amp;Table1[[#This Row],[lab4]]</f>
        <v>3 2 2 2</v>
      </c>
      <c r="R153" t="str">
        <f>VLOOKUP(Table1[[#This Row],[labels]],'labels set checker'!$A$1:$J$202,10,FALSE)</f>
        <v>{2,2,2,3}</v>
      </c>
      <c r="S153">
        <f>IF(Table1[[#This Row],[avg_lab_rounded]]=Table1[[#This Row],[lab_loc]],1,0)</f>
        <v>1</v>
      </c>
      <c r="T153">
        <f>(Table1[[#This Row],[lab_loc]]-Table1[[#This Row],[avg_lab]])^2</f>
        <v>6.25E-2</v>
      </c>
      <c r="U153" s="10">
        <f>COUNTIF(Table1[[#This Row],[var_loc]],"&gt;1")</f>
        <v>0</v>
      </c>
      <c r="V153" s="10" t="str">
        <f>IF(Table1[[#This Row],[var_loc]]&gt;0.9,"highvar","lowvar")</f>
        <v>lowvar</v>
      </c>
    </row>
    <row r="154" spans="1:22" x14ac:dyDescent="0.25">
      <c r="A154">
        <v>673</v>
      </c>
      <c r="B154">
        <v>0.24</v>
      </c>
      <c r="C154">
        <v>0.55999999999999905</v>
      </c>
      <c r="D154">
        <v>0.4</v>
      </c>
      <c r="E154">
        <v>0.64</v>
      </c>
      <c r="F154">
        <v>0.64</v>
      </c>
      <c r="G154">
        <v>3</v>
      </c>
      <c r="H154">
        <v>4</v>
      </c>
      <c r="I154">
        <v>3</v>
      </c>
      <c r="J154">
        <v>3</v>
      </c>
      <c r="K154">
        <v>3</v>
      </c>
      <c r="L154">
        <f>AVERAGE(Table1[[#This Row],[lab1]:[lab4]])</f>
        <v>3.25</v>
      </c>
      <c r="N154">
        <f>ABS(Table1[[#This Row],[lab_loc]]-Table1[[#This Row],[avg_lab]])</f>
        <v>0.25</v>
      </c>
      <c r="O154">
        <f>COUNTIF(Table1[[#This Row],[var1]:[var4]],"&gt;1")</f>
        <v>0</v>
      </c>
      <c r="P154">
        <f>ROUND(Table1[[#This Row],[avg_lab]],0)</f>
        <v>3</v>
      </c>
      <c r="Q154" t="str">
        <f>Table1[[#This Row],[lab1]]&amp;" "&amp;Table1[[#This Row],[lab2]]&amp;" "&amp;Table1[[#This Row],[lab3]]&amp;" "&amp;Table1[[#This Row],[lab4]]</f>
        <v>3 4 3 3</v>
      </c>
      <c r="R154" t="str">
        <f>VLOOKUP(Table1[[#This Row],[labels]],'labels set checker'!$A$1:$J$202,10,FALSE)</f>
        <v>{3,3,3,4}</v>
      </c>
      <c r="S154">
        <f>IF(Table1[[#This Row],[avg_lab_rounded]]=Table1[[#This Row],[lab_loc]],1,0)</f>
        <v>1</v>
      </c>
      <c r="T154">
        <f>(Table1[[#This Row],[lab_loc]]-Table1[[#This Row],[avg_lab]])^2</f>
        <v>6.25E-2</v>
      </c>
      <c r="U154" s="10">
        <f>COUNTIF(Table1[[#This Row],[var_loc]],"&gt;1")</f>
        <v>0</v>
      </c>
      <c r="V154" s="10" t="str">
        <f>IF(Table1[[#This Row],[var_loc]]&gt;0.9,"highvar","lowvar")</f>
        <v>lowvar</v>
      </c>
    </row>
    <row r="155" spans="1:22" x14ac:dyDescent="0.25">
      <c r="A155">
        <v>675</v>
      </c>
      <c r="B155">
        <v>1.2</v>
      </c>
      <c r="C155">
        <v>0.24</v>
      </c>
      <c r="D155">
        <v>0</v>
      </c>
      <c r="E155">
        <v>0.24</v>
      </c>
      <c r="F155">
        <v>0.24</v>
      </c>
      <c r="G155">
        <v>3</v>
      </c>
      <c r="H155">
        <v>2</v>
      </c>
      <c r="I155">
        <v>3</v>
      </c>
      <c r="J155">
        <v>3</v>
      </c>
      <c r="K155">
        <v>3</v>
      </c>
      <c r="L155">
        <f>AVERAGE(Table1[[#This Row],[lab1]:[lab4]])</f>
        <v>2.75</v>
      </c>
      <c r="N155">
        <f>ABS(Table1[[#This Row],[lab_loc]]-Table1[[#This Row],[avg_lab]])</f>
        <v>0.25</v>
      </c>
      <c r="O155">
        <f>COUNTIF(Table1[[#This Row],[var1]:[var4]],"&gt;1")</f>
        <v>1</v>
      </c>
      <c r="P155">
        <f>ROUND(Table1[[#This Row],[avg_lab]],0)</f>
        <v>3</v>
      </c>
      <c r="Q155" t="str">
        <f>Table1[[#This Row],[lab1]]&amp;" "&amp;Table1[[#This Row],[lab2]]&amp;" "&amp;Table1[[#This Row],[lab3]]&amp;" "&amp;Table1[[#This Row],[lab4]]</f>
        <v>3 2 3 3</v>
      </c>
      <c r="R155" t="str">
        <f>VLOOKUP(Table1[[#This Row],[labels]],'labels set checker'!$A$1:$J$202,10,FALSE)</f>
        <v>{2,3,3,3}</v>
      </c>
      <c r="S155">
        <f>IF(Table1[[#This Row],[avg_lab_rounded]]=Table1[[#This Row],[lab_loc]],1,0)</f>
        <v>1</v>
      </c>
      <c r="T155">
        <f>(Table1[[#This Row],[lab_loc]]-Table1[[#This Row],[avg_lab]])^2</f>
        <v>6.25E-2</v>
      </c>
      <c r="U155" s="10">
        <f>COUNTIF(Table1[[#This Row],[var_loc]],"&gt;1")</f>
        <v>0</v>
      </c>
      <c r="V155" s="10" t="str">
        <f>IF(Table1[[#This Row],[var_loc]]&gt;0.9,"highvar","lowvar")</f>
        <v>lowvar</v>
      </c>
    </row>
    <row r="156" spans="1:22" x14ac:dyDescent="0.25">
      <c r="A156">
        <v>681</v>
      </c>
      <c r="B156">
        <v>0.96</v>
      </c>
      <c r="C156">
        <v>0.8</v>
      </c>
      <c r="D156">
        <v>0.64</v>
      </c>
      <c r="E156">
        <v>0.56000000000000005</v>
      </c>
      <c r="F156">
        <v>0.8</v>
      </c>
      <c r="G156">
        <v>2</v>
      </c>
      <c r="H156">
        <v>2</v>
      </c>
      <c r="I156">
        <v>1</v>
      </c>
      <c r="J156">
        <v>2</v>
      </c>
      <c r="K156">
        <v>2</v>
      </c>
      <c r="L156">
        <f>AVERAGE(Table1[[#This Row],[lab1]:[lab4]])</f>
        <v>1.75</v>
      </c>
      <c r="N156">
        <f>ABS(Table1[[#This Row],[lab_loc]]-Table1[[#This Row],[avg_lab]])</f>
        <v>0.25</v>
      </c>
      <c r="O156">
        <f>COUNTIF(Table1[[#This Row],[var1]:[var4]],"&gt;1")</f>
        <v>0</v>
      </c>
      <c r="P156">
        <f>ROUND(Table1[[#This Row],[avg_lab]],0)</f>
        <v>2</v>
      </c>
      <c r="Q156" t="str">
        <f>Table1[[#This Row],[lab1]]&amp;" "&amp;Table1[[#This Row],[lab2]]&amp;" "&amp;Table1[[#This Row],[lab3]]&amp;" "&amp;Table1[[#This Row],[lab4]]</f>
        <v>2 2 1 2</v>
      </c>
      <c r="R156" t="str">
        <f>VLOOKUP(Table1[[#This Row],[labels]],'labels set checker'!$A$1:$J$202,10,FALSE)</f>
        <v>{1,2,2,2}</v>
      </c>
      <c r="S156">
        <f>IF(Table1[[#This Row],[avg_lab_rounded]]=Table1[[#This Row],[lab_loc]],1,0)</f>
        <v>1</v>
      </c>
      <c r="T156">
        <f>(Table1[[#This Row],[lab_loc]]-Table1[[#This Row],[avg_lab]])^2</f>
        <v>6.25E-2</v>
      </c>
      <c r="U156" s="10">
        <f>COUNTIF(Table1[[#This Row],[var_loc]],"&gt;1")</f>
        <v>0</v>
      </c>
      <c r="V156" s="10" t="str">
        <f>IF(Table1[[#This Row],[var_loc]]&gt;0.9,"highvar","lowvar")</f>
        <v>lowvar</v>
      </c>
    </row>
    <row r="157" spans="1:22" x14ac:dyDescent="0.25">
      <c r="A157">
        <v>684</v>
      </c>
      <c r="B157">
        <v>0.55999999999999905</v>
      </c>
      <c r="C157">
        <v>0.24</v>
      </c>
      <c r="D157">
        <v>0.24</v>
      </c>
      <c r="E157">
        <v>0</v>
      </c>
      <c r="F157">
        <v>0.159999999999999</v>
      </c>
      <c r="G157">
        <v>3</v>
      </c>
      <c r="H157">
        <v>3</v>
      </c>
      <c r="I157">
        <v>2</v>
      </c>
      <c r="J157">
        <v>3</v>
      </c>
      <c r="K157">
        <v>3</v>
      </c>
      <c r="L157">
        <f>AVERAGE(Table1[[#This Row],[lab1]:[lab4]])</f>
        <v>2.75</v>
      </c>
      <c r="N157">
        <f>ABS(Table1[[#This Row],[lab_loc]]-Table1[[#This Row],[avg_lab]])</f>
        <v>0.25</v>
      </c>
      <c r="O157">
        <f>COUNTIF(Table1[[#This Row],[var1]:[var4]],"&gt;1")</f>
        <v>0</v>
      </c>
      <c r="P157">
        <f>ROUND(Table1[[#This Row],[avg_lab]],0)</f>
        <v>3</v>
      </c>
      <c r="Q157" t="str">
        <f>Table1[[#This Row],[lab1]]&amp;" "&amp;Table1[[#This Row],[lab2]]&amp;" "&amp;Table1[[#This Row],[lab3]]&amp;" "&amp;Table1[[#This Row],[lab4]]</f>
        <v>3 3 2 3</v>
      </c>
      <c r="R157" t="str">
        <f>VLOOKUP(Table1[[#This Row],[labels]],'labels set checker'!$A$1:$J$202,10,FALSE)</f>
        <v>{2,3,3,3}</v>
      </c>
      <c r="S157">
        <f>IF(Table1[[#This Row],[avg_lab_rounded]]=Table1[[#This Row],[lab_loc]],1,0)</f>
        <v>1</v>
      </c>
      <c r="T157">
        <f>(Table1[[#This Row],[lab_loc]]-Table1[[#This Row],[avg_lab]])^2</f>
        <v>6.25E-2</v>
      </c>
      <c r="U157" s="10">
        <f>COUNTIF(Table1[[#This Row],[var_loc]],"&gt;1")</f>
        <v>0</v>
      </c>
      <c r="V157" s="10" t="str">
        <f>IF(Table1[[#This Row],[var_loc]]&gt;0.9,"highvar","lowvar")</f>
        <v>lowvar</v>
      </c>
    </row>
    <row r="158" spans="1:22" x14ac:dyDescent="0.25">
      <c r="A158">
        <v>685</v>
      </c>
      <c r="B158">
        <v>0.24</v>
      </c>
      <c r="C158">
        <v>0.55999999999999905</v>
      </c>
      <c r="D158">
        <v>0.4</v>
      </c>
      <c r="E158">
        <v>0.24</v>
      </c>
      <c r="F158">
        <v>0.24</v>
      </c>
      <c r="G158">
        <v>3</v>
      </c>
      <c r="H158">
        <v>3</v>
      </c>
      <c r="I158">
        <v>3</v>
      </c>
      <c r="J158">
        <v>3</v>
      </c>
      <c r="K158">
        <v>3</v>
      </c>
      <c r="L158">
        <f>AVERAGE(Table1[[#This Row],[lab1]:[lab4]])</f>
        <v>3</v>
      </c>
      <c r="N158">
        <f>ABS(Table1[[#This Row],[lab_loc]]-Table1[[#This Row],[avg_lab]])</f>
        <v>0</v>
      </c>
      <c r="O158">
        <f>COUNTIF(Table1[[#This Row],[var1]:[var4]],"&gt;1")</f>
        <v>0</v>
      </c>
      <c r="P158">
        <f>ROUND(Table1[[#This Row],[avg_lab]],0)</f>
        <v>3</v>
      </c>
      <c r="Q158" t="str">
        <f>Table1[[#This Row],[lab1]]&amp;" "&amp;Table1[[#This Row],[lab2]]&amp;" "&amp;Table1[[#This Row],[lab3]]&amp;" "&amp;Table1[[#This Row],[lab4]]</f>
        <v>3 3 3 3</v>
      </c>
      <c r="R158" t="str">
        <f>VLOOKUP(Table1[[#This Row],[labels]],'labels set checker'!$A$1:$J$202,10,FALSE)</f>
        <v>{3,3,3,3}</v>
      </c>
      <c r="S158">
        <f>IF(Table1[[#This Row],[avg_lab_rounded]]=Table1[[#This Row],[lab_loc]],1,0)</f>
        <v>1</v>
      </c>
      <c r="T158">
        <f>(Table1[[#This Row],[lab_loc]]-Table1[[#This Row],[avg_lab]])^2</f>
        <v>0</v>
      </c>
      <c r="U158" s="10">
        <f>COUNTIF(Table1[[#This Row],[var_loc]],"&gt;1")</f>
        <v>0</v>
      </c>
      <c r="V158" s="10" t="str">
        <f>IF(Table1[[#This Row],[var_loc]]&gt;0.9,"highvar","lowvar")</f>
        <v>lowvar</v>
      </c>
    </row>
    <row r="159" spans="1:22" x14ac:dyDescent="0.25">
      <c r="A159">
        <v>686</v>
      </c>
      <c r="B159">
        <v>0.55999999999999905</v>
      </c>
      <c r="C159">
        <v>0.4</v>
      </c>
      <c r="D159">
        <v>0.24</v>
      </c>
      <c r="E159">
        <v>0.24</v>
      </c>
      <c r="F159">
        <v>0.64</v>
      </c>
      <c r="G159">
        <v>3</v>
      </c>
      <c r="H159">
        <v>2</v>
      </c>
      <c r="I159">
        <v>2</v>
      </c>
      <c r="J159">
        <v>2</v>
      </c>
      <c r="K159">
        <v>2</v>
      </c>
      <c r="L159">
        <f>AVERAGE(Table1[[#This Row],[lab1]:[lab4]])</f>
        <v>2.25</v>
      </c>
      <c r="N159">
        <f>ABS(Table1[[#This Row],[lab_loc]]-Table1[[#This Row],[avg_lab]])</f>
        <v>0.25</v>
      </c>
      <c r="O159">
        <f>COUNTIF(Table1[[#This Row],[var1]:[var4]],"&gt;1")</f>
        <v>0</v>
      </c>
      <c r="P159">
        <f>ROUND(Table1[[#This Row],[avg_lab]],0)</f>
        <v>2</v>
      </c>
      <c r="Q159" t="str">
        <f>Table1[[#This Row],[lab1]]&amp;" "&amp;Table1[[#This Row],[lab2]]&amp;" "&amp;Table1[[#This Row],[lab3]]&amp;" "&amp;Table1[[#This Row],[lab4]]</f>
        <v>3 2 2 2</v>
      </c>
      <c r="R159" t="str">
        <f>VLOOKUP(Table1[[#This Row],[labels]],'labels set checker'!$A$1:$J$202,10,FALSE)</f>
        <v>{2,2,2,3}</v>
      </c>
      <c r="S159">
        <f>IF(Table1[[#This Row],[avg_lab_rounded]]=Table1[[#This Row],[lab_loc]],1,0)</f>
        <v>1</v>
      </c>
      <c r="T159">
        <f>(Table1[[#This Row],[lab_loc]]-Table1[[#This Row],[avg_lab]])^2</f>
        <v>6.25E-2</v>
      </c>
      <c r="U159" s="10">
        <f>COUNTIF(Table1[[#This Row],[var_loc]],"&gt;1")</f>
        <v>0</v>
      </c>
      <c r="V159" s="10" t="str">
        <f>IF(Table1[[#This Row],[var_loc]]&gt;0.9,"highvar","lowvar")</f>
        <v>lowvar</v>
      </c>
    </row>
    <row r="160" spans="1:22" x14ac:dyDescent="0.25">
      <c r="A160">
        <v>687</v>
      </c>
      <c r="B160">
        <v>0.159999999999999</v>
      </c>
      <c r="C160">
        <v>0.64</v>
      </c>
      <c r="D160">
        <v>0.55999999999999905</v>
      </c>
      <c r="E160">
        <v>0.56000000000000005</v>
      </c>
      <c r="F160">
        <v>0.24</v>
      </c>
      <c r="G160">
        <v>3</v>
      </c>
      <c r="H160">
        <v>2</v>
      </c>
      <c r="I160">
        <v>3</v>
      </c>
      <c r="J160">
        <v>2</v>
      </c>
      <c r="K160">
        <v>3</v>
      </c>
      <c r="L160">
        <f>AVERAGE(Table1[[#This Row],[lab1]:[lab4]])</f>
        <v>2.5</v>
      </c>
      <c r="N160">
        <f>ABS(Table1[[#This Row],[lab_loc]]-Table1[[#This Row],[avg_lab]])</f>
        <v>0.5</v>
      </c>
      <c r="O160">
        <f>COUNTIF(Table1[[#This Row],[var1]:[var4]],"&gt;1")</f>
        <v>0</v>
      </c>
      <c r="P160">
        <f>ROUND(Table1[[#This Row],[avg_lab]],0)</f>
        <v>3</v>
      </c>
      <c r="Q160" t="str">
        <f>Table1[[#This Row],[lab1]]&amp;" "&amp;Table1[[#This Row],[lab2]]&amp;" "&amp;Table1[[#This Row],[lab3]]&amp;" "&amp;Table1[[#This Row],[lab4]]</f>
        <v>3 2 3 2</v>
      </c>
      <c r="R160" t="str">
        <f>VLOOKUP(Table1[[#This Row],[labels]],'labels set checker'!$A$1:$J$202,10,FALSE)</f>
        <v>{2,2,3,3}</v>
      </c>
      <c r="S160">
        <f>IF(Table1[[#This Row],[avg_lab_rounded]]=Table1[[#This Row],[lab_loc]],1,0)</f>
        <v>1</v>
      </c>
      <c r="T160">
        <f>(Table1[[#This Row],[lab_loc]]-Table1[[#This Row],[avg_lab]])^2</f>
        <v>0.25</v>
      </c>
      <c r="U160" s="10">
        <f>COUNTIF(Table1[[#This Row],[var_loc]],"&gt;1")</f>
        <v>0</v>
      </c>
      <c r="V160" s="10" t="str">
        <f>IF(Table1[[#This Row],[var_loc]]&gt;0.9,"highvar","lowvar")</f>
        <v>lowvar</v>
      </c>
    </row>
    <row r="161" spans="1:22" x14ac:dyDescent="0.25">
      <c r="A161">
        <v>689</v>
      </c>
      <c r="B161">
        <v>0.4</v>
      </c>
      <c r="C161">
        <v>0.56000000000000005</v>
      </c>
      <c r="D161">
        <v>0.55999999999999905</v>
      </c>
      <c r="E161">
        <v>0.4</v>
      </c>
      <c r="F161">
        <v>0.64</v>
      </c>
      <c r="G161">
        <v>2</v>
      </c>
      <c r="H161">
        <v>2</v>
      </c>
      <c r="I161">
        <v>3</v>
      </c>
      <c r="J161">
        <v>2</v>
      </c>
      <c r="K161">
        <v>2</v>
      </c>
      <c r="L161">
        <f>AVERAGE(Table1[[#This Row],[lab1]:[lab4]])</f>
        <v>2.25</v>
      </c>
      <c r="N161">
        <f>ABS(Table1[[#This Row],[lab_loc]]-Table1[[#This Row],[avg_lab]])</f>
        <v>0.25</v>
      </c>
      <c r="O161">
        <f>COUNTIF(Table1[[#This Row],[var1]:[var4]],"&gt;1")</f>
        <v>0</v>
      </c>
      <c r="P161">
        <f>ROUND(Table1[[#This Row],[avg_lab]],0)</f>
        <v>2</v>
      </c>
      <c r="Q161" t="str">
        <f>Table1[[#This Row],[lab1]]&amp;" "&amp;Table1[[#This Row],[lab2]]&amp;" "&amp;Table1[[#This Row],[lab3]]&amp;" "&amp;Table1[[#This Row],[lab4]]</f>
        <v>2 2 3 2</v>
      </c>
      <c r="R161" t="str">
        <f>VLOOKUP(Table1[[#This Row],[labels]],'labels set checker'!$A$1:$J$202,10,FALSE)</f>
        <v>{2,2,2,3}</v>
      </c>
      <c r="S161">
        <f>IF(Table1[[#This Row],[avg_lab_rounded]]=Table1[[#This Row],[lab_loc]],1,0)</f>
        <v>1</v>
      </c>
      <c r="T161">
        <f>(Table1[[#This Row],[lab_loc]]-Table1[[#This Row],[avg_lab]])^2</f>
        <v>6.25E-2</v>
      </c>
      <c r="U161" s="10">
        <f>COUNTIF(Table1[[#This Row],[var_loc]],"&gt;1")</f>
        <v>0</v>
      </c>
      <c r="V161" s="10" t="str">
        <f>IF(Table1[[#This Row],[var_loc]]&gt;0.9,"highvar","lowvar")</f>
        <v>lowvar</v>
      </c>
    </row>
    <row r="162" spans="1:22" x14ac:dyDescent="0.25">
      <c r="A162">
        <v>699</v>
      </c>
      <c r="B162">
        <v>0.24</v>
      </c>
      <c r="C162">
        <v>0.55999999999999905</v>
      </c>
      <c r="D162">
        <v>0.159999999999999</v>
      </c>
      <c r="E162">
        <v>0.55999999999999905</v>
      </c>
      <c r="F162">
        <v>0.24</v>
      </c>
      <c r="G162">
        <v>3</v>
      </c>
      <c r="H162">
        <v>3</v>
      </c>
      <c r="I162">
        <v>4</v>
      </c>
      <c r="J162">
        <v>4</v>
      </c>
      <c r="K162">
        <v>3</v>
      </c>
      <c r="L162">
        <f>AVERAGE(Table1[[#This Row],[lab1]:[lab4]])</f>
        <v>3.5</v>
      </c>
      <c r="N162">
        <f>ABS(Table1[[#This Row],[lab_loc]]-Table1[[#This Row],[avg_lab]])</f>
        <v>0.5</v>
      </c>
      <c r="O162">
        <f>COUNTIF(Table1[[#This Row],[var1]:[var4]],"&gt;1")</f>
        <v>0</v>
      </c>
      <c r="P162">
        <f>ROUND(Table1[[#This Row],[avg_lab]],0)</f>
        <v>4</v>
      </c>
      <c r="Q162" t="str">
        <f>Table1[[#This Row],[lab1]]&amp;" "&amp;Table1[[#This Row],[lab2]]&amp;" "&amp;Table1[[#This Row],[lab3]]&amp;" "&amp;Table1[[#This Row],[lab4]]</f>
        <v>3 3 4 4</v>
      </c>
      <c r="R162" t="str">
        <f>VLOOKUP(Table1[[#This Row],[labels]],'labels set checker'!$A$1:$J$202,10,FALSE)</f>
        <v>{3,3,4,4}</v>
      </c>
      <c r="S162">
        <f>IF(Table1[[#This Row],[avg_lab_rounded]]=Table1[[#This Row],[lab_loc]],1,0)</f>
        <v>0</v>
      </c>
      <c r="T162">
        <f>(Table1[[#This Row],[lab_loc]]-Table1[[#This Row],[avg_lab]])^2</f>
        <v>0.25</v>
      </c>
      <c r="U162" s="10">
        <f>COUNTIF(Table1[[#This Row],[var_loc]],"&gt;1")</f>
        <v>0</v>
      </c>
      <c r="V162" s="10" t="str">
        <f>IF(Table1[[#This Row],[var_loc]]&gt;0.9,"highvar","lowvar")</f>
        <v>lowvar</v>
      </c>
    </row>
    <row r="163" spans="1:22" x14ac:dyDescent="0.25">
      <c r="A163">
        <v>536</v>
      </c>
      <c r="B163">
        <v>0.16</v>
      </c>
      <c r="C163">
        <v>0.8</v>
      </c>
      <c r="D163">
        <v>0.64</v>
      </c>
      <c r="E163">
        <v>0.4</v>
      </c>
      <c r="F163">
        <v>0.55999999999999905</v>
      </c>
      <c r="G163">
        <v>1</v>
      </c>
      <c r="H163">
        <v>3</v>
      </c>
      <c r="I163">
        <v>4</v>
      </c>
      <c r="J163">
        <v>2</v>
      </c>
      <c r="K163">
        <v>3</v>
      </c>
      <c r="L163">
        <f>AVERAGE(Table1[[#This Row],[lab1]:[lab4]])</f>
        <v>2.5</v>
      </c>
      <c r="N163">
        <f>ABS(Table1[[#This Row],[lab_loc]]-Table1[[#This Row],[avg_lab]])</f>
        <v>0.5</v>
      </c>
      <c r="O163">
        <f>COUNTIF(Table1[[#This Row],[var1]:[var4]],"&gt;1")</f>
        <v>0</v>
      </c>
      <c r="P163">
        <f>ROUND(Table1[[#This Row],[avg_lab]],0)</f>
        <v>3</v>
      </c>
      <c r="Q163" t="str">
        <f>Table1[[#This Row],[lab1]]&amp;" "&amp;Table1[[#This Row],[lab2]]&amp;" "&amp;Table1[[#This Row],[lab3]]&amp;" "&amp;Table1[[#This Row],[lab4]]</f>
        <v>1 3 4 2</v>
      </c>
      <c r="R163" t="str">
        <f>VLOOKUP(Table1[[#This Row],[labels]],'labels set checker'!$A$1:$J$202,10,FALSE)</f>
        <v>{1,2,3,4}</v>
      </c>
      <c r="S163">
        <f>IF(Table1[[#This Row],[avg_lab_rounded]]=Table1[[#This Row],[lab_loc]],1,0)</f>
        <v>1</v>
      </c>
      <c r="T163">
        <f>(Table1[[#This Row],[lab_loc]]-Table1[[#This Row],[avg_lab]])^2</f>
        <v>0.25</v>
      </c>
      <c r="U163" s="10">
        <f>COUNTIF(Table1[[#This Row],[var_loc]],"&gt;1")</f>
        <v>0</v>
      </c>
      <c r="V163" s="10" t="str">
        <f>IF(Table1[[#This Row],[var_loc]]&gt;0.9,"highvar","lowvar")</f>
        <v>lowvar</v>
      </c>
    </row>
    <row r="164" spans="1:22" x14ac:dyDescent="0.25">
      <c r="A164">
        <v>538</v>
      </c>
      <c r="B164">
        <v>0.64</v>
      </c>
      <c r="C164">
        <v>0.55999999999999905</v>
      </c>
      <c r="D164">
        <v>1.36</v>
      </c>
      <c r="E164">
        <v>0.64</v>
      </c>
      <c r="F164">
        <v>1.84</v>
      </c>
      <c r="G164">
        <v>2</v>
      </c>
      <c r="H164">
        <v>3</v>
      </c>
      <c r="I164">
        <v>3</v>
      </c>
      <c r="J164">
        <v>2</v>
      </c>
      <c r="K164">
        <v>3</v>
      </c>
      <c r="L164">
        <f>AVERAGE(Table1[[#This Row],[lab1]:[lab4]])</f>
        <v>2.5</v>
      </c>
      <c r="N164">
        <f>ABS(Table1[[#This Row],[lab_loc]]-Table1[[#This Row],[avg_lab]])</f>
        <v>0.5</v>
      </c>
      <c r="O164">
        <f>COUNTIF(Table1[[#This Row],[var1]:[var4]],"&gt;1")</f>
        <v>1</v>
      </c>
      <c r="P164">
        <f>ROUND(Table1[[#This Row],[avg_lab]],0)</f>
        <v>3</v>
      </c>
      <c r="Q164" t="str">
        <f>Table1[[#This Row],[lab1]]&amp;" "&amp;Table1[[#This Row],[lab2]]&amp;" "&amp;Table1[[#This Row],[lab3]]&amp;" "&amp;Table1[[#This Row],[lab4]]</f>
        <v>2 3 3 2</v>
      </c>
      <c r="R164" t="str">
        <f>VLOOKUP(Table1[[#This Row],[labels]],'labels set checker'!$A$1:$J$202,10,FALSE)</f>
        <v>{2,2,3,3}</v>
      </c>
      <c r="S164">
        <f>IF(Table1[[#This Row],[avg_lab_rounded]]=Table1[[#This Row],[lab_loc]],1,0)</f>
        <v>1</v>
      </c>
      <c r="T164">
        <f>(Table1[[#This Row],[lab_loc]]-Table1[[#This Row],[avg_lab]])^2</f>
        <v>0.25</v>
      </c>
      <c r="U164" s="10">
        <f>COUNTIF(Table1[[#This Row],[var_loc]],"&gt;1")</f>
        <v>1</v>
      </c>
      <c r="V164" s="10" t="str">
        <f>IF(Table1[[#This Row],[var_loc]]&gt;0.9,"highvar","lowvar")</f>
        <v>highvar</v>
      </c>
    </row>
    <row r="165" spans="1:22" x14ac:dyDescent="0.25">
      <c r="A165">
        <v>539</v>
      </c>
      <c r="B165">
        <v>0.64</v>
      </c>
      <c r="C165">
        <v>1.2</v>
      </c>
      <c r="D165">
        <v>0.96</v>
      </c>
      <c r="E165">
        <v>0.64</v>
      </c>
      <c r="F165">
        <v>0.64</v>
      </c>
      <c r="G165">
        <v>2</v>
      </c>
      <c r="H165">
        <v>2</v>
      </c>
      <c r="I165">
        <v>2</v>
      </c>
      <c r="J165">
        <v>4</v>
      </c>
      <c r="K165">
        <v>2</v>
      </c>
      <c r="L165">
        <f>AVERAGE(Table1[[#This Row],[lab1]:[lab4]])</f>
        <v>2.5</v>
      </c>
      <c r="N165">
        <f>ABS(Table1[[#This Row],[lab_loc]]-Table1[[#This Row],[avg_lab]])</f>
        <v>0.5</v>
      </c>
      <c r="O165">
        <f>COUNTIF(Table1[[#This Row],[var1]:[var4]],"&gt;1")</f>
        <v>1</v>
      </c>
      <c r="P165">
        <f>ROUND(Table1[[#This Row],[avg_lab]],0)</f>
        <v>3</v>
      </c>
      <c r="Q165" t="str">
        <f>Table1[[#This Row],[lab1]]&amp;" "&amp;Table1[[#This Row],[lab2]]&amp;" "&amp;Table1[[#This Row],[lab3]]&amp;" "&amp;Table1[[#This Row],[lab4]]</f>
        <v>2 2 2 4</v>
      </c>
      <c r="R165" t="str">
        <f>VLOOKUP(Table1[[#This Row],[labels]],'labels set checker'!$A$1:$J$202,10,FALSE)</f>
        <v>{2,2,2,4}</v>
      </c>
      <c r="S165">
        <f>IF(Table1[[#This Row],[avg_lab_rounded]]=Table1[[#This Row],[lab_loc]],1,0)</f>
        <v>0</v>
      </c>
      <c r="T165">
        <f>(Table1[[#This Row],[lab_loc]]-Table1[[#This Row],[avg_lab]])^2</f>
        <v>0.25</v>
      </c>
      <c r="U165" s="10">
        <f>COUNTIF(Table1[[#This Row],[var_loc]],"&gt;1")</f>
        <v>0</v>
      </c>
      <c r="V165" s="10" t="str">
        <f>IF(Table1[[#This Row],[var_loc]]&gt;0.9,"highvar","lowvar")</f>
        <v>lowvar</v>
      </c>
    </row>
    <row r="166" spans="1:22" x14ac:dyDescent="0.25">
      <c r="A166">
        <v>540</v>
      </c>
      <c r="B166">
        <v>0.24</v>
      </c>
      <c r="C166">
        <v>0.159999999999999</v>
      </c>
      <c r="D166">
        <v>0.8</v>
      </c>
      <c r="E166">
        <v>0.64</v>
      </c>
      <c r="F166">
        <v>0.55999999999999905</v>
      </c>
      <c r="G166">
        <v>2</v>
      </c>
      <c r="H166">
        <v>4</v>
      </c>
      <c r="I166">
        <v>3</v>
      </c>
      <c r="J166">
        <v>4</v>
      </c>
      <c r="K166">
        <v>3</v>
      </c>
      <c r="L166">
        <f>AVERAGE(Table1[[#This Row],[lab1]:[lab4]])</f>
        <v>3.25</v>
      </c>
      <c r="N166">
        <f>ABS(Table1[[#This Row],[lab_loc]]-Table1[[#This Row],[avg_lab]])</f>
        <v>0.25</v>
      </c>
      <c r="O166">
        <f>COUNTIF(Table1[[#This Row],[var1]:[var4]],"&gt;1")</f>
        <v>0</v>
      </c>
      <c r="P166">
        <f>ROUND(Table1[[#This Row],[avg_lab]],0)</f>
        <v>3</v>
      </c>
      <c r="Q166" t="str">
        <f>Table1[[#This Row],[lab1]]&amp;" "&amp;Table1[[#This Row],[lab2]]&amp;" "&amp;Table1[[#This Row],[lab3]]&amp;" "&amp;Table1[[#This Row],[lab4]]</f>
        <v>2 4 3 4</v>
      </c>
      <c r="R166" t="str">
        <f>VLOOKUP(Table1[[#This Row],[labels]],'labels set checker'!$A$1:$J$202,10,FALSE)</f>
        <v>{2,3,4,4}</v>
      </c>
      <c r="S166">
        <f>IF(Table1[[#This Row],[avg_lab_rounded]]=Table1[[#This Row],[lab_loc]],1,0)</f>
        <v>1</v>
      </c>
      <c r="T166">
        <f>(Table1[[#This Row],[lab_loc]]-Table1[[#This Row],[avg_lab]])^2</f>
        <v>6.25E-2</v>
      </c>
      <c r="U166" s="10">
        <f>COUNTIF(Table1[[#This Row],[var_loc]],"&gt;1")</f>
        <v>0</v>
      </c>
      <c r="V166" s="10" t="str">
        <f>IF(Table1[[#This Row],[var_loc]]&gt;0.9,"highvar","lowvar")</f>
        <v>lowvar</v>
      </c>
    </row>
    <row r="167" spans="1:22" x14ac:dyDescent="0.25">
      <c r="A167">
        <v>547</v>
      </c>
      <c r="B167">
        <v>0.4</v>
      </c>
      <c r="C167">
        <v>0.64</v>
      </c>
      <c r="D167">
        <v>0.159999999999999</v>
      </c>
      <c r="E167">
        <v>0.64</v>
      </c>
      <c r="F167">
        <v>0.64</v>
      </c>
      <c r="G167">
        <v>2</v>
      </c>
      <c r="H167">
        <v>2</v>
      </c>
      <c r="I167">
        <v>2</v>
      </c>
      <c r="J167">
        <v>2</v>
      </c>
      <c r="K167">
        <v>2</v>
      </c>
      <c r="L167">
        <f>AVERAGE(Table1[[#This Row],[lab1]:[lab4]])</f>
        <v>2</v>
      </c>
      <c r="N167">
        <f>ABS(Table1[[#This Row],[lab_loc]]-Table1[[#This Row],[avg_lab]])</f>
        <v>0</v>
      </c>
      <c r="O167">
        <f>COUNTIF(Table1[[#This Row],[var1]:[var4]],"&gt;1")</f>
        <v>0</v>
      </c>
      <c r="P167">
        <f>ROUND(Table1[[#This Row],[avg_lab]],0)</f>
        <v>2</v>
      </c>
      <c r="Q167" t="str">
        <f>Table1[[#This Row],[lab1]]&amp;" "&amp;Table1[[#This Row],[lab2]]&amp;" "&amp;Table1[[#This Row],[lab3]]&amp;" "&amp;Table1[[#This Row],[lab4]]</f>
        <v>2 2 2 2</v>
      </c>
      <c r="R167" t="str">
        <f>VLOOKUP(Table1[[#This Row],[labels]],'labels set checker'!$A$1:$J$202,10,FALSE)</f>
        <v>{2,2,2,2}</v>
      </c>
      <c r="S167">
        <f>IF(Table1[[#This Row],[avg_lab_rounded]]=Table1[[#This Row],[lab_loc]],1,0)</f>
        <v>1</v>
      </c>
      <c r="T167">
        <f>(Table1[[#This Row],[lab_loc]]-Table1[[#This Row],[avg_lab]])^2</f>
        <v>0</v>
      </c>
      <c r="U167" s="10">
        <f>COUNTIF(Table1[[#This Row],[var_loc]],"&gt;1")</f>
        <v>0</v>
      </c>
      <c r="V167" s="10" t="str">
        <f>IF(Table1[[#This Row],[var_loc]]&gt;0.9,"highvar","lowvar")</f>
        <v>lowvar</v>
      </c>
    </row>
    <row r="168" spans="1:22" x14ac:dyDescent="0.25">
      <c r="A168">
        <v>548</v>
      </c>
      <c r="B168">
        <v>0.8</v>
      </c>
      <c r="C168">
        <v>0</v>
      </c>
      <c r="D168">
        <v>0.55999999999999905</v>
      </c>
      <c r="E168">
        <v>0.8</v>
      </c>
      <c r="F168">
        <v>0.4</v>
      </c>
      <c r="G168">
        <v>3</v>
      </c>
      <c r="H168">
        <v>4</v>
      </c>
      <c r="I168">
        <v>3</v>
      </c>
      <c r="J168">
        <v>3</v>
      </c>
      <c r="K168">
        <v>4</v>
      </c>
      <c r="L168">
        <f>AVERAGE(Table1[[#This Row],[lab1]:[lab4]])</f>
        <v>3.25</v>
      </c>
      <c r="N168">
        <f>ABS(Table1[[#This Row],[lab_loc]]-Table1[[#This Row],[avg_lab]])</f>
        <v>0.75</v>
      </c>
      <c r="O168">
        <f>COUNTIF(Table1[[#This Row],[var1]:[var4]],"&gt;1")</f>
        <v>0</v>
      </c>
      <c r="P168">
        <f>ROUND(Table1[[#This Row],[avg_lab]],0)</f>
        <v>3</v>
      </c>
      <c r="Q168" t="str">
        <f>Table1[[#This Row],[lab1]]&amp;" "&amp;Table1[[#This Row],[lab2]]&amp;" "&amp;Table1[[#This Row],[lab3]]&amp;" "&amp;Table1[[#This Row],[lab4]]</f>
        <v>3 4 3 3</v>
      </c>
      <c r="R168" t="str">
        <f>VLOOKUP(Table1[[#This Row],[labels]],'labels set checker'!$A$1:$J$202,10,FALSE)</f>
        <v>{3,3,3,4}</v>
      </c>
      <c r="S168">
        <f>IF(Table1[[#This Row],[avg_lab_rounded]]=Table1[[#This Row],[lab_loc]],1,0)</f>
        <v>0</v>
      </c>
      <c r="T168">
        <f>(Table1[[#This Row],[lab_loc]]-Table1[[#This Row],[avg_lab]])^2</f>
        <v>0.5625</v>
      </c>
      <c r="U168" s="10">
        <f>COUNTIF(Table1[[#This Row],[var_loc]],"&gt;1")</f>
        <v>0</v>
      </c>
      <c r="V168" s="10" t="str">
        <f>IF(Table1[[#This Row],[var_loc]]&gt;0.9,"highvar","lowvar")</f>
        <v>lowvar</v>
      </c>
    </row>
    <row r="169" spans="1:22" x14ac:dyDescent="0.25">
      <c r="A169">
        <v>555</v>
      </c>
      <c r="B169">
        <v>0.96</v>
      </c>
      <c r="C169">
        <v>0.96</v>
      </c>
      <c r="D169">
        <v>0.64</v>
      </c>
      <c r="E169">
        <v>1.44</v>
      </c>
      <c r="F169">
        <v>0.64</v>
      </c>
      <c r="G169">
        <v>2</v>
      </c>
      <c r="H169">
        <v>2</v>
      </c>
      <c r="I169">
        <v>4</v>
      </c>
      <c r="J169">
        <v>4</v>
      </c>
      <c r="K169">
        <v>4</v>
      </c>
      <c r="L169">
        <f>AVERAGE(Table1[[#This Row],[lab1]:[lab4]])</f>
        <v>3</v>
      </c>
      <c r="N169">
        <f>ABS(Table1[[#This Row],[lab_loc]]-Table1[[#This Row],[avg_lab]])</f>
        <v>1</v>
      </c>
      <c r="O169">
        <f>COUNTIF(Table1[[#This Row],[var1]:[var4]],"&gt;1")</f>
        <v>1</v>
      </c>
      <c r="P169">
        <f>ROUND(Table1[[#This Row],[avg_lab]],0)</f>
        <v>3</v>
      </c>
      <c r="Q169" t="str">
        <f>Table1[[#This Row],[lab1]]&amp;" "&amp;Table1[[#This Row],[lab2]]&amp;" "&amp;Table1[[#This Row],[lab3]]&amp;" "&amp;Table1[[#This Row],[lab4]]</f>
        <v>2 2 4 4</v>
      </c>
      <c r="R169" t="str">
        <f>VLOOKUP(Table1[[#This Row],[labels]],'labels set checker'!$A$1:$J$202,10,FALSE)</f>
        <v>{2,2,4,4}</v>
      </c>
      <c r="S169">
        <f>IF(Table1[[#This Row],[avg_lab_rounded]]=Table1[[#This Row],[lab_loc]],1,0)</f>
        <v>0</v>
      </c>
      <c r="T169">
        <f>(Table1[[#This Row],[lab_loc]]-Table1[[#This Row],[avg_lab]])^2</f>
        <v>1</v>
      </c>
      <c r="U169" s="10">
        <f>COUNTIF(Table1[[#This Row],[var_loc]],"&gt;1")</f>
        <v>0</v>
      </c>
      <c r="V169" s="10" t="str">
        <f>IF(Table1[[#This Row],[var_loc]]&gt;0.9,"highvar","lowvar")</f>
        <v>lowvar</v>
      </c>
    </row>
    <row r="170" spans="1:22" x14ac:dyDescent="0.25">
      <c r="A170">
        <v>556</v>
      </c>
      <c r="B170">
        <v>0.159999999999999</v>
      </c>
      <c r="C170">
        <v>1.84</v>
      </c>
      <c r="D170">
        <v>0.96</v>
      </c>
      <c r="E170">
        <v>0.24</v>
      </c>
      <c r="F170">
        <v>0.96</v>
      </c>
      <c r="G170">
        <v>4</v>
      </c>
      <c r="H170">
        <v>4</v>
      </c>
      <c r="I170">
        <v>4</v>
      </c>
      <c r="J170">
        <v>3</v>
      </c>
      <c r="K170">
        <v>4</v>
      </c>
      <c r="L170">
        <f>AVERAGE(Table1[[#This Row],[lab1]:[lab4]])</f>
        <v>3.75</v>
      </c>
      <c r="N170">
        <f>ABS(Table1[[#This Row],[lab_loc]]-Table1[[#This Row],[avg_lab]])</f>
        <v>0.25</v>
      </c>
      <c r="O170">
        <f>COUNTIF(Table1[[#This Row],[var1]:[var4]],"&gt;1")</f>
        <v>1</v>
      </c>
      <c r="P170">
        <f>ROUND(Table1[[#This Row],[avg_lab]],0)</f>
        <v>4</v>
      </c>
      <c r="Q170" t="str">
        <f>Table1[[#This Row],[lab1]]&amp;" "&amp;Table1[[#This Row],[lab2]]&amp;" "&amp;Table1[[#This Row],[lab3]]&amp;" "&amp;Table1[[#This Row],[lab4]]</f>
        <v>4 4 4 3</v>
      </c>
      <c r="R170" t="str">
        <f>VLOOKUP(Table1[[#This Row],[labels]],'labels set checker'!$A$1:$J$202,10,FALSE)</f>
        <v>{3,4,4,4}</v>
      </c>
      <c r="S170">
        <f>IF(Table1[[#This Row],[avg_lab_rounded]]=Table1[[#This Row],[lab_loc]],1,0)</f>
        <v>1</v>
      </c>
      <c r="T170">
        <f>(Table1[[#This Row],[lab_loc]]-Table1[[#This Row],[avg_lab]])^2</f>
        <v>6.25E-2</v>
      </c>
      <c r="U170" s="10">
        <f>COUNTIF(Table1[[#This Row],[var_loc]],"&gt;1")</f>
        <v>0</v>
      </c>
      <c r="V170" s="10" t="str">
        <f>IF(Table1[[#This Row],[var_loc]]&gt;0.9,"highvar","lowvar")</f>
        <v>highvar</v>
      </c>
    </row>
    <row r="171" spans="1:22" x14ac:dyDescent="0.25">
      <c r="A171">
        <v>559</v>
      </c>
      <c r="B171">
        <v>0.55999999999999905</v>
      </c>
      <c r="C171">
        <v>0.159999999999999</v>
      </c>
      <c r="D171">
        <v>0.8</v>
      </c>
      <c r="E171">
        <v>0.16</v>
      </c>
      <c r="F171">
        <v>0.55999999999999905</v>
      </c>
      <c r="G171">
        <v>3</v>
      </c>
      <c r="H171">
        <v>4</v>
      </c>
      <c r="I171">
        <v>3</v>
      </c>
      <c r="J171">
        <v>2</v>
      </c>
      <c r="K171">
        <v>3</v>
      </c>
      <c r="L171">
        <f>AVERAGE(Table1[[#This Row],[lab1]:[lab4]])</f>
        <v>3</v>
      </c>
      <c r="N171">
        <f>ABS(Table1[[#This Row],[lab_loc]]-Table1[[#This Row],[avg_lab]])</f>
        <v>0</v>
      </c>
      <c r="O171">
        <f>COUNTIF(Table1[[#This Row],[var1]:[var4]],"&gt;1")</f>
        <v>0</v>
      </c>
      <c r="P171">
        <f>ROUND(Table1[[#This Row],[avg_lab]],0)</f>
        <v>3</v>
      </c>
      <c r="Q171" t="str">
        <f>Table1[[#This Row],[lab1]]&amp;" "&amp;Table1[[#This Row],[lab2]]&amp;" "&amp;Table1[[#This Row],[lab3]]&amp;" "&amp;Table1[[#This Row],[lab4]]</f>
        <v>3 4 3 2</v>
      </c>
      <c r="R171" t="str">
        <f>VLOOKUP(Table1[[#This Row],[labels]],'labels set checker'!$A$1:$J$202,10,FALSE)</f>
        <v>{2,3,3,4}</v>
      </c>
      <c r="S171">
        <f>IF(Table1[[#This Row],[avg_lab_rounded]]=Table1[[#This Row],[lab_loc]],1,0)</f>
        <v>1</v>
      </c>
      <c r="T171">
        <f>(Table1[[#This Row],[lab_loc]]-Table1[[#This Row],[avg_lab]])^2</f>
        <v>0</v>
      </c>
      <c r="U171" s="10">
        <f>COUNTIF(Table1[[#This Row],[var_loc]],"&gt;1")</f>
        <v>0</v>
      </c>
      <c r="V171" s="10" t="str">
        <f>IF(Table1[[#This Row],[var_loc]]&gt;0.9,"highvar","lowvar")</f>
        <v>lowvar</v>
      </c>
    </row>
    <row r="172" spans="1:22" x14ac:dyDescent="0.25">
      <c r="A172">
        <v>561</v>
      </c>
      <c r="B172">
        <v>0.55999999999999905</v>
      </c>
      <c r="C172">
        <v>0.64</v>
      </c>
      <c r="D172">
        <v>0.55999999999999905</v>
      </c>
      <c r="E172">
        <v>1.36</v>
      </c>
      <c r="F172">
        <v>1.2</v>
      </c>
      <c r="G172">
        <v>3</v>
      </c>
      <c r="H172">
        <v>2</v>
      </c>
      <c r="I172">
        <v>4</v>
      </c>
      <c r="J172">
        <v>3</v>
      </c>
      <c r="K172">
        <v>4</v>
      </c>
      <c r="L172">
        <f>AVERAGE(Table1[[#This Row],[lab1]:[lab4]])</f>
        <v>3</v>
      </c>
      <c r="N172">
        <f>ABS(Table1[[#This Row],[lab_loc]]-Table1[[#This Row],[avg_lab]])</f>
        <v>1</v>
      </c>
      <c r="O172">
        <f>COUNTIF(Table1[[#This Row],[var1]:[var4]],"&gt;1")</f>
        <v>1</v>
      </c>
      <c r="P172">
        <f>ROUND(Table1[[#This Row],[avg_lab]],0)</f>
        <v>3</v>
      </c>
      <c r="Q172" t="str">
        <f>Table1[[#This Row],[lab1]]&amp;" "&amp;Table1[[#This Row],[lab2]]&amp;" "&amp;Table1[[#This Row],[lab3]]&amp;" "&amp;Table1[[#This Row],[lab4]]</f>
        <v>3 2 4 3</v>
      </c>
      <c r="R172" t="str">
        <f>VLOOKUP(Table1[[#This Row],[labels]],'labels set checker'!$A$1:$J$202,10,FALSE)</f>
        <v>{2,3,3,4}</v>
      </c>
      <c r="S172">
        <f>IF(Table1[[#This Row],[avg_lab_rounded]]=Table1[[#This Row],[lab_loc]],1,0)</f>
        <v>0</v>
      </c>
      <c r="T172">
        <f>(Table1[[#This Row],[lab_loc]]-Table1[[#This Row],[avg_lab]])^2</f>
        <v>1</v>
      </c>
      <c r="U172" s="10">
        <f>COUNTIF(Table1[[#This Row],[var_loc]],"&gt;1")</f>
        <v>1</v>
      </c>
      <c r="V172" s="10" t="str">
        <f>IF(Table1[[#This Row],[var_loc]]&gt;0.9,"highvar","lowvar")</f>
        <v>highvar</v>
      </c>
    </row>
    <row r="173" spans="1:22" x14ac:dyDescent="0.25">
      <c r="A173">
        <v>564</v>
      </c>
      <c r="B173">
        <v>1.2</v>
      </c>
      <c r="C173">
        <v>0.16</v>
      </c>
      <c r="D173">
        <v>0.24</v>
      </c>
      <c r="E173">
        <v>1.2</v>
      </c>
      <c r="F173">
        <v>1.36</v>
      </c>
      <c r="G173">
        <v>2</v>
      </c>
      <c r="H173">
        <v>1</v>
      </c>
      <c r="I173">
        <v>2</v>
      </c>
      <c r="J173">
        <v>2</v>
      </c>
      <c r="K173">
        <v>1</v>
      </c>
      <c r="L173">
        <f>AVERAGE(Table1[[#This Row],[lab1]:[lab4]])</f>
        <v>1.75</v>
      </c>
      <c r="N173">
        <f>ABS(Table1[[#This Row],[lab_loc]]-Table1[[#This Row],[avg_lab]])</f>
        <v>0.75</v>
      </c>
      <c r="O173">
        <f>COUNTIF(Table1[[#This Row],[var1]:[var4]],"&gt;1")</f>
        <v>2</v>
      </c>
      <c r="P173">
        <f>ROUND(Table1[[#This Row],[avg_lab]],0)</f>
        <v>2</v>
      </c>
      <c r="Q173" t="str">
        <f>Table1[[#This Row],[lab1]]&amp;" "&amp;Table1[[#This Row],[lab2]]&amp;" "&amp;Table1[[#This Row],[lab3]]&amp;" "&amp;Table1[[#This Row],[lab4]]</f>
        <v>2 1 2 2</v>
      </c>
      <c r="R173" t="str">
        <f>VLOOKUP(Table1[[#This Row],[labels]],'labels set checker'!$A$1:$J$202,10,FALSE)</f>
        <v>{1,2,2,2}</v>
      </c>
      <c r="S173">
        <f>IF(Table1[[#This Row],[avg_lab_rounded]]=Table1[[#This Row],[lab_loc]],1,0)</f>
        <v>0</v>
      </c>
      <c r="T173">
        <f>(Table1[[#This Row],[lab_loc]]-Table1[[#This Row],[avg_lab]])^2</f>
        <v>0.5625</v>
      </c>
      <c r="U173" s="10">
        <f>COUNTIF(Table1[[#This Row],[var_loc]],"&gt;1")</f>
        <v>1</v>
      </c>
      <c r="V173" s="10" t="str">
        <f>IF(Table1[[#This Row],[var_loc]]&gt;0.9,"highvar","lowvar")</f>
        <v>highvar</v>
      </c>
    </row>
    <row r="174" spans="1:22" x14ac:dyDescent="0.25">
      <c r="A174">
        <v>567</v>
      </c>
      <c r="B174">
        <v>0.4</v>
      </c>
      <c r="C174">
        <v>1.36</v>
      </c>
      <c r="D174">
        <v>0.4</v>
      </c>
      <c r="E174">
        <v>0.64</v>
      </c>
      <c r="F174">
        <v>0.4</v>
      </c>
      <c r="G174">
        <v>4</v>
      </c>
      <c r="H174">
        <v>4</v>
      </c>
      <c r="I174">
        <v>4</v>
      </c>
      <c r="J174">
        <v>4</v>
      </c>
      <c r="K174">
        <v>4</v>
      </c>
      <c r="L174">
        <f>AVERAGE(Table1[[#This Row],[lab1]:[lab4]])</f>
        <v>4</v>
      </c>
      <c r="N174">
        <f>ABS(Table1[[#This Row],[lab_loc]]-Table1[[#This Row],[avg_lab]])</f>
        <v>0</v>
      </c>
      <c r="O174">
        <f>COUNTIF(Table1[[#This Row],[var1]:[var4]],"&gt;1")</f>
        <v>1</v>
      </c>
      <c r="P174">
        <f>ROUND(Table1[[#This Row],[avg_lab]],0)</f>
        <v>4</v>
      </c>
      <c r="Q174" t="str">
        <f>Table1[[#This Row],[lab1]]&amp;" "&amp;Table1[[#This Row],[lab2]]&amp;" "&amp;Table1[[#This Row],[lab3]]&amp;" "&amp;Table1[[#This Row],[lab4]]</f>
        <v>4 4 4 4</v>
      </c>
      <c r="R174" t="str">
        <f>VLOOKUP(Table1[[#This Row],[labels]],'labels set checker'!$A$1:$J$202,10,FALSE)</f>
        <v>{4,4,4,4}</v>
      </c>
      <c r="S174">
        <f>IF(Table1[[#This Row],[avg_lab_rounded]]=Table1[[#This Row],[lab_loc]],1,0)</f>
        <v>1</v>
      </c>
      <c r="T174">
        <f>(Table1[[#This Row],[lab_loc]]-Table1[[#This Row],[avg_lab]])^2</f>
        <v>0</v>
      </c>
      <c r="U174" s="10">
        <f>COUNTIF(Table1[[#This Row],[var_loc]],"&gt;1")</f>
        <v>0</v>
      </c>
      <c r="V174" s="10" t="str">
        <f>IF(Table1[[#This Row],[var_loc]]&gt;0.9,"highvar","lowvar")</f>
        <v>lowvar</v>
      </c>
    </row>
    <row r="175" spans="1:22" x14ac:dyDescent="0.25">
      <c r="A175">
        <v>569</v>
      </c>
      <c r="B175">
        <v>0.4</v>
      </c>
      <c r="C175">
        <v>0.24</v>
      </c>
      <c r="D175">
        <v>0.24</v>
      </c>
      <c r="E175">
        <v>0.55999999999999905</v>
      </c>
      <c r="F175">
        <v>0.24</v>
      </c>
      <c r="G175">
        <v>4</v>
      </c>
      <c r="H175">
        <v>3</v>
      </c>
      <c r="I175">
        <v>4</v>
      </c>
      <c r="J175">
        <v>3</v>
      </c>
      <c r="K175">
        <v>4</v>
      </c>
      <c r="L175">
        <f>AVERAGE(Table1[[#This Row],[lab1]:[lab4]])</f>
        <v>3.5</v>
      </c>
      <c r="N175">
        <f>ABS(Table1[[#This Row],[lab_loc]]-Table1[[#This Row],[avg_lab]])</f>
        <v>0.5</v>
      </c>
      <c r="O175">
        <f>COUNTIF(Table1[[#This Row],[var1]:[var4]],"&gt;1")</f>
        <v>0</v>
      </c>
      <c r="P175">
        <f>ROUND(Table1[[#This Row],[avg_lab]],0)</f>
        <v>4</v>
      </c>
      <c r="Q175" t="str">
        <f>Table1[[#This Row],[lab1]]&amp;" "&amp;Table1[[#This Row],[lab2]]&amp;" "&amp;Table1[[#This Row],[lab3]]&amp;" "&amp;Table1[[#This Row],[lab4]]</f>
        <v>4 3 4 3</v>
      </c>
      <c r="R175" t="str">
        <f>VLOOKUP(Table1[[#This Row],[labels]],'labels set checker'!$A$1:$J$202,10,FALSE)</f>
        <v>{3,3,4,4}</v>
      </c>
      <c r="S175">
        <f>IF(Table1[[#This Row],[avg_lab_rounded]]=Table1[[#This Row],[lab_loc]],1,0)</f>
        <v>1</v>
      </c>
      <c r="T175">
        <f>(Table1[[#This Row],[lab_loc]]-Table1[[#This Row],[avg_lab]])^2</f>
        <v>0.25</v>
      </c>
      <c r="U175" s="10">
        <f>COUNTIF(Table1[[#This Row],[var_loc]],"&gt;1")</f>
        <v>0</v>
      </c>
      <c r="V175" s="10" t="str">
        <f>IF(Table1[[#This Row],[var_loc]]&gt;0.9,"highvar","lowvar")</f>
        <v>lowvar</v>
      </c>
    </row>
    <row r="176" spans="1:22" x14ac:dyDescent="0.25">
      <c r="A176">
        <v>570</v>
      </c>
      <c r="B176">
        <v>0.24</v>
      </c>
      <c r="C176">
        <v>0</v>
      </c>
      <c r="D176">
        <v>1.04</v>
      </c>
      <c r="E176">
        <v>0.64</v>
      </c>
      <c r="F176">
        <v>0.64</v>
      </c>
      <c r="G176">
        <v>2</v>
      </c>
      <c r="H176">
        <v>2</v>
      </c>
      <c r="I176">
        <v>2</v>
      </c>
      <c r="J176">
        <v>2</v>
      </c>
      <c r="K176">
        <v>2</v>
      </c>
      <c r="L176">
        <f>AVERAGE(Table1[[#This Row],[lab1]:[lab4]])</f>
        <v>2</v>
      </c>
      <c r="N176">
        <f>ABS(Table1[[#This Row],[lab_loc]]-Table1[[#This Row],[avg_lab]])</f>
        <v>0</v>
      </c>
      <c r="O176">
        <f>COUNTIF(Table1[[#This Row],[var1]:[var4]],"&gt;1")</f>
        <v>1</v>
      </c>
      <c r="P176">
        <f>ROUND(Table1[[#This Row],[avg_lab]],0)</f>
        <v>2</v>
      </c>
      <c r="Q176" t="str">
        <f>Table1[[#This Row],[lab1]]&amp;" "&amp;Table1[[#This Row],[lab2]]&amp;" "&amp;Table1[[#This Row],[lab3]]&amp;" "&amp;Table1[[#This Row],[lab4]]</f>
        <v>2 2 2 2</v>
      </c>
      <c r="R176" t="str">
        <f>VLOOKUP(Table1[[#This Row],[labels]],'labels set checker'!$A$1:$J$202,10,FALSE)</f>
        <v>{2,2,2,2}</v>
      </c>
      <c r="S176">
        <f>IF(Table1[[#This Row],[avg_lab_rounded]]=Table1[[#This Row],[lab_loc]],1,0)</f>
        <v>1</v>
      </c>
      <c r="T176">
        <f>(Table1[[#This Row],[lab_loc]]-Table1[[#This Row],[avg_lab]])^2</f>
        <v>0</v>
      </c>
      <c r="U176" s="10">
        <f>COUNTIF(Table1[[#This Row],[var_loc]],"&gt;1")</f>
        <v>0</v>
      </c>
      <c r="V176" s="10" t="str">
        <f>IF(Table1[[#This Row],[var_loc]]&gt;0.9,"highvar","lowvar")</f>
        <v>lowvar</v>
      </c>
    </row>
    <row r="177" spans="1:22" x14ac:dyDescent="0.25">
      <c r="A177">
        <v>578</v>
      </c>
      <c r="B177">
        <v>0.159999999999999</v>
      </c>
      <c r="C177">
        <v>0.55999999999999905</v>
      </c>
      <c r="D177">
        <v>0.4</v>
      </c>
      <c r="E177">
        <v>0.4</v>
      </c>
      <c r="F177">
        <v>0.55999999999999905</v>
      </c>
      <c r="G177">
        <v>4</v>
      </c>
      <c r="H177">
        <v>4</v>
      </c>
      <c r="I177">
        <v>4</v>
      </c>
      <c r="J177">
        <v>4</v>
      </c>
      <c r="K177">
        <v>4</v>
      </c>
      <c r="L177">
        <f>AVERAGE(Table1[[#This Row],[lab1]:[lab4]])</f>
        <v>4</v>
      </c>
      <c r="N177">
        <f>ABS(Table1[[#This Row],[lab_loc]]-Table1[[#This Row],[avg_lab]])</f>
        <v>0</v>
      </c>
      <c r="O177">
        <f>COUNTIF(Table1[[#This Row],[var1]:[var4]],"&gt;1")</f>
        <v>0</v>
      </c>
      <c r="P177">
        <f>ROUND(Table1[[#This Row],[avg_lab]],0)</f>
        <v>4</v>
      </c>
      <c r="Q177" t="str">
        <f>Table1[[#This Row],[lab1]]&amp;" "&amp;Table1[[#This Row],[lab2]]&amp;" "&amp;Table1[[#This Row],[lab3]]&amp;" "&amp;Table1[[#This Row],[lab4]]</f>
        <v>4 4 4 4</v>
      </c>
      <c r="R177" t="str">
        <f>VLOOKUP(Table1[[#This Row],[labels]],'labels set checker'!$A$1:$J$202,10,FALSE)</f>
        <v>{4,4,4,4}</v>
      </c>
      <c r="S177">
        <f>IF(Table1[[#This Row],[avg_lab_rounded]]=Table1[[#This Row],[lab_loc]],1,0)</f>
        <v>1</v>
      </c>
      <c r="T177">
        <f>(Table1[[#This Row],[lab_loc]]-Table1[[#This Row],[avg_lab]])^2</f>
        <v>0</v>
      </c>
      <c r="U177" s="10">
        <f>COUNTIF(Table1[[#This Row],[var_loc]],"&gt;1")</f>
        <v>0</v>
      </c>
      <c r="V177" s="10" t="str">
        <f>IF(Table1[[#This Row],[var_loc]]&gt;0.9,"highvar","lowvar")</f>
        <v>lowvar</v>
      </c>
    </row>
    <row r="178" spans="1:22" x14ac:dyDescent="0.25">
      <c r="A178">
        <v>579</v>
      </c>
      <c r="B178">
        <v>0.4</v>
      </c>
      <c r="C178">
        <v>0.55999999999999905</v>
      </c>
      <c r="D178">
        <v>0.8</v>
      </c>
      <c r="E178">
        <v>0.64</v>
      </c>
      <c r="F178">
        <v>0.55999999999999905</v>
      </c>
      <c r="G178">
        <v>3</v>
      </c>
      <c r="H178">
        <v>3</v>
      </c>
      <c r="I178">
        <v>3</v>
      </c>
      <c r="J178">
        <v>4</v>
      </c>
      <c r="K178">
        <v>3</v>
      </c>
      <c r="L178">
        <f>AVERAGE(Table1[[#This Row],[lab1]:[lab4]])</f>
        <v>3.25</v>
      </c>
      <c r="N178">
        <f>ABS(Table1[[#This Row],[lab_loc]]-Table1[[#This Row],[avg_lab]])</f>
        <v>0.25</v>
      </c>
      <c r="O178">
        <f>COUNTIF(Table1[[#This Row],[var1]:[var4]],"&gt;1")</f>
        <v>0</v>
      </c>
      <c r="P178">
        <f>ROUND(Table1[[#This Row],[avg_lab]],0)</f>
        <v>3</v>
      </c>
      <c r="Q178" t="str">
        <f>Table1[[#This Row],[lab1]]&amp;" "&amp;Table1[[#This Row],[lab2]]&amp;" "&amp;Table1[[#This Row],[lab3]]&amp;" "&amp;Table1[[#This Row],[lab4]]</f>
        <v>3 3 3 4</v>
      </c>
      <c r="R178" t="str">
        <f>VLOOKUP(Table1[[#This Row],[labels]],'labels set checker'!$A$1:$J$202,10,FALSE)</f>
        <v>{3,3,3,4}</v>
      </c>
      <c r="S178">
        <f>IF(Table1[[#This Row],[avg_lab_rounded]]=Table1[[#This Row],[lab_loc]],1,0)</f>
        <v>1</v>
      </c>
      <c r="T178">
        <f>(Table1[[#This Row],[lab_loc]]-Table1[[#This Row],[avg_lab]])^2</f>
        <v>6.25E-2</v>
      </c>
      <c r="U178" s="10">
        <f>COUNTIF(Table1[[#This Row],[var_loc]],"&gt;1")</f>
        <v>0</v>
      </c>
      <c r="V178" s="10" t="str">
        <f>IF(Table1[[#This Row],[var_loc]]&gt;0.9,"highvar","lowvar")</f>
        <v>lowvar</v>
      </c>
    </row>
    <row r="179" spans="1:22" x14ac:dyDescent="0.25">
      <c r="A179">
        <v>582</v>
      </c>
      <c r="B179">
        <v>0.8</v>
      </c>
      <c r="C179">
        <v>0.24</v>
      </c>
      <c r="D179">
        <v>1.04</v>
      </c>
      <c r="E179">
        <v>1.04</v>
      </c>
      <c r="F179">
        <v>0.64</v>
      </c>
      <c r="G179">
        <v>3</v>
      </c>
      <c r="H179">
        <v>3</v>
      </c>
      <c r="I179">
        <v>2</v>
      </c>
      <c r="J179">
        <v>4</v>
      </c>
      <c r="K179">
        <v>4</v>
      </c>
      <c r="L179">
        <f>AVERAGE(Table1[[#This Row],[lab1]:[lab4]])</f>
        <v>3</v>
      </c>
      <c r="N179">
        <f>ABS(Table1[[#This Row],[lab_loc]]-Table1[[#This Row],[avg_lab]])</f>
        <v>1</v>
      </c>
      <c r="O179">
        <f>COUNTIF(Table1[[#This Row],[var1]:[var4]],"&gt;1")</f>
        <v>2</v>
      </c>
      <c r="P179">
        <f>ROUND(Table1[[#This Row],[avg_lab]],0)</f>
        <v>3</v>
      </c>
      <c r="Q179" t="str">
        <f>Table1[[#This Row],[lab1]]&amp;" "&amp;Table1[[#This Row],[lab2]]&amp;" "&amp;Table1[[#This Row],[lab3]]&amp;" "&amp;Table1[[#This Row],[lab4]]</f>
        <v>3 3 2 4</v>
      </c>
      <c r="R179" t="str">
        <f>VLOOKUP(Table1[[#This Row],[labels]],'labels set checker'!$A$1:$J$202,10,FALSE)</f>
        <v>{2,3,3,4}</v>
      </c>
      <c r="S179">
        <f>IF(Table1[[#This Row],[avg_lab_rounded]]=Table1[[#This Row],[lab_loc]],1,0)</f>
        <v>0</v>
      </c>
      <c r="T179">
        <f>(Table1[[#This Row],[lab_loc]]-Table1[[#This Row],[avg_lab]])^2</f>
        <v>1</v>
      </c>
      <c r="U179" s="10">
        <f>COUNTIF(Table1[[#This Row],[var_loc]],"&gt;1")</f>
        <v>0</v>
      </c>
      <c r="V179" s="10" t="str">
        <f>IF(Table1[[#This Row],[var_loc]]&gt;0.9,"highvar","lowvar")</f>
        <v>lowvar</v>
      </c>
    </row>
    <row r="180" spans="1:22" x14ac:dyDescent="0.25">
      <c r="A180">
        <v>587</v>
      </c>
      <c r="B180">
        <v>0.55999999999999905</v>
      </c>
      <c r="C180">
        <v>0.159999999999999</v>
      </c>
      <c r="D180">
        <v>1.2</v>
      </c>
      <c r="E180">
        <v>0.24</v>
      </c>
      <c r="F180">
        <v>0.159999999999999</v>
      </c>
      <c r="G180">
        <v>3</v>
      </c>
      <c r="H180">
        <v>4</v>
      </c>
      <c r="I180">
        <v>3</v>
      </c>
      <c r="J180">
        <v>4</v>
      </c>
      <c r="K180">
        <v>4</v>
      </c>
      <c r="L180">
        <f>AVERAGE(Table1[[#This Row],[lab1]:[lab4]])</f>
        <v>3.5</v>
      </c>
      <c r="N180">
        <f>ABS(Table1[[#This Row],[lab_loc]]-Table1[[#This Row],[avg_lab]])</f>
        <v>0.5</v>
      </c>
      <c r="O180">
        <f>COUNTIF(Table1[[#This Row],[var1]:[var4]],"&gt;1")</f>
        <v>1</v>
      </c>
      <c r="P180">
        <f>ROUND(Table1[[#This Row],[avg_lab]],0)</f>
        <v>4</v>
      </c>
      <c r="Q180" t="str">
        <f>Table1[[#This Row],[lab1]]&amp;" "&amp;Table1[[#This Row],[lab2]]&amp;" "&amp;Table1[[#This Row],[lab3]]&amp;" "&amp;Table1[[#This Row],[lab4]]</f>
        <v>3 4 3 4</v>
      </c>
      <c r="R180" t="str">
        <f>VLOOKUP(Table1[[#This Row],[labels]],'labels set checker'!$A$1:$J$202,10,FALSE)</f>
        <v>{3,3,4,4}</v>
      </c>
      <c r="S180">
        <f>IF(Table1[[#This Row],[avg_lab_rounded]]=Table1[[#This Row],[lab_loc]],1,0)</f>
        <v>1</v>
      </c>
      <c r="T180">
        <f>(Table1[[#This Row],[lab_loc]]-Table1[[#This Row],[avg_lab]])^2</f>
        <v>0.25</v>
      </c>
      <c r="U180" s="10">
        <f>COUNTIF(Table1[[#This Row],[var_loc]],"&gt;1")</f>
        <v>0</v>
      </c>
      <c r="V180" s="10" t="str">
        <f>IF(Table1[[#This Row],[var_loc]]&gt;0.9,"highvar","lowvar")</f>
        <v>lowvar</v>
      </c>
    </row>
    <row r="181" spans="1:22" x14ac:dyDescent="0.25">
      <c r="A181">
        <v>589</v>
      </c>
      <c r="B181">
        <v>0.24</v>
      </c>
      <c r="C181">
        <v>0.8</v>
      </c>
      <c r="D181">
        <v>0.64</v>
      </c>
      <c r="E181">
        <v>0.159999999999999</v>
      </c>
      <c r="F181">
        <v>0.159999999999999</v>
      </c>
      <c r="G181">
        <v>4</v>
      </c>
      <c r="H181">
        <v>3</v>
      </c>
      <c r="I181">
        <v>4</v>
      </c>
      <c r="J181">
        <v>4</v>
      </c>
      <c r="K181">
        <v>4</v>
      </c>
      <c r="L181">
        <f>AVERAGE(Table1[[#This Row],[lab1]:[lab4]])</f>
        <v>3.75</v>
      </c>
      <c r="N181">
        <f>ABS(Table1[[#This Row],[lab_loc]]-Table1[[#This Row],[avg_lab]])</f>
        <v>0.25</v>
      </c>
      <c r="O181">
        <f>COUNTIF(Table1[[#This Row],[var1]:[var4]],"&gt;1")</f>
        <v>0</v>
      </c>
      <c r="P181">
        <f>ROUND(Table1[[#This Row],[avg_lab]],0)</f>
        <v>4</v>
      </c>
      <c r="Q181" t="str">
        <f>Table1[[#This Row],[lab1]]&amp;" "&amp;Table1[[#This Row],[lab2]]&amp;" "&amp;Table1[[#This Row],[lab3]]&amp;" "&amp;Table1[[#This Row],[lab4]]</f>
        <v>4 3 4 4</v>
      </c>
      <c r="R181" t="str">
        <f>VLOOKUP(Table1[[#This Row],[labels]],'labels set checker'!$A$1:$J$202,10,FALSE)</f>
        <v>{3,4,4,4}</v>
      </c>
      <c r="S181">
        <f>IF(Table1[[#This Row],[avg_lab_rounded]]=Table1[[#This Row],[lab_loc]],1,0)</f>
        <v>1</v>
      </c>
      <c r="T181">
        <f>(Table1[[#This Row],[lab_loc]]-Table1[[#This Row],[avg_lab]])^2</f>
        <v>6.25E-2</v>
      </c>
      <c r="U181" s="10">
        <f>COUNTIF(Table1[[#This Row],[var_loc]],"&gt;1")</f>
        <v>0</v>
      </c>
      <c r="V181" s="10" t="str">
        <f>IF(Table1[[#This Row],[var_loc]]&gt;0.9,"highvar","lowvar")</f>
        <v>lowvar</v>
      </c>
    </row>
    <row r="182" spans="1:22" x14ac:dyDescent="0.25">
      <c r="A182">
        <v>594</v>
      </c>
      <c r="B182">
        <v>0.55999999999999905</v>
      </c>
      <c r="C182">
        <v>1.36</v>
      </c>
      <c r="D182">
        <v>0.64</v>
      </c>
      <c r="E182">
        <v>0.24</v>
      </c>
      <c r="F182">
        <v>2.16</v>
      </c>
      <c r="G182">
        <v>4</v>
      </c>
      <c r="H182">
        <v>4</v>
      </c>
      <c r="I182">
        <v>4</v>
      </c>
      <c r="J182">
        <v>4</v>
      </c>
      <c r="K182">
        <v>2</v>
      </c>
      <c r="L182">
        <f>AVERAGE(Table1[[#This Row],[lab1]:[lab4]])</f>
        <v>4</v>
      </c>
      <c r="N182">
        <f>ABS(Table1[[#This Row],[lab_loc]]-Table1[[#This Row],[avg_lab]])</f>
        <v>2</v>
      </c>
      <c r="O182">
        <f>COUNTIF(Table1[[#This Row],[var1]:[var4]],"&gt;1")</f>
        <v>1</v>
      </c>
      <c r="P182">
        <f>ROUND(Table1[[#This Row],[avg_lab]],0)</f>
        <v>4</v>
      </c>
      <c r="Q182" t="str">
        <f>Table1[[#This Row],[lab1]]&amp;" "&amp;Table1[[#This Row],[lab2]]&amp;" "&amp;Table1[[#This Row],[lab3]]&amp;" "&amp;Table1[[#This Row],[lab4]]</f>
        <v>4 4 4 4</v>
      </c>
      <c r="R182" t="str">
        <f>VLOOKUP(Table1[[#This Row],[labels]],'labels set checker'!$A$1:$J$202,10,FALSE)</f>
        <v>{4,4,4,4}</v>
      </c>
      <c r="S182">
        <f>IF(Table1[[#This Row],[avg_lab_rounded]]=Table1[[#This Row],[lab_loc]],1,0)</f>
        <v>0</v>
      </c>
      <c r="T182">
        <f>(Table1[[#This Row],[lab_loc]]-Table1[[#This Row],[avg_lab]])^2</f>
        <v>4</v>
      </c>
      <c r="U182" s="10">
        <f>COUNTIF(Table1[[#This Row],[var_loc]],"&gt;1")</f>
        <v>1</v>
      </c>
      <c r="V182" s="10" t="str">
        <f>IF(Table1[[#This Row],[var_loc]]&gt;0.9,"highvar","lowvar")</f>
        <v>highvar</v>
      </c>
    </row>
    <row r="183" spans="1:22" x14ac:dyDescent="0.25">
      <c r="A183">
        <v>595</v>
      </c>
      <c r="B183">
        <v>0</v>
      </c>
      <c r="C183">
        <v>0.24</v>
      </c>
      <c r="D183">
        <v>0.159999999999999</v>
      </c>
      <c r="E183">
        <v>0.24</v>
      </c>
      <c r="F183">
        <v>0.24</v>
      </c>
      <c r="G183">
        <v>4</v>
      </c>
      <c r="H183">
        <v>4</v>
      </c>
      <c r="I183">
        <v>4</v>
      </c>
      <c r="J183">
        <v>5</v>
      </c>
      <c r="K183">
        <v>4</v>
      </c>
      <c r="L183">
        <f>AVERAGE(Table1[[#This Row],[lab1]:[lab4]])</f>
        <v>4.25</v>
      </c>
      <c r="N183">
        <f>ABS(Table1[[#This Row],[lab_loc]]-Table1[[#This Row],[avg_lab]])</f>
        <v>0.25</v>
      </c>
      <c r="O183">
        <f>COUNTIF(Table1[[#This Row],[var1]:[var4]],"&gt;1")</f>
        <v>0</v>
      </c>
      <c r="P183">
        <f>ROUND(Table1[[#This Row],[avg_lab]],0)</f>
        <v>4</v>
      </c>
      <c r="Q183" t="str">
        <f>Table1[[#This Row],[lab1]]&amp;" "&amp;Table1[[#This Row],[lab2]]&amp;" "&amp;Table1[[#This Row],[lab3]]&amp;" "&amp;Table1[[#This Row],[lab4]]</f>
        <v>4 4 4 5</v>
      </c>
      <c r="R183" t="str">
        <f>VLOOKUP(Table1[[#This Row],[labels]],'labels set checker'!$A$1:$J$202,10,FALSE)</f>
        <v>{4,4,4,5}</v>
      </c>
      <c r="S183">
        <f>IF(Table1[[#This Row],[avg_lab_rounded]]=Table1[[#This Row],[lab_loc]],1,0)</f>
        <v>1</v>
      </c>
      <c r="T183">
        <f>(Table1[[#This Row],[lab_loc]]-Table1[[#This Row],[avg_lab]])^2</f>
        <v>6.25E-2</v>
      </c>
      <c r="U183" s="10">
        <f>COUNTIF(Table1[[#This Row],[var_loc]],"&gt;1")</f>
        <v>0</v>
      </c>
      <c r="V183" s="10" t="str">
        <f>IF(Table1[[#This Row],[var_loc]]&gt;0.9,"highvar","lowvar")</f>
        <v>lowvar</v>
      </c>
    </row>
    <row r="184" spans="1:22" x14ac:dyDescent="0.25">
      <c r="A184">
        <v>598</v>
      </c>
      <c r="B184">
        <v>0.64</v>
      </c>
      <c r="C184">
        <v>0.24</v>
      </c>
      <c r="D184">
        <v>0.55999999999999905</v>
      </c>
      <c r="E184">
        <v>0.159999999999999</v>
      </c>
      <c r="F184">
        <v>0.8</v>
      </c>
      <c r="G184">
        <v>2</v>
      </c>
      <c r="H184">
        <v>3</v>
      </c>
      <c r="I184">
        <v>3</v>
      </c>
      <c r="J184">
        <v>3</v>
      </c>
      <c r="K184">
        <v>3</v>
      </c>
      <c r="L184">
        <f>AVERAGE(Table1[[#This Row],[lab1]:[lab4]])</f>
        <v>2.75</v>
      </c>
      <c r="N184">
        <f>ABS(Table1[[#This Row],[lab_loc]]-Table1[[#This Row],[avg_lab]])</f>
        <v>0.25</v>
      </c>
      <c r="O184">
        <f>COUNTIF(Table1[[#This Row],[var1]:[var4]],"&gt;1")</f>
        <v>0</v>
      </c>
      <c r="P184">
        <f>ROUND(Table1[[#This Row],[avg_lab]],0)</f>
        <v>3</v>
      </c>
      <c r="Q184" t="str">
        <f>Table1[[#This Row],[lab1]]&amp;" "&amp;Table1[[#This Row],[lab2]]&amp;" "&amp;Table1[[#This Row],[lab3]]&amp;" "&amp;Table1[[#This Row],[lab4]]</f>
        <v>2 3 3 3</v>
      </c>
      <c r="R184" t="str">
        <f>VLOOKUP(Table1[[#This Row],[labels]],'labels set checker'!$A$1:$J$202,10,FALSE)</f>
        <v>{2,3,3,3}</v>
      </c>
      <c r="S184">
        <f>IF(Table1[[#This Row],[avg_lab_rounded]]=Table1[[#This Row],[lab_loc]],1,0)</f>
        <v>1</v>
      </c>
      <c r="T184">
        <f>(Table1[[#This Row],[lab_loc]]-Table1[[#This Row],[avg_lab]])^2</f>
        <v>6.25E-2</v>
      </c>
      <c r="U184" s="10">
        <f>COUNTIF(Table1[[#This Row],[var_loc]],"&gt;1")</f>
        <v>0</v>
      </c>
      <c r="V184" s="10" t="str">
        <f>IF(Table1[[#This Row],[var_loc]]&gt;0.9,"highvar","lowvar")</f>
        <v>lowvar</v>
      </c>
    </row>
    <row r="185" spans="1:22" x14ac:dyDescent="0.25">
      <c r="A185">
        <v>599</v>
      </c>
      <c r="B185">
        <v>0.8</v>
      </c>
      <c r="C185">
        <v>0.8</v>
      </c>
      <c r="D185">
        <v>0.24</v>
      </c>
      <c r="E185">
        <v>0.64</v>
      </c>
      <c r="F185">
        <v>0.55999999999999905</v>
      </c>
      <c r="G185">
        <v>3</v>
      </c>
      <c r="H185">
        <v>3</v>
      </c>
      <c r="I185">
        <v>2</v>
      </c>
      <c r="J185">
        <v>4</v>
      </c>
      <c r="K185">
        <v>3</v>
      </c>
      <c r="L185">
        <f>AVERAGE(Table1[[#This Row],[lab1]:[lab4]])</f>
        <v>3</v>
      </c>
      <c r="N185">
        <f>ABS(Table1[[#This Row],[lab_loc]]-Table1[[#This Row],[avg_lab]])</f>
        <v>0</v>
      </c>
      <c r="O185">
        <f>COUNTIF(Table1[[#This Row],[var1]:[var4]],"&gt;1")</f>
        <v>0</v>
      </c>
      <c r="P185">
        <f>ROUND(Table1[[#This Row],[avg_lab]],0)</f>
        <v>3</v>
      </c>
      <c r="Q185" t="str">
        <f>Table1[[#This Row],[lab1]]&amp;" "&amp;Table1[[#This Row],[lab2]]&amp;" "&amp;Table1[[#This Row],[lab3]]&amp;" "&amp;Table1[[#This Row],[lab4]]</f>
        <v>3 3 2 4</v>
      </c>
      <c r="R185" t="str">
        <f>VLOOKUP(Table1[[#This Row],[labels]],'labels set checker'!$A$1:$J$202,10,FALSE)</f>
        <v>{2,3,3,4}</v>
      </c>
      <c r="S185">
        <f>IF(Table1[[#This Row],[avg_lab_rounded]]=Table1[[#This Row],[lab_loc]],1,0)</f>
        <v>1</v>
      </c>
      <c r="T185">
        <f>(Table1[[#This Row],[lab_loc]]-Table1[[#This Row],[avg_lab]])^2</f>
        <v>0</v>
      </c>
      <c r="U185" s="10">
        <f>COUNTIF(Table1[[#This Row],[var_loc]],"&gt;1")</f>
        <v>0</v>
      </c>
      <c r="V185" s="10" t="str">
        <f>IF(Table1[[#This Row],[var_loc]]&gt;0.9,"highvar","lowvar")</f>
        <v>lowvar</v>
      </c>
    </row>
    <row r="186" spans="1:22" x14ac:dyDescent="0.25">
      <c r="A186">
        <v>600</v>
      </c>
      <c r="B186">
        <v>0.24</v>
      </c>
      <c r="C186">
        <v>0.159999999999999</v>
      </c>
      <c r="D186">
        <v>0.4</v>
      </c>
      <c r="E186">
        <v>0.1875</v>
      </c>
      <c r="F186">
        <v>0.64</v>
      </c>
      <c r="G186">
        <v>3</v>
      </c>
      <c r="H186">
        <v>3</v>
      </c>
      <c r="I186">
        <v>2</v>
      </c>
      <c r="J186">
        <v>2</v>
      </c>
      <c r="K186">
        <v>3</v>
      </c>
      <c r="L186">
        <f>AVERAGE(Table1[[#This Row],[lab1]:[lab4]])</f>
        <v>2.5</v>
      </c>
      <c r="N186">
        <f>ABS(Table1[[#This Row],[lab_loc]]-Table1[[#This Row],[avg_lab]])</f>
        <v>0.5</v>
      </c>
      <c r="O186">
        <f>COUNTIF(Table1[[#This Row],[var1]:[var4]],"&gt;1")</f>
        <v>0</v>
      </c>
      <c r="P186">
        <f>ROUND(Table1[[#This Row],[avg_lab]],0)</f>
        <v>3</v>
      </c>
      <c r="Q186" t="str">
        <f>Table1[[#This Row],[lab1]]&amp;" "&amp;Table1[[#This Row],[lab2]]&amp;" "&amp;Table1[[#This Row],[lab3]]&amp;" "&amp;Table1[[#This Row],[lab4]]</f>
        <v>3 3 2 2</v>
      </c>
      <c r="R186" t="str">
        <f>VLOOKUP(Table1[[#This Row],[labels]],'labels set checker'!$A$1:$J$202,10,FALSE)</f>
        <v>{2,2,3,3}</v>
      </c>
      <c r="S186">
        <f>IF(Table1[[#This Row],[avg_lab_rounded]]=Table1[[#This Row],[lab_loc]],1,0)</f>
        <v>1</v>
      </c>
      <c r="T186">
        <f>(Table1[[#This Row],[lab_loc]]-Table1[[#This Row],[avg_lab]])^2</f>
        <v>0.25</v>
      </c>
      <c r="U186" s="10">
        <f>COUNTIF(Table1[[#This Row],[var_loc]],"&gt;1")</f>
        <v>0</v>
      </c>
      <c r="V186" s="10" t="str">
        <f>IF(Table1[[#This Row],[var_loc]]&gt;0.9,"highvar","lowvar")</f>
        <v>lowvar</v>
      </c>
    </row>
    <row r="187" spans="1:22" x14ac:dyDescent="0.25">
      <c r="A187">
        <v>602</v>
      </c>
      <c r="B187">
        <v>1.76</v>
      </c>
      <c r="C187">
        <v>0.64</v>
      </c>
      <c r="D187">
        <v>1.04</v>
      </c>
      <c r="E187">
        <v>0.64</v>
      </c>
      <c r="F187">
        <v>1.04</v>
      </c>
      <c r="G187">
        <v>3</v>
      </c>
      <c r="H187">
        <v>2</v>
      </c>
      <c r="I187">
        <v>2</v>
      </c>
      <c r="J187">
        <v>2</v>
      </c>
      <c r="K187">
        <v>2</v>
      </c>
      <c r="L187">
        <f>AVERAGE(Table1[[#This Row],[lab1]:[lab4]])</f>
        <v>2.25</v>
      </c>
      <c r="N187">
        <f>ABS(Table1[[#This Row],[lab_loc]]-Table1[[#This Row],[avg_lab]])</f>
        <v>0.25</v>
      </c>
      <c r="O187">
        <f>COUNTIF(Table1[[#This Row],[var1]:[var4]],"&gt;1")</f>
        <v>2</v>
      </c>
      <c r="P187">
        <f>ROUND(Table1[[#This Row],[avg_lab]],0)</f>
        <v>2</v>
      </c>
      <c r="Q187" t="str">
        <f>Table1[[#This Row],[lab1]]&amp;" "&amp;Table1[[#This Row],[lab2]]&amp;" "&amp;Table1[[#This Row],[lab3]]&amp;" "&amp;Table1[[#This Row],[lab4]]</f>
        <v>3 2 2 2</v>
      </c>
      <c r="R187" t="str">
        <f>VLOOKUP(Table1[[#This Row],[labels]],'labels set checker'!$A$1:$J$202,10,FALSE)</f>
        <v>{2,2,2,3}</v>
      </c>
      <c r="S187">
        <f>IF(Table1[[#This Row],[avg_lab_rounded]]=Table1[[#This Row],[lab_loc]],1,0)</f>
        <v>1</v>
      </c>
      <c r="T187">
        <f>(Table1[[#This Row],[lab_loc]]-Table1[[#This Row],[avg_lab]])^2</f>
        <v>6.25E-2</v>
      </c>
      <c r="U187" s="10">
        <f>COUNTIF(Table1[[#This Row],[var_loc]],"&gt;1")</f>
        <v>1</v>
      </c>
      <c r="V187" s="10" t="str">
        <f>IF(Table1[[#This Row],[var_loc]]&gt;0.9,"highvar","lowvar")</f>
        <v>highvar</v>
      </c>
    </row>
    <row r="188" spans="1:22" x14ac:dyDescent="0.25">
      <c r="A188">
        <v>606</v>
      </c>
      <c r="B188">
        <v>0.55999999999999905</v>
      </c>
      <c r="C188">
        <v>0.64</v>
      </c>
      <c r="D188">
        <v>0.4</v>
      </c>
      <c r="E188">
        <v>0.24</v>
      </c>
      <c r="F188">
        <v>0.24</v>
      </c>
      <c r="G188">
        <v>3</v>
      </c>
      <c r="H188">
        <v>4</v>
      </c>
      <c r="I188">
        <v>4</v>
      </c>
      <c r="J188">
        <v>3</v>
      </c>
      <c r="K188">
        <v>4</v>
      </c>
      <c r="L188">
        <f>AVERAGE(Table1[[#This Row],[lab1]:[lab4]])</f>
        <v>3.5</v>
      </c>
      <c r="N188">
        <f>ABS(Table1[[#This Row],[lab_loc]]-Table1[[#This Row],[avg_lab]])</f>
        <v>0.5</v>
      </c>
      <c r="O188">
        <f>COUNTIF(Table1[[#This Row],[var1]:[var4]],"&gt;1")</f>
        <v>0</v>
      </c>
      <c r="P188">
        <f>ROUND(Table1[[#This Row],[avg_lab]],0)</f>
        <v>4</v>
      </c>
      <c r="Q188" t="str">
        <f>Table1[[#This Row],[lab1]]&amp;" "&amp;Table1[[#This Row],[lab2]]&amp;" "&amp;Table1[[#This Row],[lab3]]&amp;" "&amp;Table1[[#This Row],[lab4]]</f>
        <v>3 4 4 3</v>
      </c>
      <c r="R188" t="str">
        <f>VLOOKUP(Table1[[#This Row],[labels]],'labels set checker'!$A$1:$J$202,10,FALSE)</f>
        <v>{3,3,4,4}</v>
      </c>
      <c r="S188">
        <f>IF(Table1[[#This Row],[avg_lab_rounded]]=Table1[[#This Row],[lab_loc]],1,0)</f>
        <v>1</v>
      </c>
      <c r="T188">
        <f>(Table1[[#This Row],[lab_loc]]-Table1[[#This Row],[avg_lab]])^2</f>
        <v>0.25</v>
      </c>
      <c r="U188" s="10">
        <f>COUNTIF(Table1[[#This Row],[var_loc]],"&gt;1")</f>
        <v>0</v>
      </c>
      <c r="V188" s="10" t="str">
        <f>IF(Table1[[#This Row],[var_loc]]&gt;0.9,"highvar","lowvar")</f>
        <v>lowvar</v>
      </c>
    </row>
    <row r="189" spans="1:22" x14ac:dyDescent="0.25">
      <c r="A189">
        <v>607</v>
      </c>
      <c r="B189">
        <v>0.64</v>
      </c>
      <c r="C189">
        <v>0.159999999999999</v>
      </c>
      <c r="D189">
        <v>0.24</v>
      </c>
      <c r="E189">
        <v>0.1875</v>
      </c>
      <c r="F189">
        <v>0.24</v>
      </c>
      <c r="G189">
        <v>4</v>
      </c>
      <c r="H189">
        <v>2</v>
      </c>
      <c r="I189">
        <v>3</v>
      </c>
      <c r="J189">
        <v>2</v>
      </c>
      <c r="K189">
        <v>3</v>
      </c>
      <c r="L189">
        <f>AVERAGE(Table1[[#This Row],[lab1]:[lab4]])</f>
        <v>2.75</v>
      </c>
      <c r="N189">
        <f>ABS(Table1[[#This Row],[lab_loc]]-Table1[[#This Row],[avg_lab]])</f>
        <v>0.25</v>
      </c>
      <c r="O189">
        <f>COUNTIF(Table1[[#This Row],[var1]:[var4]],"&gt;1")</f>
        <v>0</v>
      </c>
      <c r="P189">
        <f>ROUND(Table1[[#This Row],[avg_lab]],0)</f>
        <v>3</v>
      </c>
      <c r="Q189" t="str">
        <f>Table1[[#This Row],[lab1]]&amp;" "&amp;Table1[[#This Row],[lab2]]&amp;" "&amp;Table1[[#This Row],[lab3]]&amp;" "&amp;Table1[[#This Row],[lab4]]</f>
        <v>4 2 3 2</v>
      </c>
      <c r="R189" t="str">
        <f>VLOOKUP(Table1[[#This Row],[labels]],'labels set checker'!$A$1:$J$202,10,FALSE)</f>
        <v>{2,2,3,4}</v>
      </c>
      <c r="S189">
        <f>IF(Table1[[#This Row],[avg_lab_rounded]]=Table1[[#This Row],[lab_loc]],1,0)</f>
        <v>1</v>
      </c>
      <c r="T189">
        <f>(Table1[[#This Row],[lab_loc]]-Table1[[#This Row],[avg_lab]])^2</f>
        <v>6.25E-2</v>
      </c>
      <c r="U189" s="10">
        <f>COUNTIF(Table1[[#This Row],[var_loc]],"&gt;1")</f>
        <v>0</v>
      </c>
      <c r="V189" s="10" t="str">
        <f>IF(Table1[[#This Row],[var_loc]]&gt;0.9,"highvar","lowvar")</f>
        <v>lowvar</v>
      </c>
    </row>
    <row r="190" spans="1:22" x14ac:dyDescent="0.25">
      <c r="A190">
        <v>610</v>
      </c>
      <c r="B190">
        <v>0.4</v>
      </c>
      <c r="C190">
        <v>0.4</v>
      </c>
      <c r="D190">
        <v>0.24</v>
      </c>
      <c r="E190">
        <v>0.96</v>
      </c>
      <c r="F190">
        <v>0.159999999999999</v>
      </c>
      <c r="G190">
        <v>3</v>
      </c>
      <c r="H190">
        <v>2</v>
      </c>
      <c r="I190">
        <v>2</v>
      </c>
      <c r="J190">
        <v>2</v>
      </c>
      <c r="K190">
        <v>2</v>
      </c>
      <c r="L190">
        <f>AVERAGE(Table1[[#This Row],[lab1]:[lab4]])</f>
        <v>2.25</v>
      </c>
      <c r="N190">
        <f>ABS(Table1[[#This Row],[lab_loc]]-Table1[[#This Row],[avg_lab]])</f>
        <v>0.25</v>
      </c>
      <c r="O190">
        <f>COUNTIF(Table1[[#This Row],[var1]:[var4]],"&gt;1")</f>
        <v>0</v>
      </c>
      <c r="P190">
        <f>ROUND(Table1[[#This Row],[avg_lab]],0)</f>
        <v>2</v>
      </c>
      <c r="Q190" t="str">
        <f>Table1[[#This Row],[lab1]]&amp;" "&amp;Table1[[#This Row],[lab2]]&amp;" "&amp;Table1[[#This Row],[lab3]]&amp;" "&amp;Table1[[#This Row],[lab4]]</f>
        <v>3 2 2 2</v>
      </c>
      <c r="R190" t="str">
        <f>VLOOKUP(Table1[[#This Row],[labels]],'labels set checker'!$A$1:$J$202,10,FALSE)</f>
        <v>{2,2,2,3}</v>
      </c>
      <c r="S190">
        <f>IF(Table1[[#This Row],[avg_lab_rounded]]=Table1[[#This Row],[lab_loc]],1,0)</f>
        <v>1</v>
      </c>
      <c r="T190">
        <f>(Table1[[#This Row],[lab_loc]]-Table1[[#This Row],[avg_lab]])^2</f>
        <v>6.25E-2</v>
      </c>
      <c r="U190" s="10">
        <f>COUNTIF(Table1[[#This Row],[var_loc]],"&gt;1")</f>
        <v>0</v>
      </c>
      <c r="V190" s="10" t="str">
        <f>IF(Table1[[#This Row],[var_loc]]&gt;0.9,"highvar","lowvar")</f>
        <v>lowvar</v>
      </c>
    </row>
    <row r="191" spans="1:22" x14ac:dyDescent="0.25">
      <c r="A191">
        <v>611</v>
      </c>
      <c r="B191">
        <v>0.24</v>
      </c>
      <c r="C191">
        <v>0.4</v>
      </c>
      <c r="D191">
        <v>0.64</v>
      </c>
      <c r="E191">
        <v>0.24</v>
      </c>
      <c r="F191">
        <v>0.55999999999999905</v>
      </c>
      <c r="G191">
        <v>3</v>
      </c>
      <c r="H191">
        <v>3</v>
      </c>
      <c r="I191">
        <v>4</v>
      </c>
      <c r="J191">
        <v>2</v>
      </c>
      <c r="K191">
        <v>2</v>
      </c>
      <c r="L191">
        <f>AVERAGE(Table1[[#This Row],[lab1]:[lab4]])</f>
        <v>3</v>
      </c>
      <c r="N191">
        <f>ABS(Table1[[#This Row],[lab_loc]]-Table1[[#This Row],[avg_lab]])</f>
        <v>1</v>
      </c>
      <c r="O191">
        <f>COUNTIF(Table1[[#This Row],[var1]:[var4]],"&gt;1")</f>
        <v>0</v>
      </c>
      <c r="P191">
        <f>ROUND(Table1[[#This Row],[avg_lab]],0)</f>
        <v>3</v>
      </c>
      <c r="Q191" t="str">
        <f>Table1[[#This Row],[lab1]]&amp;" "&amp;Table1[[#This Row],[lab2]]&amp;" "&amp;Table1[[#This Row],[lab3]]&amp;" "&amp;Table1[[#This Row],[lab4]]</f>
        <v>3 3 4 2</v>
      </c>
      <c r="R191" t="str">
        <f>VLOOKUP(Table1[[#This Row],[labels]],'labels set checker'!$A$1:$J$202,10,FALSE)</f>
        <v>{2,3,3,4}</v>
      </c>
      <c r="S191">
        <f>IF(Table1[[#This Row],[avg_lab_rounded]]=Table1[[#This Row],[lab_loc]],1,0)</f>
        <v>0</v>
      </c>
      <c r="T191">
        <f>(Table1[[#This Row],[lab_loc]]-Table1[[#This Row],[avg_lab]])^2</f>
        <v>1</v>
      </c>
      <c r="U191" s="10">
        <f>COUNTIF(Table1[[#This Row],[var_loc]],"&gt;1")</f>
        <v>0</v>
      </c>
      <c r="V191" s="10" t="str">
        <f>IF(Table1[[#This Row],[var_loc]]&gt;0.9,"highvar","lowvar")</f>
        <v>lowvar</v>
      </c>
    </row>
    <row r="192" spans="1:22" x14ac:dyDescent="0.25">
      <c r="A192">
        <v>612</v>
      </c>
      <c r="B192">
        <v>0.159999999999999</v>
      </c>
      <c r="C192">
        <v>0.4</v>
      </c>
      <c r="D192">
        <v>0.55999999999999905</v>
      </c>
      <c r="E192">
        <v>0.4</v>
      </c>
      <c r="F192">
        <v>0.55999999999999905</v>
      </c>
      <c r="G192">
        <v>3</v>
      </c>
      <c r="H192">
        <v>3</v>
      </c>
      <c r="I192">
        <v>3</v>
      </c>
      <c r="J192">
        <v>3</v>
      </c>
      <c r="K192">
        <v>3</v>
      </c>
      <c r="L192">
        <f>AVERAGE(Table1[[#This Row],[lab1]:[lab4]])</f>
        <v>3</v>
      </c>
      <c r="N192">
        <f>ABS(Table1[[#This Row],[lab_loc]]-Table1[[#This Row],[avg_lab]])</f>
        <v>0</v>
      </c>
      <c r="O192">
        <f>COUNTIF(Table1[[#This Row],[var1]:[var4]],"&gt;1")</f>
        <v>0</v>
      </c>
      <c r="P192">
        <f>ROUND(Table1[[#This Row],[avg_lab]],0)</f>
        <v>3</v>
      </c>
      <c r="Q192" t="str">
        <f>Table1[[#This Row],[lab1]]&amp;" "&amp;Table1[[#This Row],[lab2]]&amp;" "&amp;Table1[[#This Row],[lab3]]&amp;" "&amp;Table1[[#This Row],[lab4]]</f>
        <v>3 3 3 3</v>
      </c>
      <c r="R192" t="str">
        <f>VLOOKUP(Table1[[#This Row],[labels]],'labels set checker'!$A$1:$J$202,10,FALSE)</f>
        <v>{3,3,3,3}</v>
      </c>
      <c r="S192">
        <f>IF(Table1[[#This Row],[avg_lab_rounded]]=Table1[[#This Row],[lab_loc]],1,0)</f>
        <v>1</v>
      </c>
      <c r="T192">
        <f>(Table1[[#This Row],[lab_loc]]-Table1[[#This Row],[avg_lab]])^2</f>
        <v>0</v>
      </c>
      <c r="U192" s="10">
        <f>COUNTIF(Table1[[#This Row],[var_loc]],"&gt;1")</f>
        <v>0</v>
      </c>
      <c r="V192" s="10" t="str">
        <f>IF(Table1[[#This Row],[var_loc]]&gt;0.9,"highvar","lowvar")</f>
        <v>lowvar</v>
      </c>
    </row>
    <row r="193" spans="1:22" x14ac:dyDescent="0.25">
      <c r="A193">
        <v>615</v>
      </c>
      <c r="B193">
        <v>0.159999999999999</v>
      </c>
      <c r="C193">
        <v>0.64</v>
      </c>
      <c r="D193">
        <v>0.159999999999999</v>
      </c>
      <c r="E193">
        <v>0.55999999999999905</v>
      </c>
      <c r="F193">
        <v>0</v>
      </c>
      <c r="G193">
        <v>4</v>
      </c>
      <c r="H193">
        <v>4</v>
      </c>
      <c r="I193">
        <v>4</v>
      </c>
      <c r="J193">
        <v>3</v>
      </c>
      <c r="K193">
        <v>4</v>
      </c>
      <c r="L193">
        <f>AVERAGE(Table1[[#This Row],[lab1]:[lab4]])</f>
        <v>3.75</v>
      </c>
      <c r="N193">
        <f>ABS(Table1[[#This Row],[lab_loc]]-Table1[[#This Row],[avg_lab]])</f>
        <v>0.25</v>
      </c>
      <c r="O193">
        <f>COUNTIF(Table1[[#This Row],[var1]:[var4]],"&gt;1")</f>
        <v>0</v>
      </c>
      <c r="P193">
        <f>ROUND(Table1[[#This Row],[avg_lab]],0)</f>
        <v>4</v>
      </c>
      <c r="Q193" t="str">
        <f>Table1[[#This Row],[lab1]]&amp;" "&amp;Table1[[#This Row],[lab2]]&amp;" "&amp;Table1[[#This Row],[lab3]]&amp;" "&amp;Table1[[#This Row],[lab4]]</f>
        <v>4 4 4 3</v>
      </c>
      <c r="R193" t="str">
        <f>VLOOKUP(Table1[[#This Row],[labels]],'labels set checker'!$A$1:$J$202,10,FALSE)</f>
        <v>{3,4,4,4}</v>
      </c>
      <c r="S193">
        <f>IF(Table1[[#This Row],[avg_lab_rounded]]=Table1[[#This Row],[lab_loc]],1,0)</f>
        <v>1</v>
      </c>
      <c r="T193">
        <f>(Table1[[#This Row],[lab_loc]]-Table1[[#This Row],[avg_lab]])^2</f>
        <v>6.25E-2</v>
      </c>
      <c r="U193" s="10">
        <f>COUNTIF(Table1[[#This Row],[var_loc]],"&gt;1")</f>
        <v>0</v>
      </c>
      <c r="V193" s="10" t="str">
        <f>IF(Table1[[#This Row],[var_loc]]&gt;0.9,"highvar","lowvar")</f>
        <v>lowvar</v>
      </c>
    </row>
    <row r="194" spans="1:22" x14ac:dyDescent="0.25">
      <c r="A194">
        <v>620</v>
      </c>
      <c r="B194">
        <v>0.64</v>
      </c>
      <c r="C194">
        <v>0.24</v>
      </c>
      <c r="D194">
        <v>0.24</v>
      </c>
      <c r="E194">
        <v>0.159999999999999</v>
      </c>
      <c r="F194">
        <v>0.6875</v>
      </c>
      <c r="G194">
        <v>4</v>
      </c>
      <c r="H194">
        <v>4</v>
      </c>
      <c r="I194">
        <v>3</v>
      </c>
      <c r="J194">
        <v>2</v>
      </c>
      <c r="K194">
        <v>2</v>
      </c>
      <c r="L194">
        <f>AVERAGE(Table1[[#This Row],[lab1]:[lab4]])</f>
        <v>3.25</v>
      </c>
      <c r="N194">
        <f>ABS(Table1[[#This Row],[lab_loc]]-Table1[[#This Row],[avg_lab]])</f>
        <v>1.25</v>
      </c>
      <c r="O194">
        <f>COUNTIF(Table1[[#This Row],[var1]:[var4]],"&gt;1")</f>
        <v>0</v>
      </c>
      <c r="P194">
        <f>ROUND(Table1[[#This Row],[avg_lab]],0)</f>
        <v>3</v>
      </c>
      <c r="Q194" t="str">
        <f>Table1[[#This Row],[lab1]]&amp;" "&amp;Table1[[#This Row],[lab2]]&amp;" "&amp;Table1[[#This Row],[lab3]]&amp;" "&amp;Table1[[#This Row],[lab4]]</f>
        <v>4 4 3 2</v>
      </c>
      <c r="R194" t="str">
        <f>VLOOKUP(Table1[[#This Row],[labels]],'labels set checker'!$A$1:$J$202,10,FALSE)</f>
        <v>{2,3,4,4}</v>
      </c>
      <c r="S194">
        <f>IF(Table1[[#This Row],[avg_lab_rounded]]=Table1[[#This Row],[lab_loc]],1,0)</f>
        <v>0</v>
      </c>
      <c r="T194">
        <f>(Table1[[#This Row],[lab_loc]]-Table1[[#This Row],[avg_lab]])^2</f>
        <v>1.5625</v>
      </c>
      <c r="U194" s="10">
        <f>COUNTIF(Table1[[#This Row],[var_loc]],"&gt;1")</f>
        <v>0</v>
      </c>
      <c r="V194" s="10" t="str">
        <f>IF(Table1[[#This Row],[var_loc]]&gt;0.9,"highvar","lowvar")</f>
        <v>lowvar</v>
      </c>
    </row>
    <row r="195" spans="1:22" x14ac:dyDescent="0.25">
      <c r="A195">
        <v>623</v>
      </c>
      <c r="B195">
        <v>0.159999999999999</v>
      </c>
      <c r="C195">
        <v>0.55999999999999905</v>
      </c>
      <c r="D195">
        <v>0.159999999999999</v>
      </c>
      <c r="E195">
        <v>0.159999999999999</v>
      </c>
      <c r="F195">
        <v>0.159999999999999</v>
      </c>
      <c r="G195">
        <v>4</v>
      </c>
      <c r="H195">
        <v>3</v>
      </c>
      <c r="I195">
        <v>4</v>
      </c>
      <c r="J195">
        <v>3</v>
      </c>
      <c r="K195">
        <v>4</v>
      </c>
      <c r="L195">
        <f>AVERAGE(Table1[[#This Row],[lab1]:[lab4]])</f>
        <v>3.5</v>
      </c>
      <c r="N195">
        <f>ABS(Table1[[#This Row],[lab_loc]]-Table1[[#This Row],[avg_lab]])</f>
        <v>0.5</v>
      </c>
      <c r="O195">
        <f>COUNTIF(Table1[[#This Row],[var1]:[var4]],"&gt;1")</f>
        <v>0</v>
      </c>
      <c r="P195">
        <f>ROUND(Table1[[#This Row],[avg_lab]],0)</f>
        <v>4</v>
      </c>
      <c r="Q195" t="str">
        <f>Table1[[#This Row],[lab1]]&amp;" "&amp;Table1[[#This Row],[lab2]]&amp;" "&amp;Table1[[#This Row],[lab3]]&amp;" "&amp;Table1[[#This Row],[lab4]]</f>
        <v>4 3 4 3</v>
      </c>
      <c r="R195" t="str">
        <f>VLOOKUP(Table1[[#This Row],[labels]],'labels set checker'!$A$1:$J$202,10,FALSE)</f>
        <v>{3,3,4,4}</v>
      </c>
      <c r="S195">
        <f>IF(Table1[[#This Row],[avg_lab_rounded]]=Table1[[#This Row],[lab_loc]],1,0)</f>
        <v>1</v>
      </c>
      <c r="T195">
        <f>(Table1[[#This Row],[lab_loc]]-Table1[[#This Row],[avg_lab]])^2</f>
        <v>0.25</v>
      </c>
      <c r="U195" s="10">
        <f>COUNTIF(Table1[[#This Row],[var_loc]],"&gt;1")</f>
        <v>0</v>
      </c>
      <c r="V195" s="10" t="str">
        <f>IF(Table1[[#This Row],[var_loc]]&gt;0.9,"highvar","lowvar")</f>
        <v>lowvar</v>
      </c>
    </row>
    <row r="196" spans="1:22" x14ac:dyDescent="0.25">
      <c r="A196">
        <v>624</v>
      </c>
      <c r="B196">
        <v>0.64</v>
      </c>
      <c r="C196">
        <v>1.04</v>
      </c>
      <c r="D196">
        <v>0.8</v>
      </c>
      <c r="E196">
        <v>0.55999999999999905</v>
      </c>
      <c r="F196">
        <v>0.55999999999999905</v>
      </c>
      <c r="G196">
        <v>3</v>
      </c>
      <c r="H196">
        <v>2</v>
      </c>
      <c r="I196">
        <v>3</v>
      </c>
      <c r="J196">
        <v>2</v>
      </c>
      <c r="K196">
        <v>3</v>
      </c>
      <c r="L196">
        <f>AVERAGE(Table1[[#This Row],[lab1]:[lab4]])</f>
        <v>2.5</v>
      </c>
      <c r="N196">
        <f>ABS(Table1[[#This Row],[lab_loc]]-Table1[[#This Row],[avg_lab]])</f>
        <v>0.5</v>
      </c>
      <c r="O196">
        <f>COUNTIF(Table1[[#This Row],[var1]:[var4]],"&gt;1")</f>
        <v>1</v>
      </c>
      <c r="P196">
        <f>ROUND(Table1[[#This Row],[avg_lab]],0)</f>
        <v>3</v>
      </c>
      <c r="Q196" t="str">
        <f>Table1[[#This Row],[lab1]]&amp;" "&amp;Table1[[#This Row],[lab2]]&amp;" "&amp;Table1[[#This Row],[lab3]]&amp;" "&amp;Table1[[#This Row],[lab4]]</f>
        <v>3 2 3 2</v>
      </c>
      <c r="R196" t="str">
        <f>VLOOKUP(Table1[[#This Row],[labels]],'labels set checker'!$A$1:$J$202,10,FALSE)</f>
        <v>{2,2,3,3}</v>
      </c>
      <c r="S196">
        <f>IF(Table1[[#This Row],[avg_lab_rounded]]=Table1[[#This Row],[lab_loc]],1,0)</f>
        <v>1</v>
      </c>
      <c r="T196">
        <f>(Table1[[#This Row],[lab_loc]]-Table1[[#This Row],[avg_lab]])^2</f>
        <v>0.25</v>
      </c>
      <c r="U196" s="10">
        <f>COUNTIF(Table1[[#This Row],[var_loc]],"&gt;1")</f>
        <v>0</v>
      </c>
      <c r="V196" s="10" t="str">
        <f>IF(Table1[[#This Row],[var_loc]]&gt;0.9,"highvar","lowvar")</f>
        <v>lowvar</v>
      </c>
    </row>
    <row r="197" spans="1:22" x14ac:dyDescent="0.25">
      <c r="A197">
        <v>628</v>
      </c>
      <c r="B197">
        <v>0.4</v>
      </c>
      <c r="C197">
        <v>0.55999999999999905</v>
      </c>
      <c r="D197">
        <v>0.159999999999999</v>
      </c>
      <c r="E197">
        <v>0.4</v>
      </c>
      <c r="F197">
        <v>0.24</v>
      </c>
      <c r="G197">
        <v>2</v>
      </c>
      <c r="H197">
        <v>3</v>
      </c>
      <c r="I197">
        <v>2</v>
      </c>
      <c r="J197">
        <v>2</v>
      </c>
      <c r="K197">
        <v>2</v>
      </c>
      <c r="L197">
        <f>AVERAGE(Table1[[#This Row],[lab1]:[lab4]])</f>
        <v>2.25</v>
      </c>
      <c r="N197">
        <f>ABS(Table1[[#This Row],[lab_loc]]-Table1[[#This Row],[avg_lab]])</f>
        <v>0.25</v>
      </c>
      <c r="O197">
        <f>COUNTIF(Table1[[#This Row],[var1]:[var4]],"&gt;1")</f>
        <v>0</v>
      </c>
      <c r="P197">
        <f>ROUND(Table1[[#This Row],[avg_lab]],0)</f>
        <v>2</v>
      </c>
      <c r="Q197" t="str">
        <f>Table1[[#This Row],[lab1]]&amp;" "&amp;Table1[[#This Row],[lab2]]&amp;" "&amp;Table1[[#This Row],[lab3]]&amp;" "&amp;Table1[[#This Row],[lab4]]</f>
        <v>2 3 2 2</v>
      </c>
      <c r="R197" t="str">
        <f>VLOOKUP(Table1[[#This Row],[labels]],'labels set checker'!$A$1:$J$202,10,FALSE)</f>
        <v>{2,2,2,3}</v>
      </c>
      <c r="S197">
        <f>IF(Table1[[#This Row],[avg_lab_rounded]]=Table1[[#This Row],[lab_loc]],1,0)</f>
        <v>1</v>
      </c>
      <c r="T197">
        <f>(Table1[[#This Row],[lab_loc]]-Table1[[#This Row],[avg_lab]])^2</f>
        <v>6.25E-2</v>
      </c>
      <c r="U197" s="10">
        <f>COUNTIF(Table1[[#This Row],[var_loc]],"&gt;1")</f>
        <v>0</v>
      </c>
      <c r="V197" s="10" t="str">
        <f>IF(Table1[[#This Row],[var_loc]]&gt;0.9,"highvar","lowvar")</f>
        <v>lowvar</v>
      </c>
    </row>
    <row r="198" spans="1:22" x14ac:dyDescent="0.25">
      <c r="A198">
        <v>634</v>
      </c>
      <c r="B198">
        <v>0.16</v>
      </c>
      <c r="C198">
        <v>0.64</v>
      </c>
      <c r="D198">
        <v>0.159999999999999</v>
      </c>
      <c r="E198">
        <v>0.4</v>
      </c>
      <c r="F198">
        <v>0.4</v>
      </c>
      <c r="G198">
        <v>2</v>
      </c>
      <c r="H198">
        <v>3</v>
      </c>
      <c r="I198">
        <v>2</v>
      </c>
      <c r="J198">
        <v>3</v>
      </c>
      <c r="K198">
        <v>2</v>
      </c>
      <c r="L198">
        <f>AVERAGE(Table1[[#This Row],[lab1]:[lab4]])</f>
        <v>2.5</v>
      </c>
      <c r="N198">
        <f>ABS(Table1[[#This Row],[lab_loc]]-Table1[[#This Row],[avg_lab]])</f>
        <v>0.5</v>
      </c>
      <c r="O198">
        <f>COUNTIF(Table1[[#This Row],[var1]:[var4]],"&gt;1")</f>
        <v>0</v>
      </c>
      <c r="P198">
        <f>ROUND(Table1[[#This Row],[avg_lab]],0)</f>
        <v>3</v>
      </c>
      <c r="Q198" t="str">
        <f>Table1[[#This Row],[lab1]]&amp;" "&amp;Table1[[#This Row],[lab2]]&amp;" "&amp;Table1[[#This Row],[lab3]]&amp;" "&amp;Table1[[#This Row],[lab4]]</f>
        <v>2 3 2 3</v>
      </c>
      <c r="R198" t="str">
        <f>VLOOKUP(Table1[[#This Row],[labels]],'labels set checker'!$A$1:$J$202,10,FALSE)</f>
        <v>{2,2,3,3}</v>
      </c>
      <c r="S198">
        <f>IF(Table1[[#This Row],[avg_lab_rounded]]=Table1[[#This Row],[lab_loc]],1,0)</f>
        <v>0</v>
      </c>
      <c r="T198">
        <f>(Table1[[#This Row],[lab_loc]]-Table1[[#This Row],[avg_lab]])^2</f>
        <v>0.25</v>
      </c>
      <c r="U198" s="10">
        <f>COUNTIF(Table1[[#This Row],[var_loc]],"&gt;1")</f>
        <v>0</v>
      </c>
      <c r="V198" s="10" t="str">
        <f>IF(Table1[[#This Row],[var_loc]]&gt;0.9,"highvar","lowvar")</f>
        <v>lowvar</v>
      </c>
    </row>
    <row r="199" spans="1:22" x14ac:dyDescent="0.25">
      <c r="A199">
        <v>640</v>
      </c>
      <c r="B199">
        <v>0</v>
      </c>
      <c r="C199">
        <v>0.16</v>
      </c>
      <c r="D199">
        <v>0.24</v>
      </c>
      <c r="E199">
        <v>0.16</v>
      </c>
      <c r="F199">
        <v>0.24</v>
      </c>
      <c r="G199">
        <v>2</v>
      </c>
      <c r="H199">
        <v>2</v>
      </c>
      <c r="I199">
        <v>2</v>
      </c>
      <c r="J199">
        <v>2</v>
      </c>
      <c r="K199">
        <v>1</v>
      </c>
      <c r="L199">
        <f>AVERAGE(Table1[[#This Row],[lab1]:[lab4]])</f>
        <v>2</v>
      </c>
      <c r="N199">
        <f>ABS(Table1[[#This Row],[lab_loc]]-Table1[[#This Row],[avg_lab]])</f>
        <v>1</v>
      </c>
      <c r="O199">
        <f>COUNTIF(Table1[[#This Row],[var1]:[var4]],"&gt;1")</f>
        <v>0</v>
      </c>
      <c r="P199">
        <f>ROUND(Table1[[#This Row],[avg_lab]],0)</f>
        <v>2</v>
      </c>
      <c r="Q199" t="str">
        <f>Table1[[#This Row],[lab1]]&amp;" "&amp;Table1[[#This Row],[lab2]]&amp;" "&amp;Table1[[#This Row],[lab3]]&amp;" "&amp;Table1[[#This Row],[lab4]]</f>
        <v>2 2 2 2</v>
      </c>
      <c r="R199" t="str">
        <f>VLOOKUP(Table1[[#This Row],[labels]],'labels set checker'!$A$1:$J$202,10,FALSE)</f>
        <v>{2,2,2,2}</v>
      </c>
      <c r="S199">
        <f>IF(Table1[[#This Row],[avg_lab_rounded]]=Table1[[#This Row],[lab_loc]],1,0)</f>
        <v>0</v>
      </c>
      <c r="T199">
        <f>(Table1[[#This Row],[lab_loc]]-Table1[[#This Row],[avg_lab]])^2</f>
        <v>1</v>
      </c>
      <c r="U199" s="10">
        <f>COUNTIF(Table1[[#This Row],[var_loc]],"&gt;1")</f>
        <v>0</v>
      </c>
      <c r="V199" s="10" t="str">
        <f>IF(Table1[[#This Row],[var_loc]]&gt;0.9,"highvar","lowvar")</f>
        <v>lowvar</v>
      </c>
    </row>
    <row r="200" spans="1:22" x14ac:dyDescent="0.25">
      <c r="A200">
        <v>641</v>
      </c>
      <c r="B200">
        <v>0.16</v>
      </c>
      <c r="C200">
        <v>0.56000000000000005</v>
      </c>
      <c r="D200">
        <v>0.24</v>
      </c>
      <c r="E200">
        <v>0.16</v>
      </c>
      <c r="F200">
        <v>0</v>
      </c>
      <c r="G200">
        <v>2</v>
      </c>
      <c r="H200">
        <v>2</v>
      </c>
      <c r="I200">
        <v>2</v>
      </c>
      <c r="J200">
        <v>2</v>
      </c>
      <c r="K200">
        <v>2</v>
      </c>
      <c r="L200">
        <f>AVERAGE(Table1[[#This Row],[lab1]:[lab4]])</f>
        <v>2</v>
      </c>
      <c r="N200">
        <f>ABS(Table1[[#This Row],[lab_loc]]-Table1[[#This Row],[avg_lab]])</f>
        <v>0</v>
      </c>
      <c r="O200">
        <f>COUNTIF(Table1[[#This Row],[var1]:[var4]],"&gt;1")</f>
        <v>0</v>
      </c>
      <c r="P200">
        <f>ROUND(Table1[[#This Row],[avg_lab]],0)</f>
        <v>2</v>
      </c>
      <c r="Q200" t="str">
        <f>Table1[[#This Row],[lab1]]&amp;" "&amp;Table1[[#This Row],[lab2]]&amp;" "&amp;Table1[[#This Row],[lab3]]&amp;" "&amp;Table1[[#This Row],[lab4]]</f>
        <v>2 2 2 2</v>
      </c>
      <c r="R200" t="str">
        <f>VLOOKUP(Table1[[#This Row],[labels]],'labels set checker'!$A$1:$J$202,10,FALSE)</f>
        <v>{2,2,2,2}</v>
      </c>
      <c r="S200">
        <f>IF(Table1[[#This Row],[avg_lab_rounded]]=Table1[[#This Row],[lab_loc]],1,0)</f>
        <v>1</v>
      </c>
      <c r="T200">
        <f>(Table1[[#This Row],[lab_loc]]-Table1[[#This Row],[avg_lab]])^2</f>
        <v>0</v>
      </c>
      <c r="U200" s="10">
        <f>COUNTIF(Table1[[#This Row],[var_loc]],"&gt;1")</f>
        <v>0</v>
      </c>
      <c r="V200" s="10" t="str">
        <f>IF(Table1[[#This Row],[var_loc]]&gt;0.9,"highvar","lowvar")</f>
        <v>lowvar</v>
      </c>
    </row>
    <row r="201" spans="1:22" x14ac:dyDescent="0.25">
      <c r="A201">
        <v>642</v>
      </c>
      <c r="B201">
        <v>0.64</v>
      </c>
      <c r="C201">
        <v>1.2</v>
      </c>
      <c r="D201">
        <v>0.159999999999999</v>
      </c>
      <c r="E201">
        <v>0.159999999999999</v>
      </c>
      <c r="F201">
        <v>0.96</v>
      </c>
      <c r="G201">
        <v>4</v>
      </c>
      <c r="H201">
        <v>3</v>
      </c>
      <c r="I201">
        <v>4</v>
      </c>
      <c r="J201">
        <v>4</v>
      </c>
      <c r="K201">
        <v>4</v>
      </c>
      <c r="L201">
        <f>AVERAGE(Table1[[#This Row],[lab1]:[lab4]])</f>
        <v>3.75</v>
      </c>
      <c r="N201">
        <f>ABS(Table1[[#This Row],[lab_loc]]-Table1[[#This Row],[avg_lab]])</f>
        <v>0.25</v>
      </c>
      <c r="O201">
        <f>COUNTIF(Table1[[#This Row],[var1]:[var4]],"&gt;1")</f>
        <v>1</v>
      </c>
      <c r="P201">
        <f>ROUND(Table1[[#This Row],[avg_lab]],0)</f>
        <v>4</v>
      </c>
      <c r="Q201" t="str">
        <f>Table1[[#This Row],[lab1]]&amp;" "&amp;Table1[[#This Row],[lab2]]&amp;" "&amp;Table1[[#This Row],[lab3]]&amp;" "&amp;Table1[[#This Row],[lab4]]</f>
        <v>4 3 4 4</v>
      </c>
      <c r="R201" t="str">
        <f>VLOOKUP(Table1[[#This Row],[labels]],'labels set checker'!$A$1:$J$202,10,FALSE)</f>
        <v>{3,4,4,4}</v>
      </c>
      <c r="S201">
        <f>IF(Table1[[#This Row],[avg_lab_rounded]]=Table1[[#This Row],[lab_loc]],1,0)</f>
        <v>1</v>
      </c>
      <c r="T201">
        <f>(Table1[[#This Row],[lab_loc]]-Table1[[#This Row],[avg_lab]])^2</f>
        <v>6.25E-2</v>
      </c>
      <c r="U201" s="10">
        <f>COUNTIF(Table1[[#This Row],[var_loc]],"&gt;1")</f>
        <v>0</v>
      </c>
      <c r="V201" s="10" t="str">
        <f>IF(Table1[[#This Row],[var_loc]]&gt;0.9,"highvar","lowvar")</f>
        <v>highvar</v>
      </c>
    </row>
    <row r="202" spans="1:22" x14ac:dyDescent="0.25">
      <c r="A202">
        <v>644</v>
      </c>
      <c r="B202">
        <v>1.04</v>
      </c>
      <c r="C202">
        <v>0.8</v>
      </c>
      <c r="D202">
        <v>0.24</v>
      </c>
      <c r="E202">
        <v>0.64</v>
      </c>
      <c r="F202">
        <v>0.4</v>
      </c>
      <c r="G202">
        <v>2</v>
      </c>
      <c r="H202">
        <v>3</v>
      </c>
      <c r="I202">
        <v>4</v>
      </c>
      <c r="J202">
        <v>2</v>
      </c>
      <c r="K202">
        <v>3</v>
      </c>
      <c r="L202">
        <f>AVERAGE(Table1[[#This Row],[lab1]:[lab4]])</f>
        <v>2.75</v>
      </c>
      <c r="N202">
        <f>ABS(Table1[[#This Row],[lab_loc]]-Table1[[#This Row],[avg_lab]])</f>
        <v>0.25</v>
      </c>
      <c r="O202">
        <f>COUNTIF(Table1[[#This Row],[var1]:[var4]],"&gt;1")</f>
        <v>1</v>
      </c>
      <c r="P202">
        <f>ROUND(Table1[[#This Row],[avg_lab]],0)</f>
        <v>3</v>
      </c>
      <c r="Q202" t="str">
        <f>Table1[[#This Row],[lab1]]&amp;" "&amp;Table1[[#This Row],[lab2]]&amp;" "&amp;Table1[[#This Row],[lab3]]&amp;" "&amp;Table1[[#This Row],[lab4]]</f>
        <v>2 3 4 2</v>
      </c>
      <c r="R202" t="str">
        <f>VLOOKUP(Table1[[#This Row],[labels]],'labels set checker'!$A$1:$J$202,10,FALSE)</f>
        <v>{2,2,3,4}</v>
      </c>
      <c r="S202">
        <f>IF(Table1[[#This Row],[avg_lab_rounded]]=Table1[[#This Row],[lab_loc]],1,0)</f>
        <v>1</v>
      </c>
      <c r="T202">
        <f>(Table1[[#This Row],[lab_loc]]-Table1[[#This Row],[avg_lab]])^2</f>
        <v>6.25E-2</v>
      </c>
      <c r="U202" s="10">
        <f>COUNTIF(Table1[[#This Row],[var_loc]],"&gt;1")</f>
        <v>0</v>
      </c>
      <c r="V202" s="10" t="str">
        <f>IF(Table1[[#This Row],[var_loc]]&gt;0.9,"highvar","lowvar")</f>
        <v>lowvar</v>
      </c>
    </row>
  </sheetData>
  <conditionalFormatting sqref="N2:N202">
    <cfRule type="cellIs" dxfId="12" priority="2" operator="greaterThan">
      <formula>1</formula>
    </cfRule>
  </conditionalFormatting>
  <conditionalFormatting sqref="B2:F202">
    <cfRule type="cellIs" dxfId="11" priority="1" operator="greaterThan">
      <formula>0.9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opLeftCell="A181" workbookViewId="0">
      <selection activeCell="J200" sqref="J200"/>
    </sheetView>
  </sheetViews>
  <sheetFormatPr defaultRowHeight="15" x14ac:dyDescent="0.25"/>
  <sheetData>
    <row r="1" spans="1:10" x14ac:dyDescent="0.25">
      <c r="A1" t="s">
        <v>53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147</v>
      </c>
      <c r="H1" t="s">
        <v>148</v>
      </c>
      <c r="I1" t="s">
        <v>149</v>
      </c>
      <c r="J1" t="s">
        <v>155</v>
      </c>
    </row>
    <row r="2" spans="1:10" ht="14.25" customHeight="1" x14ac:dyDescent="0.25">
      <c r="A2" s="15" t="s">
        <v>85</v>
      </c>
      <c r="B2" s="15">
        <v>3</v>
      </c>
      <c r="C2">
        <v>3</v>
      </c>
      <c r="D2">
        <v>4</v>
      </c>
      <c r="E2">
        <v>4</v>
      </c>
      <c r="F2">
        <f>SMALL(B2:E2,1)</f>
        <v>3</v>
      </c>
      <c r="G2">
        <f>SMALL(B2:E2,2)</f>
        <v>3</v>
      </c>
      <c r="H2">
        <f>SMALL(B2:E2,3)</f>
        <v>4</v>
      </c>
      <c r="I2">
        <f>SMALL(B2:E2,4)</f>
        <v>4</v>
      </c>
      <c r="J2" t="str">
        <f>"{"&amp;F2&amp;","&amp;G2&amp;","&amp;H2&amp;","&amp;I2&amp;"}"</f>
        <v>{3,3,4,4}</v>
      </c>
    </row>
    <row r="3" spans="1:10" x14ac:dyDescent="0.25">
      <c r="A3" s="16" t="s">
        <v>42</v>
      </c>
      <c r="B3" s="16">
        <v>3</v>
      </c>
      <c r="C3">
        <v>3</v>
      </c>
      <c r="D3">
        <v>3</v>
      </c>
      <c r="E3">
        <v>3</v>
      </c>
      <c r="F3">
        <f>SMALL(B3:E3,1)</f>
        <v>3</v>
      </c>
      <c r="G3">
        <f>SMALL(B3:E3,2)</f>
        <v>3</v>
      </c>
      <c r="H3">
        <f>SMALL(B3:E3,3)</f>
        <v>3</v>
      </c>
      <c r="I3">
        <f>SMALL(B3:E3,4)</f>
        <v>3</v>
      </c>
      <c r="J3" t="str">
        <f>"{"&amp;F3&amp;","&amp;G3&amp;","&amp;H3&amp;","&amp;I3&amp;"}"</f>
        <v>{3,3,3,3}</v>
      </c>
    </row>
    <row r="4" spans="1:10" x14ac:dyDescent="0.25">
      <c r="A4" s="15" t="s">
        <v>32</v>
      </c>
      <c r="B4" s="15">
        <v>2</v>
      </c>
      <c r="C4">
        <v>2</v>
      </c>
      <c r="D4">
        <v>3</v>
      </c>
      <c r="E4">
        <v>2</v>
      </c>
      <c r="F4">
        <f>SMALL(B4:E4,1)</f>
        <v>2</v>
      </c>
      <c r="G4">
        <f>SMALL(B4:E4,2)</f>
        <v>2</v>
      </c>
      <c r="H4">
        <f>SMALL(B4:E4,3)</f>
        <v>2</v>
      </c>
      <c r="I4">
        <f>SMALL(B4:E4,4)</f>
        <v>3</v>
      </c>
      <c r="J4" t="str">
        <f>"{"&amp;F4&amp;","&amp;G4&amp;","&amp;H4&amp;","&amp;I4&amp;"}"</f>
        <v>{2,2,2,3}</v>
      </c>
    </row>
    <row r="5" spans="1:10" x14ac:dyDescent="0.25">
      <c r="A5" s="15" t="s">
        <v>145</v>
      </c>
      <c r="B5" s="15">
        <v>1</v>
      </c>
      <c r="C5">
        <v>4</v>
      </c>
      <c r="D5">
        <v>3</v>
      </c>
      <c r="E5">
        <v>3</v>
      </c>
      <c r="F5">
        <f>SMALL(B5:E5,1)</f>
        <v>1</v>
      </c>
      <c r="G5">
        <f>SMALL(B5:E5,2)</f>
        <v>3</v>
      </c>
      <c r="H5">
        <f>SMALL(B5:E5,3)</f>
        <v>3</v>
      </c>
      <c r="I5">
        <f>SMALL(B5:E5,4)</f>
        <v>4</v>
      </c>
      <c r="J5" t="str">
        <f>"{"&amp;F5&amp;","&amp;G5&amp;","&amp;H5&amp;","&amp;I5&amp;"}"</f>
        <v>{1,3,3,4}</v>
      </c>
    </row>
    <row r="6" spans="1:10" x14ac:dyDescent="0.25">
      <c r="A6" s="15" t="s">
        <v>37</v>
      </c>
      <c r="B6" s="15">
        <v>4</v>
      </c>
      <c r="C6">
        <v>4</v>
      </c>
      <c r="D6">
        <v>4</v>
      </c>
      <c r="E6">
        <v>4</v>
      </c>
      <c r="F6">
        <f>SMALL(B6:E6,1)</f>
        <v>4</v>
      </c>
      <c r="G6">
        <f>SMALL(B6:E6,2)</f>
        <v>4</v>
      </c>
      <c r="H6">
        <f>SMALL(B6:E6,3)</f>
        <v>4</v>
      </c>
      <c r="I6">
        <f>SMALL(B6:E6,4)</f>
        <v>4</v>
      </c>
      <c r="J6" t="str">
        <f>"{"&amp;F6&amp;","&amp;G6&amp;","&amp;H6&amp;","&amp;I6&amp;"}"</f>
        <v>{4,4,4,4}</v>
      </c>
    </row>
    <row r="7" spans="1:10" x14ac:dyDescent="0.25">
      <c r="A7" s="15" t="s">
        <v>90</v>
      </c>
      <c r="B7" s="15">
        <v>3</v>
      </c>
      <c r="C7">
        <v>4</v>
      </c>
      <c r="D7">
        <v>3</v>
      </c>
      <c r="E7">
        <v>4</v>
      </c>
      <c r="F7">
        <f t="shared" ref="F7:F70" si="0">SMALL(B7:E7,1)</f>
        <v>3</v>
      </c>
      <c r="G7">
        <f t="shared" ref="G7:G70" si="1">SMALL(B7:E7,2)</f>
        <v>3</v>
      </c>
      <c r="H7">
        <f t="shared" ref="H7:H70" si="2">SMALL(B7:E7,3)</f>
        <v>4</v>
      </c>
      <c r="I7">
        <f t="shared" ref="I7:I70" si="3">SMALL(B7:E7,4)</f>
        <v>4</v>
      </c>
      <c r="J7" t="str">
        <f t="shared" ref="J7:J70" si="4">"{"&amp;F7&amp;","&amp;G7&amp;","&amp;H7&amp;","&amp;I7&amp;"}"</f>
        <v>{3,3,4,4}</v>
      </c>
    </row>
    <row r="8" spans="1:10" x14ac:dyDescent="0.25">
      <c r="A8" s="15" t="s">
        <v>46</v>
      </c>
      <c r="B8" s="15">
        <v>3</v>
      </c>
      <c r="C8">
        <v>4</v>
      </c>
      <c r="D8">
        <v>4</v>
      </c>
      <c r="E8">
        <v>4</v>
      </c>
      <c r="F8">
        <f t="shared" si="0"/>
        <v>3</v>
      </c>
      <c r="G8">
        <f t="shared" si="1"/>
        <v>4</v>
      </c>
      <c r="H8">
        <f t="shared" si="2"/>
        <v>4</v>
      </c>
      <c r="I8">
        <f t="shared" si="3"/>
        <v>4</v>
      </c>
      <c r="J8" t="str">
        <f t="shared" si="4"/>
        <v>{3,4,4,4}</v>
      </c>
    </row>
    <row r="9" spans="1:10" x14ac:dyDescent="0.25">
      <c r="A9" s="15" t="s">
        <v>42</v>
      </c>
      <c r="B9" s="15">
        <v>3</v>
      </c>
      <c r="C9">
        <v>3</v>
      </c>
      <c r="D9">
        <v>3</v>
      </c>
      <c r="E9">
        <v>3</v>
      </c>
      <c r="F9">
        <f t="shared" si="0"/>
        <v>3</v>
      </c>
      <c r="G9">
        <f t="shared" si="1"/>
        <v>3</v>
      </c>
      <c r="H9">
        <f t="shared" si="2"/>
        <v>3</v>
      </c>
      <c r="I9">
        <f t="shared" si="3"/>
        <v>3</v>
      </c>
      <c r="J9" t="str">
        <f t="shared" si="4"/>
        <v>{3,3,3,3}</v>
      </c>
    </row>
    <row r="10" spans="1:10" x14ac:dyDescent="0.25">
      <c r="A10" s="16" t="s">
        <v>29</v>
      </c>
      <c r="B10" s="16">
        <v>3</v>
      </c>
      <c r="C10">
        <v>3</v>
      </c>
      <c r="D10">
        <v>3</v>
      </c>
      <c r="E10">
        <v>2</v>
      </c>
      <c r="F10">
        <f t="shared" si="0"/>
        <v>2</v>
      </c>
      <c r="G10">
        <f t="shared" si="1"/>
        <v>3</v>
      </c>
      <c r="H10">
        <f t="shared" si="2"/>
        <v>3</v>
      </c>
      <c r="I10">
        <f t="shared" si="3"/>
        <v>3</v>
      </c>
      <c r="J10" t="str">
        <f t="shared" si="4"/>
        <v>{2,3,3,3}</v>
      </c>
    </row>
    <row r="11" spans="1:10" x14ac:dyDescent="0.25">
      <c r="A11" s="16" t="s">
        <v>103</v>
      </c>
      <c r="B11" s="16">
        <v>4</v>
      </c>
      <c r="C11">
        <v>4</v>
      </c>
      <c r="D11">
        <v>4</v>
      </c>
      <c r="E11">
        <v>3</v>
      </c>
      <c r="F11">
        <f t="shared" si="0"/>
        <v>3</v>
      </c>
      <c r="G11">
        <f t="shared" si="1"/>
        <v>4</v>
      </c>
      <c r="H11">
        <f t="shared" si="2"/>
        <v>4</v>
      </c>
      <c r="I11">
        <f t="shared" si="3"/>
        <v>4</v>
      </c>
      <c r="J11" t="str">
        <f t="shared" si="4"/>
        <v>{3,4,4,4}</v>
      </c>
    </row>
    <row r="12" spans="1:10" x14ac:dyDescent="0.25">
      <c r="A12" s="15" t="s">
        <v>46</v>
      </c>
      <c r="B12" s="15">
        <v>3</v>
      </c>
      <c r="C12">
        <v>4</v>
      </c>
      <c r="D12">
        <v>4</v>
      </c>
      <c r="E12">
        <v>4</v>
      </c>
      <c r="F12">
        <f t="shared" si="0"/>
        <v>3</v>
      </c>
      <c r="G12">
        <f t="shared" si="1"/>
        <v>4</v>
      </c>
      <c r="H12">
        <f t="shared" si="2"/>
        <v>4</v>
      </c>
      <c r="I12">
        <f t="shared" si="3"/>
        <v>4</v>
      </c>
      <c r="J12" t="str">
        <f t="shared" si="4"/>
        <v>{3,4,4,4}</v>
      </c>
    </row>
    <row r="13" spans="1:10" x14ac:dyDescent="0.25">
      <c r="A13" s="16" t="s">
        <v>91</v>
      </c>
      <c r="B13" s="16">
        <v>3</v>
      </c>
      <c r="C13">
        <v>4</v>
      </c>
      <c r="D13">
        <v>4</v>
      </c>
      <c r="E13">
        <v>3</v>
      </c>
      <c r="F13">
        <f t="shared" si="0"/>
        <v>3</v>
      </c>
      <c r="G13">
        <f t="shared" si="1"/>
        <v>3</v>
      </c>
      <c r="H13">
        <f t="shared" si="2"/>
        <v>4</v>
      </c>
      <c r="I13">
        <f t="shared" si="3"/>
        <v>4</v>
      </c>
      <c r="J13" t="str">
        <f t="shared" si="4"/>
        <v>{3,3,4,4}</v>
      </c>
    </row>
    <row r="14" spans="1:10" x14ac:dyDescent="0.25">
      <c r="A14" s="15" t="s">
        <v>32</v>
      </c>
      <c r="B14" s="15">
        <v>2</v>
      </c>
      <c r="C14">
        <v>2</v>
      </c>
      <c r="D14">
        <v>3</v>
      </c>
      <c r="E14">
        <v>2</v>
      </c>
      <c r="F14">
        <f t="shared" si="0"/>
        <v>2</v>
      </c>
      <c r="G14">
        <f t="shared" si="1"/>
        <v>2</v>
      </c>
      <c r="H14">
        <f t="shared" si="2"/>
        <v>2</v>
      </c>
      <c r="I14">
        <f t="shared" si="3"/>
        <v>3</v>
      </c>
      <c r="J14" t="str">
        <f t="shared" si="4"/>
        <v>{2,2,2,3}</v>
      </c>
    </row>
    <row r="15" spans="1:10" x14ac:dyDescent="0.25">
      <c r="A15" s="15" t="s">
        <v>63</v>
      </c>
      <c r="B15" s="15">
        <v>2</v>
      </c>
      <c r="C15">
        <v>2</v>
      </c>
      <c r="D15">
        <v>3</v>
      </c>
      <c r="E15">
        <v>1</v>
      </c>
      <c r="F15">
        <f t="shared" si="0"/>
        <v>1</v>
      </c>
      <c r="G15">
        <f t="shared" si="1"/>
        <v>2</v>
      </c>
      <c r="H15">
        <f t="shared" si="2"/>
        <v>2</v>
      </c>
      <c r="I15">
        <f t="shared" si="3"/>
        <v>3</v>
      </c>
      <c r="J15" t="str">
        <f t="shared" si="4"/>
        <v>{1,2,2,3}</v>
      </c>
    </row>
    <row r="16" spans="1:10" x14ac:dyDescent="0.25">
      <c r="A16" s="15" t="s">
        <v>42</v>
      </c>
      <c r="B16" s="15">
        <v>3</v>
      </c>
      <c r="C16">
        <v>3</v>
      </c>
      <c r="D16">
        <v>3</v>
      </c>
      <c r="E16">
        <v>3</v>
      </c>
      <c r="F16">
        <f t="shared" si="0"/>
        <v>3</v>
      </c>
      <c r="G16">
        <f t="shared" si="1"/>
        <v>3</v>
      </c>
      <c r="H16">
        <f t="shared" si="2"/>
        <v>3</v>
      </c>
      <c r="I16">
        <f t="shared" si="3"/>
        <v>3</v>
      </c>
      <c r="J16" t="str">
        <f t="shared" si="4"/>
        <v>{3,3,3,3}</v>
      </c>
    </row>
    <row r="17" spans="1:10" x14ac:dyDescent="0.25">
      <c r="A17" s="15" t="s">
        <v>42</v>
      </c>
      <c r="B17" s="15">
        <v>3</v>
      </c>
      <c r="C17">
        <v>3</v>
      </c>
      <c r="D17">
        <v>3</v>
      </c>
      <c r="E17">
        <v>3</v>
      </c>
      <c r="F17">
        <f t="shared" si="0"/>
        <v>3</v>
      </c>
      <c r="G17">
        <f t="shared" si="1"/>
        <v>3</v>
      </c>
      <c r="H17">
        <f t="shared" si="2"/>
        <v>3</v>
      </c>
      <c r="I17">
        <f t="shared" si="3"/>
        <v>3</v>
      </c>
      <c r="J17" t="str">
        <f t="shared" si="4"/>
        <v>{3,3,3,3}</v>
      </c>
    </row>
    <row r="18" spans="1:10" x14ac:dyDescent="0.25">
      <c r="A18" s="16" t="s">
        <v>86</v>
      </c>
      <c r="B18" s="16">
        <v>3</v>
      </c>
      <c r="C18">
        <v>4</v>
      </c>
      <c r="D18">
        <v>2</v>
      </c>
      <c r="E18">
        <v>3</v>
      </c>
      <c r="F18">
        <f t="shared" si="0"/>
        <v>2</v>
      </c>
      <c r="G18">
        <f t="shared" si="1"/>
        <v>3</v>
      </c>
      <c r="H18">
        <f t="shared" si="2"/>
        <v>3</v>
      </c>
      <c r="I18">
        <f t="shared" si="3"/>
        <v>4</v>
      </c>
      <c r="J18" t="str">
        <f t="shared" si="4"/>
        <v>{2,3,3,4}</v>
      </c>
    </row>
    <row r="19" spans="1:10" x14ac:dyDescent="0.25">
      <c r="A19" s="16" t="s">
        <v>146</v>
      </c>
      <c r="B19" s="16">
        <v>3</v>
      </c>
      <c r="C19">
        <v>2</v>
      </c>
      <c r="D19">
        <v>2</v>
      </c>
      <c r="E19">
        <v>3</v>
      </c>
      <c r="F19">
        <f t="shared" si="0"/>
        <v>2</v>
      </c>
      <c r="G19">
        <f t="shared" si="1"/>
        <v>2</v>
      </c>
      <c r="H19">
        <f t="shared" si="2"/>
        <v>3</v>
      </c>
      <c r="I19">
        <f t="shared" si="3"/>
        <v>3</v>
      </c>
      <c r="J19" t="str">
        <f t="shared" si="4"/>
        <v>{2,2,3,3}</v>
      </c>
    </row>
    <row r="20" spans="1:10" x14ac:dyDescent="0.25">
      <c r="A20" s="15" t="s">
        <v>96</v>
      </c>
      <c r="B20" s="15">
        <v>4</v>
      </c>
      <c r="C20">
        <v>3</v>
      </c>
      <c r="D20">
        <v>3</v>
      </c>
      <c r="E20">
        <v>3</v>
      </c>
      <c r="F20">
        <f t="shared" si="0"/>
        <v>3</v>
      </c>
      <c r="G20">
        <f t="shared" si="1"/>
        <v>3</v>
      </c>
      <c r="H20">
        <f t="shared" si="2"/>
        <v>3</v>
      </c>
      <c r="I20">
        <f t="shared" si="3"/>
        <v>4</v>
      </c>
      <c r="J20" t="str">
        <f t="shared" si="4"/>
        <v>{3,3,3,4}</v>
      </c>
    </row>
    <row r="21" spans="1:10" x14ac:dyDescent="0.25">
      <c r="A21" s="16" t="s">
        <v>90</v>
      </c>
      <c r="B21" s="16">
        <v>3</v>
      </c>
      <c r="C21">
        <v>4</v>
      </c>
      <c r="D21">
        <v>3</v>
      </c>
      <c r="E21">
        <v>4</v>
      </c>
      <c r="F21">
        <f t="shared" si="0"/>
        <v>3</v>
      </c>
      <c r="G21">
        <f t="shared" si="1"/>
        <v>3</v>
      </c>
      <c r="H21">
        <f t="shared" si="2"/>
        <v>4</v>
      </c>
      <c r="I21">
        <f t="shared" si="3"/>
        <v>4</v>
      </c>
      <c r="J21" t="str">
        <f t="shared" si="4"/>
        <v>{3,3,4,4}</v>
      </c>
    </row>
    <row r="22" spans="1:10" x14ac:dyDescent="0.25">
      <c r="A22" s="16" t="s">
        <v>97</v>
      </c>
      <c r="B22" s="16">
        <v>4</v>
      </c>
      <c r="C22">
        <v>3</v>
      </c>
      <c r="D22">
        <v>3</v>
      </c>
      <c r="E22">
        <v>4</v>
      </c>
      <c r="F22">
        <f t="shared" si="0"/>
        <v>3</v>
      </c>
      <c r="G22">
        <f t="shared" si="1"/>
        <v>3</v>
      </c>
      <c r="H22">
        <f t="shared" si="2"/>
        <v>4</v>
      </c>
      <c r="I22">
        <f t="shared" si="3"/>
        <v>4</v>
      </c>
      <c r="J22" t="str">
        <f t="shared" si="4"/>
        <v>{3,3,4,4}</v>
      </c>
    </row>
    <row r="23" spans="1:10" x14ac:dyDescent="0.25">
      <c r="A23" s="15" t="s">
        <v>36</v>
      </c>
      <c r="B23" s="15">
        <v>2</v>
      </c>
      <c r="C23">
        <v>2</v>
      </c>
      <c r="D23">
        <v>3</v>
      </c>
      <c r="E23">
        <v>3</v>
      </c>
      <c r="F23">
        <f t="shared" si="0"/>
        <v>2</v>
      </c>
      <c r="G23">
        <f t="shared" si="1"/>
        <v>2</v>
      </c>
      <c r="H23">
        <f t="shared" si="2"/>
        <v>3</v>
      </c>
      <c r="I23">
        <f t="shared" si="3"/>
        <v>3</v>
      </c>
      <c r="J23" t="str">
        <f t="shared" si="4"/>
        <v>{2,2,3,3}</v>
      </c>
    </row>
    <row r="24" spans="1:10" x14ac:dyDescent="0.25">
      <c r="A24" s="15" t="s">
        <v>37</v>
      </c>
      <c r="B24" s="15">
        <v>4</v>
      </c>
      <c r="C24">
        <v>4</v>
      </c>
      <c r="D24">
        <v>4</v>
      </c>
      <c r="E24">
        <v>4</v>
      </c>
      <c r="F24">
        <f t="shared" si="0"/>
        <v>4</v>
      </c>
      <c r="G24">
        <f t="shared" si="1"/>
        <v>4</v>
      </c>
      <c r="H24">
        <f t="shared" si="2"/>
        <v>4</v>
      </c>
      <c r="I24">
        <f t="shared" si="3"/>
        <v>4</v>
      </c>
      <c r="J24" t="str">
        <f t="shared" si="4"/>
        <v>{4,4,4,4}</v>
      </c>
    </row>
    <row r="25" spans="1:10" x14ac:dyDescent="0.25">
      <c r="A25" s="15" t="s">
        <v>37</v>
      </c>
      <c r="B25" s="15">
        <v>4</v>
      </c>
      <c r="C25">
        <v>4</v>
      </c>
      <c r="D25">
        <v>4</v>
      </c>
      <c r="E25">
        <v>4</v>
      </c>
      <c r="F25">
        <f t="shared" si="0"/>
        <v>4</v>
      </c>
      <c r="G25">
        <f t="shared" si="1"/>
        <v>4</v>
      </c>
      <c r="H25">
        <f t="shared" si="2"/>
        <v>4</v>
      </c>
      <c r="I25">
        <f t="shared" si="3"/>
        <v>4</v>
      </c>
      <c r="J25" t="str">
        <f t="shared" si="4"/>
        <v>{4,4,4,4}</v>
      </c>
    </row>
    <row r="26" spans="1:10" x14ac:dyDescent="0.25">
      <c r="A26" s="16" t="s">
        <v>90</v>
      </c>
      <c r="B26" s="16">
        <v>3</v>
      </c>
      <c r="C26">
        <v>4</v>
      </c>
      <c r="D26">
        <v>3</v>
      </c>
      <c r="E26">
        <v>4</v>
      </c>
      <c r="F26">
        <f t="shared" si="0"/>
        <v>3</v>
      </c>
      <c r="G26">
        <f t="shared" si="1"/>
        <v>3</v>
      </c>
      <c r="H26">
        <f t="shared" si="2"/>
        <v>4</v>
      </c>
      <c r="I26">
        <f t="shared" si="3"/>
        <v>4</v>
      </c>
      <c r="J26" t="str">
        <f t="shared" si="4"/>
        <v>{3,3,4,4}</v>
      </c>
    </row>
    <row r="27" spans="1:10" x14ac:dyDescent="0.25">
      <c r="A27" s="15" t="s">
        <v>46</v>
      </c>
      <c r="B27" s="15">
        <v>3</v>
      </c>
      <c r="C27">
        <v>4</v>
      </c>
      <c r="D27">
        <v>4</v>
      </c>
      <c r="E27">
        <v>4</v>
      </c>
      <c r="F27">
        <f t="shared" si="0"/>
        <v>3</v>
      </c>
      <c r="G27">
        <f t="shared" si="1"/>
        <v>4</v>
      </c>
      <c r="H27">
        <f t="shared" si="2"/>
        <v>4</v>
      </c>
      <c r="I27">
        <f t="shared" si="3"/>
        <v>4</v>
      </c>
      <c r="J27" t="str">
        <f t="shared" si="4"/>
        <v>{3,4,4,4}</v>
      </c>
    </row>
    <row r="28" spans="1:10" x14ac:dyDescent="0.25">
      <c r="A28" s="16" t="s">
        <v>71</v>
      </c>
      <c r="B28" s="16">
        <v>2</v>
      </c>
      <c r="C28">
        <v>4</v>
      </c>
      <c r="D28">
        <v>3</v>
      </c>
      <c r="E28">
        <v>3</v>
      </c>
      <c r="F28">
        <f t="shared" si="0"/>
        <v>2</v>
      </c>
      <c r="G28">
        <f t="shared" si="1"/>
        <v>3</v>
      </c>
      <c r="H28">
        <f t="shared" si="2"/>
        <v>3</v>
      </c>
      <c r="I28">
        <f t="shared" si="3"/>
        <v>4</v>
      </c>
      <c r="J28" t="str">
        <f t="shared" si="4"/>
        <v>{2,3,3,4}</v>
      </c>
    </row>
    <row r="29" spans="1:10" x14ac:dyDescent="0.25">
      <c r="A29" s="16" t="s">
        <v>40</v>
      </c>
      <c r="B29" s="16">
        <v>2</v>
      </c>
      <c r="C29">
        <v>3</v>
      </c>
      <c r="D29">
        <v>3</v>
      </c>
      <c r="E29">
        <v>3</v>
      </c>
      <c r="F29">
        <f t="shared" si="0"/>
        <v>2</v>
      </c>
      <c r="G29">
        <f t="shared" si="1"/>
        <v>3</v>
      </c>
      <c r="H29">
        <f t="shared" si="2"/>
        <v>3</v>
      </c>
      <c r="I29">
        <f t="shared" si="3"/>
        <v>3</v>
      </c>
      <c r="J29" t="str">
        <f t="shared" si="4"/>
        <v>{2,3,3,3}</v>
      </c>
    </row>
    <row r="30" spans="1:10" x14ac:dyDescent="0.25">
      <c r="A30" s="15" t="s">
        <v>72</v>
      </c>
      <c r="B30" s="15">
        <v>2</v>
      </c>
      <c r="C30">
        <v>4</v>
      </c>
      <c r="D30">
        <v>4</v>
      </c>
      <c r="E30">
        <v>2</v>
      </c>
      <c r="F30">
        <f t="shared" si="0"/>
        <v>2</v>
      </c>
      <c r="G30">
        <f t="shared" si="1"/>
        <v>2</v>
      </c>
      <c r="H30">
        <f t="shared" si="2"/>
        <v>4</v>
      </c>
      <c r="I30">
        <f t="shared" si="3"/>
        <v>4</v>
      </c>
      <c r="J30" t="str">
        <f t="shared" si="4"/>
        <v>{2,2,4,4}</v>
      </c>
    </row>
    <row r="31" spans="1:10" x14ac:dyDescent="0.25">
      <c r="A31" s="15" t="s">
        <v>99</v>
      </c>
      <c r="B31" s="15">
        <v>4</v>
      </c>
      <c r="C31">
        <v>4</v>
      </c>
      <c r="D31">
        <v>1</v>
      </c>
      <c r="E31">
        <v>5</v>
      </c>
      <c r="F31">
        <f t="shared" si="0"/>
        <v>1</v>
      </c>
      <c r="G31">
        <f t="shared" si="1"/>
        <v>4</v>
      </c>
      <c r="H31">
        <f t="shared" si="2"/>
        <v>4</v>
      </c>
      <c r="I31">
        <f t="shared" si="3"/>
        <v>5</v>
      </c>
      <c r="J31" t="str">
        <f t="shared" si="4"/>
        <v>{1,4,4,5}</v>
      </c>
    </row>
    <row r="32" spans="1:10" x14ac:dyDescent="0.25">
      <c r="A32" s="15" t="s">
        <v>42</v>
      </c>
      <c r="B32" s="15">
        <v>3</v>
      </c>
      <c r="C32">
        <v>3</v>
      </c>
      <c r="D32">
        <v>3</v>
      </c>
      <c r="E32">
        <v>3</v>
      </c>
      <c r="F32">
        <f t="shared" si="0"/>
        <v>3</v>
      </c>
      <c r="G32">
        <f t="shared" si="1"/>
        <v>3</v>
      </c>
      <c r="H32">
        <f t="shared" si="2"/>
        <v>3</v>
      </c>
      <c r="I32">
        <f t="shared" si="3"/>
        <v>3</v>
      </c>
      <c r="J32" t="str">
        <f t="shared" si="4"/>
        <v>{3,3,3,3}</v>
      </c>
    </row>
    <row r="33" spans="1:10" x14ac:dyDescent="0.25">
      <c r="A33" s="15" t="s">
        <v>91</v>
      </c>
      <c r="B33" s="15">
        <v>3</v>
      </c>
      <c r="C33">
        <v>4</v>
      </c>
      <c r="D33">
        <v>4</v>
      </c>
      <c r="E33">
        <v>3</v>
      </c>
      <c r="F33">
        <f t="shared" si="0"/>
        <v>3</v>
      </c>
      <c r="G33">
        <f t="shared" si="1"/>
        <v>3</v>
      </c>
      <c r="H33">
        <f t="shared" si="2"/>
        <v>4</v>
      </c>
      <c r="I33">
        <f t="shared" si="3"/>
        <v>4</v>
      </c>
      <c r="J33" t="str">
        <f t="shared" si="4"/>
        <v>{3,3,4,4}</v>
      </c>
    </row>
    <row r="34" spans="1:10" x14ac:dyDescent="0.25">
      <c r="A34" s="15" t="s">
        <v>92</v>
      </c>
      <c r="B34" s="15">
        <v>4</v>
      </c>
      <c r="C34">
        <v>2</v>
      </c>
      <c r="D34">
        <v>2</v>
      </c>
      <c r="E34">
        <v>2</v>
      </c>
      <c r="F34">
        <f t="shared" si="0"/>
        <v>2</v>
      </c>
      <c r="G34">
        <f t="shared" si="1"/>
        <v>2</v>
      </c>
      <c r="H34">
        <f t="shared" si="2"/>
        <v>2</v>
      </c>
      <c r="I34">
        <f t="shared" si="3"/>
        <v>4</v>
      </c>
      <c r="J34" t="str">
        <f t="shared" si="4"/>
        <v>{2,2,2,4}</v>
      </c>
    </row>
    <row r="35" spans="1:10" x14ac:dyDescent="0.25">
      <c r="A35" s="16" t="s">
        <v>80</v>
      </c>
      <c r="B35" s="16">
        <v>3</v>
      </c>
      <c r="C35">
        <v>3</v>
      </c>
      <c r="D35">
        <v>2</v>
      </c>
      <c r="E35">
        <v>3</v>
      </c>
      <c r="F35">
        <f t="shared" si="0"/>
        <v>2</v>
      </c>
      <c r="G35">
        <f t="shared" si="1"/>
        <v>3</v>
      </c>
      <c r="H35">
        <f t="shared" si="2"/>
        <v>3</v>
      </c>
      <c r="I35">
        <f t="shared" si="3"/>
        <v>3</v>
      </c>
      <c r="J35" t="str">
        <f t="shared" si="4"/>
        <v>{2,3,3,3}</v>
      </c>
    </row>
    <row r="36" spans="1:10" x14ac:dyDescent="0.25">
      <c r="A36" s="16" t="s">
        <v>67</v>
      </c>
      <c r="B36" s="16">
        <v>2</v>
      </c>
      <c r="C36">
        <v>3</v>
      </c>
      <c r="D36">
        <v>2</v>
      </c>
      <c r="E36">
        <v>3</v>
      </c>
      <c r="F36">
        <f t="shared" si="0"/>
        <v>2</v>
      </c>
      <c r="G36">
        <f t="shared" si="1"/>
        <v>2</v>
      </c>
      <c r="H36">
        <f t="shared" si="2"/>
        <v>3</v>
      </c>
      <c r="I36">
        <f t="shared" si="3"/>
        <v>3</v>
      </c>
      <c r="J36" t="str">
        <f t="shared" si="4"/>
        <v>{2,2,3,3}</v>
      </c>
    </row>
    <row r="37" spans="1:10" x14ac:dyDescent="0.25">
      <c r="A37" s="15" t="s">
        <v>45</v>
      </c>
      <c r="B37" s="15">
        <v>2</v>
      </c>
      <c r="C37">
        <v>4</v>
      </c>
      <c r="D37">
        <v>3</v>
      </c>
      <c r="E37">
        <v>4</v>
      </c>
      <c r="F37">
        <f t="shared" si="0"/>
        <v>2</v>
      </c>
      <c r="G37">
        <f t="shared" si="1"/>
        <v>3</v>
      </c>
      <c r="H37">
        <f t="shared" si="2"/>
        <v>4</v>
      </c>
      <c r="I37">
        <f t="shared" si="3"/>
        <v>4</v>
      </c>
      <c r="J37" t="str">
        <f t="shared" si="4"/>
        <v>{2,3,4,4}</v>
      </c>
    </row>
    <row r="38" spans="1:10" x14ac:dyDescent="0.25">
      <c r="A38" s="15" t="s">
        <v>40</v>
      </c>
      <c r="B38" s="15">
        <v>2</v>
      </c>
      <c r="C38">
        <v>3</v>
      </c>
      <c r="D38">
        <v>3</v>
      </c>
      <c r="E38">
        <v>3</v>
      </c>
      <c r="F38">
        <f t="shared" si="0"/>
        <v>2</v>
      </c>
      <c r="G38">
        <f t="shared" si="1"/>
        <v>3</v>
      </c>
      <c r="H38">
        <f t="shared" si="2"/>
        <v>3</v>
      </c>
      <c r="I38">
        <f t="shared" si="3"/>
        <v>3</v>
      </c>
      <c r="J38" t="str">
        <f t="shared" si="4"/>
        <v>{2,3,3,3}</v>
      </c>
    </row>
    <row r="39" spans="1:10" x14ac:dyDescent="0.25">
      <c r="A39" s="16" t="s">
        <v>48</v>
      </c>
      <c r="B39" s="16">
        <v>2</v>
      </c>
      <c r="C39">
        <v>3</v>
      </c>
      <c r="D39">
        <v>3</v>
      </c>
      <c r="E39">
        <v>4</v>
      </c>
      <c r="F39">
        <f t="shared" si="0"/>
        <v>2</v>
      </c>
      <c r="G39">
        <f t="shared" si="1"/>
        <v>3</v>
      </c>
      <c r="H39">
        <f t="shared" si="2"/>
        <v>3</v>
      </c>
      <c r="I39">
        <f t="shared" si="3"/>
        <v>4</v>
      </c>
      <c r="J39" t="str">
        <f t="shared" si="4"/>
        <v>{2,3,3,4}</v>
      </c>
    </row>
    <row r="40" spans="1:10" x14ac:dyDescent="0.25">
      <c r="A40" s="16" t="s">
        <v>37</v>
      </c>
      <c r="B40" s="16">
        <v>4</v>
      </c>
      <c r="C40">
        <v>4</v>
      </c>
      <c r="D40">
        <v>4</v>
      </c>
      <c r="E40">
        <v>4</v>
      </c>
      <c r="F40">
        <f t="shared" si="0"/>
        <v>4</v>
      </c>
      <c r="G40">
        <f t="shared" si="1"/>
        <v>4</v>
      </c>
      <c r="H40">
        <f t="shared" si="2"/>
        <v>4</v>
      </c>
      <c r="I40">
        <f t="shared" si="3"/>
        <v>4</v>
      </c>
      <c r="J40" t="str">
        <f t="shared" si="4"/>
        <v>{4,4,4,4}</v>
      </c>
    </row>
    <row r="41" spans="1:10" x14ac:dyDescent="0.25">
      <c r="A41" s="15" t="s">
        <v>87</v>
      </c>
      <c r="B41" s="15">
        <v>3</v>
      </c>
      <c r="C41">
        <v>4</v>
      </c>
      <c r="D41">
        <v>2</v>
      </c>
      <c r="E41">
        <v>4</v>
      </c>
      <c r="F41">
        <f t="shared" si="0"/>
        <v>2</v>
      </c>
      <c r="G41">
        <f t="shared" si="1"/>
        <v>3</v>
      </c>
      <c r="H41">
        <f t="shared" si="2"/>
        <v>4</v>
      </c>
      <c r="I41">
        <f t="shared" si="3"/>
        <v>4</v>
      </c>
      <c r="J41" t="str">
        <f t="shared" si="4"/>
        <v>{2,3,4,4}</v>
      </c>
    </row>
    <row r="42" spans="1:10" x14ac:dyDescent="0.25">
      <c r="A42" s="15" t="s">
        <v>40</v>
      </c>
      <c r="B42" s="15">
        <v>2</v>
      </c>
      <c r="C42">
        <v>3</v>
      </c>
      <c r="D42">
        <v>3</v>
      </c>
      <c r="E42">
        <v>3</v>
      </c>
      <c r="F42">
        <f t="shared" si="0"/>
        <v>2</v>
      </c>
      <c r="G42">
        <f t="shared" si="1"/>
        <v>3</v>
      </c>
      <c r="H42">
        <f t="shared" si="2"/>
        <v>3</v>
      </c>
      <c r="I42">
        <f t="shared" si="3"/>
        <v>3</v>
      </c>
      <c r="J42" t="str">
        <f t="shared" si="4"/>
        <v>{2,3,3,3}</v>
      </c>
    </row>
    <row r="43" spans="1:10" x14ac:dyDescent="0.25">
      <c r="A43" s="15" t="s">
        <v>28</v>
      </c>
      <c r="B43" s="15">
        <v>3</v>
      </c>
      <c r="C43">
        <v>3</v>
      </c>
      <c r="D43">
        <v>2</v>
      </c>
      <c r="E43">
        <v>2</v>
      </c>
      <c r="F43">
        <f t="shared" si="0"/>
        <v>2</v>
      </c>
      <c r="G43">
        <f t="shared" si="1"/>
        <v>2</v>
      </c>
      <c r="H43">
        <f t="shared" si="2"/>
        <v>3</v>
      </c>
      <c r="I43">
        <f t="shared" si="3"/>
        <v>3</v>
      </c>
      <c r="J43" t="str">
        <f t="shared" si="4"/>
        <v>{2,2,3,3}</v>
      </c>
    </row>
    <row r="44" spans="1:10" x14ac:dyDescent="0.25">
      <c r="A44" s="15" t="s">
        <v>29</v>
      </c>
      <c r="B44" s="15">
        <v>3</v>
      </c>
      <c r="C44">
        <v>3</v>
      </c>
      <c r="D44">
        <v>3</v>
      </c>
      <c r="E44">
        <v>2</v>
      </c>
      <c r="F44">
        <f t="shared" si="0"/>
        <v>2</v>
      </c>
      <c r="G44">
        <f t="shared" si="1"/>
        <v>3</v>
      </c>
      <c r="H44">
        <f t="shared" si="2"/>
        <v>3</v>
      </c>
      <c r="I44">
        <f t="shared" si="3"/>
        <v>3</v>
      </c>
      <c r="J44" t="str">
        <f t="shared" si="4"/>
        <v>{2,3,3,3}</v>
      </c>
    </row>
    <row r="45" spans="1:10" x14ac:dyDescent="0.25">
      <c r="A45" s="15" t="s">
        <v>30</v>
      </c>
      <c r="B45" s="15">
        <v>3</v>
      </c>
      <c r="C45">
        <v>4</v>
      </c>
      <c r="D45">
        <v>4</v>
      </c>
      <c r="E45">
        <v>2</v>
      </c>
      <c r="F45">
        <f t="shared" si="0"/>
        <v>2</v>
      </c>
      <c r="G45">
        <f t="shared" si="1"/>
        <v>3</v>
      </c>
      <c r="H45">
        <f t="shared" si="2"/>
        <v>4</v>
      </c>
      <c r="I45">
        <f t="shared" si="3"/>
        <v>4</v>
      </c>
      <c r="J45" t="str">
        <f t="shared" si="4"/>
        <v>{2,3,4,4}</v>
      </c>
    </row>
    <row r="46" spans="1:10" x14ac:dyDescent="0.25">
      <c r="A46" s="16" t="s">
        <v>31</v>
      </c>
      <c r="B46" s="16">
        <v>4</v>
      </c>
      <c r="C46">
        <v>2</v>
      </c>
      <c r="D46">
        <v>3</v>
      </c>
      <c r="E46">
        <v>3</v>
      </c>
      <c r="F46">
        <f t="shared" si="0"/>
        <v>2</v>
      </c>
      <c r="G46">
        <f t="shared" si="1"/>
        <v>3</v>
      </c>
      <c r="H46">
        <f t="shared" si="2"/>
        <v>3</v>
      </c>
      <c r="I46">
        <f t="shared" si="3"/>
        <v>4</v>
      </c>
      <c r="J46" t="str">
        <f t="shared" si="4"/>
        <v>{2,3,3,4}</v>
      </c>
    </row>
    <row r="47" spans="1:10" x14ac:dyDescent="0.25">
      <c r="A47" s="15" t="s">
        <v>32</v>
      </c>
      <c r="B47" s="15">
        <v>2</v>
      </c>
      <c r="C47">
        <v>2</v>
      </c>
      <c r="D47">
        <v>3</v>
      </c>
      <c r="E47">
        <v>2</v>
      </c>
      <c r="F47">
        <f t="shared" si="0"/>
        <v>2</v>
      </c>
      <c r="G47">
        <f t="shared" si="1"/>
        <v>2</v>
      </c>
      <c r="H47">
        <f t="shared" si="2"/>
        <v>2</v>
      </c>
      <c r="I47">
        <f t="shared" si="3"/>
        <v>3</v>
      </c>
      <c r="J47" t="str">
        <f t="shared" si="4"/>
        <v>{2,2,2,3}</v>
      </c>
    </row>
    <row r="48" spans="1:10" x14ac:dyDescent="0.25">
      <c r="A48" s="15" t="s">
        <v>33</v>
      </c>
      <c r="B48" s="15">
        <v>2</v>
      </c>
      <c r="C48">
        <v>2</v>
      </c>
      <c r="D48">
        <v>2</v>
      </c>
      <c r="E48">
        <v>2</v>
      </c>
      <c r="F48">
        <f t="shared" si="0"/>
        <v>2</v>
      </c>
      <c r="G48">
        <f t="shared" si="1"/>
        <v>2</v>
      </c>
      <c r="H48">
        <f t="shared" si="2"/>
        <v>2</v>
      </c>
      <c r="I48">
        <f t="shared" si="3"/>
        <v>2</v>
      </c>
      <c r="J48" t="str">
        <f t="shared" si="4"/>
        <v>{2,2,2,2}</v>
      </c>
    </row>
    <row r="49" spans="1:10" x14ac:dyDescent="0.25">
      <c r="A49" s="15" t="s">
        <v>34</v>
      </c>
      <c r="B49" s="15">
        <v>4</v>
      </c>
      <c r="C49">
        <v>3</v>
      </c>
      <c r="D49">
        <v>4</v>
      </c>
      <c r="E49">
        <v>3</v>
      </c>
      <c r="F49">
        <f t="shared" si="0"/>
        <v>3</v>
      </c>
      <c r="G49">
        <f t="shared" si="1"/>
        <v>3</v>
      </c>
      <c r="H49">
        <f t="shared" si="2"/>
        <v>4</v>
      </c>
      <c r="I49">
        <f t="shared" si="3"/>
        <v>4</v>
      </c>
      <c r="J49" t="str">
        <f t="shared" si="4"/>
        <v>{3,3,4,4}</v>
      </c>
    </row>
    <row r="50" spans="1:10" x14ac:dyDescent="0.25">
      <c r="A50" s="16" t="s">
        <v>35</v>
      </c>
      <c r="B50" s="16">
        <v>5</v>
      </c>
      <c r="C50">
        <v>4</v>
      </c>
      <c r="D50">
        <v>4</v>
      </c>
      <c r="E50">
        <v>4</v>
      </c>
      <c r="F50">
        <f t="shared" si="0"/>
        <v>4</v>
      </c>
      <c r="G50">
        <f t="shared" si="1"/>
        <v>4</v>
      </c>
      <c r="H50">
        <f t="shared" si="2"/>
        <v>4</v>
      </c>
      <c r="I50">
        <f t="shared" si="3"/>
        <v>5</v>
      </c>
      <c r="J50" t="str">
        <f t="shared" si="4"/>
        <v>{4,4,4,5}</v>
      </c>
    </row>
    <row r="51" spans="1:10" x14ac:dyDescent="0.25">
      <c r="A51" s="15" t="s">
        <v>36</v>
      </c>
      <c r="B51" s="15">
        <v>2</v>
      </c>
      <c r="C51">
        <v>2</v>
      </c>
      <c r="D51">
        <v>3</v>
      </c>
      <c r="E51">
        <v>3</v>
      </c>
      <c r="F51">
        <f t="shared" si="0"/>
        <v>2</v>
      </c>
      <c r="G51">
        <f t="shared" si="1"/>
        <v>2</v>
      </c>
      <c r="H51">
        <f t="shared" si="2"/>
        <v>3</v>
      </c>
      <c r="I51">
        <f t="shared" si="3"/>
        <v>3</v>
      </c>
      <c r="J51" t="str">
        <f t="shared" si="4"/>
        <v>{2,2,3,3}</v>
      </c>
    </row>
    <row r="52" spans="1:10" x14ac:dyDescent="0.25">
      <c r="A52" s="16" t="s">
        <v>37</v>
      </c>
      <c r="B52" s="16">
        <v>4</v>
      </c>
      <c r="C52">
        <v>4</v>
      </c>
      <c r="D52">
        <v>4</v>
      </c>
      <c r="E52">
        <v>4</v>
      </c>
      <c r="F52">
        <f t="shared" si="0"/>
        <v>4</v>
      </c>
      <c r="G52">
        <f t="shared" si="1"/>
        <v>4</v>
      </c>
      <c r="H52">
        <f t="shared" si="2"/>
        <v>4</v>
      </c>
      <c r="I52">
        <f t="shared" si="3"/>
        <v>4</v>
      </c>
      <c r="J52" t="str">
        <f t="shared" si="4"/>
        <v>{4,4,4,4}</v>
      </c>
    </row>
    <row r="53" spans="1:10" x14ac:dyDescent="0.25">
      <c r="A53" s="16" t="s">
        <v>33</v>
      </c>
      <c r="B53" s="16">
        <v>2</v>
      </c>
      <c r="C53">
        <v>2</v>
      </c>
      <c r="D53">
        <v>2</v>
      </c>
      <c r="E53">
        <v>2</v>
      </c>
      <c r="F53">
        <f t="shared" si="0"/>
        <v>2</v>
      </c>
      <c r="G53">
        <f t="shared" si="1"/>
        <v>2</v>
      </c>
      <c r="H53">
        <f t="shared" si="2"/>
        <v>2</v>
      </c>
      <c r="I53">
        <f t="shared" si="3"/>
        <v>2</v>
      </c>
      <c r="J53" t="str">
        <f t="shared" si="4"/>
        <v>{2,2,2,2}</v>
      </c>
    </row>
    <row r="54" spans="1:10" x14ac:dyDescent="0.25">
      <c r="A54" s="16" t="s">
        <v>38</v>
      </c>
      <c r="B54" s="16">
        <v>4</v>
      </c>
      <c r="C54">
        <v>4</v>
      </c>
      <c r="D54">
        <v>4</v>
      </c>
      <c r="E54">
        <v>2</v>
      </c>
      <c r="F54">
        <f t="shared" si="0"/>
        <v>2</v>
      </c>
      <c r="G54">
        <f t="shared" si="1"/>
        <v>4</v>
      </c>
      <c r="H54">
        <f t="shared" si="2"/>
        <v>4</v>
      </c>
      <c r="I54">
        <f t="shared" si="3"/>
        <v>4</v>
      </c>
      <c r="J54" t="str">
        <f t="shared" si="4"/>
        <v>{2,4,4,4}</v>
      </c>
    </row>
    <row r="55" spans="1:10" x14ac:dyDescent="0.25">
      <c r="A55" s="16" t="s">
        <v>33</v>
      </c>
      <c r="B55" s="16">
        <v>2</v>
      </c>
      <c r="C55">
        <v>2</v>
      </c>
      <c r="D55">
        <v>2</v>
      </c>
      <c r="E55">
        <v>2</v>
      </c>
      <c r="F55">
        <f t="shared" si="0"/>
        <v>2</v>
      </c>
      <c r="G55">
        <f t="shared" si="1"/>
        <v>2</v>
      </c>
      <c r="H55">
        <f t="shared" si="2"/>
        <v>2</v>
      </c>
      <c r="I55">
        <f t="shared" si="3"/>
        <v>2</v>
      </c>
      <c r="J55" t="str">
        <f t="shared" si="4"/>
        <v>{2,2,2,2}</v>
      </c>
    </row>
    <row r="56" spans="1:10" x14ac:dyDescent="0.25">
      <c r="A56" s="15" t="s">
        <v>39</v>
      </c>
      <c r="B56" s="15">
        <v>3</v>
      </c>
      <c r="C56">
        <v>2</v>
      </c>
      <c r="D56">
        <v>3</v>
      </c>
      <c r="E56">
        <v>3</v>
      </c>
      <c r="F56">
        <f t="shared" si="0"/>
        <v>2</v>
      </c>
      <c r="G56">
        <f t="shared" si="1"/>
        <v>3</v>
      </c>
      <c r="H56">
        <f t="shared" si="2"/>
        <v>3</v>
      </c>
      <c r="I56">
        <f t="shared" si="3"/>
        <v>3</v>
      </c>
      <c r="J56" t="str">
        <f t="shared" si="4"/>
        <v>{2,3,3,3}</v>
      </c>
    </row>
    <row r="57" spans="1:10" x14ac:dyDescent="0.25">
      <c r="A57" s="16" t="s">
        <v>32</v>
      </c>
      <c r="B57" s="16">
        <v>2</v>
      </c>
      <c r="C57">
        <v>2</v>
      </c>
      <c r="D57">
        <v>3</v>
      </c>
      <c r="E57">
        <v>2</v>
      </c>
      <c r="F57">
        <f t="shared" si="0"/>
        <v>2</v>
      </c>
      <c r="G57">
        <f t="shared" si="1"/>
        <v>2</v>
      </c>
      <c r="H57">
        <f t="shared" si="2"/>
        <v>2</v>
      </c>
      <c r="I57">
        <f t="shared" si="3"/>
        <v>3</v>
      </c>
      <c r="J57" t="str">
        <f t="shared" si="4"/>
        <v>{2,2,2,3}</v>
      </c>
    </row>
    <row r="58" spans="1:10" x14ac:dyDescent="0.25">
      <c r="A58" s="16" t="s">
        <v>40</v>
      </c>
      <c r="B58" s="16">
        <v>2</v>
      </c>
      <c r="C58">
        <v>3</v>
      </c>
      <c r="D58">
        <v>3</v>
      </c>
      <c r="E58">
        <v>3</v>
      </c>
      <c r="F58">
        <f t="shared" si="0"/>
        <v>2</v>
      </c>
      <c r="G58">
        <f t="shared" si="1"/>
        <v>3</v>
      </c>
      <c r="H58">
        <f t="shared" si="2"/>
        <v>3</v>
      </c>
      <c r="I58">
        <f t="shared" si="3"/>
        <v>3</v>
      </c>
      <c r="J58" t="str">
        <f t="shared" si="4"/>
        <v>{2,3,3,3}</v>
      </c>
    </row>
    <row r="59" spans="1:10" x14ac:dyDescent="0.25">
      <c r="A59" s="16" t="s">
        <v>37</v>
      </c>
      <c r="B59" s="16">
        <v>4</v>
      </c>
      <c r="C59">
        <v>4</v>
      </c>
      <c r="D59">
        <v>4</v>
      </c>
      <c r="E59">
        <v>4</v>
      </c>
      <c r="F59">
        <f t="shared" si="0"/>
        <v>4</v>
      </c>
      <c r="G59">
        <f t="shared" si="1"/>
        <v>4</v>
      </c>
      <c r="H59">
        <f t="shared" si="2"/>
        <v>4</v>
      </c>
      <c r="I59">
        <f t="shared" si="3"/>
        <v>4</v>
      </c>
      <c r="J59" t="str">
        <f t="shared" si="4"/>
        <v>{4,4,4,4}</v>
      </c>
    </row>
    <row r="60" spans="1:10" x14ac:dyDescent="0.25">
      <c r="A60" s="16" t="s">
        <v>40</v>
      </c>
      <c r="B60" s="16">
        <v>2</v>
      </c>
      <c r="C60">
        <v>3</v>
      </c>
      <c r="D60">
        <v>3</v>
      </c>
      <c r="E60">
        <v>3</v>
      </c>
      <c r="F60">
        <f t="shared" si="0"/>
        <v>2</v>
      </c>
      <c r="G60">
        <f t="shared" si="1"/>
        <v>3</v>
      </c>
      <c r="H60">
        <f t="shared" si="2"/>
        <v>3</v>
      </c>
      <c r="I60">
        <f t="shared" si="3"/>
        <v>3</v>
      </c>
      <c r="J60" t="str">
        <f t="shared" si="4"/>
        <v>{2,3,3,3}</v>
      </c>
    </row>
    <row r="61" spans="1:10" x14ac:dyDescent="0.25">
      <c r="A61" s="15" t="s">
        <v>41</v>
      </c>
      <c r="B61" s="15">
        <v>2</v>
      </c>
      <c r="C61">
        <v>2</v>
      </c>
      <c r="D61">
        <v>4</v>
      </c>
      <c r="E61">
        <v>4</v>
      </c>
      <c r="F61">
        <f t="shared" si="0"/>
        <v>2</v>
      </c>
      <c r="G61">
        <f t="shared" si="1"/>
        <v>2</v>
      </c>
      <c r="H61">
        <f t="shared" si="2"/>
        <v>4</v>
      </c>
      <c r="I61">
        <f t="shared" si="3"/>
        <v>4</v>
      </c>
      <c r="J61" t="str">
        <f t="shared" si="4"/>
        <v>{2,2,4,4}</v>
      </c>
    </row>
    <row r="62" spans="1:10" x14ac:dyDescent="0.25">
      <c r="A62" s="16" t="s">
        <v>37</v>
      </c>
      <c r="B62" s="16">
        <v>4</v>
      </c>
      <c r="C62">
        <v>4</v>
      </c>
      <c r="D62">
        <v>4</v>
      </c>
      <c r="E62">
        <v>4</v>
      </c>
      <c r="F62">
        <f t="shared" si="0"/>
        <v>4</v>
      </c>
      <c r="G62">
        <f t="shared" si="1"/>
        <v>4</v>
      </c>
      <c r="H62">
        <f t="shared" si="2"/>
        <v>4</v>
      </c>
      <c r="I62">
        <f t="shared" si="3"/>
        <v>4</v>
      </c>
      <c r="J62" t="str">
        <f t="shared" si="4"/>
        <v>{4,4,4,4}</v>
      </c>
    </row>
    <row r="63" spans="1:10" x14ac:dyDescent="0.25">
      <c r="A63" s="15" t="s">
        <v>33</v>
      </c>
      <c r="B63" s="15">
        <v>2</v>
      </c>
      <c r="C63">
        <v>2</v>
      </c>
      <c r="D63">
        <v>2</v>
      </c>
      <c r="E63">
        <v>2</v>
      </c>
      <c r="F63">
        <f t="shared" si="0"/>
        <v>2</v>
      </c>
      <c r="G63">
        <f t="shared" si="1"/>
        <v>2</v>
      </c>
      <c r="H63">
        <f t="shared" si="2"/>
        <v>2</v>
      </c>
      <c r="I63">
        <f t="shared" si="3"/>
        <v>2</v>
      </c>
      <c r="J63" t="str">
        <f t="shared" si="4"/>
        <v>{2,2,2,2}</v>
      </c>
    </row>
    <row r="64" spans="1:10" x14ac:dyDescent="0.25">
      <c r="A64" s="16" t="s">
        <v>39</v>
      </c>
      <c r="B64" s="16">
        <v>3</v>
      </c>
      <c r="C64">
        <v>2</v>
      </c>
      <c r="D64">
        <v>3</v>
      </c>
      <c r="E64">
        <v>3</v>
      </c>
      <c r="F64">
        <f t="shared" si="0"/>
        <v>2</v>
      </c>
      <c r="G64">
        <f t="shared" si="1"/>
        <v>3</v>
      </c>
      <c r="H64">
        <f t="shared" si="2"/>
        <v>3</v>
      </c>
      <c r="I64">
        <f t="shared" si="3"/>
        <v>3</v>
      </c>
      <c r="J64" t="str">
        <f t="shared" si="4"/>
        <v>{2,3,3,3}</v>
      </c>
    </row>
    <row r="65" spans="1:10" x14ac:dyDescent="0.25">
      <c r="A65" s="16" t="s">
        <v>42</v>
      </c>
      <c r="B65" s="16">
        <v>3</v>
      </c>
      <c r="C65">
        <v>3</v>
      </c>
      <c r="D65">
        <v>3</v>
      </c>
      <c r="E65">
        <v>3</v>
      </c>
      <c r="F65">
        <f t="shared" si="0"/>
        <v>3</v>
      </c>
      <c r="G65">
        <f t="shared" si="1"/>
        <v>3</v>
      </c>
      <c r="H65">
        <f t="shared" si="2"/>
        <v>3</v>
      </c>
      <c r="I65">
        <f t="shared" si="3"/>
        <v>3</v>
      </c>
      <c r="J65" t="str">
        <f t="shared" si="4"/>
        <v>{3,3,3,3}</v>
      </c>
    </row>
    <row r="66" spans="1:10" x14ac:dyDescent="0.25">
      <c r="A66" s="15" t="s">
        <v>29</v>
      </c>
      <c r="B66" s="15">
        <v>3</v>
      </c>
      <c r="C66">
        <v>3</v>
      </c>
      <c r="D66">
        <v>3</v>
      </c>
      <c r="E66">
        <v>2</v>
      </c>
      <c r="F66">
        <f t="shared" si="0"/>
        <v>2</v>
      </c>
      <c r="G66">
        <f t="shared" si="1"/>
        <v>3</v>
      </c>
      <c r="H66">
        <f t="shared" si="2"/>
        <v>3</v>
      </c>
      <c r="I66">
        <f t="shared" si="3"/>
        <v>3</v>
      </c>
      <c r="J66" t="str">
        <f t="shared" si="4"/>
        <v>{2,3,3,3}</v>
      </c>
    </row>
    <row r="67" spans="1:10" x14ac:dyDescent="0.25">
      <c r="A67" s="15" t="s">
        <v>40</v>
      </c>
      <c r="B67" s="15">
        <v>2</v>
      </c>
      <c r="C67">
        <v>3</v>
      </c>
      <c r="D67">
        <v>3</v>
      </c>
      <c r="E67">
        <v>3</v>
      </c>
      <c r="F67">
        <f t="shared" si="0"/>
        <v>2</v>
      </c>
      <c r="G67">
        <f t="shared" si="1"/>
        <v>3</v>
      </c>
      <c r="H67">
        <f t="shared" si="2"/>
        <v>3</v>
      </c>
      <c r="I67">
        <f t="shared" si="3"/>
        <v>3</v>
      </c>
      <c r="J67" t="str">
        <f t="shared" si="4"/>
        <v>{2,3,3,3}</v>
      </c>
    </row>
    <row r="68" spans="1:10" x14ac:dyDescent="0.25">
      <c r="A68" s="16" t="s">
        <v>50</v>
      </c>
      <c r="B68" s="16">
        <v>3</v>
      </c>
      <c r="C68">
        <v>2</v>
      </c>
      <c r="D68">
        <v>2</v>
      </c>
      <c r="E68">
        <v>2</v>
      </c>
      <c r="F68">
        <f t="shared" si="0"/>
        <v>2</v>
      </c>
      <c r="G68">
        <f t="shared" si="1"/>
        <v>2</v>
      </c>
      <c r="H68">
        <f t="shared" si="2"/>
        <v>2</v>
      </c>
      <c r="I68">
        <f t="shared" si="3"/>
        <v>3</v>
      </c>
      <c r="J68" t="str">
        <f t="shared" si="4"/>
        <v>{2,2,2,3}</v>
      </c>
    </row>
    <row r="69" spans="1:10" x14ac:dyDescent="0.25">
      <c r="A69" s="16" t="s">
        <v>66</v>
      </c>
      <c r="B69" s="16">
        <v>2</v>
      </c>
      <c r="C69">
        <v>3</v>
      </c>
      <c r="D69">
        <v>2</v>
      </c>
      <c r="E69">
        <v>2</v>
      </c>
      <c r="F69">
        <f t="shared" si="0"/>
        <v>2</v>
      </c>
      <c r="G69">
        <f t="shared" si="1"/>
        <v>2</v>
      </c>
      <c r="H69">
        <f t="shared" si="2"/>
        <v>2</v>
      </c>
      <c r="I69">
        <f t="shared" si="3"/>
        <v>3</v>
      </c>
      <c r="J69" t="str">
        <f t="shared" si="4"/>
        <v>{2,2,2,3}</v>
      </c>
    </row>
    <row r="70" spans="1:10" x14ac:dyDescent="0.25">
      <c r="A70" s="16" t="s">
        <v>40</v>
      </c>
      <c r="B70" s="16">
        <v>2</v>
      </c>
      <c r="C70">
        <v>3</v>
      </c>
      <c r="D70">
        <v>3</v>
      </c>
      <c r="E70">
        <v>3</v>
      </c>
      <c r="F70">
        <f t="shared" si="0"/>
        <v>2</v>
      </c>
      <c r="G70">
        <f t="shared" si="1"/>
        <v>3</v>
      </c>
      <c r="H70">
        <f t="shared" si="2"/>
        <v>3</v>
      </c>
      <c r="I70">
        <f t="shared" si="3"/>
        <v>3</v>
      </c>
      <c r="J70" t="str">
        <f t="shared" si="4"/>
        <v>{2,3,3,3}</v>
      </c>
    </row>
    <row r="71" spans="1:10" x14ac:dyDescent="0.25">
      <c r="A71" s="16" t="s">
        <v>75</v>
      </c>
      <c r="B71" s="16">
        <v>3</v>
      </c>
      <c r="C71">
        <v>2</v>
      </c>
      <c r="D71">
        <v>3</v>
      </c>
      <c r="E71">
        <v>2</v>
      </c>
      <c r="F71">
        <f t="shared" ref="F71:F134" si="5">SMALL(B71:E71,1)</f>
        <v>2</v>
      </c>
      <c r="G71">
        <f t="shared" ref="G71:G134" si="6">SMALL(B71:E71,2)</f>
        <v>2</v>
      </c>
      <c r="H71">
        <f t="shared" ref="H71:H134" si="7">SMALL(B71:E71,3)</f>
        <v>3</v>
      </c>
      <c r="I71">
        <f t="shared" ref="I71:I134" si="8">SMALL(B71:E71,4)</f>
        <v>3</v>
      </c>
      <c r="J71" t="str">
        <f t="shared" ref="J71:J134" si="9">"{"&amp;F71&amp;","&amp;G71&amp;","&amp;H71&amp;","&amp;I71&amp;"}"</f>
        <v>{2,2,3,3}</v>
      </c>
    </row>
    <row r="72" spans="1:10" x14ac:dyDescent="0.25">
      <c r="A72" s="15" t="s">
        <v>44</v>
      </c>
      <c r="B72" s="15">
        <v>2</v>
      </c>
      <c r="C72">
        <v>2</v>
      </c>
      <c r="D72">
        <v>2</v>
      </c>
      <c r="E72">
        <v>3</v>
      </c>
      <c r="F72">
        <f t="shared" si="5"/>
        <v>2</v>
      </c>
      <c r="G72">
        <f t="shared" si="6"/>
        <v>2</v>
      </c>
      <c r="H72">
        <f t="shared" si="7"/>
        <v>2</v>
      </c>
      <c r="I72">
        <f t="shared" si="8"/>
        <v>3</v>
      </c>
      <c r="J72" t="str">
        <f t="shared" si="9"/>
        <v>{2,2,2,3}</v>
      </c>
    </row>
    <row r="73" spans="1:10" x14ac:dyDescent="0.25">
      <c r="A73" s="15" t="s">
        <v>40</v>
      </c>
      <c r="B73" s="15">
        <v>2</v>
      </c>
      <c r="C73">
        <v>3</v>
      </c>
      <c r="D73">
        <v>3</v>
      </c>
      <c r="E73">
        <v>3</v>
      </c>
      <c r="F73">
        <f t="shared" si="5"/>
        <v>2</v>
      </c>
      <c r="G73">
        <f t="shared" si="6"/>
        <v>3</v>
      </c>
      <c r="H73">
        <f t="shared" si="7"/>
        <v>3</v>
      </c>
      <c r="I73">
        <f t="shared" si="8"/>
        <v>3</v>
      </c>
      <c r="J73" t="str">
        <f t="shared" si="9"/>
        <v>{2,3,3,3}</v>
      </c>
    </row>
    <row r="74" spans="1:10" x14ac:dyDescent="0.25">
      <c r="A74" s="16" t="s">
        <v>102</v>
      </c>
      <c r="B74" s="16">
        <v>4</v>
      </c>
      <c r="C74">
        <v>4</v>
      </c>
      <c r="D74">
        <v>3</v>
      </c>
      <c r="E74">
        <v>4</v>
      </c>
      <c r="F74">
        <f t="shared" si="5"/>
        <v>3</v>
      </c>
      <c r="G74">
        <f t="shared" si="6"/>
        <v>4</v>
      </c>
      <c r="H74">
        <f t="shared" si="7"/>
        <v>4</v>
      </c>
      <c r="I74">
        <f t="shared" si="8"/>
        <v>4</v>
      </c>
      <c r="J74" t="str">
        <f t="shared" si="9"/>
        <v>{3,4,4,4}</v>
      </c>
    </row>
    <row r="75" spans="1:10" x14ac:dyDescent="0.25">
      <c r="A75" s="16" t="s">
        <v>29</v>
      </c>
      <c r="B75" s="16">
        <v>3</v>
      </c>
      <c r="C75">
        <v>3</v>
      </c>
      <c r="D75">
        <v>3</v>
      </c>
      <c r="E75">
        <v>2</v>
      </c>
      <c r="F75">
        <f t="shared" si="5"/>
        <v>2</v>
      </c>
      <c r="G75">
        <f t="shared" si="6"/>
        <v>3</v>
      </c>
      <c r="H75">
        <f t="shared" si="7"/>
        <v>3</v>
      </c>
      <c r="I75">
        <f t="shared" si="8"/>
        <v>3</v>
      </c>
      <c r="J75" t="str">
        <f t="shared" si="9"/>
        <v>{2,3,3,3}</v>
      </c>
    </row>
    <row r="76" spans="1:10" x14ac:dyDescent="0.25">
      <c r="A76" s="16" t="s">
        <v>96</v>
      </c>
      <c r="B76" s="16">
        <v>4</v>
      </c>
      <c r="C76">
        <v>3</v>
      </c>
      <c r="D76">
        <v>3</v>
      </c>
      <c r="E76">
        <v>3</v>
      </c>
      <c r="F76">
        <f t="shared" si="5"/>
        <v>3</v>
      </c>
      <c r="G76">
        <f t="shared" si="6"/>
        <v>3</v>
      </c>
      <c r="H76">
        <f t="shared" si="7"/>
        <v>3</v>
      </c>
      <c r="I76">
        <f t="shared" si="8"/>
        <v>4</v>
      </c>
      <c r="J76" t="str">
        <f t="shared" si="9"/>
        <v>{3,3,3,4}</v>
      </c>
    </row>
    <row r="77" spans="1:10" x14ac:dyDescent="0.25">
      <c r="A77" s="15" t="s">
        <v>80</v>
      </c>
      <c r="B77" s="15">
        <v>3</v>
      </c>
      <c r="C77">
        <v>3</v>
      </c>
      <c r="D77">
        <v>2</v>
      </c>
      <c r="E77">
        <v>3</v>
      </c>
      <c r="F77">
        <f t="shared" si="5"/>
        <v>2</v>
      </c>
      <c r="G77">
        <f t="shared" si="6"/>
        <v>3</v>
      </c>
      <c r="H77">
        <f t="shared" si="7"/>
        <v>3</v>
      </c>
      <c r="I77">
        <f t="shared" si="8"/>
        <v>3</v>
      </c>
      <c r="J77" t="str">
        <f t="shared" si="9"/>
        <v>{2,3,3,3}</v>
      </c>
    </row>
    <row r="78" spans="1:10" x14ac:dyDescent="0.25">
      <c r="A78" s="16" t="s">
        <v>101</v>
      </c>
      <c r="B78" s="16">
        <v>4</v>
      </c>
      <c r="C78">
        <v>4</v>
      </c>
      <c r="D78">
        <v>3</v>
      </c>
      <c r="E78">
        <v>3</v>
      </c>
      <c r="F78">
        <f t="shared" si="5"/>
        <v>3</v>
      </c>
      <c r="G78">
        <f t="shared" si="6"/>
        <v>3</v>
      </c>
      <c r="H78">
        <f t="shared" si="7"/>
        <v>4</v>
      </c>
      <c r="I78">
        <f t="shared" si="8"/>
        <v>4</v>
      </c>
      <c r="J78" t="str">
        <f t="shared" si="9"/>
        <v>{3,3,4,4}</v>
      </c>
    </row>
    <row r="79" spans="1:10" x14ac:dyDescent="0.25">
      <c r="A79" s="16" t="s">
        <v>57</v>
      </c>
      <c r="B79" s="16">
        <v>2</v>
      </c>
      <c r="C79">
        <v>1</v>
      </c>
      <c r="D79">
        <v>1</v>
      </c>
      <c r="E79">
        <v>2</v>
      </c>
      <c r="F79">
        <f t="shared" si="5"/>
        <v>1</v>
      </c>
      <c r="G79">
        <f t="shared" si="6"/>
        <v>1</v>
      </c>
      <c r="H79">
        <f t="shared" si="7"/>
        <v>2</v>
      </c>
      <c r="I79">
        <f t="shared" si="8"/>
        <v>2</v>
      </c>
      <c r="J79" t="str">
        <f t="shared" si="9"/>
        <v>{1,1,2,2}</v>
      </c>
    </row>
    <row r="80" spans="1:10" x14ac:dyDescent="0.25">
      <c r="A80" s="16" t="s">
        <v>95</v>
      </c>
      <c r="B80" s="16">
        <v>4</v>
      </c>
      <c r="C80">
        <v>3</v>
      </c>
      <c r="D80">
        <v>2</v>
      </c>
      <c r="E80">
        <v>3</v>
      </c>
      <c r="F80">
        <f t="shared" si="5"/>
        <v>2</v>
      </c>
      <c r="G80">
        <f t="shared" si="6"/>
        <v>3</v>
      </c>
      <c r="H80">
        <f t="shared" si="7"/>
        <v>3</v>
      </c>
      <c r="I80">
        <f t="shared" si="8"/>
        <v>4</v>
      </c>
      <c r="J80" t="str">
        <f t="shared" si="9"/>
        <v>{2,3,3,4}</v>
      </c>
    </row>
    <row r="81" spans="1:10" x14ac:dyDescent="0.25">
      <c r="A81" s="15" t="s">
        <v>33</v>
      </c>
      <c r="B81" s="15">
        <v>2</v>
      </c>
      <c r="C81">
        <v>2</v>
      </c>
      <c r="D81">
        <v>2</v>
      </c>
      <c r="E81">
        <v>2</v>
      </c>
      <c r="F81">
        <f t="shared" si="5"/>
        <v>2</v>
      </c>
      <c r="G81">
        <f t="shared" si="6"/>
        <v>2</v>
      </c>
      <c r="H81">
        <f t="shared" si="7"/>
        <v>2</v>
      </c>
      <c r="I81">
        <f t="shared" si="8"/>
        <v>2</v>
      </c>
      <c r="J81" t="str">
        <f t="shared" si="9"/>
        <v>{2,2,2,2}</v>
      </c>
    </row>
    <row r="82" spans="1:10" x14ac:dyDescent="0.25">
      <c r="A82" s="15" t="s">
        <v>76</v>
      </c>
      <c r="B82" s="15">
        <v>3</v>
      </c>
      <c r="C82">
        <v>2</v>
      </c>
      <c r="D82">
        <v>3</v>
      </c>
      <c r="E82">
        <v>4</v>
      </c>
      <c r="F82">
        <f t="shared" si="5"/>
        <v>2</v>
      </c>
      <c r="G82">
        <f t="shared" si="6"/>
        <v>3</v>
      </c>
      <c r="H82">
        <f t="shared" si="7"/>
        <v>3</v>
      </c>
      <c r="I82">
        <f t="shared" si="8"/>
        <v>4</v>
      </c>
      <c r="J82" t="str">
        <f t="shared" si="9"/>
        <v>{2,3,3,4}</v>
      </c>
    </row>
    <row r="83" spans="1:10" x14ac:dyDescent="0.25">
      <c r="A83" s="15" t="s">
        <v>102</v>
      </c>
      <c r="B83" s="15">
        <v>4</v>
      </c>
      <c r="C83">
        <v>4</v>
      </c>
      <c r="D83">
        <v>3</v>
      </c>
      <c r="E83">
        <v>4</v>
      </c>
      <c r="F83">
        <f t="shared" si="5"/>
        <v>3</v>
      </c>
      <c r="G83">
        <f t="shared" si="6"/>
        <v>4</v>
      </c>
      <c r="H83">
        <f t="shared" si="7"/>
        <v>4</v>
      </c>
      <c r="I83">
        <f t="shared" si="8"/>
        <v>4</v>
      </c>
      <c r="J83" t="str">
        <f t="shared" si="9"/>
        <v>{3,4,4,4}</v>
      </c>
    </row>
    <row r="84" spans="1:10" x14ac:dyDescent="0.25">
      <c r="A84" s="16" t="s">
        <v>33</v>
      </c>
      <c r="B84" s="16">
        <v>2</v>
      </c>
      <c r="C84">
        <v>2</v>
      </c>
      <c r="D84">
        <v>2</v>
      </c>
      <c r="E84">
        <v>2</v>
      </c>
      <c r="F84">
        <f t="shared" si="5"/>
        <v>2</v>
      </c>
      <c r="G84">
        <f t="shared" si="6"/>
        <v>2</v>
      </c>
      <c r="H84">
        <f t="shared" si="7"/>
        <v>2</v>
      </c>
      <c r="I84">
        <f t="shared" si="8"/>
        <v>2</v>
      </c>
      <c r="J84" t="str">
        <f t="shared" si="9"/>
        <v>{2,2,2,2}</v>
      </c>
    </row>
    <row r="85" spans="1:10" x14ac:dyDescent="0.25">
      <c r="A85" s="15" t="s">
        <v>94</v>
      </c>
      <c r="B85" s="15">
        <v>4</v>
      </c>
      <c r="C85">
        <v>2</v>
      </c>
      <c r="D85">
        <v>3</v>
      </c>
      <c r="E85">
        <v>4</v>
      </c>
      <c r="F85">
        <f t="shared" si="5"/>
        <v>2</v>
      </c>
      <c r="G85">
        <f t="shared" si="6"/>
        <v>3</v>
      </c>
      <c r="H85">
        <f t="shared" si="7"/>
        <v>4</v>
      </c>
      <c r="I85">
        <f t="shared" si="8"/>
        <v>4</v>
      </c>
      <c r="J85" t="str">
        <f t="shared" si="9"/>
        <v>{2,3,4,4}</v>
      </c>
    </row>
    <row r="86" spans="1:10" x14ac:dyDescent="0.25">
      <c r="A86" s="15" t="s">
        <v>101</v>
      </c>
      <c r="B86" s="15">
        <v>4</v>
      </c>
      <c r="C86">
        <v>4</v>
      </c>
      <c r="D86">
        <v>3</v>
      </c>
      <c r="E86">
        <v>3</v>
      </c>
      <c r="F86">
        <f t="shared" si="5"/>
        <v>3</v>
      </c>
      <c r="G86">
        <f t="shared" si="6"/>
        <v>3</v>
      </c>
      <c r="H86">
        <f t="shared" si="7"/>
        <v>4</v>
      </c>
      <c r="I86">
        <f t="shared" si="8"/>
        <v>4</v>
      </c>
      <c r="J86" t="str">
        <f t="shared" si="9"/>
        <v>{3,3,4,4}</v>
      </c>
    </row>
    <row r="87" spans="1:10" x14ac:dyDescent="0.25">
      <c r="A87" s="15" t="s">
        <v>54</v>
      </c>
      <c r="B87" s="15">
        <v>1</v>
      </c>
      <c r="C87">
        <v>1</v>
      </c>
      <c r="D87">
        <v>2</v>
      </c>
      <c r="E87">
        <v>3</v>
      </c>
      <c r="F87">
        <f t="shared" si="5"/>
        <v>1</v>
      </c>
      <c r="G87">
        <f t="shared" si="6"/>
        <v>1</v>
      </c>
      <c r="H87">
        <f t="shared" si="7"/>
        <v>2</v>
      </c>
      <c r="I87">
        <f t="shared" si="8"/>
        <v>3</v>
      </c>
      <c r="J87" t="str">
        <f t="shared" si="9"/>
        <v>{1,1,2,3}</v>
      </c>
    </row>
    <row r="88" spans="1:10" x14ac:dyDescent="0.25">
      <c r="A88" s="16" t="s">
        <v>28</v>
      </c>
      <c r="B88" s="16">
        <v>3</v>
      </c>
      <c r="C88">
        <v>3</v>
      </c>
      <c r="D88">
        <v>2</v>
      </c>
      <c r="E88">
        <v>2</v>
      </c>
      <c r="F88">
        <f t="shared" si="5"/>
        <v>2</v>
      </c>
      <c r="G88">
        <f t="shared" si="6"/>
        <v>2</v>
      </c>
      <c r="H88">
        <f t="shared" si="7"/>
        <v>3</v>
      </c>
      <c r="I88">
        <f t="shared" si="8"/>
        <v>3</v>
      </c>
      <c r="J88" t="str">
        <f t="shared" si="9"/>
        <v>{2,2,3,3}</v>
      </c>
    </row>
    <row r="89" spans="1:10" x14ac:dyDescent="0.25">
      <c r="A89" s="16" t="s">
        <v>63</v>
      </c>
      <c r="B89" s="16">
        <v>2</v>
      </c>
      <c r="C89">
        <v>2</v>
      </c>
      <c r="D89">
        <v>3</v>
      </c>
      <c r="E89">
        <v>1</v>
      </c>
      <c r="F89">
        <f t="shared" si="5"/>
        <v>1</v>
      </c>
      <c r="G89">
        <f t="shared" si="6"/>
        <v>2</v>
      </c>
      <c r="H89">
        <f t="shared" si="7"/>
        <v>2</v>
      </c>
      <c r="I89">
        <f t="shared" si="8"/>
        <v>3</v>
      </c>
      <c r="J89" t="str">
        <f t="shared" si="9"/>
        <v>{1,2,2,3}</v>
      </c>
    </row>
    <row r="90" spans="1:10" x14ac:dyDescent="0.25">
      <c r="A90" s="16" t="s">
        <v>96</v>
      </c>
      <c r="B90" s="16">
        <v>4</v>
      </c>
      <c r="C90">
        <v>3</v>
      </c>
      <c r="D90">
        <v>3</v>
      </c>
      <c r="E90">
        <v>3</v>
      </c>
      <c r="F90">
        <f t="shared" si="5"/>
        <v>3</v>
      </c>
      <c r="G90">
        <f t="shared" si="6"/>
        <v>3</v>
      </c>
      <c r="H90">
        <f t="shared" si="7"/>
        <v>3</v>
      </c>
      <c r="I90">
        <f t="shared" si="8"/>
        <v>4</v>
      </c>
      <c r="J90" t="str">
        <f t="shared" si="9"/>
        <v>{3,3,3,4}</v>
      </c>
    </row>
    <row r="91" spans="1:10" x14ac:dyDescent="0.25">
      <c r="A91" s="16" t="s">
        <v>42</v>
      </c>
      <c r="B91" s="16">
        <v>3</v>
      </c>
      <c r="C91">
        <v>3</v>
      </c>
      <c r="D91">
        <v>3</v>
      </c>
      <c r="E91">
        <v>3</v>
      </c>
      <c r="F91">
        <f t="shared" si="5"/>
        <v>3</v>
      </c>
      <c r="G91">
        <f t="shared" si="6"/>
        <v>3</v>
      </c>
      <c r="H91">
        <f t="shared" si="7"/>
        <v>3</v>
      </c>
      <c r="I91">
        <f t="shared" si="8"/>
        <v>3</v>
      </c>
      <c r="J91" t="str">
        <f t="shared" si="9"/>
        <v>{3,3,3,3}</v>
      </c>
    </row>
    <row r="92" spans="1:10" x14ac:dyDescent="0.25">
      <c r="A92" s="16" t="s">
        <v>84</v>
      </c>
      <c r="B92" s="16">
        <v>3</v>
      </c>
      <c r="C92">
        <v>3</v>
      </c>
      <c r="D92">
        <v>4</v>
      </c>
      <c r="E92">
        <v>3</v>
      </c>
      <c r="F92">
        <f t="shared" si="5"/>
        <v>3</v>
      </c>
      <c r="G92">
        <f t="shared" si="6"/>
        <v>3</v>
      </c>
      <c r="H92">
        <f t="shared" si="7"/>
        <v>3</v>
      </c>
      <c r="I92">
        <f t="shared" si="8"/>
        <v>4</v>
      </c>
      <c r="J92" t="str">
        <f t="shared" si="9"/>
        <v>{3,3,3,4}</v>
      </c>
    </row>
    <row r="93" spans="1:10" x14ac:dyDescent="0.25">
      <c r="A93" s="16" t="s">
        <v>39</v>
      </c>
      <c r="B93" s="16">
        <v>3</v>
      </c>
      <c r="C93">
        <v>2</v>
      </c>
      <c r="D93">
        <v>3</v>
      </c>
      <c r="E93">
        <v>3</v>
      </c>
      <c r="F93">
        <f t="shared" si="5"/>
        <v>2</v>
      </c>
      <c r="G93">
        <f t="shared" si="6"/>
        <v>3</v>
      </c>
      <c r="H93">
        <f t="shared" si="7"/>
        <v>3</v>
      </c>
      <c r="I93">
        <f t="shared" si="8"/>
        <v>3</v>
      </c>
      <c r="J93" t="str">
        <f t="shared" si="9"/>
        <v>{2,3,3,3}</v>
      </c>
    </row>
    <row r="94" spans="1:10" x14ac:dyDescent="0.25">
      <c r="A94" s="15" t="s">
        <v>37</v>
      </c>
      <c r="B94" s="15">
        <v>4</v>
      </c>
      <c r="C94">
        <v>4</v>
      </c>
      <c r="D94">
        <v>4</v>
      </c>
      <c r="E94">
        <v>4</v>
      </c>
      <c r="F94">
        <f t="shared" si="5"/>
        <v>4</v>
      </c>
      <c r="G94">
        <f t="shared" si="6"/>
        <v>4</v>
      </c>
      <c r="H94">
        <f t="shared" si="7"/>
        <v>4</v>
      </c>
      <c r="I94">
        <f t="shared" si="8"/>
        <v>4</v>
      </c>
      <c r="J94" t="str">
        <f t="shared" si="9"/>
        <v>{4,4,4,4}</v>
      </c>
    </row>
    <row r="95" spans="1:10" x14ac:dyDescent="0.25">
      <c r="A95" s="15" t="s">
        <v>39</v>
      </c>
      <c r="B95" s="15">
        <v>3</v>
      </c>
      <c r="C95">
        <v>2</v>
      </c>
      <c r="D95">
        <v>3</v>
      </c>
      <c r="E95">
        <v>3</v>
      </c>
      <c r="F95">
        <f t="shared" si="5"/>
        <v>2</v>
      </c>
      <c r="G95">
        <f t="shared" si="6"/>
        <v>3</v>
      </c>
      <c r="H95">
        <f t="shared" si="7"/>
        <v>3</v>
      </c>
      <c r="I95">
        <f t="shared" si="8"/>
        <v>3</v>
      </c>
      <c r="J95" t="str">
        <f t="shared" si="9"/>
        <v>{2,3,3,3}</v>
      </c>
    </row>
    <row r="96" spans="1:10" x14ac:dyDescent="0.25">
      <c r="A96" s="15" t="s">
        <v>32</v>
      </c>
      <c r="B96" s="15">
        <v>2</v>
      </c>
      <c r="C96">
        <v>2</v>
      </c>
      <c r="D96">
        <v>3</v>
      </c>
      <c r="E96">
        <v>2</v>
      </c>
      <c r="F96">
        <f t="shared" si="5"/>
        <v>2</v>
      </c>
      <c r="G96">
        <f t="shared" si="6"/>
        <v>2</v>
      </c>
      <c r="H96">
        <f t="shared" si="7"/>
        <v>2</v>
      </c>
      <c r="I96">
        <f t="shared" si="8"/>
        <v>3</v>
      </c>
      <c r="J96" t="str">
        <f t="shared" si="9"/>
        <v>{2,2,2,3}</v>
      </c>
    </row>
    <row r="97" spans="1:10" x14ac:dyDescent="0.25">
      <c r="A97" s="16" t="s">
        <v>74</v>
      </c>
      <c r="B97" s="16">
        <v>3</v>
      </c>
      <c r="C97">
        <v>2</v>
      </c>
      <c r="D97">
        <v>2</v>
      </c>
      <c r="E97">
        <v>1</v>
      </c>
      <c r="F97">
        <f t="shared" si="5"/>
        <v>1</v>
      </c>
      <c r="G97">
        <f t="shared" si="6"/>
        <v>2</v>
      </c>
      <c r="H97">
        <f t="shared" si="7"/>
        <v>2</v>
      </c>
      <c r="I97">
        <f t="shared" si="8"/>
        <v>3</v>
      </c>
      <c r="J97" t="str">
        <f t="shared" si="9"/>
        <v>{1,2,2,3}</v>
      </c>
    </row>
    <row r="98" spans="1:10" x14ac:dyDescent="0.25">
      <c r="A98" s="15" t="s">
        <v>55</v>
      </c>
      <c r="B98" s="15">
        <v>1</v>
      </c>
      <c r="C98">
        <v>2</v>
      </c>
      <c r="D98">
        <v>2</v>
      </c>
      <c r="E98">
        <v>2</v>
      </c>
      <c r="F98">
        <f t="shared" si="5"/>
        <v>1</v>
      </c>
      <c r="G98">
        <f t="shared" si="6"/>
        <v>2</v>
      </c>
      <c r="H98">
        <f t="shared" si="7"/>
        <v>2</v>
      </c>
      <c r="I98">
        <f t="shared" si="8"/>
        <v>2</v>
      </c>
      <c r="J98" t="str">
        <f t="shared" si="9"/>
        <v>{1,2,2,2}</v>
      </c>
    </row>
    <row r="99" spans="1:10" x14ac:dyDescent="0.25">
      <c r="A99" s="16" t="s">
        <v>85</v>
      </c>
      <c r="B99" s="16">
        <v>3</v>
      </c>
      <c r="C99">
        <v>3</v>
      </c>
      <c r="D99">
        <v>4</v>
      </c>
      <c r="E99">
        <v>4</v>
      </c>
      <c r="F99">
        <f t="shared" si="5"/>
        <v>3</v>
      </c>
      <c r="G99">
        <f t="shared" si="6"/>
        <v>3</v>
      </c>
      <c r="H99">
        <f t="shared" si="7"/>
        <v>4</v>
      </c>
      <c r="I99">
        <f t="shared" si="8"/>
        <v>4</v>
      </c>
      <c r="J99" t="str">
        <f t="shared" si="9"/>
        <v>{3,3,4,4}</v>
      </c>
    </row>
    <row r="100" spans="1:10" x14ac:dyDescent="0.25">
      <c r="A100" s="16" t="s">
        <v>33</v>
      </c>
      <c r="B100" s="16">
        <v>2</v>
      </c>
      <c r="C100">
        <v>2</v>
      </c>
      <c r="D100">
        <v>2</v>
      </c>
      <c r="E100">
        <v>2</v>
      </c>
      <c r="F100">
        <f t="shared" si="5"/>
        <v>2</v>
      </c>
      <c r="G100">
        <f t="shared" si="6"/>
        <v>2</v>
      </c>
      <c r="H100">
        <f t="shared" si="7"/>
        <v>2</v>
      </c>
      <c r="I100">
        <f t="shared" si="8"/>
        <v>2</v>
      </c>
      <c r="J100" t="str">
        <f t="shared" si="9"/>
        <v>{2,2,2,2}</v>
      </c>
    </row>
    <row r="101" spans="1:10" x14ac:dyDescent="0.25">
      <c r="A101" s="15" t="s">
        <v>44</v>
      </c>
      <c r="B101" s="15">
        <v>2</v>
      </c>
      <c r="C101">
        <v>2</v>
      </c>
      <c r="D101">
        <v>2</v>
      </c>
      <c r="E101">
        <v>3</v>
      </c>
      <c r="F101">
        <f t="shared" si="5"/>
        <v>2</v>
      </c>
      <c r="G101">
        <f t="shared" si="6"/>
        <v>2</v>
      </c>
      <c r="H101">
        <f t="shared" si="7"/>
        <v>2</v>
      </c>
      <c r="I101">
        <f t="shared" si="8"/>
        <v>3</v>
      </c>
      <c r="J101" t="str">
        <f t="shared" si="9"/>
        <v>{2,2,2,3}</v>
      </c>
    </row>
    <row r="102" spans="1:10" x14ac:dyDescent="0.25">
      <c r="A102" s="16" t="s">
        <v>68</v>
      </c>
      <c r="B102" s="16">
        <v>2</v>
      </c>
      <c r="C102">
        <v>3</v>
      </c>
      <c r="D102">
        <v>3</v>
      </c>
      <c r="E102">
        <v>2</v>
      </c>
      <c r="F102">
        <f t="shared" si="5"/>
        <v>2</v>
      </c>
      <c r="G102">
        <f t="shared" si="6"/>
        <v>2</v>
      </c>
      <c r="H102">
        <f t="shared" si="7"/>
        <v>3</v>
      </c>
      <c r="I102">
        <f t="shared" si="8"/>
        <v>3</v>
      </c>
      <c r="J102" t="str">
        <f t="shared" si="9"/>
        <v>{2,2,3,3}</v>
      </c>
    </row>
    <row r="103" spans="1:10" x14ac:dyDescent="0.25">
      <c r="A103" s="16" t="s">
        <v>58</v>
      </c>
      <c r="B103" s="16">
        <v>2</v>
      </c>
      <c r="C103">
        <v>1</v>
      </c>
      <c r="D103">
        <v>2</v>
      </c>
      <c r="E103">
        <v>1</v>
      </c>
      <c r="F103">
        <f t="shared" si="5"/>
        <v>1</v>
      </c>
      <c r="G103">
        <f t="shared" si="6"/>
        <v>1</v>
      </c>
      <c r="H103">
        <f t="shared" si="7"/>
        <v>2</v>
      </c>
      <c r="I103">
        <f t="shared" si="8"/>
        <v>2</v>
      </c>
      <c r="J103" t="str">
        <f t="shared" si="9"/>
        <v>{1,1,2,2}</v>
      </c>
    </row>
    <row r="104" spans="1:10" x14ac:dyDescent="0.25">
      <c r="A104" s="15" t="s">
        <v>69</v>
      </c>
      <c r="B104" s="15">
        <v>2</v>
      </c>
      <c r="C104">
        <v>3</v>
      </c>
      <c r="D104">
        <v>4</v>
      </c>
      <c r="E104">
        <v>2</v>
      </c>
      <c r="F104">
        <f t="shared" si="5"/>
        <v>2</v>
      </c>
      <c r="G104">
        <f t="shared" si="6"/>
        <v>2</v>
      </c>
      <c r="H104">
        <f t="shared" si="7"/>
        <v>3</v>
      </c>
      <c r="I104">
        <f t="shared" si="8"/>
        <v>4</v>
      </c>
      <c r="J104" t="str">
        <f t="shared" si="9"/>
        <v>{2,2,3,4}</v>
      </c>
    </row>
    <row r="105" spans="1:10" x14ac:dyDescent="0.25">
      <c r="A105" s="15" t="s">
        <v>33</v>
      </c>
      <c r="B105" s="15">
        <v>2</v>
      </c>
      <c r="C105">
        <v>2</v>
      </c>
      <c r="D105">
        <v>2</v>
      </c>
      <c r="E105">
        <v>2</v>
      </c>
      <c r="F105">
        <f t="shared" si="5"/>
        <v>2</v>
      </c>
      <c r="G105">
        <f t="shared" si="6"/>
        <v>2</v>
      </c>
      <c r="H105">
        <f t="shared" si="7"/>
        <v>2</v>
      </c>
      <c r="I105">
        <f t="shared" si="8"/>
        <v>2</v>
      </c>
      <c r="J105" t="str">
        <f t="shared" si="9"/>
        <v>{2,2,2,2}</v>
      </c>
    </row>
    <row r="106" spans="1:10" x14ac:dyDescent="0.25">
      <c r="A106" s="15" t="s">
        <v>92</v>
      </c>
      <c r="B106" s="15">
        <v>4</v>
      </c>
      <c r="C106">
        <v>2</v>
      </c>
      <c r="D106">
        <v>2</v>
      </c>
      <c r="E106">
        <v>2</v>
      </c>
      <c r="F106">
        <f t="shared" si="5"/>
        <v>2</v>
      </c>
      <c r="G106">
        <f t="shared" si="6"/>
        <v>2</v>
      </c>
      <c r="H106">
        <f t="shared" si="7"/>
        <v>2</v>
      </c>
      <c r="I106">
        <f t="shared" si="8"/>
        <v>4</v>
      </c>
      <c r="J106" t="str">
        <f t="shared" si="9"/>
        <v>{2,2,2,4}</v>
      </c>
    </row>
    <row r="107" spans="1:10" x14ac:dyDescent="0.25">
      <c r="A107" s="15" t="s">
        <v>93</v>
      </c>
      <c r="B107" s="15">
        <v>4</v>
      </c>
      <c r="C107">
        <v>2</v>
      </c>
      <c r="D107">
        <v>3</v>
      </c>
      <c r="E107">
        <v>2</v>
      </c>
      <c r="F107">
        <f t="shared" si="5"/>
        <v>2</v>
      </c>
      <c r="G107">
        <f t="shared" si="6"/>
        <v>2</v>
      </c>
      <c r="H107">
        <f t="shared" si="7"/>
        <v>3</v>
      </c>
      <c r="I107">
        <f t="shared" si="8"/>
        <v>4</v>
      </c>
      <c r="J107" t="str">
        <f t="shared" si="9"/>
        <v>{2,2,3,4}</v>
      </c>
    </row>
    <row r="108" spans="1:10" x14ac:dyDescent="0.25">
      <c r="A108" s="15" t="s">
        <v>49</v>
      </c>
      <c r="B108" s="15">
        <v>2</v>
      </c>
      <c r="C108">
        <v>2</v>
      </c>
      <c r="D108">
        <v>2</v>
      </c>
      <c r="E108">
        <v>1</v>
      </c>
      <c r="F108">
        <f t="shared" si="5"/>
        <v>1</v>
      </c>
      <c r="G108">
        <f t="shared" si="6"/>
        <v>2</v>
      </c>
      <c r="H108">
        <f t="shared" si="7"/>
        <v>2</v>
      </c>
      <c r="I108">
        <f t="shared" si="8"/>
        <v>2</v>
      </c>
      <c r="J108" t="str">
        <f t="shared" si="9"/>
        <v>{1,2,2,2}</v>
      </c>
    </row>
    <row r="109" spans="1:10" x14ac:dyDescent="0.25">
      <c r="A109" s="16" t="s">
        <v>49</v>
      </c>
      <c r="B109" s="16">
        <v>2</v>
      </c>
      <c r="C109">
        <v>2</v>
      </c>
      <c r="D109">
        <v>2</v>
      </c>
      <c r="E109">
        <v>1</v>
      </c>
      <c r="F109">
        <f t="shared" si="5"/>
        <v>1</v>
      </c>
      <c r="G109">
        <f t="shared" si="6"/>
        <v>2</v>
      </c>
      <c r="H109">
        <f t="shared" si="7"/>
        <v>2</v>
      </c>
      <c r="I109">
        <f t="shared" si="8"/>
        <v>2</v>
      </c>
      <c r="J109" t="str">
        <f t="shared" si="9"/>
        <v>{1,2,2,2}</v>
      </c>
    </row>
    <row r="110" spans="1:10" x14ac:dyDescent="0.25">
      <c r="A110" s="16" t="s">
        <v>32</v>
      </c>
      <c r="B110" s="16">
        <v>2</v>
      </c>
      <c r="C110">
        <v>2</v>
      </c>
      <c r="D110">
        <v>3</v>
      </c>
      <c r="E110">
        <v>2</v>
      </c>
      <c r="F110">
        <f t="shared" si="5"/>
        <v>2</v>
      </c>
      <c r="G110">
        <f t="shared" si="6"/>
        <v>2</v>
      </c>
      <c r="H110">
        <f t="shared" si="7"/>
        <v>2</v>
      </c>
      <c r="I110">
        <f t="shared" si="8"/>
        <v>3</v>
      </c>
      <c r="J110" t="str">
        <f t="shared" si="9"/>
        <v>{2,2,2,3}</v>
      </c>
    </row>
    <row r="111" spans="1:10" x14ac:dyDescent="0.25">
      <c r="A111" s="16" t="s">
        <v>64</v>
      </c>
      <c r="B111" s="16">
        <v>2</v>
      </c>
      <c r="C111">
        <v>2</v>
      </c>
      <c r="D111">
        <v>3</v>
      </c>
      <c r="E111">
        <v>4</v>
      </c>
      <c r="F111">
        <f t="shared" si="5"/>
        <v>2</v>
      </c>
      <c r="G111">
        <f t="shared" si="6"/>
        <v>2</v>
      </c>
      <c r="H111">
        <f t="shared" si="7"/>
        <v>3</v>
      </c>
      <c r="I111">
        <f t="shared" si="8"/>
        <v>4</v>
      </c>
      <c r="J111" t="str">
        <f t="shared" si="9"/>
        <v>{2,2,3,4}</v>
      </c>
    </row>
    <row r="112" spans="1:10" x14ac:dyDescent="0.25">
      <c r="A112" s="15" t="s">
        <v>79</v>
      </c>
      <c r="B112" s="15">
        <v>3</v>
      </c>
      <c r="C112">
        <v>2</v>
      </c>
      <c r="D112">
        <v>4</v>
      </c>
      <c r="E112">
        <v>4</v>
      </c>
      <c r="F112">
        <f t="shared" si="5"/>
        <v>2</v>
      </c>
      <c r="G112">
        <f t="shared" si="6"/>
        <v>3</v>
      </c>
      <c r="H112">
        <f t="shared" si="7"/>
        <v>4</v>
      </c>
      <c r="I112">
        <f t="shared" si="8"/>
        <v>4</v>
      </c>
      <c r="J112" t="str">
        <f t="shared" si="9"/>
        <v>{2,3,4,4}</v>
      </c>
    </row>
    <row r="113" spans="1:10" x14ac:dyDescent="0.25">
      <c r="A113" s="16" t="s">
        <v>36</v>
      </c>
      <c r="B113" s="16">
        <v>2</v>
      </c>
      <c r="C113">
        <v>2</v>
      </c>
      <c r="D113">
        <v>3</v>
      </c>
      <c r="E113">
        <v>3</v>
      </c>
      <c r="F113">
        <f t="shared" si="5"/>
        <v>2</v>
      </c>
      <c r="G113">
        <f t="shared" si="6"/>
        <v>2</v>
      </c>
      <c r="H113">
        <f t="shared" si="7"/>
        <v>3</v>
      </c>
      <c r="I113">
        <f t="shared" si="8"/>
        <v>3</v>
      </c>
      <c r="J113" t="str">
        <f t="shared" si="9"/>
        <v>{2,2,3,3}</v>
      </c>
    </row>
    <row r="114" spans="1:10" x14ac:dyDescent="0.25">
      <c r="A114" s="15" t="s">
        <v>42</v>
      </c>
      <c r="B114" s="15">
        <v>3</v>
      </c>
      <c r="C114">
        <v>3</v>
      </c>
      <c r="D114">
        <v>3</v>
      </c>
      <c r="E114">
        <v>3</v>
      </c>
      <c r="F114">
        <f t="shared" si="5"/>
        <v>3</v>
      </c>
      <c r="G114">
        <f t="shared" si="6"/>
        <v>3</v>
      </c>
      <c r="H114">
        <f t="shared" si="7"/>
        <v>3</v>
      </c>
      <c r="I114">
        <f t="shared" si="8"/>
        <v>3</v>
      </c>
      <c r="J114" t="str">
        <f t="shared" si="9"/>
        <v>{3,3,3,3}</v>
      </c>
    </row>
    <row r="115" spans="1:10" x14ac:dyDescent="0.25">
      <c r="A115" s="15" t="s">
        <v>60</v>
      </c>
      <c r="B115" s="15">
        <v>2</v>
      </c>
      <c r="C115">
        <v>1</v>
      </c>
      <c r="D115">
        <v>3</v>
      </c>
      <c r="E115">
        <v>2</v>
      </c>
      <c r="F115">
        <f t="shared" si="5"/>
        <v>1</v>
      </c>
      <c r="G115">
        <f t="shared" si="6"/>
        <v>2</v>
      </c>
      <c r="H115">
        <f t="shared" si="7"/>
        <v>2</v>
      </c>
      <c r="I115">
        <f t="shared" si="8"/>
        <v>3</v>
      </c>
      <c r="J115" t="str">
        <f t="shared" si="9"/>
        <v>{1,2,2,3}</v>
      </c>
    </row>
    <row r="116" spans="1:10" x14ac:dyDescent="0.25">
      <c r="A116" s="16" t="s">
        <v>66</v>
      </c>
      <c r="B116" s="16">
        <v>2</v>
      </c>
      <c r="C116">
        <v>3</v>
      </c>
      <c r="D116">
        <v>2</v>
      </c>
      <c r="E116">
        <v>2</v>
      </c>
      <c r="F116">
        <f t="shared" si="5"/>
        <v>2</v>
      </c>
      <c r="G116">
        <f t="shared" si="6"/>
        <v>2</v>
      </c>
      <c r="H116">
        <f t="shared" si="7"/>
        <v>2</v>
      </c>
      <c r="I116">
        <f t="shared" si="8"/>
        <v>3</v>
      </c>
      <c r="J116" t="str">
        <f t="shared" si="9"/>
        <v>{2,2,2,3}</v>
      </c>
    </row>
    <row r="117" spans="1:10" x14ac:dyDescent="0.25">
      <c r="A117" s="15" t="s">
        <v>75</v>
      </c>
      <c r="B117" s="15">
        <v>3</v>
      </c>
      <c r="C117">
        <v>2</v>
      </c>
      <c r="D117">
        <v>3</v>
      </c>
      <c r="E117">
        <v>2</v>
      </c>
      <c r="F117">
        <f t="shared" si="5"/>
        <v>2</v>
      </c>
      <c r="G117">
        <f t="shared" si="6"/>
        <v>2</v>
      </c>
      <c r="H117">
        <f t="shared" si="7"/>
        <v>3</v>
      </c>
      <c r="I117">
        <f t="shared" si="8"/>
        <v>3</v>
      </c>
      <c r="J117" t="str">
        <f t="shared" si="9"/>
        <v>{2,2,3,3}</v>
      </c>
    </row>
    <row r="118" spans="1:10" x14ac:dyDescent="0.25">
      <c r="A118" s="16" t="s">
        <v>75</v>
      </c>
      <c r="B118" s="16">
        <v>3</v>
      </c>
      <c r="C118">
        <v>2</v>
      </c>
      <c r="D118">
        <v>3</v>
      </c>
      <c r="E118">
        <v>2</v>
      </c>
      <c r="F118">
        <f t="shared" si="5"/>
        <v>2</v>
      </c>
      <c r="G118">
        <f t="shared" si="6"/>
        <v>2</v>
      </c>
      <c r="H118">
        <f t="shared" si="7"/>
        <v>3</v>
      </c>
      <c r="I118">
        <f t="shared" si="8"/>
        <v>3</v>
      </c>
      <c r="J118" t="str">
        <f t="shared" si="9"/>
        <v>{2,2,3,3}</v>
      </c>
    </row>
    <row r="119" spans="1:10" x14ac:dyDescent="0.25">
      <c r="A119" s="15" t="s">
        <v>62</v>
      </c>
      <c r="B119" s="15">
        <v>2</v>
      </c>
      <c r="C119">
        <v>2</v>
      </c>
      <c r="D119">
        <v>2</v>
      </c>
      <c r="E119">
        <v>4</v>
      </c>
      <c r="F119">
        <f t="shared" si="5"/>
        <v>2</v>
      </c>
      <c r="G119">
        <f t="shared" si="6"/>
        <v>2</v>
      </c>
      <c r="H119">
        <f t="shared" si="7"/>
        <v>2</v>
      </c>
      <c r="I119">
        <f t="shared" si="8"/>
        <v>4</v>
      </c>
      <c r="J119" t="str">
        <f t="shared" si="9"/>
        <v>{2,2,2,4}</v>
      </c>
    </row>
    <row r="120" spans="1:10" x14ac:dyDescent="0.25">
      <c r="A120" s="15" t="s">
        <v>70</v>
      </c>
      <c r="B120" s="15">
        <v>2</v>
      </c>
      <c r="C120">
        <v>4</v>
      </c>
      <c r="D120">
        <v>3</v>
      </c>
      <c r="E120">
        <v>1</v>
      </c>
      <c r="F120">
        <f t="shared" si="5"/>
        <v>1</v>
      </c>
      <c r="G120">
        <f t="shared" si="6"/>
        <v>2</v>
      </c>
      <c r="H120">
        <f t="shared" si="7"/>
        <v>3</v>
      </c>
      <c r="I120">
        <f t="shared" si="8"/>
        <v>4</v>
      </c>
      <c r="J120" t="str">
        <f t="shared" si="9"/>
        <v>{1,2,3,4}</v>
      </c>
    </row>
    <row r="121" spans="1:10" x14ac:dyDescent="0.25">
      <c r="A121" s="16" t="s">
        <v>86</v>
      </c>
      <c r="B121" s="16">
        <v>3</v>
      </c>
      <c r="C121">
        <v>4</v>
      </c>
      <c r="D121">
        <v>2</v>
      </c>
      <c r="E121">
        <v>3</v>
      </c>
      <c r="F121">
        <f t="shared" si="5"/>
        <v>2</v>
      </c>
      <c r="G121">
        <f t="shared" si="6"/>
        <v>3</v>
      </c>
      <c r="H121">
        <f t="shared" si="7"/>
        <v>3</v>
      </c>
      <c r="I121">
        <f t="shared" si="8"/>
        <v>4</v>
      </c>
      <c r="J121" t="str">
        <f t="shared" si="9"/>
        <v>{2,3,3,4}</v>
      </c>
    </row>
    <row r="122" spans="1:10" x14ac:dyDescent="0.25">
      <c r="A122" s="15" t="s">
        <v>50</v>
      </c>
      <c r="B122" s="15">
        <v>3</v>
      </c>
      <c r="C122">
        <v>2</v>
      </c>
      <c r="D122">
        <v>2</v>
      </c>
      <c r="E122">
        <v>2</v>
      </c>
      <c r="F122">
        <f t="shared" si="5"/>
        <v>2</v>
      </c>
      <c r="G122">
        <f t="shared" si="6"/>
        <v>2</v>
      </c>
      <c r="H122">
        <f t="shared" si="7"/>
        <v>2</v>
      </c>
      <c r="I122">
        <f t="shared" si="8"/>
        <v>3</v>
      </c>
      <c r="J122" t="str">
        <f t="shared" si="9"/>
        <v>{2,2,2,3}</v>
      </c>
    </row>
    <row r="123" spans="1:10" x14ac:dyDescent="0.25">
      <c r="A123" s="16" t="s">
        <v>42</v>
      </c>
      <c r="B123" s="16">
        <v>3</v>
      </c>
      <c r="C123">
        <v>3</v>
      </c>
      <c r="D123">
        <v>3</v>
      </c>
      <c r="E123">
        <v>3</v>
      </c>
      <c r="F123">
        <f t="shared" si="5"/>
        <v>3</v>
      </c>
      <c r="G123">
        <f t="shared" si="6"/>
        <v>3</v>
      </c>
      <c r="H123">
        <f t="shared" si="7"/>
        <v>3</v>
      </c>
      <c r="I123">
        <f t="shared" si="8"/>
        <v>3</v>
      </c>
      <c r="J123" t="str">
        <f t="shared" si="9"/>
        <v>{3,3,3,3}</v>
      </c>
    </row>
    <row r="124" spans="1:10" x14ac:dyDescent="0.25">
      <c r="A124" s="15" t="s">
        <v>40</v>
      </c>
      <c r="B124" s="15">
        <v>2</v>
      </c>
      <c r="C124">
        <v>3</v>
      </c>
      <c r="D124">
        <v>3</v>
      </c>
      <c r="E124">
        <v>3</v>
      </c>
      <c r="F124">
        <f t="shared" si="5"/>
        <v>2</v>
      </c>
      <c r="G124">
        <f t="shared" si="6"/>
        <v>3</v>
      </c>
      <c r="H124">
        <f t="shared" si="7"/>
        <v>3</v>
      </c>
      <c r="I124">
        <f t="shared" si="8"/>
        <v>3</v>
      </c>
      <c r="J124" t="str">
        <f t="shared" si="9"/>
        <v>{2,3,3,3}</v>
      </c>
    </row>
    <row r="125" spans="1:10" x14ac:dyDescent="0.25">
      <c r="A125" s="15" t="s">
        <v>34</v>
      </c>
      <c r="B125" s="15">
        <v>4</v>
      </c>
      <c r="C125">
        <v>3</v>
      </c>
      <c r="D125">
        <v>4</v>
      </c>
      <c r="E125">
        <v>3</v>
      </c>
      <c r="F125">
        <f t="shared" si="5"/>
        <v>3</v>
      </c>
      <c r="G125">
        <f t="shared" si="6"/>
        <v>3</v>
      </c>
      <c r="H125">
        <f t="shared" si="7"/>
        <v>4</v>
      </c>
      <c r="I125">
        <f t="shared" si="8"/>
        <v>4</v>
      </c>
      <c r="J125" t="str">
        <f t="shared" si="9"/>
        <v>{3,3,4,4}</v>
      </c>
    </row>
    <row r="126" spans="1:10" x14ac:dyDescent="0.25">
      <c r="A126" s="16" t="s">
        <v>74</v>
      </c>
      <c r="B126" s="16">
        <v>3</v>
      </c>
      <c r="C126">
        <v>2</v>
      </c>
      <c r="D126">
        <v>2</v>
      </c>
      <c r="E126">
        <v>1</v>
      </c>
      <c r="F126">
        <f t="shared" si="5"/>
        <v>1</v>
      </c>
      <c r="G126">
        <f t="shared" si="6"/>
        <v>2</v>
      </c>
      <c r="H126">
        <f t="shared" si="7"/>
        <v>2</v>
      </c>
      <c r="I126">
        <f t="shared" si="8"/>
        <v>3</v>
      </c>
      <c r="J126" t="str">
        <f t="shared" si="9"/>
        <v>{1,2,2,3}</v>
      </c>
    </row>
    <row r="127" spans="1:10" x14ac:dyDescent="0.25">
      <c r="A127" s="16" t="s">
        <v>46</v>
      </c>
      <c r="B127" s="16">
        <v>3</v>
      </c>
      <c r="C127">
        <v>4</v>
      </c>
      <c r="D127">
        <v>4</v>
      </c>
      <c r="E127">
        <v>4</v>
      </c>
      <c r="F127">
        <f t="shared" si="5"/>
        <v>3</v>
      </c>
      <c r="G127">
        <f t="shared" si="6"/>
        <v>4</v>
      </c>
      <c r="H127">
        <f t="shared" si="7"/>
        <v>4</v>
      </c>
      <c r="I127">
        <f t="shared" si="8"/>
        <v>4</v>
      </c>
      <c r="J127" t="str">
        <f t="shared" si="9"/>
        <v>{3,4,4,4}</v>
      </c>
    </row>
    <row r="128" spans="1:10" x14ac:dyDescent="0.25">
      <c r="A128" s="16" t="s">
        <v>29</v>
      </c>
      <c r="B128" s="16">
        <v>3</v>
      </c>
      <c r="C128">
        <v>3</v>
      </c>
      <c r="D128">
        <v>3</v>
      </c>
      <c r="E128">
        <v>2</v>
      </c>
      <c r="F128">
        <f t="shared" si="5"/>
        <v>2</v>
      </c>
      <c r="G128">
        <f t="shared" si="6"/>
        <v>3</v>
      </c>
      <c r="H128">
        <f t="shared" si="7"/>
        <v>3</v>
      </c>
      <c r="I128">
        <f t="shared" si="8"/>
        <v>3</v>
      </c>
      <c r="J128" t="str">
        <f t="shared" si="9"/>
        <v>{2,3,3,3}</v>
      </c>
    </row>
    <row r="129" spans="1:10" x14ac:dyDescent="0.25">
      <c r="A129" s="15" t="s">
        <v>105</v>
      </c>
      <c r="B129" s="15">
        <v>4</v>
      </c>
      <c r="C129">
        <v>5</v>
      </c>
      <c r="D129">
        <v>4</v>
      </c>
      <c r="E129">
        <v>2</v>
      </c>
      <c r="F129">
        <f t="shared" si="5"/>
        <v>2</v>
      </c>
      <c r="G129">
        <f t="shared" si="6"/>
        <v>4</v>
      </c>
      <c r="H129">
        <f t="shared" si="7"/>
        <v>4</v>
      </c>
      <c r="I129">
        <f t="shared" si="8"/>
        <v>5</v>
      </c>
      <c r="J129" t="str">
        <f t="shared" si="9"/>
        <v>{2,4,4,5}</v>
      </c>
    </row>
    <row r="130" spans="1:10" x14ac:dyDescent="0.25">
      <c r="A130" s="16" t="s">
        <v>33</v>
      </c>
      <c r="B130" s="16">
        <v>2</v>
      </c>
      <c r="C130">
        <v>2</v>
      </c>
      <c r="D130">
        <v>2</v>
      </c>
      <c r="E130">
        <v>2</v>
      </c>
      <c r="F130">
        <f t="shared" si="5"/>
        <v>2</v>
      </c>
      <c r="G130">
        <f t="shared" si="6"/>
        <v>2</v>
      </c>
      <c r="H130">
        <f t="shared" si="7"/>
        <v>2</v>
      </c>
      <c r="I130">
        <f t="shared" si="8"/>
        <v>2</v>
      </c>
      <c r="J130" t="str">
        <f t="shared" si="9"/>
        <v>{2,2,2,2}</v>
      </c>
    </row>
    <row r="131" spans="1:10" x14ac:dyDescent="0.25">
      <c r="A131" s="15" t="s">
        <v>37</v>
      </c>
      <c r="B131" s="15">
        <v>4</v>
      </c>
      <c r="C131">
        <v>4</v>
      </c>
      <c r="D131">
        <v>4</v>
      </c>
      <c r="E131">
        <v>4</v>
      </c>
      <c r="F131">
        <f t="shared" si="5"/>
        <v>4</v>
      </c>
      <c r="G131">
        <f t="shared" si="6"/>
        <v>4</v>
      </c>
      <c r="H131">
        <f t="shared" si="7"/>
        <v>4</v>
      </c>
      <c r="I131">
        <f t="shared" si="8"/>
        <v>4</v>
      </c>
      <c r="J131" t="str">
        <f t="shared" si="9"/>
        <v>{4,4,4,4}</v>
      </c>
    </row>
    <row r="132" spans="1:10" x14ac:dyDescent="0.25">
      <c r="A132" s="16" t="s">
        <v>42</v>
      </c>
      <c r="B132" s="16">
        <v>3</v>
      </c>
      <c r="C132">
        <v>3</v>
      </c>
      <c r="D132">
        <v>3</v>
      </c>
      <c r="E132">
        <v>3</v>
      </c>
      <c r="F132">
        <f t="shared" si="5"/>
        <v>3</v>
      </c>
      <c r="G132">
        <f t="shared" si="6"/>
        <v>3</v>
      </c>
      <c r="H132">
        <f t="shared" si="7"/>
        <v>3</v>
      </c>
      <c r="I132">
        <f t="shared" si="8"/>
        <v>3</v>
      </c>
      <c r="J132" t="str">
        <f t="shared" si="9"/>
        <v>{3,3,3,3}</v>
      </c>
    </row>
    <row r="133" spans="1:10" x14ac:dyDescent="0.25">
      <c r="A133" s="16" t="s">
        <v>45</v>
      </c>
      <c r="B133" s="16">
        <v>2</v>
      </c>
      <c r="C133">
        <v>4</v>
      </c>
      <c r="D133">
        <v>3</v>
      </c>
      <c r="E133">
        <v>4</v>
      </c>
      <c r="F133">
        <f t="shared" si="5"/>
        <v>2</v>
      </c>
      <c r="G133">
        <f t="shared" si="6"/>
        <v>3</v>
      </c>
      <c r="H133">
        <f t="shared" si="7"/>
        <v>4</v>
      </c>
      <c r="I133">
        <f t="shared" si="8"/>
        <v>4</v>
      </c>
      <c r="J133" t="str">
        <f t="shared" si="9"/>
        <v>{2,3,4,4}</v>
      </c>
    </row>
    <row r="134" spans="1:10" x14ac:dyDescent="0.25">
      <c r="A134" s="15" t="s">
        <v>73</v>
      </c>
      <c r="B134" s="15">
        <v>3</v>
      </c>
      <c r="C134">
        <v>1</v>
      </c>
      <c r="D134">
        <v>3</v>
      </c>
      <c r="E134">
        <v>2</v>
      </c>
      <c r="F134">
        <f t="shared" si="5"/>
        <v>1</v>
      </c>
      <c r="G134">
        <f t="shared" si="6"/>
        <v>2</v>
      </c>
      <c r="H134">
        <f t="shared" si="7"/>
        <v>3</v>
      </c>
      <c r="I134">
        <f t="shared" si="8"/>
        <v>3</v>
      </c>
      <c r="J134" t="str">
        <f t="shared" si="9"/>
        <v>{1,2,3,3}</v>
      </c>
    </row>
    <row r="135" spans="1:10" x14ac:dyDescent="0.25">
      <c r="A135" s="16" t="s">
        <v>48</v>
      </c>
      <c r="B135" s="16">
        <v>2</v>
      </c>
      <c r="C135">
        <v>3</v>
      </c>
      <c r="D135">
        <v>3</v>
      </c>
      <c r="E135">
        <v>4</v>
      </c>
      <c r="F135">
        <f t="shared" ref="F135:F198" si="10">SMALL(B135:E135,1)</f>
        <v>2</v>
      </c>
      <c r="G135">
        <f t="shared" ref="G135:G198" si="11">SMALL(B135:E135,2)</f>
        <v>3</v>
      </c>
      <c r="H135">
        <f t="shared" ref="H135:H198" si="12">SMALL(B135:E135,3)</f>
        <v>3</v>
      </c>
      <c r="I135">
        <f t="shared" ref="I135:I198" si="13">SMALL(B135:E135,4)</f>
        <v>4</v>
      </c>
      <c r="J135" t="str">
        <f t="shared" ref="J135:J198" si="14">"{"&amp;F135&amp;","&amp;G135&amp;","&amp;H135&amp;","&amp;I135&amp;"}"</f>
        <v>{2,3,3,4}</v>
      </c>
    </row>
    <row r="136" spans="1:10" x14ac:dyDescent="0.25">
      <c r="A136" s="16" t="s">
        <v>89</v>
      </c>
      <c r="B136" s="16">
        <v>3</v>
      </c>
      <c r="C136">
        <v>4</v>
      </c>
      <c r="D136">
        <v>3</v>
      </c>
      <c r="E136">
        <v>3</v>
      </c>
      <c r="F136">
        <f t="shared" si="10"/>
        <v>3</v>
      </c>
      <c r="G136">
        <f t="shared" si="11"/>
        <v>3</v>
      </c>
      <c r="H136">
        <f t="shared" si="12"/>
        <v>3</v>
      </c>
      <c r="I136">
        <f t="shared" si="13"/>
        <v>4</v>
      </c>
      <c r="J136" t="str">
        <f t="shared" si="14"/>
        <v>{3,3,3,4}</v>
      </c>
    </row>
    <row r="137" spans="1:10" x14ac:dyDescent="0.25">
      <c r="A137" s="15" t="s">
        <v>46</v>
      </c>
      <c r="B137" s="15">
        <v>3</v>
      </c>
      <c r="C137">
        <v>4</v>
      </c>
      <c r="D137">
        <v>4</v>
      </c>
      <c r="E137">
        <v>4</v>
      </c>
      <c r="F137">
        <f t="shared" si="10"/>
        <v>3</v>
      </c>
      <c r="G137">
        <f t="shared" si="11"/>
        <v>4</v>
      </c>
      <c r="H137">
        <f t="shared" si="12"/>
        <v>4</v>
      </c>
      <c r="I137">
        <f t="shared" si="13"/>
        <v>4</v>
      </c>
      <c r="J137" t="str">
        <f t="shared" si="14"/>
        <v>{3,4,4,4}</v>
      </c>
    </row>
    <row r="138" spans="1:10" x14ac:dyDescent="0.25">
      <c r="A138" s="15" t="s">
        <v>33</v>
      </c>
      <c r="B138" s="15">
        <v>2</v>
      </c>
      <c r="C138">
        <v>2</v>
      </c>
      <c r="D138">
        <v>2</v>
      </c>
      <c r="E138">
        <v>2</v>
      </c>
      <c r="F138">
        <f t="shared" si="10"/>
        <v>2</v>
      </c>
      <c r="G138">
        <f t="shared" si="11"/>
        <v>2</v>
      </c>
      <c r="H138">
        <f t="shared" si="12"/>
        <v>2</v>
      </c>
      <c r="I138">
        <f t="shared" si="13"/>
        <v>2</v>
      </c>
      <c r="J138" t="str">
        <f t="shared" si="14"/>
        <v>{2,2,2,2}</v>
      </c>
    </row>
    <row r="139" spans="1:10" x14ac:dyDescent="0.25">
      <c r="A139" s="15" t="s">
        <v>33</v>
      </c>
      <c r="B139" s="15">
        <v>2</v>
      </c>
      <c r="C139">
        <v>2</v>
      </c>
      <c r="D139">
        <v>2</v>
      </c>
      <c r="E139">
        <v>2</v>
      </c>
      <c r="F139">
        <f t="shared" si="10"/>
        <v>2</v>
      </c>
      <c r="G139">
        <f t="shared" si="11"/>
        <v>2</v>
      </c>
      <c r="H139">
        <f t="shared" si="12"/>
        <v>2</v>
      </c>
      <c r="I139">
        <f t="shared" si="13"/>
        <v>2</v>
      </c>
      <c r="J139" t="str">
        <f t="shared" si="14"/>
        <v>{2,2,2,2}</v>
      </c>
    </row>
    <row r="140" spans="1:10" x14ac:dyDescent="0.25">
      <c r="A140" s="16" t="s">
        <v>98</v>
      </c>
      <c r="B140" s="16">
        <v>4</v>
      </c>
      <c r="C140">
        <v>3</v>
      </c>
      <c r="D140">
        <v>4</v>
      </c>
      <c r="E140">
        <v>4</v>
      </c>
      <c r="F140">
        <f t="shared" si="10"/>
        <v>3</v>
      </c>
      <c r="G140">
        <f t="shared" si="11"/>
        <v>4</v>
      </c>
      <c r="H140">
        <f t="shared" si="12"/>
        <v>4</v>
      </c>
      <c r="I140">
        <f t="shared" si="13"/>
        <v>4</v>
      </c>
      <c r="J140" t="str">
        <f t="shared" si="14"/>
        <v>{3,4,4,4}</v>
      </c>
    </row>
    <row r="141" spans="1:10" x14ac:dyDescent="0.25">
      <c r="A141" s="16" t="s">
        <v>92</v>
      </c>
      <c r="B141" s="16">
        <v>4</v>
      </c>
      <c r="C141">
        <v>2</v>
      </c>
      <c r="D141">
        <v>2</v>
      </c>
      <c r="E141">
        <v>2</v>
      </c>
      <c r="F141">
        <f t="shared" si="10"/>
        <v>2</v>
      </c>
      <c r="G141">
        <f t="shared" si="11"/>
        <v>2</v>
      </c>
      <c r="H141">
        <f t="shared" si="12"/>
        <v>2</v>
      </c>
      <c r="I141">
        <f t="shared" si="13"/>
        <v>4</v>
      </c>
      <c r="J141" t="str">
        <f t="shared" si="14"/>
        <v>{2,2,2,4}</v>
      </c>
    </row>
    <row r="142" spans="1:10" x14ac:dyDescent="0.25">
      <c r="A142" s="16" t="s">
        <v>65</v>
      </c>
      <c r="B142" s="16">
        <v>2</v>
      </c>
      <c r="C142">
        <v>2</v>
      </c>
      <c r="D142">
        <v>4</v>
      </c>
      <c r="E142">
        <v>3</v>
      </c>
      <c r="F142">
        <f t="shared" si="10"/>
        <v>2</v>
      </c>
      <c r="G142">
        <f t="shared" si="11"/>
        <v>2</v>
      </c>
      <c r="H142">
        <f t="shared" si="12"/>
        <v>3</v>
      </c>
      <c r="I142">
        <f t="shared" si="13"/>
        <v>4</v>
      </c>
      <c r="J142" t="str">
        <f t="shared" si="14"/>
        <v>{2,2,3,4}</v>
      </c>
    </row>
    <row r="143" spans="1:10" x14ac:dyDescent="0.25">
      <c r="A143" s="16" t="s">
        <v>84</v>
      </c>
      <c r="B143" s="16">
        <v>3</v>
      </c>
      <c r="C143">
        <v>3</v>
      </c>
      <c r="D143">
        <v>4</v>
      </c>
      <c r="E143">
        <v>3</v>
      </c>
      <c r="F143">
        <f t="shared" si="10"/>
        <v>3</v>
      </c>
      <c r="G143">
        <f t="shared" si="11"/>
        <v>3</v>
      </c>
      <c r="H143">
        <f t="shared" si="12"/>
        <v>3</v>
      </c>
      <c r="I143">
        <f t="shared" si="13"/>
        <v>4</v>
      </c>
      <c r="J143" t="str">
        <f t="shared" si="14"/>
        <v>{3,3,3,4}</v>
      </c>
    </row>
    <row r="144" spans="1:10" x14ac:dyDescent="0.25">
      <c r="A144" s="15" t="s">
        <v>75</v>
      </c>
      <c r="B144" s="15">
        <v>3</v>
      </c>
      <c r="C144">
        <v>2</v>
      </c>
      <c r="D144">
        <v>3</v>
      </c>
      <c r="E144">
        <v>2</v>
      </c>
      <c r="F144">
        <f t="shared" si="10"/>
        <v>2</v>
      </c>
      <c r="G144">
        <f t="shared" si="11"/>
        <v>2</v>
      </c>
      <c r="H144">
        <f t="shared" si="12"/>
        <v>3</v>
      </c>
      <c r="I144">
        <f t="shared" si="13"/>
        <v>3</v>
      </c>
      <c r="J144" t="str">
        <f t="shared" si="14"/>
        <v>{2,2,3,3}</v>
      </c>
    </row>
    <row r="145" spans="1:10" x14ac:dyDescent="0.25">
      <c r="A145" s="15" t="s">
        <v>33</v>
      </c>
      <c r="B145" s="15">
        <v>2</v>
      </c>
      <c r="C145">
        <v>2</v>
      </c>
      <c r="D145">
        <v>2</v>
      </c>
      <c r="E145">
        <v>2</v>
      </c>
      <c r="F145">
        <f t="shared" si="10"/>
        <v>2</v>
      </c>
      <c r="G145">
        <f t="shared" si="11"/>
        <v>2</v>
      </c>
      <c r="H145">
        <f t="shared" si="12"/>
        <v>2</v>
      </c>
      <c r="I145">
        <f t="shared" si="13"/>
        <v>2</v>
      </c>
      <c r="J145" t="str">
        <f t="shared" si="14"/>
        <v>{2,2,2,2}</v>
      </c>
    </row>
    <row r="146" spans="1:10" x14ac:dyDescent="0.25">
      <c r="A146" s="16" t="s">
        <v>89</v>
      </c>
      <c r="B146" s="16">
        <v>3</v>
      </c>
      <c r="C146">
        <v>4</v>
      </c>
      <c r="D146">
        <v>3</v>
      </c>
      <c r="E146">
        <v>3</v>
      </c>
      <c r="F146">
        <f t="shared" si="10"/>
        <v>3</v>
      </c>
      <c r="G146">
        <f t="shared" si="11"/>
        <v>3</v>
      </c>
      <c r="H146">
        <f t="shared" si="12"/>
        <v>3</v>
      </c>
      <c r="I146">
        <f t="shared" si="13"/>
        <v>4</v>
      </c>
      <c r="J146" t="str">
        <f t="shared" si="14"/>
        <v>{3,3,3,4}</v>
      </c>
    </row>
    <row r="147" spans="1:10" x14ac:dyDescent="0.25">
      <c r="A147" s="16" t="s">
        <v>42</v>
      </c>
      <c r="B147" s="16">
        <v>3</v>
      </c>
      <c r="C147">
        <v>3</v>
      </c>
      <c r="D147">
        <v>3</v>
      </c>
      <c r="E147">
        <v>3</v>
      </c>
      <c r="F147">
        <f t="shared" si="10"/>
        <v>3</v>
      </c>
      <c r="G147">
        <f t="shared" si="11"/>
        <v>3</v>
      </c>
      <c r="H147">
        <f t="shared" si="12"/>
        <v>3</v>
      </c>
      <c r="I147">
        <f t="shared" si="13"/>
        <v>3</v>
      </c>
      <c r="J147" t="str">
        <f t="shared" si="14"/>
        <v>{3,3,3,3}</v>
      </c>
    </row>
    <row r="148" spans="1:10" x14ac:dyDescent="0.25">
      <c r="A148" s="15" t="s">
        <v>84</v>
      </c>
      <c r="B148" s="15">
        <v>3</v>
      </c>
      <c r="C148">
        <v>3</v>
      </c>
      <c r="D148">
        <v>4</v>
      </c>
      <c r="E148">
        <v>3</v>
      </c>
      <c r="F148">
        <f t="shared" si="10"/>
        <v>3</v>
      </c>
      <c r="G148">
        <f t="shared" si="11"/>
        <v>3</v>
      </c>
      <c r="H148">
        <f t="shared" si="12"/>
        <v>3</v>
      </c>
      <c r="I148">
        <f t="shared" si="13"/>
        <v>4</v>
      </c>
      <c r="J148" t="str">
        <f t="shared" si="14"/>
        <v>{3,3,3,4}</v>
      </c>
    </row>
    <row r="149" spans="1:10" x14ac:dyDescent="0.25">
      <c r="A149" s="15" t="s">
        <v>77</v>
      </c>
      <c r="B149" s="15">
        <v>3</v>
      </c>
      <c r="C149">
        <v>2</v>
      </c>
      <c r="D149">
        <v>4</v>
      </c>
      <c r="E149">
        <v>2</v>
      </c>
      <c r="F149">
        <f t="shared" si="10"/>
        <v>2</v>
      </c>
      <c r="G149">
        <f t="shared" si="11"/>
        <v>2</v>
      </c>
      <c r="H149">
        <f t="shared" si="12"/>
        <v>3</v>
      </c>
      <c r="I149">
        <f t="shared" si="13"/>
        <v>4</v>
      </c>
      <c r="J149" t="str">
        <f t="shared" si="14"/>
        <v>{2,2,3,4}</v>
      </c>
    </row>
    <row r="150" spans="1:10" x14ac:dyDescent="0.25">
      <c r="A150" s="15" t="s">
        <v>37</v>
      </c>
      <c r="B150" s="15">
        <v>4</v>
      </c>
      <c r="C150">
        <v>4</v>
      </c>
      <c r="D150">
        <v>4</v>
      </c>
      <c r="E150">
        <v>4</v>
      </c>
      <c r="F150">
        <f t="shared" si="10"/>
        <v>4</v>
      </c>
      <c r="G150">
        <f t="shared" si="11"/>
        <v>4</v>
      </c>
      <c r="H150">
        <f t="shared" si="12"/>
        <v>4</v>
      </c>
      <c r="I150">
        <f t="shared" si="13"/>
        <v>4</v>
      </c>
      <c r="J150" t="str">
        <f t="shared" si="14"/>
        <v>{4,4,4,4}</v>
      </c>
    </row>
    <row r="151" spans="1:10" x14ac:dyDescent="0.25">
      <c r="A151" s="16" t="s">
        <v>42</v>
      </c>
      <c r="B151" s="16">
        <v>3</v>
      </c>
      <c r="C151">
        <v>3</v>
      </c>
      <c r="D151">
        <v>3</v>
      </c>
      <c r="E151">
        <v>3</v>
      </c>
      <c r="F151">
        <f t="shared" si="10"/>
        <v>3</v>
      </c>
      <c r="G151">
        <f t="shared" si="11"/>
        <v>3</v>
      </c>
      <c r="H151">
        <f t="shared" si="12"/>
        <v>3</v>
      </c>
      <c r="I151">
        <f t="shared" si="13"/>
        <v>3</v>
      </c>
      <c r="J151" t="str">
        <f t="shared" si="14"/>
        <v>{3,3,3,3}</v>
      </c>
    </row>
    <row r="152" spans="1:10" x14ac:dyDescent="0.25">
      <c r="A152" s="16" t="s">
        <v>96</v>
      </c>
      <c r="B152" s="16">
        <v>4</v>
      </c>
      <c r="C152">
        <v>3</v>
      </c>
      <c r="D152">
        <v>3</v>
      </c>
      <c r="E152">
        <v>3</v>
      </c>
      <c r="F152">
        <f t="shared" si="10"/>
        <v>3</v>
      </c>
      <c r="G152">
        <f t="shared" si="11"/>
        <v>3</v>
      </c>
      <c r="H152">
        <f t="shared" si="12"/>
        <v>3</v>
      </c>
      <c r="I152">
        <f t="shared" si="13"/>
        <v>4</v>
      </c>
      <c r="J152" t="str">
        <f t="shared" si="14"/>
        <v>{3,3,3,4}</v>
      </c>
    </row>
    <row r="153" spans="1:10" x14ac:dyDescent="0.25">
      <c r="A153" s="16" t="s">
        <v>50</v>
      </c>
      <c r="B153" s="16">
        <v>3</v>
      </c>
      <c r="C153">
        <v>2</v>
      </c>
      <c r="D153">
        <v>2</v>
      </c>
      <c r="E153">
        <v>2</v>
      </c>
      <c r="F153">
        <f t="shared" si="10"/>
        <v>2</v>
      </c>
      <c r="G153">
        <f t="shared" si="11"/>
        <v>2</v>
      </c>
      <c r="H153">
        <f t="shared" si="12"/>
        <v>2</v>
      </c>
      <c r="I153">
        <f t="shared" si="13"/>
        <v>3</v>
      </c>
      <c r="J153" t="str">
        <f t="shared" si="14"/>
        <v>{2,2,2,3}</v>
      </c>
    </row>
    <row r="154" spans="1:10" x14ac:dyDescent="0.25">
      <c r="A154" s="15" t="s">
        <v>89</v>
      </c>
      <c r="B154" s="15">
        <v>3</v>
      </c>
      <c r="C154">
        <v>4</v>
      </c>
      <c r="D154">
        <v>3</v>
      </c>
      <c r="E154">
        <v>3</v>
      </c>
      <c r="F154">
        <f t="shared" si="10"/>
        <v>3</v>
      </c>
      <c r="G154">
        <f t="shared" si="11"/>
        <v>3</v>
      </c>
      <c r="H154">
        <f t="shared" si="12"/>
        <v>3</v>
      </c>
      <c r="I154">
        <f t="shared" si="13"/>
        <v>4</v>
      </c>
      <c r="J154" t="str">
        <f t="shared" si="14"/>
        <v>{3,3,3,4}</v>
      </c>
    </row>
    <row r="155" spans="1:10" x14ac:dyDescent="0.25">
      <c r="A155" s="15" t="s">
        <v>39</v>
      </c>
      <c r="B155" s="15">
        <v>3</v>
      </c>
      <c r="C155">
        <v>2</v>
      </c>
      <c r="D155">
        <v>3</v>
      </c>
      <c r="E155">
        <v>3</v>
      </c>
      <c r="F155">
        <f t="shared" si="10"/>
        <v>2</v>
      </c>
      <c r="G155">
        <f t="shared" si="11"/>
        <v>3</v>
      </c>
      <c r="H155">
        <f t="shared" si="12"/>
        <v>3</v>
      </c>
      <c r="I155">
        <f t="shared" si="13"/>
        <v>3</v>
      </c>
      <c r="J155" t="str">
        <f t="shared" si="14"/>
        <v>{2,3,3,3}</v>
      </c>
    </row>
    <row r="156" spans="1:10" x14ac:dyDescent="0.25">
      <c r="A156" s="15" t="s">
        <v>61</v>
      </c>
      <c r="B156" s="15">
        <v>2</v>
      </c>
      <c r="C156">
        <v>2</v>
      </c>
      <c r="D156">
        <v>1</v>
      </c>
      <c r="E156">
        <v>2</v>
      </c>
      <c r="F156">
        <f t="shared" si="10"/>
        <v>1</v>
      </c>
      <c r="G156">
        <f t="shared" si="11"/>
        <v>2</v>
      </c>
      <c r="H156">
        <f t="shared" si="12"/>
        <v>2</v>
      </c>
      <c r="I156">
        <f t="shared" si="13"/>
        <v>2</v>
      </c>
      <c r="J156" t="str">
        <f t="shared" si="14"/>
        <v>{1,2,2,2}</v>
      </c>
    </row>
    <row r="157" spans="1:10" x14ac:dyDescent="0.25">
      <c r="A157" s="16" t="s">
        <v>80</v>
      </c>
      <c r="B157" s="16">
        <v>3</v>
      </c>
      <c r="C157">
        <v>3</v>
      </c>
      <c r="D157">
        <v>2</v>
      </c>
      <c r="E157">
        <v>3</v>
      </c>
      <c r="F157">
        <f t="shared" si="10"/>
        <v>2</v>
      </c>
      <c r="G157">
        <f t="shared" si="11"/>
        <v>3</v>
      </c>
      <c r="H157">
        <f t="shared" si="12"/>
        <v>3</v>
      </c>
      <c r="I157">
        <f t="shared" si="13"/>
        <v>3</v>
      </c>
      <c r="J157" t="str">
        <f t="shared" si="14"/>
        <v>{2,3,3,3}</v>
      </c>
    </row>
    <row r="158" spans="1:10" x14ac:dyDescent="0.25">
      <c r="A158" s="16" t="s">
        <v>42</v>
      </c>
      <c r="B158" s="16">
        <v>3</v>
      </c>
      <c r="C158">
        <v>3</v>
      </c>
      <c r="D158">
        <v>3</v>
      </c>
      <c r="E158">
        <v>3</v>
      </c>
      <c r="F158">
        <f t="shared" si="10"/>
        <v>3</v>
      </c>
      <c r="G158">
        <f t="shared" si="11"/>
        <v>3</v>
      </c>
      <c r="H158">
        <f t="shared" si="12"/>
        <v>3</v>
      </c>
      <c r="I158">
        <f t="shared" si="13"/>
        <v>3</v>
      </c>
      <c r="J158" t="str">
        <f t="shared" si="14"/>
        <v>{3,3,3,3}</v>
      </c>
    </row>
    <row r="159" spans="1:10" x14ac:dyDescent="0.25">
      <c r="A159" s="15" t="s">
        <v>50</v>
      </c>
      <c r="B159" s="15">
        <v>3</v>
      </c>
      <c r="C159">
        <v>2</v>
      </c>
      <c r="D159">
        <v>2</v>
      </c>
      <c r="E159">
        <v>2</v>
      </c>
      <c r="F159">
        <f t="shared" si="10"/>
        <v>2</v>
      </c>
      <c r="G159">
        <f t="shared" si="11"/>
        <v>2</v>
      </c>
      <c r="H159">
        <f t="shared" si="12"/>
        <v>2</v>
      </c>
      <c r="I159">
        <f t="shared" si="13"/>
        <v>3</v>
      </c>
      <c r="J159" t="str">
        <f t="shared" si="14"/>
        <v>{2,2,2,3}</v>
      </c>
    </row>
    <row r="160" spans="1:10" x14ac:dyDescent="0.25">
      <c r="A160" s="15" t="s">
        <v>75</v>
      </c>
      <c r="B160" s="15">
        <v>3</v>
      </c>
      <c r="C160">
        <v>2</v>
      </c>
      <c r="D160">
        <v>3</v>
      </c>
      <c r="E160">
        <v>2</v>
      </c>
      <c r="F160">
        <f t="shared" si="10"/>
        <v>2</v>
      </c>
      <c r="G160">
        <f t="shared" si="11"/>
        <v>2</v>
      </c>
      <c r="H160">
        <f t="shared" si="12"/>
        <v>3</v>
      </c>
      <c r="I160">
        <f t="shared" si="13"/>
        <v>3</v>
      </c>
      <c r="J160" t="str">
        <f t="shared" si="14"/>
        <v>{2,2,3,3}</v>
      </c>
    </row>
    <row r="161" spans="1:10" x14ac:dyDescent="0.25">
      <c r="A161" s="15" t="s">
        <v>32</v>
      </c>
      <c r="B161" s="15">
        <v>2</v>
      </c>
      <c r="C161">
        <v>2</v>
      </c>
      <c r="D161">
        <v>3</v>
      </c>
      <c r="E161">
        <v>2</v>
      </c>
      <c r="F161">
        <f t="shared" si="10"/>
        <v>2</v>
      </c>
      <c r="G161">
        <f t="shared" si="11"/>
        <v>2</v>
      </c>
      <c r="H161">
        <f t="shared" si="12"/>
        <v>2</v>
      </c>
      <c r="I161">
        <f t="shared" si="13"/>
        <v>3</v>
      </c>
      <c r="J161" t="str">
        <f t="shared" si="14"/>
        <v>{2,2,2,3}</v>
      </c>
    </row>
    <row r="162" spans="1:10" x14ac:dyDescent="0.25">
      <c r="A162" s="16" t="s">
        <v>85</v>
      </c>
      <c r="B162" s="16">
        <v>3</v>
      </c>
      <c r="C162">
        <v>3</v>
      </c>
      <c r="D162">
        <v>4</v>
      </c>
      <c r="E162">
        <v>4</v>
      </c>
      <c r="F162">
        <f t="shared" si="10"/>
        <v>3</v>
      </c>
      <c r="G162">
        <f t="shared" si="11"/>
        <v>3</v>
      </c>
      <c r="H162">
        <f t="shared" si="12"/>
        <v>4</v>
      </c>
      <c r="I162">
        <f t="shared" si="13"/>
        <v>4</v>
      </c>
      <c r="J162" t="str">
        <f t="shared" si="14"/>
        <v>{3,3,4,4}</v>
      </c>
    </row>
    <row r="163" spans="1:10" x14ac:dyDescent="0.25">
      <c r="A163" s="15" t="s">
        <v>56</v>
      </c>
      <c r="B163" s="15">
        <v>1</v>
      </c>
      <c r="C163">
        <v>3</v>
      </c>
      <c r="D163">
        <v>4</v>
      </c>
      <c r="E163">
        <v>2</v>
      </c>
      <c r="F163">
        <f t="shared" si="10"/>
        <v>1</v>
      </c>
      <c r="G163">
        <f t="shared" si="11"/>
        <v>2</v>
      </c>
      <c r="H163">
        <f t="shared" si="12"/>
        <v>3</v>
      </c>
      <c r="I163">
        <f t="shared" si="13"/>
        <v>4</v>
      </c>
      <c r="J163" t="str">
        <f t="shared" si="14"/>
        <v>{1,2,3,4}</v>
      </c>
    </row>
    <row r="164" spans="1:10" x14ac:dyDescent="0.25">
      <c r="A164" s="16" t="s">
        <v>68</v>
      </c>
      <c r="B164" s="16">
        <v>2</v>
      </c>
      <c r="C164">
        <v>3</v>
      </c>
      <c r="D164">
        <v>3</v>
      </c>
      <c r="E164">
        <v>2</v>
      </c>
      <c r="F164">
        <f t="shared" si="10"/>
        <v>2</v>
      </c>
      <c r="G164">
        <f t="shared" si="11"/>
        <v>2</v>
      </c>
      <c r="H164">
        <f t="shared" si="12"/>
        <v>3</v>
      </c>
      <c r="I164">
        <f t="shared" si="13"/>
        <v>3</v>
      </c>
      <c r="J164" t="str">
        <f t="shared" si="14"/>
        <v>{2,2,3,3}</v>
      </c>
    </row>
    <row r="165" spans="1:10" x14ac:dyDescent="0.25">
      <c r="A165" s="16" t="s">
        <v>62</v>
      </c>
      <c r="B165" s="16">
        <v>2</v>
      </c>
      <c r="C165">
        <v>2</v>
      </c>
      <c r="D165">
        <v>2</v>
      </c>
      <c r="E165">
        <v>4</v>
      </c>
      <c r="F165">
        <f t="shared" si="10"/>
        <v>2</v>
      </c>
      <c r="G165">
        <f t="shared" si="11"/>
        <v>2</v>
      </c>
      <c r="H165">
        <f t="shared" si="12"/>
        <v>2</v>
      </c>
      <c r="I165">
        <f t="shared" si="13"/>
        <v>4</v>
      </c>
      <c r="J165" t="str">
        <f t="shared" si="14"/>
        <v>{2,2,2,4}</v>
      </c>
    </row>
    <row r="166" spans="1:10" x14ac:dyDescent="0.25">
      <c r="A166" s="16" t="s">
        <v>45</v>
      </c>
      <c r="B166" s="16">
        <v>2</v>
      </c>
      <c r="C166">
        <v>4</v>
      </c>
      <c r="D166">
        <v>3</v>
      </c>
      <c r="E166">
        <v>4</v>
      </c>
      <c r="F166">
        <f t="shared" si="10"/>
        <v>2</v>
      </c>
      <c r="G166">
        <f t="shared" si="11"/>
        <v>3</v>
      </c>
      <c r="H166">
        <f t="shared" si="12"/>
        <v>4</v>
      </c>
      <c r="I166">
        <f t="shared" si="13"/>
        <v>4</v>
      </c>
      <c r="J166" t="str">
        <f t="shared" si="14"/>
        <v>{2,3,4,4}</v>
      </c>
    </row>
    <row r="167" spans="1:10" x14ac:dyDescent="0.25">
      <c r="A167" s="16" t="s">
        <v>33</v>
      </c>
      <c r="B167" s="16">
        <v>2</v>
      </c>
      <c r="C167">
        <v>2</v>
      </c>
      <c r="D167">
        <v>2</v>
      </c>
      <c r="E167">
        <v>2</v>
      </c>
      <c r="F167">
        <f t="shared" si="10"/>
        <v>2</v>
      </c>
      <c r="G167">
        <f t="shared" si="11"/>
        <v>2</v>
      </c>
      <c r="H167">
        <f t="shared" si="12"/>
        <v>2</v>
      </c>
      <c r="I167">
        <f t="shared" si="13"/>
        <v>2</v>
      </c>
      <c r="J167" t="str">
        <f t="shared" si="14"/>
        <v>{2,2,2,2}</v>
      </c>
    </row>
    <row r="168" spans="1:10" x14ac:dyDescent="0.25">
      <c r="A168" s="16" t="s">
        <v>89</v>
      </c>
      <c r="B168" s="16">
        <v>3</v>
      </c>
      <c r="C168">
        <v>4</v>
      </c>
      <c r="D168">
        <v>3</v>
      </c>
      <c r="E168">
        <v>3</v>
      </c>
      <c r="F168">
        <f t="shared" si="10"/>
        <v>3</v>
      </c>
      <c r="G168">
        <f t="shared" si="11"/>
        <v>3</v>
      </c>
      <c r="H168">
        <f t="shared" si="12"/>
        <v>3</v>
      </c>
      <c r="I168">
        <f t="shared" si="13"/>
        <v>4</v>
      </c>
      <c r="J168" t="str">
        <f t="shared" si="14"/>
        <v>{3,3,3,4}</v>
      </c>
    </row>
    <row r="169" spans="1:10" x14ac:dyDescent="0.25">
      <c r="A169" s="16" t="s">
        <v>41</v>
      </c>
      <c r="B169" s="16">
        <v>2</v>
      </c>
      <c r="C169">
        <v>2</v>
      </c>
      <c r="D169">
        <v>4</v>
      </c>
      <c r="E169">
        <v>4</v>
      </c>
      <c r="F169">
        <f t="shared" si="10"/>
        <v>2</v>
      </c>
      <c r="G169">
        <f t="shared" si="11"/>
        <v>2</v>
      </c>
      <c r="H169">
        <f t="shared" si="12"/>
        <v>4</v>
      </c>
      <c r="I169">
        <f t="shared" si="13"/>
        <v>4</v>
      </c>
      <c r="J169" t="str">
        <f t="shared" si="14"/>
        <v>{2,2,4,4}</v>
      </c>
    </row>
    <row r="170" spans="1:10" x14ac:dyDescent="0.25">
      <c r="A170" s="15" t="s">
        <v>103</v>
      </c>
      <c r="B170" s="15">
        <v>4</v>
      </c>
      <c r="C170">
        <v>4</v>
      </c>
      <c r="D170">
        <v>4</v>
      </c>
      <c r="E170">
        <v>3</v>
      </c>
      <c r="F170">
        <f t="shared" si="10"/>
        <v>3</v>
      </c>
      <c r="G170">
        <f t="shared" si="11"/>
        <v>4</v>
      </c>
      <c r="H170">
        <f t="shared" si="12"/>
        <v>4</v>
      </c>
      <c r="I170">
        <f t="shared" si="13"/>
        <v>4</v>
      </c>
      <c r="J170" t="str">
        <f t="shared" si="14"/>
        <v>{3,4,4,4}</v>
      </c>
    </row>
    <row r="171" spans="1:10" x14ac:dyDescent="0.25">
      <c r="A171" s="15" t="s">
        <v>88</v>
      </c>
      <c r="B171" s="15">
        <v>3</v>
      </c>
      <c r="C171">
        <v>4</v>
      </c>
      <c r="D171">
        <v>3</v>
      </c>
      <c r="E171">
        <v>2</v>
      </c>
      <c r="F171">
        <f t="shared" si="10"/>
        <v>2</v>
      </c>
      <c r="G171">
        <f t="shared" si="11"/>
        <v>3</v>
      </c>
      <c r="H171">
        <f t="shared" si="12"/>
        <v>3</v>
      </c>
      <c r="I171">
        <f t="shared" si="13"/>
        <v>4</v>
      </c>
      <c r="J171" t="str">
        <f t="shared" si="14"/>
        <v>{2,3,3,4}</v>
      </c>
    </row>
    <row r="172" spans="1:10" x14ac:dyDescent="0.25">
      <c r="A172" s="15" t="s">
        <v>78</v>
      </c>
      <c r="B172" s="15">
        <v>3</v>
      </c>
      <c r="C172">
        <v>2</v>
      </c>
      <c r="D172">
        <v>4</v>
      </c>
      <c r="E172">
        <v>3</v>
      </c>
      <c r="F172">
        <f t="shared" si="10"/>
        <v>2</v>
      </c>
      <c r="G172">
        <f t="shared" si="11"/>
        <v>3</v>
      </c>
      <c r="H172">
        <f t="shared" si="12"/>
        <v>3</v>
      </c>
      <c r="I172">
        <f t="shared" si="13"/>
        <v>4</v>
      </c>
      <c r="J172" t="str">
        <f t="shared" si="14"/>
        <v>{2,3,3,4}</v>
      </c>
    </row>
    <row r="173" spans="1:10" x14ac:dyDescent="0.25">
      <c r="A173" s="15" t="s">
        <v>59</v>
      </c>
      <c r="B173" s="15">
        <v>2</v>
      </c>
      <c r="C173">
        <v>1</v>
      </c>
      <c r="D173">
        <v>2</v>
      </c>
      <c r="E173">
        <v>2</v>
      </c>
      <c r="F173">
        <f t="shared" si="10"/>
        <v>1</v>
      </c>
      <c r="G173">
        <f t="shared" si="11"/>
        <v>2</v>
      </c>
      <c r="H173">
        <f t="shared" si="12"/>
        <v>2</v>
      </c>
      <c r="I173">
        <f t="shared" si="13"/>
        <v>2</v>
      </c>
      <c r="J173" t="str">
        <f t="shared" si="14"/>
        <v>{1,2,2,2}</v>
      </c>
    </row>
    <row r="174" spans="1:10" x14ac:dyDescent="0.25">
      <c r="A174" s="16" t="s">
        <v>37</v>
      </c>
      <c r="B174" s="16">
        <v>4</v>
      </c>
      <c r="C174">
        <v>4</v>
      </c>
      <c r="D174">
        <v>4</v>
      </c>
      <c r="E174">
        <v>4</v>
      </c>
      <c r="F174">
        <f t="shared" si="10"/>
        <v>4</v>
      </c>
      <c r="G174">
        <f t="shared" si="11"/>
        <v>4</v>
      </c>
      <c r="H174">
        <f t="shared" si="12"/>
        <v>4</v>
      </c>
      <c r="I174">
        <f t="shared" si="13"/>
        <v>4</v>
      </c>
      <c r="J174" t="str">
        <f t="shared" si="14"/>
        <v>{4,4,4,4}</v>
      </c>
    </row>
    <row r="175" spans="1:10" x14ac:dyDescent="0.25">
      <c r="A175" s="15" t="s">
        <v>34</v>
      </c>
      <c r="B175" s="15">
        <v>4</v>
      </c>
      <c r="C175">
        <v>3</v>
      </c>
      <c r="D175">
        <v>4</v>
      </c>
      <c r="E175">
        <v>3</v>
      </c>
      <c r="F175">
        <f t="shared" si="10"/>
        <v>3</v>
      </c>
      <c r="G175">
        <f t="shared" si="11"/>
        <v>3</v>
      </c>
      <c r="H175">
        <f t="shared" si="12"/>
        <v>4</v>
      </c>
      <c r="I175">
        <f t="shared" si="13"/>
        <v>4</v>
      </c>
      <c r="J175" t="str">
        <f t="shared" si="14"/>
        <v>{3,3,4,4}</v>
      </c>
    </row>
    <row r="176" spans="1:10" x14ac:dyDescent="0.25">
      <c r="A176" s="15" t="s">
        <v>33</v>
      </c>
      <c r="B176" s="15">
        <v>2</v>
      </c>
      <c r="C176">
        <v>2</v>
      </c>
      <c r="D176">
        <v>2</v>
      </c>
      <c r="E176">
        <v>2</v>
      </c>
      <c r="F176">
        <f t="shared" si="10"/>
        <v>2</v>
      </c>
      <c r="G176">
        <f t="shared" si="11"/>
        <v>2</v>
      </c>
      <c r="H176">
        <f t="shared" si="12"/>
        <v>2</v>
      </c>
      <c r="I176">
        <f t="shared" si="13"/>
        <v>2</v>
      </c>
      <c r="J176" t="str">
        <f t="shared" si="14"/>
        <v>{2,2,2,2}</v>
      </c>
    </row>
    <row r="177" spans="1:10" x14ac:dyDescent="0.25">
      <c r="A177" s="15" t="s">
        <v>37</v>
      </c>
      <c r="B177" s="15">
        <v>4</v>
      </c>
      <c r="C177">
        <v>4</v>
      </c>
      <c r="D177">
        <v>4</v>
      </c>
      <c r="E177">
        <v>4</v>
      </c>
      <c r="F177">
        <f t="shared" si="10"/>
        <v>4</v>
      </c>
      <c r="G177">
        <f t="shared" si="11"/>
        <v>4</v>
      </c>
      <c r="H177">
        <f t="shared" si="12"/>
        <v>4</v>
      </c>
      <c r="I177">
        <f t="shared" si="13"/>
        <v>4</v>
      </c>
      <c r="J177" t="str">
        <f t="shared" si="14"/>
        <v>{4,4,4,4}</v>
      </c>
    </row>
    <row r="178" spans="1:10" x14ac:dyDescent="0.25">
      <c r="A178" s="16" t="s">
        <v>82</v>
      </c>
      <c r="B178" s="16">
        <v>3</v>
      </c>
      <c r="C178">
        <v>3</v>
      </c>
      <c r="D178">
        <v>3</v>
      </c>
      <c r="E178">
        <v>4</v>
      </c>
      <c r="F178">
        <f t="shared" si="10"/>
        <v>3</v>
      </c>
      <c r="G178">
        <f t="shared" si="11"/>
        <v>3</v>
      </c>
      <c r="H178">
        <f t="shared" si="12"/>
        <v>3</v>
      </c>
      <c r="I178">
        <f t="shared" si="13"/>
        <v>4</v>
      </c>
      <c r="J178" t="str">
        <f t="shared" si="14"/>
        <v>{3,3,3,4}</v>
      </c>
    </row>
    <row r="179" spans="1:10" x14ac:dyDescent="0.25">
      <c r="A179" s="16" t="s">
        <v>81</v>
      </c>
      <c r="B179" s="16">
        <v>3</v>
      </c>
      <c r="C179">
        <v>3</v>
      </c>
      <c r="D179">
        <v>2</v>
      </c>
      <c r="E179">
        <v>4</v>
      </c>
      <c r="F179">
        <f t="shared" si="10"/>
        <v>2</v>
      </c>
      <c r="G179">
        <f t="shared" si="11"/>
        <v>3</v>
      </c>
      <c r="H179">
        <f t="shared" si="12"/>
        <v>3</v>
      </c>
      <c r="I179">
        <f t="shared" si="13"/>
        <v>4</v>
      </c>
      <c r="J179" t="str">
        <f t="shared" si="14"/>
        <v>{2,3,3,4}</v>
      </c>
    </row>
    <row r="180" spans="1:10" x14ac:dyDescent="0.25">
      <c r="A180" s="16" t="s">
        <v>90</v>
      </c>
      <c r="B180" s="16">
        <v>3</v>
      </c>
      <c r="C180">
        <v>4</v>
      </c>
      <c r="D180">
        <v>3</v>
      </c>
      <c r="E180">
        <v>4</v>
      </c>
      <c r="F180">
        <f t="shared" si="10"/>
        <v>3</v>
      </c>
      <c r="G180">
        <f t="shared" si="11"/>
        <v>3</v>
      </c>
      <c r="H180">
        <f t="shared" si="12"/>
        <v>4</v>
      </c>
      <c r="I180">
        <f t="shared" si="13"/>
        <v>4</v>
      </c>
      <c r="J180" t="str">
        <f t="shared" si="14"/>
        <v>{3,3,4,4}</v>
      </c>
    </row>
    <row r="181" spans="1:10" x14ac:dyDescent="0.25">
      <c r="A181" s="16" t="s">
        <v>98</v>
      </c>
      <c r="B181" s="16">
        <v>4</v>
      </c>
      <c r="C181">
        <v>3</v>
      </c>
      <c r="D181">
        <v>4</v>
      </c>
      <c r="E181">
        <v>4</v>
      </c>
      <c r="F181">
        <f t="shared" si="10"/>
        <v>3</v>
      </c>
      <c r="G181">
        <f t="shared" si="11"/>
        <v>4</v>
      </c>
      <c r="H181">
        <f t="shared" si="12"/>
        <v>4</v>
      </c>
      <c r="I181">
        <f t="shared" si="13"/>
        <v>4</v>
      </c>
      <c r="J181" t="str">
        <f t="shared" si="14"/>
        <v>{3,4,4,4}</v>
      </c>
    </row>
    <row r="182" spans="1:10" x14ac:dyDescent="0.25">
      <c r="A182" s="15" t="s">
        <v>37</v>
      </c>
      <c r="B182" s="15">
        <v>4</v>
      </c>
      <c r="C182">
        <v>4</v>
      </c>
      <c r="D182">
        <v>4</v>
      </c>
      <c r="E182">
        <v>4</v>
      </c>
      <c r="F182">
        <f t="shared" si="10"/>
        <v>4</v>
      </c>
      <c r="G182">
        <f t="shared" si="11"/>
        <v>4</v>
      </c>
      <c r="H182">
        <f t="shared" si="12"/>
        <v>4</v>
      </c>
      <c r="I182">
        <f t="shared" si="13"/>
        <v>4</v>
      </c>
      <c r="J182" t="str">
        <f t="shared" si="14"/>
        <v>{4,4,4,4}</v>
      </c>
    </row>
    <row r="183" spans="1:10" x14ac:dyDescent="0.25">
      <c r="A183" s="16" t="s">
        <v>104</v>
      </c>
      <c r="B183" s="16">
        <v>4</v>
      </c>
      <c r="C183">
        <v>4</v>
      </c>
      <c r="D183">
        <v>4</v>
      </c>
      <c r="E183">
        <v>5</v>
      </c>
      <c r="F183">
        <f t="shared" si="10"/>
        <v>4</v>
      </c>
      <c r="G183">
        <f t="shared" si="11"/>
        <v>4</v>
      </c>
      <c r="H183">
        <f t="shared" si="12"/>
        <v>4</v>
      </c>
      <c r="I183">
        <f t="shared" si="13"/>
        <v>5</v>
      </c>
      <c r="J183" t="str">
        <f t="shared" si="14"/>
        <v>{4,4,4,5}</v>
      </c>
    </row>
    <row r="184" spans="1:10" x14ac:dyDescent="0.25">
      <c r="A184" s="15" t="s">
        <v>40</v>
      </c>
      <c r="B184" s="15">
        <v>2</v>
      </c>
      <c r="C184">
        <v>3</v>
      </c>
      <c r="D184">
        <v>3</v>
      </c>
      <c r="E184">
        <v>3</v>
      </c>
      <c r="F184">
        <f t="shared" si="10"/>
        <v>2</v>
      </c>
      <c r="G184">
        <f t="shared" si="11"/>
        <v>3</v>
      </c>
      <c r="H184">
        <f t="shared" si="12"/>
        <v>3</v>
      </c>
      <c r="I184">
        <f t="shared" si="13"/>
        <v>3</v>
      </c>
      <c r="J184" t="str">
        <f t="shared" si="14"/>
        <v>{2,3,3,3}</v>
      </c>
    </row>
    <row r="185" spans="1:10" x14ac:dyDescent="0.25">
      <c r="A185" s="16" t="s">
        <v>81</v>
      </c>
      <c r="B185" s="16">
        <v>3</v>
      </c>
      <c r="C185">
        <v>3</v>
      </c>
      <c r="D185">
        <v>2</v>
      </c>
      <c r="E185">
        <v>4</v>
      </c>
      <c r="F185">
        <f t="shared" si="10"/>
        <v>2</v>
      </c>
      <c r="G185">
        <f t="shared" si="11"/>
        <v>3</v>
      </c>
      <c r="H185">
        <f t="shared" si="12"/>
        <v>3</v>
      </c>
      <c r="I185">
        <f t="shared" si="13"/>
        <v>4</v>
      </c>
      <c r="J185" t="str">
        <f t="shared" si="14"/>
        <v>{2,3,3,4}</v>
      </c>
    </row>
    <row r="186" spans="1:10" x14ac:dyDescent="0.25">
      <c r="A186" s="15" t="s">
        <v>28</v>
      </c>
      <c r="B186" s="15">
        <v>3</v>
      </c>
      <c r="C186">
        <v>3</v>
      </c>
      <c r="D186">
        <v>2</v>
      </c>
      <c r="E186">
        <v>2</v>
      </c>
      <c r="F186">
        <f t="shared" si="10"/>
        <v>2</v>
      </c>
      <c r="G186">
        <f t="shared" si="11"/>
        <v>2</v>
      </c>
      <c r="H186">
        <f t="shared" si="12"/>
        <v>3</v>
      </c>
      <c r="I186">
        <f t="shared" si="13"/>
        <v>3</v>
      </c>
      <c r="J186" t="str">
        <f t="shared" si="14"/>
        <v>{2,2,3,3}</v>
      </c>
    </row>
    <row r="187" spans="1:10" x14ac:dyDescent="0.25">
      <c r="A187" s="16" t="s">
        <v>50</v>
      </c>
      <c r="B187" s="16">
        <v>3</v>
      </c>
      <c r="C187">
        <v>2</v>
      </c>
      <c r="D187">
        <v>2</v>
      </c>
      <c r="E187">
        <v>2</v>
      </c>
      <c r="F187">
        <f t="shared" si="10"/>
        <v>2</v>
      </c>
      <c r="G187">
        <f t="shared" si="11"/>
        <v>2</v>
      </c>
      <c r="H187">
        <f t="shared" si="12"/>
        <v>2</v>
      </c>
      <c r="I187">
        <f t="shared" si="13"/>
        <v>3</v>
      </c>
      <c r="J187" t="str">
        <f t="shared" si="14"/>
        <v>{2,2,2,3}</v>
      </c>
    </row>
    <row r="188" spans="1:10" x14ac:dyDescent="0.25">
      <c r="A188" s="16" t="s">
        <v>91</v>
      </c>
      <c r="B188" s="16">
        <v>3</v>
      </c>
      <c r="C188">
        <v>4</v>
      </c>
      <c r="D188">
        <v>4</v>
      </c>
      <c r="E188">
        <v>3</v>
      </c>
      <c r="F188">
        <f t="shared" si="10"/>
        <v>3</v>
      </c>
      <c r="G188">
        <f t="shared" si="11"/>
        <v>3</v>
      </c>
      <c r="H188">
        <f t="shared" si="12"/>
        <v>4</v>
      </c>
      <c r="I188">
        <f t="shared" si="13"/>
        <v>4</v>
      </c>
      <c r="J188" t="str">
        <f t="shared" si="14"/>
        <v>{3,3,4,4}</v>
      </c>
    </row>
    <row r="189" spans="1:10" x14ac:dyDescent="0.25">
      <c r="A189" s="15" t="s">
        <v>93</v>
      </c>
      <c r="B189" s="15">
        <v>4</v>
      </c>
      <c r="C189">
        <v>2</v>
      </c>
      <c r="D189">
        <v>3</v>
      </c>
      <c r="E189">
        <v>2</v>
      </c>
      <c r="F189">
        <f t="shared" si="10"/>
        <v>2</v>
      </c>
      <c r="G189">
        <f t="shared" si="11"/>
        <v>2</v>
      </c>
      <c r="H189">
        <f t="shared" si="12"/>
        <v>3</v>
      </c>
      <c r="I189">
        <f t="shared" si="13"/>
        <v>4</v>
      </c>
      <c r="J189" t="str">
        <f t="shared" si="14"/>
        <v>{2,2,3,4}</v>
      </c>
    </row>
    <row r="190" spans="1:10" x14ac:dyDescent="0.25">
      <c r="A190" s="16" t="s">
        <v>50</v>
      </c>
      <c r="B190" s="16">
        <v>3</v>
      </c>
      <c r="C190">
        <v>2</v>
      </c>
      <c r="D190">
        <v>2</v>
      </c>
      <c r="E190">
        <v>2</v>
      </c>
      <c r="F190">
        <f t="shared" si="10"/>
        <v>2</v>
      </c>
      <c r="G190">
        <f t="shared" si="11"/>
        <v>2</v>
      </c>
      <c r="H190">
        <f t="shared" si="12"/>
        <v>2</v>
      </c>
      <c r="I190">
        <f t="shared" si="13"/>
        <v>3</v>
      </c>
      <c r="J190" t="str">
        <f t="shared" si="14"/>
        <v>{2,2,2,3}</v>
      </c>
    </row>
    <row r="191" spans="1:10" x14ac:dyDescent="0.25">
      <c r="A191" s="16" t="s">
        <v>83</v>
      </c>
      <c r="B191" s="16">
        <v>3</v>
      </c>
      <c r="C191">
        <v>3</v>
      </c>
      <c r="D191">
        <v>4</v>
      </c>
      <c r="E191">
        <v>2</v>
      </c>
      <c r="F191">
        <f t="shared" si="10"/>
        <v>2</v>
      </c>
      <c r="G191">
        <f t="shared" si="11"/>
        <v>3</v>
      </c>
      <c r="H191">
        <f t="shared" si="12"/>
        <v>3</v>
      </c>
      <c r="I191">
        <f t="shared" si="13"/>
        <v>4</v>
      </c>
      <c r="J191" t="str">
        <f t="shared" si="14"/>
        <v>{2,3,3,4}</v>
      </c>
    </row>
    <row r="192" spans="1:10" x14ac:dyDescent="0.25">
      <c r="A192" s="15" t="s">
        <v>42</v>
      </c>
      <c r="B192" s="15">
        <v>3</v>
      </c>
      <c r="C192">
        <v>3</v>
      </c>
      <c r="D192">
        <v>3</v>
      </c>
      <c r="E192">
        <v>3</v>
      </c>
      <c r="F192">
        <f t="shared" si="10"/>
        <v>3</v>
      </c>
      <c r="G192">
        <f t="shared" si="11"/>
        <v>3</v>
      </c>
      <c r="H192">
        <f t="shared" si="12"/>
        <v>3</v>
      </c>
      <c r="I192">
        <f t="shared" si="13"/>
        <v>3</v>
      </c>
      <c r="J192" t="str">
        <f t="shared" si="14"/>
        <v>{3,3,3,3}</v>
      </c>
    </row>
    <row r="193" spans="1:10" x14ac:dyDescent="0.25">
      <c r="A193" s="16" t="s">
        <v>103</v>
      </c>
      <c r="B193" s="16">
        <v>4</v>
      </c>
      <c r="C193">
        <v>4</v>
      </c>
      <c r="D193">
        <v>4</v>
      </c>
      <c r="E193">
        <v>3</v>
      </c>
      <c r="F193">
        <f t="shared" si="10"/>
        <v>3</v>
      </c>
      <c r="G193">
        <f t="shared" si="11"/>
        <v>4</v>
      </c>
      <c r="H193">
        <f t="shared" si="12"/>
        <v>4</v>
      </c>
      <c r="I193">
        <f t="shared" si="13"/>
        <v>4</v>
      </c>
      <c r="J193" t="str">
        <f t="shared" si="14"/>
        <v>{3,4,4,4}</v>
      </c>
    </row>
    <row r="194" spans="1:10" x14ac:dyDescent="0.25">
      <c r="A194" s="16" t="s">
        <v>100</v>
      </c>
      <c r="B194" s="16">
        <v>4</v>
      </c>
      <c r="C194">
        <v>4</v>
      </c>
      <c r="D194">
        <v>3</v>
      </c>
      <c r="E194">
        <v>2</v>
      </c>
      <c r="F194">
        <f t="shared" si="10"/>
        <v>2</v>
      </c>
      <c r="G194">
        <f t="shared" si="11"/>
        <v>3</v>
      </c>
      <c r="H194">
        <f t="shared" si="12"/>
        <v>4</v>
      </c>
      <c r="I194">
        <f t="shared" si="13"/>
        <v>4</v>
      </c>
      <c r="J194" t="str">
        <f t="shared" si="14"/>
        <v>{2,3,4,4}</v>
      </c>
    </row>
    <row r="195" spans="1:10" x14ac:dyDescent="0.25">
      <c r="A195" s="15" t="s">
        <v>34</v>
      </c>
      <c r="B195" s="15">
        <v>4</v>
      </c>
      <c r="C195">
        <v>3</v>
      </c>
      <c r="D195">
        <v>4</v>
      </c>
      <c r="E195">
        <v>3</v>
      </c>
      <c r="F195">
        <f t="shared" si="10"/>
        <v>3</v>
      </c>
      <c r="G195">
        <f t="shared" si="11"/>
        <v>3</v>
      </c>
      <c r="H195">
        <f t="shared" si="12"/>
        <v>4</v>
      </c>
      <c r="I195">
        <f t="shared" si="13"/>
        <v>4</v>
      </c>
      <c r="J195" t="str">
        <f t="shared" si="14"/>
        <v>{3,3,4,4}</v>
      </c>
    </row>
    <row r="196" spans="1:10" x14ac:dyDescent="0.25">
      <c r="A196" s="16" t="s">
        <v>75</v>
      </c>
      <c r="B196" s="16">
        <v>3</v>
      </c>
      <c r="C196">
        <v>2</v>
      </c>
      <c r="D196">
        <v>3</v>
      </c>
      <c r="E196">
        <v>2</v>
      </c>
      <c r="F196">
        <f t="shared" si="10"/>
        <v>2</v>
      </c>
      <c r="G196">
        <f t="shared" si="11"/>
        <v>2</v>
      </c>
      <c r="H196">
        <f t="shared" si="12"/>
        <v>3</v>
      </c>
      <c r="I196">
        <f t="shared" si="13"/>
        <v>3</v>
      </c>
      <c r="J196" t="str">
        <f t="shared" si="14"/>
        <v>{2,2,3,3}</v>
      </c>
    </row>
    <row r="197" spans="1:10" x14ac:dyDescent="0.25">
      <c r="A197" s="16" t="s">
        <v>66</v>
      </c>
      <c r="B197" s="16">
        <v>2</v>
      </c>
      <c r="C197">
        <v>3</v>
      </c>
      <c r="D197">
        <v>2</v>
      </c>
      <c r="E197">
        <v>2</v>
      </c>
      <c r="F197">
        <f t="shared" si="10"/>
        <v>2</v>
      </c>
      <c r="G197">
        <f t="shared" si="11"/>
        <v>2</v>
      </c>
      <c r="H197">
        <f t="shared" si="12"/>
        <v>2</v>
      </c>
      <c r="I197">
        <f t="shared" si="13"/>
        <v>3</v>
      </c>
      <c r="J197" t="str">
        <f t="shared" si="14"/>
        <v>{2,2,2,3}</v>
      </c>
    </row>
    <row r="198" spans="1:10" x14ac:dyDescent="0.25">
      <c r="A198" s="15" t="s">
        <v>67</v>
      </c>
      <c r="B198" s="15">
        <v>2</v>
      </c>
      <c r="C198">
        <v>3</v>
      </c>
      <c r="D198">
        <v>2</v>
      </c>
      <c r="E198">
        <v>3</v>
      </c>
      <c r="F198">
        <f t="shared" si="10"/>
        <v>2</v>
      </c>
      <c r="G198">
        <f t="shared" si="11"/>
        <v>2</v>
      </c>
      <c r="H198">
        <f t="shared" si="12"/>
        <v>3</v>
      </c>
      <c r="I198">
        <f t="shared" si="13"/>
        <v>3</v>
      </c>
      <c r="J198" t="str">
        <f t="shared" si="14"/>
        <v>{2,2,3,3}</v>
      </c>
    </row>
    <row r="199" spans="1:10" x14ac:dyDescent="0.25">
      <c r="A199" s="16" t="s">
        <v>33</v>
      </c>
      <c r="B199" s="16">
        <v>2</v>
      </c>
      <c r="C199">
        <v>2</v>
      </c>
      <c r="D199">
        <v>2</v>
      </c>
      <c r="E199">
        <v>2</v>
      </c>
      <c r="F199">
        <f>SMALL(B199:E199,1)</f>
        <v>2</v>
      </c>
      <c r="G199">
        <f>SMALL(B199:E199,2)</f>
        <v>2</v>
      </c>
      <c r="H199">
        <f>SMALL(B199:E199,3)</f>
        <v>2</v>
      </c>
      <c r="I199">
        <f>SMALL(B199:E199,4)</f>
        <v>2</v>
      </c>
      <c r="J199" t="str">
        <f>"{"&amp;F199&amp;","&amp;G199&amp;","&amp;H199&amp;","&amp;I199&amp;"}"</f>
        <v>{2,2,2,2}</v>
      </c>
    </row>
    <row r="200" spans="1:10" x14ac:dyDescent="0.25">
      <c r="A200" s="15" t="s">
        <v>33</v>
      </c>
      <c r="B200" s="15">
        <v>2</v>
      </c>
      <c r="C200">
        <v>2</v>
      </c>
      <c r="D200">
        <v>2</v>
      </c>
      <c r="E200">
        <v>2</v>
      </c>
      <c r="F200">
        <f>SMALL(B200:E200,1)</f>
        <v>2</v>
      </c>
      <c r="G200">
        <f>SMALL(B200:E200,2)</f>
        <v>2</v>
      </c>
      <c r="H200">
        <f>SMALL(B200:E200,3)</f>
        <v>2</v>
      </c>
      <c r="I200">
        <f>SMALL(B200:E200,4)</f>
        <v>2</v>
      </c>
      <c r="J200" t="str">
        <f>"{"&amp;F200&amp;","&amp;G200&amp;","&amp;H200&amp;","&amp;I200&amp;"}"</f>
        <v>{2,2,2,2}</v>
      </c>
    </row>
    <row r="201" spans="1:10" x14ac:dyDescent="0.25">
      <c r="A201" s="15" t="s">
        <v>98</v>
      </c>
      <c r="B201" s="15">
        <v>4</v>
      </c>
      <c r="C201">
        <v>3</v>
      </c>
      <c r="D201">
        <v>4</v>
      </c>
      <c r="E201">
        <v>4</v>
      </c>
      <c r="F201">
        <f>SMALL(B201:E201,1)</f>
        <v>3</v>
      </c>
      <c r="G201">
        <f>SMALL(B201:E201,2)</f>
        <v>4</v>
      </c>
      <c r="H201">
        <f>SMALL(B201:E201,3)</f>
        <v>4</v>
      </c>
      <c r="I201">
        <f>SMALL(B201:E201,4)</f>
        <v>4</v>
      </c>
      <c r="J201" t="str">
        <f>"{"&amp;F201&amp;","&amp;G201&amp;","&amp;H201&amp;","&amp;I201&amp;"}"</f>
        <v>{3,4,4,4}</v>
      </c>
    </row>
    <row r="202" spans="1:10" x14ac:dyDescent="0.25">
      <c r="A202" s="24" t="s">
        <v>69</v>
      </c>
      <c r="B202" s="24">
        <v>2</v>
      </c>
      <c r="C202">
        <v>3</v>
      </c>
      <c r="D202">
        <v>4</v>
      </c>
      <c r="E202">
        <v>2</v>
      </c>
      <c r="F202">
        <f>SMALL(B202:E202,1)</f>
        <v>2</v>
      </c>
      <c r="G202">
        <f>SMALL(B202:E202,2)</f>
        <v>2</v>
      </c>
      <c r="H202">
        <f>SMALL(B202:E202,3)</f>
        <v>3</v>
      </c>
      <c r="I202">
        <f>SMALL(B202:E202,4)</f>
        <v>4</v>
      </c>
      <c r="J202" t="str">
        <f>"{"&amp;F202&amp;","&amp;G202&amp;","&amp;H202&amp;","&amp;I202&amp;"}"</f>
        <v>{2,2,3,4}</v>
      </c>
    </row>
  </sheetData>
  <autoFilter ref="A1:J1">
    <sortState ref="A2:J20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02"/>
  <sheetViews>
    <sheetView workbookViewId="0">
      <selection activeCell="A23" sqref="A23"/>
    </sheetView>
  </sheetViews>
  <sheetFormatPr defaultRowHeight="15" x14ac:dyDescent="0.25"/>
  <cols>
    <col min="1" max="6" width="9.140625" style="2"/>
    <col min="7" max="7" width="15.42578125" style="2" bestFit="1" customWidth="1"/>
    <col min="8" max="8" width="16.28515625" style="2" bestFit="1" customWidth="1"/>
    <col min="9" max="11" width="3" style="2" customWidth="1"/>
    <col min="12" max="12" width="2" style="2" customWidth="1"/>
    <col min="13" max="13" width="11.28515625" style="2" customWidth="1"/>
    <col min="14" max="14" width="2" style="2" customWidth="1"/>
    <col min="15" max="17" width="3" style="2" bestFit="1" customWidth="1"/>
    <col min="18" max="19" width="2" style="2" customWidth="1"/>
    <col min="20" max="20" width="9.140625" style="2"/>
    <col min="21" max="22" width="3.42578125" style="2" customWidth="1"/>
    <col min="23" max="25" width="3" style="2" bestFit="1" customWidth="1"/>
    <col min="26" max="16384" width="9.140625" style="2"/>
  </cols>
  <sheetData>
    <row r="1" spans="1:26" ht="15.75" thickBot="1" x14ac:dyDescent="0.3">
      <c r="A1" s="1" t="s">
        <v>10</v>
      </c>
      <c r="B1" s="1" t="s">
        <v>11</v>
      </c>
      <c r="G1" s="11" t="s">
        <v>16</v>
      </c>
      <c r="H1" s="11" t="s">
        <v>15</v>
      </c>
      <c r="I1"/>
      <c r="J1"/>
      <c r="K1"/>
      <c r="L1"/>
      <c r="M1"/>
    </row>
    <row r="2" spans="1:26" ht="15.75" hidden="1" thickTop="1" x14ac:dyDescent="0.25">
      <c r="A2" s="3">
        <v>4</v>
      </c>
      <c r="B2" s="4">
        <v>3.5</v>
      </c>
      <c r="C2" s="5"/>
      <c r="G2" s="11" t="s">
        <v>13</v>
      </c>
      <c r="H2">
        <v>1</v>
      </c>
      <c r="I2">
        <v>2</v>
      </c>
      <c r="J2">
        <v>3</v>
      </c>
      <c r="K2">
        <v>4</v>
      </c>
      <c r="L2">
        <v>5</v>
      </c>
      <c r="M2" t="s">
        <v>14</v>
      </c>
    </row>
    <row r="3" spans="1:26" ht="15.75" hidden="1" thickTop="1" x14ac:dyDescent="0.25">
      <c r="A3" s="6">
        <v>3</v>
      </c>
      <c r="B3" s="7">
        <v>3</v>
      </c>
      <c r="C3" s="5"/>
      <c r="G3" s="26">
        <v>1.5</v>
      </c>
      <c r="H3" s="10"/>
      <c r="I3" s="10">
        <v>2</v>
      </c>
      <c r="J3" s="10"/>
      <c r="K3" s="10"/>
      <c r="L3" s="10"/>
      <c r="M3" s="10">
        <v>2</v>
      </c>
    </row>
    <row r="4" spans="1:26" ht="15.75" thickTop="1" x14ac:dyDescent="0.25">
      <c r="A4" s="3">
        <v>2</v>
      </c>
      <c r="B4" s="4">
        <v>2.25</v>
      </c>
      <c r="C4" s="5"/>
      <c r="G4" s="26">
        <v>1.75</v>
      </c>
      <c r="H4" s="10">
        <v>2</v>
      </c>
      <c r="I4" s="10">
        <v>4</v>
      </c>
      <c r="J4" s="10"/>
      <c r="K4" s="10"/>
      <c r="L4" s="10"/>
      <c r="M4" s="10">
        <v>6</v>
      </c>
    </row>
    <row r="5" spans="1:26" hidden="1" x14ac:dyDescent="0.25">
      <c r="A5" s="6">
        <v>4</v>
      </c>
      <c r="B5" s="7">
        <v>2.75</v>
      </c>
      <c r="C5" s="5"/>
      <c r="G5" s="26">
        <v>2</v>
      </c>
      <c r="H5" s="10">
        <v>1</v>
      </c>
      <c r="I5" s="10">
        <v>20</v>
      </c>
      <c r="J5" s="10"/>
      <c r="K5" s="10"/>
      <c r="L5" s="10"/>
      <c r="M5" s="10">
        <v>21</v>
      </c>
    </row>
    <row r="6" spans="1:26" hidden="1" x14ac:dyDescent="0.25">
      <c r="A6" s="3">
        <v>4</v>
      </c>
      <c r="B6" s="4">
        <v>4</v>
      </c>
      <c r="C6" s="5"/>
      <c r="G6" s="26">
        <v>2.25</v>
      </c>
      <c r="H6" s="10"/>
      <c r="I6" s="10">
        <v>17</v>
      </c>
      <c r="J6" s="10">
        <v>2</v>
      </c>
      <c r="K6" s="10"/>
      <c r="L6" s="10"/>
      <c r="M6" s="10">
        <v>19</v>
      </c>
    </row>
    <row r="7" spans="1:26" hidden="1" x14ac:dyDescent="0.25">
      <c r="A7" s="6">
        <v>3</v>
      </c>
      <c r="B7" s="7">
        <v>3.5</v>
      </c>
      <c r="C7" s="5"/>
      <c r="G7" s="26">
        <v>2.5</v>
      </c>
      <c r="H7" s="10"/>
      <c r="I7" s="10">
        <v>11</v>
      </c>
      <c r="J7" s="10">
        <v>11</v>
      </c>
      <c r="K7" s="10">
        <v>2</v>
      </c>
      <c r="L7" s="10"/>
      <c r="M7" s="10">
        <v>24</v>
      </c>
      <c r="V7" s="38" t="s">
        <v>22</v>
      </c>
      <c r="W7" s="38"/>
      <c r="X7" s="38"/>
      <c r="Y7" s="38"/>
      <c r="Z7" s="38"/>
    </row>
    <row r="8" spans="1:26" hidden="1" x14ac:dyDescent="0.25">
      <c r="A8" s="3">
        <v>4</v>
      </c>
      <c r="B8" s="4">
        <v>3.75</v>
      </c>
      <c r="C8" s="5"/>
      <c r="G8" s="26">
        <v>2.75</v>
      </c>
      <c r="H8" s="10"/>
      <c r="I8" s="10">
        <v>8</v>
      </c>
      <c r="J8" s="10">
        <v>22</v>
      </c>
      <c r="K8" s="10">
        <v>1</v>
      </c>
      <c r="L8" s="10"/>
      <c r="M8" s="10">
        <v>31</v>
      </c>
      <c r="O8" s="2">
        <v>2</v>
      </c>
      <c r="P8" s="2">
        <v>3</v>
      </c>
      <c r="Q8" s="2">
        <v>4</v>
      </c>
      <c r="V8" s="2">
        <v>1</v>
      </c>
      <c r="W8" s="2">
        <v>2</v>
      </c>
      <c r="X8" s="2">
        <v>3</v>
      </c>
      <c r="Y8" s="2">
        <v>4</v>
      </c>
      <c r="Z8" s="17">
        <v>5</v>
      </c>
    </row>
    <row r="9" spans="1:26" hidden="1" x14ac:dyDescent="0.25">
      <c r="A9" s="6">
        <v>3</v>
      </c>
      <c r="B9" s="7">
        <v>3</v>
      </c>
      <c r="C9" s="5"/>
      <c r="G9" s="26">
        <v>3</v>
      </c>
      <c r="H9" s="10"/>
      <c r="I9" s="10">
        <v>3</v>
      </c>
      <c r="J9" s="10">
        <v>16</v>
      </c>
      <c r="K9" s="10">
        <v>11</v>
      </c>
      <c r="L9" s="10"/>
      <c r="M9" s="10">
        <v>30</v>
      </c>
      <c r="N9" s="2">
        <v>1</v>
      </c>
      <c r="O9" s="2">
        <v>4</v>
      </c>
      <c r="T9" s="38" t="s">
        <v>21</v>
      </c>
      <c r="U9" s="2">
        <v>1</v>
      </c>
      <c r="V9" s="17" t="s">
        <v>23</v>
      </c>
      <c r="W9" s="2" t="str">
        <f>ROUND(O9/201*100,1)&amp;"%"</f>
        <v>2%</v>
      </c>
      <c r="X9" s="17" t="s">
        <v>23</v>
      </c>
      <c r="Y9" s="17" t="s">
        <v>23</v>
      </c>
      <c r="Z9" s="17" t="s">
        <v>23</v>
      </c>
    </row>
    <row r="10" spans="1:26" x14ac:dyDescent="0.25">
      <c r="A10" s="3">
        <v>2</v>
      </c>
      <c r="B10" s="4">
        <v>2.75</v>
      </c>
      <c r="C10" s="5"/>
      <c r="G10" s="26">
        <v>3.25</v>
      </c>
      <c r="H10" s="10"/>
      <c r="I10" s="10">
        <v>1</v>
      </c>
      <c r="J10" s="10">
        <v>9</v>
      </c>
      <c r="K10" s="10">
        <v>10</v>
      </c>
      <c r="L10" s="10"/>
      <c r="M10" s="10">
        <v>20</v>
      </c>
      <c r="N10" s="2">
        <v>2</v>
      </c>
      <c r="O10" s="2">
        <v>45</v>
      </c>
      <c r="P10" s="2">
        <v>24</v>
      </c>
      <c r="Q10" s="2">
        <v>1</v>
      </c>
      <c r="T10" s="38"/>
      <c r="U10" s="2">
        <v>2</v>
      </c>
      <c r="V10" s="17" t="s">
        <v>23</v>
      </c>
      <c r="W10" s="2" t="str">
        <f>ROUND(O10/201*100,1)&amp;"%"</f>
        <v>22.4%</v>
      </c>
      <c r="X10" s="2" t="str">
        <f t="shared" ref="X10:Y12" si="0">ROUND(P10/201*100,1)&amp;"%"</f>
        <v>11.9%</v>
      </c>
      <c r="Y10" s="2" t="str">
        <f t="shared" si="0"/>
        <v>0.5%</v>
      </c>
      <c r="Z10" s="17" t="s">
        <v>23</v>
      </c>
    </row>
    <row r="11" spans="1:26" hidden="1" x14ac:dyDescent="0.25">
      <c r="A11" s="6">
        <v>4</v>
      </c>
      <c r="B11" s="7">
        <v>3.75</v>
      </c>
      <c r="C11" s="5"/>
      <c r="G11" s="26">
        <v>3.5</v>
      </c>
      <c r="H11" s="10"/>
      <c r="I11" s="10"/>
      <c r="J11" s="10">
        <v>6</v>
      </c>
      <c r="K11" s="10">
        <v>13</v>
      </c>
      <c r="L11" s="10"/>
      <c r="M11" s="10">
        <v>19</v>
      </c>
      <c r="N11" s="2">
        <v>3</v>
      </c>
      <c r="O11" s="2">
        <v>2</v>
      </c>
      <c r="P11" s="2">
        <v>57</v>
      </c>
      <c r="Q11" s="2">
        <v>5</v>
      </c>
      <c r="T11" s="38"/>
      <c r="U11" s="2">
        <v>3</v>
      </c>
      <c r="V11" s="17" t="s">
        <v>23</v>
      </c>
      <c r="W11" s="2" t="str">
        <f>ROUND(O11/201*100,1)&amp;"%"</f>
        <v>1%</v>
      </c>
      <c r="X11" s="2" t="str">
        <f t="shared" si="0"/>
        <v>28.4%</v>
      </c>
      <c r="Y11" s="2" t="str">
        <f t="shared" si="0"/>
        <v>2.5%</v>
      </c>
      <c r="Z11" s="17" t="s">
        <v>23</v>
      </c>
    </row>
    <row r="12" spans="1:26" hidden="1" x14ac:dyDescent="0.25">
      <c r="A12" s="3">
        <v>4</v>
      </c>
      <c r="B12" s="4">
        <v>3.75</v>
      </c>
      <c r="C12" s="5"/>
      <c r="G12" s="26">
        <v>3.75</v>
      </c>
      <c r="H12" s="10"/>
      <c r="I12" s="10"/>
      <c r="J12" s="10">
        <v>1</v>
      </c>
      <c r="K12" s="10">
        <v>11</v>
      </c>
      <c r="L12" s="10">
        <v>2</v>
      </c>
      <c r="M12" s="10">
        <v>14</v>
      </c>
      <c r="N12" s="2">
        <v>4</v>
      </c>
      <c r="P12" s="2">
        <v>28</v>
      </c>
      <c r="Q12" s="2">
        <v>31</v>
      </c>
      <c r="T12" s="38"/>
      <c r="U12" s="2">
        <v>4</v>
      </c>
      <c r="V12" s="17" t="s">
        <v>23</v>
      </c>
      <c r="W12" s="17" t="s">
        <v>23</v>
      </c>
      <c r="X12" s="2" t="str">
        <f t="shared" si="0"/>
        <v>13.9%</v>
      </c>
      <c r="Y12" s="2" t="str">
        <f t="shared" si="0"/>
        <v>15.4%</v>
      </c>
      <c r="Z12" s="17" t="s">
        <v>23</v>
      </c>
    </row>
    <row r="13" spans="1:26" hidden="1" x14ac:dyDescent="0.25">
      <c r="A13" s="6">
        <v>3</v>
      </c>
      <c r="B13" s="7">
        <v>3.5</v>
      </c>
      <c r="C13" s="5"/>
      <c r="G13" s="26">
        <v>4</v>
      </c>
      <c r="H13" s="10"/>
      <c r="I13" s="10">
        <v>1</v>
      </c>
      <c r="J13" s="10"/>
      <c r="K13" s="10">
        <v>11</v>
      </c>
      <c r="L13" s="10">
        <v>1</v>
      </c>
      <c r="M13" s="10">
        <v>13</v>
      </c>
      <c r="N13" s="2">
        <v>5</v>
      </c>
      <c r="Q13" s="2">
        <v>4</v>
      </c>
      <c r="T13" s="38"/>
      <c r="U13" s="2">
        <v>5</v>
      </c>
      <c r="V13" s="17" t="s">
        <v>23</v>
      </c>
      <c r="W13" s="17" t="s">
        <v>23</v>
      </c>
      <c r="X13" s="17" t="s">
        <v>23</v>
      </c>
      <c r="Y13" s="2" t="str">
        <f>ROUND(Q13/201*100,1)&amp;"%"</f>
        <v>2%</v>
      </c>
      <c r="Z13" s="17" t="s">
        <v>23</v>
      </c>
    </row>
    <row r="14" spans="1:26" x14ac:dyDescent="0.25">
      <c r="A14" s="3">
        <v>2</v>
      </c>
      <c r="B14" s="4">
        <v>2.25</v>
      </c>
      <c r="C14" s="5"/>
      <c r="G14" s="26">
        <v>4.25</v>
      </c>
      <c r="H14" s="10"/>
      <c r="I14" s="10"/>
      <c r="J14" s="10"/>
      <c r="K14" s="10">
        <v>1</v>
      </c>
      <c r="L14" s="10">
        <v>1</v>
      </c>
      <c r="M14" s="10">
        <v>2</v>
      </c>
    </row>
    <row r="15" spans="1:26" x14ac:dyDescent="0.25">
      <c r="A15" s="6">
        <v>2</v>
      </c>
      <c r="B15" s="7">
        <v>2</v>
      </c>
      <c r="C15" s="5"/>
      <c r="G15" s="26" t="s">
        <v>14</v>
      </c>
      <c r="H15" s="10">
        <v>3</v>
      </c>
      <c r="I15" s="10">
        <v>67</v>
      </c>
      <c r="J15" s="10">
        <v>67</v>
      </c>
      <c r="K15" s="10">
        <v>60</v>
      </c>
      <c r="L15" s="10">
        <v>4</v>
      </c>
      <c r="M15" s="10">
        <v>201</v>
      </c>
    </row>
    <row r="16" spans="1:26" hidden="1" x14ac:dyDescent="0.25">
      <c r="A16" s="3">
        <v>3</v>
      </c>
      <c r="B16" s="4">
        <v>3</v>
      </c>
      <c r="C16" s="5"/>
    </row>
    <row r="17" spans="1:3" hidden="1" x14ac:dyDescent="0.25">
      <c r="A17" s="6">
        <v>3</v>
      </c>
      <c r="B17" s="7">
        <v>3</v>
      </c>
      <c r="C17" s="5"/>
    </row>
    <row r="18" spans="1:3" hidden="1" x14ac:dyDescent="0.25">
      <c r="A18" s="3">
        <v>3</v>
      </c>
      <c r="B18" s="4">
        <v>3</v>
      </c>
      <c r="C18" s="5"/>
    </row>
    <row r="19" spans="1:3" hidden="1" x14ac:dyDescent="0.25">
      <c r="A19" s="6">
        <v>3</v>
      </c>
      <c r="B19" s="7">
        <v>2.5</v>
      </c>
      <c r="C19" s="5"/>
    </row>
    <row r="20" spans="1:3" hidden="1" x14ac:dyDescent="0.25">
      <c r="A20" s="3">
        <v>3</v>
      </c>
      <c r="B20" s="4">
        <v>3.25</v>
      </c>
      <c r="C20" s="5"/>
    </row>
    <row r="21" spans="1:3" hidden="1" x14ac:dyDescent="0.25">
      <c r="A21" s="6">
        <v>4</v>
      </c>
      <c r="B21" s="7">
        <v>3.5</v>
      </c>
      <c r="C21" s="5"/>
    </row>
    <row r="22" spans="1:3" hidden="1" x14ac:dyDescent="0.25">
      <c r="A22" s="3">
        <v>4</v>
      </c>
      <c r="B22" s="4">
        <v>3.5</v>
      </c>
      <c r="C22" s="5"/>
    </row>
    <row r="23" spans="1:3" x14ac:dyDescent="0.25">
      <c r="A23" s="6">
        <v>2</v>
      </c>
      <c r="B23" s="7">
        <v>2.5</v>
      </c>
      <c r="C23" s="5"/>
    </row>
    <row r="24" spans="1:3" hidden="1" x14ac:dyDescent="0.25">
      <c r="A24" s="3">
        <v>4</v>
      </c>
      <c r="B24" s="4">
        <v>4</v>
      </c>
      <c r="C24" s="5"/>
    </row>
    <row r="25" spans="1:3" hidden="1" x14ac:dyDescent="0.25">
      <c r="A25" s="6">
        <v>4</v>
      </c>
      <c r="B25" s="7">
        <v>4</v>
      </c>
      <c r="C25" s="5"/>
    </row>
    <row r="26" spans="1:3" hidden="1" x14ac:dyDescent="0.25">
      <c r="A26" s="3">
        <v>3</v>
      </c>
      <c r="B26" s="4">
        <v>3.5</v>
      </c>
      <c r="C26" s="5"/>
    </row>
    <row r="27" spans="1:3" hidden="1" x14ac:dyDescent="0.25">
      <c r="A27" s="6">
        <v>4</v>
      </c>
      <c r="B27" s="7">
        <v>3.75</v>
      </c>
      <c r="C27" s="5"/>
    </row>
    <row r="28" spans="1:3" hidden="1" x14ac:dyDescent="0.25">
      <c r="A28" s="3">
        <v>3</v>
      </c>
      <c r="B28" s="4">
        <v>3</v>
      </c>
      <c r="C28" s="5"/>
    </row>
    <row r="29" spans="1:3" x14ac:dyDescent="0.25">
      <c r="A29" s="6">
        <v>2</v>
      </c>
      <c r="B29" s="7">
        <v>2.75</v>
      </c>
      <c r="C29" s="5"/>
    </row>
    <row r="30" spans="1:3" hidden="1" x14ac:dyDescent="0.25">
      <c r="A30" s="3">
        <v>4</v>
      </c>
      <c r="B30" s="4">
        <v>3</v>
      </c>
      <c r="C30" s="5"/>
    </row>
    <row r="31" spans="1:3" hidden="1" x14ac:dyDescent="0.25">
      <c r="A31" s="6">
        <v>4</v>
      </c>
      <c r="B31" s="7">
        <v>3.5</v>
      </c>
      <c r="C31" s="5"/>
    </row>
    <row r="32" spans="1:3" hidden="1" x14ac:dyDescent="0.25">
      <c r="A32" s="3">
        <v>3</v>
      </c>
      <c r="B32" s="4">
        <v>3</v>
      </c>
      <c r="C32" s="5"/>
    </row>
    <row r="33" spans="1:3" hidden="1" x14ac:dyDescent="0.25">
      <c r="A33" s="6">
        <v>4</v>
      </c>
      <c r="B33" s="7">
        <v>3.5</v>
      </c>
      <c r="C33" s="5"/>
    </row>
    <row r="34" spans="1:3" hidden="1" x14ac:dyDescent="0.25">
      <c r="A34" s="3">
        <v>3</v>
      </c>
      <c r="B34" s="4">
        <v>2.5</v>
      </c>
      <c r="C34" s="5"/>
    </row>
    <row r="35" spans="1:3" x14ac:dyDescent="0.25">
      <c r="A35" s="6">
        <v>2</v>
      </c>
      <c r="B35" s="7">
        <v>2.75</v>
      </c>
      <c r="C35" s="5"/>
    </row>
    <row r="36" spans="1:3" x14ac:dyDescent="0.25">
      <c r="A36" s="3">
        <v>2</v>
      </c>
      <c r="B36" s="4">
        <v>2.5</v>
      </c>
      <c r="C36" s="5"/>
    </row>
    <row r="37" spans="1:3" hidden="1" x14ac:dyDescent="0.25">
      <c r="A37" s="6">
        <v>3</v>
      </c>
      <c r="B37" s="7">
        <v>3.25</v>
      </c>
      <c r="C37" s="5"/>
    </row>
    <row r="38" spans="1:3" hidden="1" x14ac:dyDescent="0.25">
      <c r="A38" s="3">
        <v>3</v>
      </c>
      <c r="B38" s="4">
        <v>2.75</v>
      </c>
      <c r="C38" s="5"/>
    </row>
    <row r="39" spans="1:3" hidden="1" x14ac:dyDescent="0.25">
      <c r="A39" s="6">
        <v>4</v>
      </c>
      <c r="B39" s="7">
        <v>3</v>
      </c>
      <c r="C39" s="5"/>
    </row>
    <row r="40" spans="1:3" hidden="1" x14ac:dyDescent="0.25">
      <c r="A40" s="3">
        <v>4</v>
      </c>
      <c r="B40" s="4">
        <v>4</v>
      </c>
      <c r="C40" s="5"/>
    </row>
    <row r="41" spans="1:3" hidden="1" x14ac:dyDescent="0.25">
      <c r="A41" s="6">
        <v>4</v>
      </c>
      <c r="B41" s="7">
        <v>3.25</v>
      </c>
      <c r="C41" s="5"/>
    </row>
    <row r="42" spans="1:3" hidden="1" x14ac:dyDescent="0.25">
      <c r="A42" s="3">
        <v>3</v>
      </c>
      <c r="B42" s="4">
        <v>2.75</v>
      </c>
      <c r="C42" s="5"/>
    </row>
    <row r="43" spans="1:3" x14ac:dyDescent="0.25">
      <c r="A43" s="6">
        <v>2</v>
      </c>
      <c r="B43" s="7">
        <v>2.5</v>
      </c>
      <c r="C43" s="5"/>
    </row>
    <row r="44" spans="1:3" hidden="1" x14ac:dyDescent="0.25">
      <c r="A44" s="3">
        <v>3</v>
      </c>
      <c r="B44" s="4">
        <v>2.75</v>
      </c>
      <c r="C44" s="5"/>
    </row>
    <row r="45" spans="1:3" hidden="1" x14ac:dyDescent="0.25">
      <c r="A45" s="6">
        <v>4</v>
      </c>
      <c r="B45" s="7">
        <v>3.25</v>
      </c>
      <c r="C45" s="5"/>
    </row>
    <row r="46" spans="1:3" hidden="1" x14ac:dyDescent="0.25">
      <c r="A46" s="3">
        <v>3</v>
      </c>
      <c r="B46" s="4">
        <v>3</v>
      </c>
      <c r="C46" s="5"/>
    </row>
    <row r="47" spans="1:3" x14ac:dyDescent="0.25">
      <c r="A47" s="6">
        <v>2</v>
      </c>
      <c r="B47" s="7">
        <v>2.25</v>
      </c>
      <c r="C47" s="5"/>
    </row>
    <row r="48" spans="1:3" x14ac:dyDescent="0.25">
      <c r="A48" s="3">
        <v>2</v>
      </c>
      <c r="B48" s="4">
        <v>2</v>
      </c>
      <c r="C48" s="5"/>
    </row>
    <row r="49" spans="1:3" hidden="1" x14ac:dyDescent="0.25">
      <c r="A49" s="6">
        <v>4</v>
      </c>
      <c r="B49" s="7">
        <v>3.5</v>
      </c>
      <c r="C49" s="5"/>
    </row>
    <row r="50" spans="1:3" hidden="1" x14ac:dyDescent="0.25">
      <c r="A50" s="3">
        <v>5</v>
      </c>
      <c r="B50" s="4">
        <v>4.25</v>
      </c>
      <c r="C50" s="5"/>
    </row>
    <row r="51" spans="1:3" x14ac:dyDescent="0.25">
      <c r="A51" s="6">
        <v>2</v>
      </c>
      <c r="B51" s="7">
        <v>2.5</v>
      </c>
      <c r="C51" s="5"/>
    </row>
    <row r="52" spans="1:3" hidden="1" x14ac:dyDescent="0.25">
      <c r="A52" s="3">
        <v>4</v>
      </c>
      <c r="B52" s="4">
        <v>4</v>
      </c>
      <c r="C52" s="5"/>
    </row>
    <row r="53" spans="1:3" x14ac:dyDescent="0.25">
      <c r="A53" s="6">
        <v>2</v>
      </c>
      <c r="B53" s="7">
        <v>2</v>
      </c>
      <c r="C53" s="5"/>
    </row>
    <row r="54" spans="1:3" hidden="1" x14ac:dyDescent="0.25">
      <c r="A54" s="3">
        <v>4</v>
      </c>
      <c r="B54" s="4">
        <v>3.5</v>
      </c>
      <c r="C54" s="5"/>
    </row>
    <row r="55" spans="1:3" x14ac:dyDescent="0.25">
      <c r="A55" s="6">
        <v>2</v>
      </c>
      <c r="B55" s="7">
        <v>2</v>
      </c>
      <c r="C55" s="5"/>
    </row>
    <row r="56" spans="1:3" x14ac:dyDescent="0.25">
      <c r="A56" s="3">
        <v>2</v>
      </c>
      <c r="B56" s="4">
        <v>2.75</v>
      </c>
      <c r="C56" s="5"/>
    </row>
    <row r="57" spans="1:3" x14ac:dyDescent="0.25">
      <c r="A57" s="6">
        <v>2</v>
      </c>
      <c r="B57" s="7">
        <v>2.25</v>
      </c>
      <c r="C57" s="5"/>
    </row>
    <row r="58" spans="1:3" x14ac:dyDescent="0.25">
      <c r="A58" s="3">
        <v>2</v>
      </c>
      <c r="B58" s="4">
        <v>2.75</v>
      </c>
      <c r="C58" s="5"/>
    </row>
    <row r="59" spans="1:3" hidden="1" x14ac:dyDescent="0.25">
      <c r="A59" s="6">
        <v>4</v>
      </c>
      <c r="B59" s="7">
        <v>4</v>
      </c>
      <c r="C59" s="5"/>
    </row>
    <row r="60" spans="1:3" hidden="1" x14ac:dyDescent="0.25">
      <c r="A60" s="3">
        <v>3</v>
      </c>
      <c r="B60" s="4">
        <v>2.75</v>
      </c>
      <c r="C60" s="5"/>
    </row>
    <row r="61" spans="1:3" hidden="1" x14ac:dyDescent="0.25">
      <c r="A61" s="6">
        <v>4</v>
      </c>
      <c r="B61" s="7">
        <v>3</v>
      </c>
      <c r="C61" s="5"/>
    </row>
    <row r="62" spans="1:3" hidden="1" x14ac:dyDescent="0.25">
      <c r="A62" s="3">
        <v>4</v>
      </c>
      <c r="B62" s="4">
        <v>4</v>
      </c>
      <c r="C62" s="5"/>
    </row>
    <row r="63" spans="1:3" x14ac:dyDescent="0.25">
      <c r="A63" s="6">
        <v>2</v>
      </c>
      <c r="B63" s="7">
        <v>2</v>
      </c>
      <c r="C63" s="5"/>
    </row>
    <row r="64" spans="1:3" hidden="1" x14ac:dyDescent="0.25">
      <c r="A64" s="3">
        <v>3</v>
      </c>
      <c r="B64" s="4">
        <v>2.75</v>
      </c>
      <c r="C64" s="5"/>
    </row>
    <row r="65" spans="1:3" hidden="1" x14ac:dyDescent="0.25">
      <c r="A65" s="6">
        <v>4</v>
      </c>
      <c r="B65" s="7">
        <v>3</v>
      </c>
      <c r="C65" s="5"/>
    </row>
    <row r="66" spans="1:3" hidden="1" x14ac:dyDescent="0.25">
      <c r="A66" s="3">
        <v>3</v>
      </c>
      <c r="B66" s="4">
        <v>2.75</v>
      </c>
      <c r="C66" s="5"/>
    </row>
    <row r="67" spans="1:3" hidden="1" x14ac:dyDescent="0.25">
      <c r="A67" s="6">
        <v>3</v>
      </c>
      <c r="B67" s="7">
        <v>2.75</v>
      </c>
      <c r="C67" s="5"/>
    </row>
    <row r="68" spans="1:3" x14ac:dyDescent="0.25">
      <c r="A68" s="3">
        <v>2</v>
      </c>
      <c r="B68" s="4">
        <v>2.25</v>
      </c>
      <c r="C68" s="5"/>
    </row>
    <row r="69" spans="1:3" x14ac:dyDescent="0.25">
      <c r="A69" s="6">
        <v>2</v>
      </c>
      <c r="B69" s="7">
        <v>2.25</v>
      </c>
      <c r="C69" s="5"/>
    </row>
    <row r="70" spans="1:3" hidden="1" x14ac:dyDescent="0.25">
      <c r="A70" s="3">
        <v>3</v>
      </c>
      <c r="B70" s="4">
        <v>2.75</v>
      </c>
      <c r="C70" s="5"/>
    </row>
    <row r="71" spans="1:3" hidden="1" x14ac:dyDescent="0.25">
      <c r="A71" s="6">
        <v>3</v>
      </c>
      <c r="B71" s="7">
        <v>2.5</v>
      </c>
      <c r="C71" s="5"/>
    </row>
    <row r="72" spans="1:3" x14ac:dyDescent="0.25">
      <c r="A72" s="3">
        <v>2</v>
      </c>
      <c r="B72" s="4">
        <v>2.25</v>
      </c>
      <c r="C72" s="5"/>
    </row>
    <row r="73" spans="1:3" hidden="1" x14ac:dyDescent="0.25">
      <c r="A73" s="6">
        <v>3</v>
      </c>
      <c r="B73" s="7">
        <v>2.75</v>
      </c>
      <c r="C73" s="5"/>
    </row>
    <row r="74" spans="1:3" hidden="1" x14ac:dyDescent="0.25">
      <c r="A74" s="3">
        <v>4</v>
      </c>
      <c r="B74" s="4">
        <v>3.75</v>
      </c>
      <c r="C74" s="5"/>
    </row>
    <row r="75" spans="1:3" hidden="1" x14ac:dyDescent="0.25">
      <c r="A75" s="6">
        <v>3</v>
      </c>
      <c r="B75" s="7">
        <v>2.75</v>
      </c>
      <c r="C75" s="5"/>
    </row>
    <row r="76" spans="1:3" hidden="1" x14ac:dyDescent="0.25">
      <c r="A76" s="3">
        <v>3</v>
      </c>
      <c r="B76" s="4">
        <v>3.25</v>
      </c>
      <c r="C76" s="5"/>
    </row>
    <row r="77" spans="1:3" x14ac:dyDescent="0.25">
      <c r="A77" s="6">
        <v>2</v>
      </c>
      <c r="B77" s="7">
        <v>2.75</v>
      </c>
      <c r="C77" s="5"/>
    </row>
    <row r="78" spans="1:3" hidden="1" x14ac:dyDescent="0.25">
      <c r="A78" s="3">
        <v>4</v>
      </c>
      <c r="B78" s="4">
        <v>3.5</v>
      </c>
      <c r="C78" s="5"/>
    </row>
    <row r="79" spans="1:3" x14ac:dyDescent="0.25">
      <c r="A79" s="6">
        <v>2</v>
      </c>
      <c r="B79" s="7">
        <v>1.5</v>
      </c>
      <c r="C79" s="5"/>
    </row>
    <row r="80" spans="1:3" hidden="1" x14ac:dyDescent="0.25">
      <c r="A80" s="3">
        <v>3</v>
      </c>
      <c r="B80" s="4">
        <v>3</v>
      </c>
      <c r="C80" s="5"/>
    </row>
    <row r="81" spans="1:3" x14ac:dyDescent="0.25">
      <c r="A81" s="6">
        <v>2</v>
      </c>
      <c r="B81" s="7">
        <v>2</v>
      </c>
      <c r="C81" s="5"/>
    </row>
    <row r="82" spans="1:3" x14ac:dyDescent="0.25">
      <c r="A82" s="3">
        <v>2</v>
      </c>
      <c r="B82" s="4">
        <v>3</v>
      </c>
      <c r="C82" s="5"/>
    </row>
    <row r="83" spans="1:3" hidden="1" x14ac:dyDescent="0.25">
      <c r="A83" s="6">
        <v>4</v>
      </c>
      <c r="B83" s="7">
        <v>3.75</v>
      </c>
      <c r="C83" s="5"/>
    </row>
    <row r="84" spans="1:3" x14ac:dyDescent="0.25">
      <c r="A84" s="3">
        <v>2</v>
      </c>
      <c r="B84" s="4">
        <v>2</v>
      </c>
      <c r="C84" s="5"/>
    </row>
    <row r="85" spans="1:3" hidden="1" x14ac:dyDescent="0.25">
      <c r="A85" s="6">
        <v>4</v>
      </c>
      <c r="B85" s="7">
        <v>3.25</v>
      </c>
      <c r="C85" s="5"/>
    </row>
    <row r="86" spans="1:3" hidden="1" x14ac:dyDescent="0.25">
      <c r="A86" s="3">
        <v>4</v>
      </c>
      <c r="B86" s="4">
        <v>3.5</v>
      </c>
      <c r="C86" s="5"/>
    </row>
    <row r="87" spans="1:3" x14ac:dyDescent="0.25">
      <c r="A87" s="6">
        <v>2</v>
      </c>
      <c r="B87" s="7">
        <v>1.75</v>
      </c>
      <c r="C87" s="5"/>
    </row>
    <row r="88" spans="1:3" x14ac:dyDescent="0.25">
      <c r="A88" s="3">
        <v>2</v>
      </c>
      <c r="B88" s="4">
        <v>2.5</v>
      </c>
      <c r="C88" s="5"/>
    </row>
    <row r="89" spans="1:3" x14ac:dyDescent="0.25">
      <c r="A89" s="6">
        <v>2</v>
      </c>
      <c r="B89" s="7">
        <v>2</v>
      </c>
      <c r="C89" s="5"/>
    </row>
    <row r="90" spans="1:3" hidden="1" x14ac:dyDescent="0.25">
      <c r="A90" s="3">
        <v>4</v>
      </c>
      <c r="B90" s="4">
        <v>3.25</v>
      </c>
      <c r="C90" s="5"/>
    </row>
    <row r="91" spans="1:3" x14ac:dyDescent="0.25">
      <c r="A91" s="6">
        <v>2</v>
      </c>
      <c r="B91" s="7">
        <v>3</v>
      </c>
      <c r="C91" s="5"/>
    </row>
    <row r="92" spans="1:3" hidden="1" x14ac:dyDescent="0.25">
      <c r="A92" s="3">
        <v>4</v>
      </c>
      <c r="B92" s="4">
        <v>3.25</v>
      </c>
      <c r="C92" s="5"/>
    </row>
    <row r="93" spans="1:3" x14ac:dyDescent="0.25">
      <c r="A93" s="6">
        <v>2</v>
      </c>
      <c r="B93" s="7">
        <v>2.75</v>
      </c>
      <c r="C93" s="5"/>
    </row>
    <row r="94" spans="1:3" hidden="1" x14ac:dyDescent="0.25">
      <c r="A94" s="3">
        <v>4</v>
      </c>
      <c r="B94" s="4">
        <v>4</v>
      </c>
      <c r="C94" s="5"/>
    </row>
    <row r="95" spans="1:3" x14ac:dyDescent="0.25">
      <c r="A95" s="6">
        <v>2</v>
      </c>
      <c r="B95" s="7">
        <v>2.75</v>
      </c>
      <c r="C95" s="5"/>
    </row>
    <row r="96" spans="1:3" x14ac:dyDescent="0.25">
      <c r="A96" s="3">
        <v>2</v>
      </c>
      <c r="B96" s="4">
        <v>2.25</v>
      </c>
      <c r="C96" s="5"/>
    </row>
    <row r="97" spans="1:3" x14ac:dyDescent="0.25">
      <c r="A97" s="6">
        <v>2</v>
      </c>
      <c r="B97" s="7">
        <v>2</v>
      </c>
      <c r="C97" s="5"/>
    </row>
    <row r="98" spans="1:3" hidden="1" x14ac:dyDescent="0.25">
      <c r="A98" s="3">
        <v>1</v>
      </c>
      <c r="B98" s="4">
        <v>1.75</v>
      </c>
      <c r="C98" s="5"/>
    </row>
    <row r="99" spans="1:3" hidden="1" x14ac:dyDescent="0.25">
      <c r="A99" s="6">
        <v>3</v>
      </c>
      <c r="B99" s="7">
        <v>3.5</v>
      </c>
      <c r="C99" s="5"/>
    </row>
    <row r="100" spans="1:3" x14ac:dyDescent="0.25">
      <c r="A100" s="3">
        <v>2</v>
      </c>
      <c r="B100" s="4">
        <v>2</v>
      </c>
      <c r="C100" s="5"/>
    </row>
    <row r="101" spans="1:3" x14ac:dyDescent="0.25">
      <c r="A101" s="6">
        <v>2</v>
      </c>
      <c r="B101" s="7">
        <v>2.25</v>
      </c>
      <c r="C101" s="5"/>
    </row>
    <row r="102" spans="1:3" hidden="1" x14ac:dyDescent="0.25">
      <c r="A102" s="3">
        <v>3</v>
      </c>
      <c r="B102" s="4">
        <v>2.5</v>
      </c>
      <c r="C102" s="5"/>
    </row>
    <row r="103" spans="1:3" x14ac:dyDescent="0.25">
      <c r="A103" s="6">
        <v>2</v>
      </c>
      <c r="B103" s="7">
        <v>1.5</v>
      </c>
      <c r="C103" s="5"/>
    </row>
    <row r="104" spans="1:3" hidden="1" x14ac:dyDescent="0.25">
      <c r="A104" s="3">
        <v>3</v>
      </c>
      <c r="B104" s="4">
        <v>2.75</v>
      </c>
      <c r="C104" s="5"/>
    </row>
    <row r="105" spans="1:3" x14ac:dyDescent="0.25">
      <c r="A105" s="6">
        <v>2</v>
      </c>
      <c r="B105" s="7">
        <v>2</v>
      </c>
      <c r="C105" s="5"/>
    </row>
    <row r="106" spans="1:3" x14ac:dyDescent="0.25">
      <c r="A106" s="3">
        <v>2</v>
      </c>
      <c r="B106" s="4">
        <v>2.5</v>
      </c>
      <c r="C106" s="5"/>
    </row>
    <row r="107" spans="1:3" hidden="1" x14ac:dyDescent="0.25">
      <c r="A107" s="6">
        <v>3</v>
      </c>
      <c r="B107" s="7">
        <v>2.75</v>
      </c>
      <c r="C107" s="5"/>
    </row>
    <row r="108" spans="1:3" x14ac:dyDescent="0.25">
      <c r="A108" s="3">
        <v>2</v>
      </c>
      <c r="B108" s="4">
        <v>1.75</v>
      </c>
      <c r="C108" s="5"/>
    </row>
    <row r="109" spans="1:3" x14ac:dyDescent="0.25">
      <c r="A109" s="6">
        <v>2</v>
      </c>
      <c r="B109" s="7">
        <v>1.75</v>
      </c>
      <c r="C109" s="5"/>
    </row>
    <row r="110" spans="1:3" hidden="1" x14ac:dyDescent="0.25">
      <c r="A110" s="3">
        <v>3</v>
      </c>
      <c r="B110" s="4">
        <v>2.25</v>
      </c>
      <c r="C110" s="5"/>
    </row>
    <row r="111" spans="1:3" hidden="1" x14ac:dyDescent="0.25">
      <c r="A111" s="6">
        <v>3</v>
      </c>
      <c r="B111" s="7">
        <v>2.75</v>
      </c>
      <c r="C111" s="5"/>
    </row>
    <row r="112" spans="1:3" hidden="1" x14ac:dyDescent="0.25">
      <c r="A112" s="3">
        <v>4</v>
      </c>
      <c r="B112" s="4">
        <v>3.25</v>
      </c>
      <c r="C112" s="5"/>
    </row>
    <row r="113" spans="1:3" hidden="1" x14ac:dyDescent="0.25">
      <c r="A113" s="6">
        <v>3</v>
      </c>
      <c r="B113" s="7">
        <v>2.5</v>
      </c>
      <c r="C113" s="5"/>
    </row>
    <row r="114" spans="1:3" hidden="1" x14ac:dyDescent="0.25">
      <c r="A114" s="3">
        <v>4</v>
      </c>
      <c r="B114" s="4">
        <v>3</v>
      </c>
      <c r="C114" s="5"/>
    </row>
    <row r="115" spans="1:3" x14ac:dyDescent="0.25">
      <c r="A115" s="6">
        <v>2</v>
      </c>
      <c r="B115" s="7">
        <v>2</v>
      </c>
      <c r="C115" s="5"/>
    </row>
    <row r="116" spans="1:3" hidden="1" x14ac:dyDescent="0.25">
      <c r="A116" s="3">
        <v>3</v>
      </c>
      <c r="B116" s="4">
        <v>2.25</v>
      </c>
      <c r="C116" s="5"/>
    </row>
    <row r="117" spans="1:3" hidden="1" x14ac:dyDescent="0.25">
      <c r="A117" s="6">
        <v>3</v>
      </c>
      <c r="B117" s="7">
        <v>2.5</v>
      </c>
      <c r="C117" s="5"/>
    </row>
    <row r="118" spans="1:3" x14ac:dyDescent="0.25">
      <c r="A118" s="3">
        <v>2</v>
      </c>
      <c r="B118" s="4">
        <v>2.5</v>
      </c>
      <c r="C118" s="5"/>
    </row>
    <row r="119" spans="1:3" hidden="1" x14ac:dyDescent="0.25">
      <c r="A119" s="6">
        <v>4</v>
      </c>
      <c r="B119" s="7">
        <v>2.5</v>
      </c>
      <c r="C119" s="5"/>
    </row>
    <row r="120" spans="1:3" hidden="1" x14ac:dyDescent="0.25">
      <c r="A120" s="3">
        <v>4</v>
      </c>
      <c r="B120" s="4">
        <v>2.5</v>
      </c>
      <c r="C120" s="5"/>
    </row>
    <row r="121" spans="1:3" hidden="1" x14ac:dyDescent="0.25">
      <c r="A121" s="6">
        <v>4</v>
      </c>
      <c r="B121" s="7">
        <v>3</v>
      </c>
      <c r="C121" s="5"/>
    </row>
    <row r="122" spans="1:3" x14ac:dyDescent="0.25">
      <c r="A122" s="3">
        <v>2</v>
      </c>
      <c r="B122" s="4">
        <v>2.25</v>
      </c>
      <c r="C122" s="5"/>
    </row>
    <row r="123" spans="1:3" hidden="1" x14ac:dyDescent="0.25">
      <c r="A123" s="6">
        <v>3</v>
      </c>
      <c r="B123" s="7">
        <v>3</v>
      </c>
      <c r="C123" s="5"/>
    </row>
    <row r="124" spans="1:3" hidden="1" x14ac:dyDescent="0.25">
      <c r="A124" s="3">
        <v>3</v>
      </c>
      <c r="B124" s="4">
        <v>2.75</v>
      </c>
      <c r="C124" s="5"/>
    </row>
    <row r="125" spans="1:3" hidden="1" x14ac:dyDescent="0.25">
      <c r="A125" s="6">
        <v>3</v>
      </c>
      <c r="B125" s="7">
        <v>3.5</v>
      </c>
      <c r="C125" s="5"/>
    </row>
    <row r="126" spans="1:3" x14ac:dyDescent="0.25">
      <c r="A126" s="3">
        <v>2</v>
      </c>
      <c r="B126" s="4">
        <v>2</v>
      </c>
      <c r="C126" s="5"/>
    </row>
    <row r="127" spans="1:3" hidden="1" x14ac:dyDescent="0.25">
      <c r="A127" s="6">
        <v>3</v>
      </c>
      <c r="B127" s="7">
        <v>3.75</v>
      </c>
      <c r="C127" s="5"/>
    </row>
    <row r="128" spans="1:3" hidden="1" x14ac:dyDescent="0.25">
      <c r="A128" s="3">
        <v>3</v>
      </c>
      <c r="B128" s="4">
        <v>2.75</v>
      </c>
      <c r="C128" s="5"/>
    </row>
    <row r="129" spans="1:3" hidden="1" x14ac:dyDescent="0.25">
      <c r="A129" s="6">
        <v>5</v>
      </c>
      <c r="B129" s="7">
        <v>3.75</v>
      </c>
      <c r="C129" s="5"/>
    </row>
    <row r="130" spans="1:3" x14ac:dyDescent="0.25">
      <c r="A130" s="3">
        <v>2</v>
      </c>
      <c r="B130" s="4">
        <v>2</v>
      </c>
      <c r="C130" s="5"/>
    </row>
    <row r="131" spans="1:3" hidden="1" x14ac:dyDescent="0.25">
      <c r="A131" s="6">
        <v>4</v>
      </c>
      <c r="B131" s="7">
        <v>4</v>
      </c>
      <c r="C131" s="5"/>
    </row>
    <row r="132" spans="1:3" hidden="1" x14ac:dyDescent="0.25">
      <c r="A132" s="3">
        <v>3</v>
      </c>
      <c r="B132" s="4">
        <v>3</v>
      </c>
      <c r="C132" s="5"/>
    </row>
    <row r="133" spans="1:3" hidden="1" x14ac:dyDescent="0.25">
      <c r="A133" s="6">
        <v>4</v>
      </c>
      <c r="B133" s="7">
        <v>3.25</v>
      </c>
      <c r="C133" s="5"/>
    </row>
    <row r="134" spans="1:3" x14ac:dyDescent="0.25">
      <c r="A134" s="3">
        <v>2</v>
      </c>
      <c r="B134" s="4">
        <v>2.25</v>
      </c>
      <c r="C134" s="5"/>
    </row>
    <row r="135" spans="1:3" hidden="1" x14ac:dyDescent="0.25">
      <c r="A135" s="6">
        <v>4</v>
      </c>
      <c r="B135" s="7">
        <v>3</v>
      </c>
      <c r="C135" s="5"/>
    </row>
    <row r="136" spans="1:3" hidden="1" x14ac:dyDescent="0.25">
      <c r="A136" s="3">
        <v>3</v>
      </c>
      <c r="B136" s="4">
        <v>3.25</v>
      </c>
      <c r="C136" s="5"/>
    </row>
    <row r="137" spans="1:3" hidden="1" x14ac:dyDescent="0.25">
      <c r="A137" s="6">
        <v>4</v>
      </c>
      <c r="B137" s="7">
        <v>3.75</v>
      </c>
      <c r="C137" s="5"/>
    </row>
    <row r="138" spans="1:3" x14ac:dyDescent="0.25">
      <c r="A138" s="3">
        <v>2</v>
      </c>
      <c r="B138" s="4">
        <v>2</v>
      </c>
      <c r="C138" s="5"/>
    </row>
    <row r="139" spans="1:3" x14ac:dyDescent="0.25">
      <c r="A139" s="6">
        <v>2</v>
      </c>
      <c r="B139" s="7">
        <v>2</v>
      </c>
      <c r="C139" s="5"/>
    </row>
    <row r="140" spans="1:3" hidden="1" x14ac:dyDescent="0.25">
      <c r="A140" s="3">
        <v>5</v>
      </c>
      <c r="B140" s="4">
        <v>3.75</v>
      </c>
      <c r="C140" s="5"/>
    </row>
    <row r="141" spans="1:3" x14ac:dyDescent="0.25">
      <c r="A141" s="6">
        <v>2</v>
      </c>
      <c r="B141" s="7">
        <v>2.5</v>
      </c>
      <c r="C141" s="5"/>
    </row>
    <row r="142" spans="1:3" hidden="1" x14ac:dyDescent="0.25">
      <c r="A142" s="3">
        <v>3</v>
      </c>
      <c r="B142" s="4">
        <v>2.75</v>
      </c>
      <c r="C142" s="5"/>
    </row>
    <row r="143" spans="1:3" hidden="1" x14ac:dyDescent="0.25">
      <c r="A143" s="6">
        <v>4</v>
      </c>
      <c r="B143" s="7">
        <v>3.25</v>
      </c>
      <c r="C143" s="5"/>
    </row>
    <row r="144" spans="1:3" x14ac:dyDescent="0.25">
      <c r="A144" s="3">
        <v>2</v>
      </c>
      <c r="B144" s="4">
        <v>2.5</v>
      </c>
      <c r="C144" s="5"/>
    </row>
    <row r="145" spans="1:3" x14ac:dyDescent="0.25">
      <c r="A145" s="6">
        <v>2</v>
      </c>
      <c r="B145" s="7">
        <v>2</v>
      </c>
      <c r="C145" s="5"/>
    </row>
    <row r="146" spans="1:3" hidden="1" x14ac:dyDescent="0.25">
      <c r="A146" s="3">
        <v>3</v>
      </c>
      <c r="B146" s="4">
        <v>3.25</v>
      </c>
      <c r="C146" s="5"/>
    </row>
    <row r="147" spans="1:3" hidden="1" x14ac:dyDescent="0.25">
      <c r="A147" s="6">
        <v>3</v>
      </c>
      <c r="B147" s="7">
        <v>3</v>
      </c>
      <c r="C147" s="5"/>
    </row>
    <row r="148" spans="1:3" hidden="1" x14ac:dyDescent="0.25">
      <c r="A148" s="3">
        <v>3</v>
      </c>
      <c r="B148" s="4">
        <v>3.25</v>
      </c>
      <c r="C148" s="5"/>
    </row>
    <row r="149" spans="1:3" hidden="1" x14ac:dyDescent="0.25">
      <c r="A149" s="6">
        <v>3</v>
      </c>
      <c r="B149" s="7">
        <v>2.75</v>
      </c>
      <c r="C149" s="5"/>
    </row>
    <row r="150" spans="1:3" hidden="1" x14ac:dyDescent="0.25">
      <c r="A150" s="3">
        <v>5</v>
      </c>
      <c r="B150" s="4">
        <v>4</v>
      </c>
      <c r="C150" s="5"/>
    </row>
    <row r="151" spans="1:3" hidden="1" x14ac:dyDescent="0.25">
      <c r="A151" s="6">
        <v>4</v>
      </c>
      <c r="B151" s="7">
        <v>3</v>
      </c>
      <c r="C151" s="5"/>
    </row>
    <row r="152" spans="1:3" hidden="1" x14ac:dyDescent="0.25">
      <c r="A152" s="3">
        <v>4</v>
      </c>
      <c r="B152" s="4">
        <v>3.25</v>
      </c>
      <c r="C152" s="5"/>
    </row>
    <row r="153" spans="1:3" x14ac:dyDescent="0.25">
      <c r="A153" s="6">
        <v>2</v>
      </c>
      <c r="B153" s="7">
        <v>2.25</v>
      </c>
      <c r="C153" s="5"/>
    </row>
    <row r="154" spans="1:3" hidden="1" x14ac:dyDescent="0.25">
      <c r="A154" s="3">
        <v>3</v>
      </c>
      <c r="B154" s="4">
        <v>3.25</v>
      </c>
      <c r="C154" s="5"/>
    </row>
    <row r="155" spans="1:3" hidden="1" x14ac:dyDescent="0.25">
      <c r="A155" s="6">
        <v>3</v>
      </c>
      <c r="B155" s="7">
        <v>2.75</v>
      </c>
      <c r="C155" s="5"/>
    </row>
    <row r="156" spans="1:3" x14ac:dyDescent="0.25">
      <c r="A156" s="3">
        <v>2</v>
      </c>
      <c r="B156" s="4">
        <v>1.75</v>
      </c>
      <c r="C156" s="5"/>
    </row>
    <row r="157" spans="1:3" hidden="1" x14ac:dyDescent="0.25">
      <c r="A157" s="6">
        <v>3</v>
      </c>
      <c r="B157" s="7">
        <v>2.75</v>
      </c>
      <c r="C157" s="5"/>
    </row>
    <row r="158" spans="1:3" hidden="1" x14ac:dyDescent="0.25">
      <c r="A158" s="3">
        <v>3</v>
      </c>
      <c r="B158" s="4">
        <v>3</v>
      </c>
      <c r="C158" s="5"/>
    </row>
    <row r="159" spans="1:3" x14ac:dyDescent="0.25">
      <c r="A159" s="6">
        <v>2</v>
      </c>
      <c r="B159" s="7">
        <v>2.25</v>
      </c>
      <c r="C159" s="5"/>
    </row>
    <row r="160" spans="1:3" hidden="1" x14ac:dyDescent="0.25">
      <c r="A160" s="3">
        <v>3</v>
      </c>
      <c r="B160" s="4">
        <v>2.5</v>
      </c>
      <c r="C160" s="5"/>
    </row>
    <row r="161" spans="1:3" x14ac:dyDescent="0.25">
      <c r="A161" s="6">
        <v>2</v>
      </c>
      <c r="B161" s="7">
        <v>2.25</v>
      </c>
      <c r="C161" s="5"/>
    </row>
    <row r="162" spans="1:3" hidden="1" x14ac:dyDescent="0.25">
      <c r="A162" s="3">
        <v>3</v>
      </c>
      <c r="B162" s="4">
        <v>3.5</v>
      </c>
      <c r="C162" s="5"/>
    </row>
    <row r="163" spans="1:3" hidden="1" x14ac:dyDescent="0.25">
      <c r="A163" s="6">
        <v>3</v>
      </c>
      <c r="B163" s="7">
        <v>2.5</v>
      </c>
      <c r="C163" s="5"/>
    </row>
    <row r="164" spans="1:3" hidden="1" x14ac:dyDescent="0.25">
      <c r="A164" s="3">
        <v>3</v>
      </c>
      <c r="B164" s="4">
        <v>2.5</v>
      </c>
      <c r="C164" s="5"/>
    </row>
    <row r="165" spans="1:3" x14ac:dyDescent="0.25">
      <c r="A165" s="6">
        <v>2</v>
      </c>
      <c r="B165" s="7">
        <v>2.5</v>
      </c>
      <c r="C165" s="5"/>
    </row>
    <row r="166" spans="1:3" hidden="1" x14ac:dyDescent="0.25">
      <c r="A166" s="3">
        <v>3</v>
      </c>
      <c r="B166" s="4">
        <v>3.25</v>
      </c>
      <c r="C166" s="5"/>
    </row>
    <row r="167" spans="1:3" x14ac:dyDescent="0.25">
      <c r="A167" s="6">
        <v>2</v>
      </c>
      <c r="B167" s="7">
        <v>2</v>
      </c>
      <c r="C167" s="5"/>
    </row>
    <row r="168" spans="1:3" hidden="1" x14ac:dyDescent="0.25">
      <c r="A168" s="3">
        <v>4</v>
      </c>
      <c r="B168" s="4">
        <v>3.25</v>
      </c>
      <c r="C168" s="5"/>
    </row>
    <row r="169" spans="1:3" hidden="1" x14ac:dyDescent="0.25">
      <c r="A169" s="6">
        <v>4</v>
      </c>
      <c r="B169" s="7">
        <v>3</v>
      </c>
      <c r="C169" s="5"/>
    </row>
    <row r="170" spans="1:3" hidden="1" x14ac:dyDescent="0.25">
      <c r="A170" s="3">
        <v>4</v>
      </c>
      <c r="B170" s="4">
        <v>3.75</v>
      </c>
      <c r="C170" s="5"/>
    </row>
    <row r="171" spans="1:3" hidden="1" x14ac:dyDescent="0.25">
      <c r="A171" s="6">
        <v>3</v>
      </c>
      <c r="B171" s="7">
        <v>3</v>
      </c>
      <c r="C171" s="5"/>
    </row>
    <row r="172" spans="1:3" hidden="1" x14ac:dyDescent="0.25">
      <c r="A172" s="3">
        <v>4</v>
      </c>
      <c r="B172" s="4">
        <v>3</v>
      </c>
      <c r="C172" s="5"/>
    </row>
    <row r="173" spans="1:3" hidden="1" x14ac:dyDescent="0.25">
      <c r="A173" s="6">
        <v>1</v>
      </c>
      <c r="B173" s="7">
        <v>1.75</v>
      </c>
      <c r="C173" s="5"/>
    </row>
    <row r="174" spans="1:3" hidden="1" x14ac:dyDescent="0.25">
      <c r="A174" s="3">
        <v>4</v>
      </c>
      <c r="B174" s="4">
        <v>4</v>
      </c>
      <c r="C174" s="5"/>
    </row>
    <row r="175" spans="1:3" hidden="1" x14ac:dyDescent="0.25">
      <c r="A175" s="6">
        <v>4</v>
      </c>
      <c r="B175" s="7">
        <v>3.5</v>
      </c>
      <c r="C175" s="5"/>
    </row>
    <row r="176" spans="1:3" x14ac:dyDescent="0.25">
      <c r="A176" s="3">
        <v>2</v>
      </c>
      <c r="B176" s="4">
        <v>2</v>
      </c>
      <c r="C176" s="5"/>
    </row>
    <row r="177" spans="1:3" hidden="1" x14ac:dyDescent="0.25">
      <c r="A177" s="6">
        <v>4</v>
      </c>
      <c r="B177" s="7">
        <v>4</v>
      </c>
      <c r="C177" s="5"/>
    </row>
    <row r="178" spans="1:3" hidden="1" x14ac:dyDescent="0.25">
      <c r="A178" s="3">
        <v>3</v>
      </c>
      <c r="B178" s="4">
        <v>3.25</v>
      </c>
      <c r="C178" s="5"/>
    </row>
    <row r="179" spans="1:3" hidden="1" x14ac:dyDescent="0.25">
      <c r="A179" s="6">
        <v>4</v>
      </c>
      <c r="B179" s="7">
        <v>3</v>
      </c>
      <c r="C179" s="5"/>
    </row>
    <row r="180" spans="1:3" hidden="1" x14ac:dyDescent="0.25">
      <c r="A180" s="3">
        <v>4</v>
      </c>
      <c r="B180" s="4">
        <v>3.5</v>
      </c>
      <c r="C180" s="5"/>
    </row>
    <row r="181" spans="1:3" hidden="1" x14ac:dyDescent="0.25">
      <c r="A181" s="6">
        <v>4</v>
      </c>
      <c r="B181" s="7">
        <v>3.75</v>
      </c>
      <c r="C181" s="5"/>
    </row>
    <row r="182" spans="1:3" x14ac:dyDescent="0.25">
      <c r="A182" s="3">
        <v>2</v>
      </c>
      <c r="B182" s="4">
        <v>4</v>
      </c>
      <c r="C182" s="5"/>
    </row>
    <row r="183" spans="1:3" hidden="1" x14ac:dyDescent="0.25">
      <c r="A183" s="6">
        <v>4</v>
      </c>
      <c r="B183" s="7">
        <v>4.25</v>
      </c>
      <c r="C183" s="5"/>
    </row>
    <row r="184" spans="1:3" hidden="1" x14ac:dyDescent="0.25">
      <c r="A184" s="3">
        <v>3</v>
      </c>
      <c r="B184" s="4">
        <v>2.75</v>
      </c>
      <c r="C184" s="5"/>
    </row>
    <row r="185" spans="1:3" hidden="1" x14ac:dyDescent="0.25">
      <c r="A185" s="6">
        <v>3</v>
      </c>
      <c r="B185" s="7">
        <v>3</v>
      </c>
      <c r="C185" s="5"/>
    </row>
    <row r="186" spans="1:3" hidden="1" x14ac:dyDescent="0.25">
      <c r="A186" s="3">
        <v>3</v>
      </c>
      <c r="B186" s="4">
        <v>2.5</v>
      </c>
      <c r="C186" s="5"/>
    </row>
    <row r="187" spans="1:3" x14ac:dyDescent="0.25">
      <c r="A187" s="6">
        <v>2</v>
      </c>
      <c r="B187" s="7">
        <v>2.25</v>
      </c>
      <c r="C187" s="5"/>
    </row>
    <row r="188" spans="1:3" hidden="1" x14ac:dyDescent="0.25">
      <c r="A188" s="3">
        <v>4</v>
      </c>
      <c r="B188" s="4">
        <v>3.5</v>
      </c>
      <c r="C188" s="5"/>
    </row>
    <row r="189" spans="1:3" hidden="1" x14ac:dyDescent="0.25">
      <c r="A189" s="6">
        <v>3</v>
      </c>
      <c r="B189" s="7">
        <v>2.75</v>
      </c>
      <c r="C189" s="5"/>
    </row>
    <row r="190" spans="1:3" x14ac:dyDescent="0.25">
      <c r="A190" s="3">
        <v>2</v>
      </c>
      <c r="B190" s="4">
        <v>2.25</v>
      </c>
      <c r="C190" s="5"/>
    </row>
    <row r="191" spans="1:3" x14ac:dyDescent="0.25">
      <c r="A191" s="6">
        <v>2</v>
      </c>
      <c r="B191" s="7">
        <v>3</v>
      </c>
      <c r="C191" s="5"/>
    </row>
    <row r="192" spans="1:3" hidden="1" x14ac:dyDescent="0.25">
      <c r="A192" s="3">
        <v>3</v>
      </c>
      <c r="B192" s="4">
        <v>3</v>
      </c>
      <c r="C192" s="5"/>
    </row>
    <row r="193" spans="1:3" hidden="1" x14ac:dyDescent="0.25">
      <c r="A193" s="6">
        <v>4</v>
      </c>
      <c r="B193" s="7">
        <v>3.75</v>
      </c>
      <c r="C193" s="5"/>
    </row>
    <row r="194" spans="1:3" x14ac:dyDescent="0.25">
      <c r="A194" s="3">
        <v>2</v>
      </c>
      <c r="B194" s="4">
        <v>3.25</v>
      </c>
      <c r="C194" s="5"/>
    </row>
    <row r="195" spans="1:3" hidden="1" x14ac:dyDescent="0.25">
      <c r="A195" s="6">
        <v>4</v>
      </c>
      <c r="B195" s="7">
        <v>3.5</v>
      </c>
      <c r="C195" s="5"/>
    </row>
    <row r="196" spans="1:3" hidden="1" x14ac:dyDescent="0.25">
      <c r="A196" s="3">
        <v>3</v>
      </c>
      <c r="B196" s="4">
        <v>2.5</v>
      </c>
      <c r="C196" s="5"/>
    </row>
    <row r="197" spans="1:3" x14ac:dyDescent="0.25">
      <c r="A197" s="6">
        <v>2</v>
      </c>
      <c r="B197" s="7">
        <v>2.25</v>
      </c>
      <c r="C197" s="5"/>
    </row>
    <row r="198" spans="1:3" x14ac:dyDescent="0.25">
      <c r="A198" s="3">
        <v>2</v>
      </c>
      <c r="B198" s="4">
        <v>2.5</v>
      </c>
      <c r="C198" s="5"/>
    </row>
    <row r="199" spans="1:3" hidden="1" x14ac:dyDescent="0.25">
      <c r="A199" s="6">
        <v>1</v>
      </c>
      <c r="B199" s="7">
        <v>2</v>
      </c>
      <c r="C199" s="5"/>
    </row>
    <row r="200" spans="1:3" x14ac:dyDescent="0.25">
      <c r="A200" s="3">
        <v>2</v>
      </c>
      <c r="B200" s="4">
        <v>2</v>
      </c>
      <c r="C200" s="5"/>
    </row>
    <row r="201" spans="1:3" hidden="1" x14ac:dyDescent="0.25">
      <c r="A201" s="6">
        <v>4</v>
      </c>
      <c r="B201" s="7">
        <v>3.75</v>
      </c>
      <c r="C201" s="5"/>
    </row>
    <row r="202" spans="1:3" hidden="1" x14ac:dyDescent="0.25">
      <c r="A202" s="8">
        <v>3</v>
      </c>
      <c r="B202" s="9">
        <v>2.75</v>
      </c>
      <c r="C202" s="5"/>
    </row>
  </sheetData>
  <autoFilter ref="A1:B202">
    <filterColumn colId="0">
      <filters>
        <filter val="2"/>
      </filters>
    </filterColumn>
  </autoFilter>
  <mergeCells count="2">
    <mergeCell ref="T9:T13"/>
    <mergeCell ref="V7:Z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7"/>
  <sheetViews>
    <sheetView topLeftCell="X1" zoomScaleNormal="100" workbookViewId="0">
      <selection activeCell="Z10" sqref="Z10"/>
    </sheetView>
  </sheetViews>
  <sheetFormatPr defaultRowHeight="15" x14ac:dyDescent="0.25"/>
  <cols>
    <col min="1" max="1" width="17.85546875" bestFit="1" customWidth="1"/>
    <col min="2" max="2" width="8.140625" bestFit="1" customWidth="1"/>
    <col min="3" max="3" width="6" bestFit="1" customWidth="1"/>
    <col min="4" max="4" width="6" customWidth="1"/>
    <col min="5" max="9" width="7" customWidth="1"/>
    <col min="13" max="13" width="13.140625" bestFit="1" customWidth="1"/>
    <col min="14" max="14" width="10" bestFit="1" customWidth="1"/>
    <col min="15" max="15" width="16.42578125" bestFit="1" customWidth="1"/>
    <col min="16" max="20" width="8.5703125" customWidth="1"/>
    <col min="27" max="27" width="9.42578125" bestFit="1" customWidth="1"/>
    <col min="28" max="28" width="6" bestFit="1" customWidth="1"/>
    <col min="29" max="29" width="8.7109375" customWidth="1"/>
    <col min="30" max="30" width="5.5703125" customWidth="1"/>
    <col min="31" max="31" width="8.5703125" bestFit="1" customWidth="1"/>
    <col min="32" max="39" width="5.5703125" customWidth="1"/>
  </cols>
  <sheetData>
    <row r="1" spans="1:55" x14ac:dyDescent="0.25">
      <c r="A1" s="20"/>
      <c r="C1" s="20"/>
      <c r="D1" s="20"/>
      <c r="E1" s="22" t="s">
        <v>24</v>
      </c>
      <c r="F1" s="23"/>
      <c r="G1" s="23"/>
      <c r="H1" s="23"/>
      <c r="I1" s="21"/>
      <c r="M1" s="11" t="s">
        <v>106</v>
      </c>
      <c r="N1" s="11" t="s">
        <v>25</v>
      </c>
      <c r="O1" s="11" t="s">
        <v>26</v>
      </c>
      <c r="P1" t="s">
        <v>132</v>
      </c>
      <c r="Q1" t="s">
        <v>133</v>
      </c>
      <c r="R1" t="s">
        <v>131</v>
      </c>
      <c r="S1" t="s">
        <v>134</v>
      </c>
      <c r="T1" t="s">
        <v>135</v>
      </c>
      <c r="V1" t="s">
        <v>139</v>
      </c>
      <c r="W1">
        <f>133/201*100</f>
        <v>66.169154228855717</v>
      </c>
      <c r="AA1" s="40" t="s">
        <v>136</v>
      </c>
      <c r="AB1" s="40" t="s">
        <v>25</v>
      </c>
      <c r="AC1" s="41" t="s">
        <v>26</v>
      </c>
      <c r="AD1" s="39" t="s">
        <v>165</v>
      </c>
      <c r="AE1" s="39"/>
      <c r="AF1" s="39"/>
      <c r="AG1" s="39"/>
      <c r="AH1" s="39"/>
      <c r="AI1" s="39" t="s">
        <v>165</v>
      </c>
      <c r="AJ1" s="39"/>
      <c r="AK1" s="39"/>
      <c r="AL1" s="39"/>
      <c r="AM1" s="39"/>
      <c r="AN1" t="s">
        <v>161</v>
      </c>
      <c r="AO1" s="23"/>
      <c r="AP1" s="23"/>
      <c r="AQ1" s="23"/>
      <c r="AR1" s="21"/>
      <c r="AS1" t="s">
        <v>164</v>
      </c>
    </row>
    <row r="2" spans="1:55" x14ac:dyDescent="0.25">
      <c r="A2" s="19" t="s">
        <v>27</v>
      </c>
      <c r="B2" s="18" t="s">
        <v>106</v>
      </c>
      <c r="C2" s="19" t="s">
        <v>25</v>
      </c>
      <c r="D2" s="19" t="s">
        <v>26</v>
      </c>
      <c r="E2" s="18">
        <v>1</v>
      </c>
      <c r="F2" s="18">
        <v>2</v>
      </c>
      <c r="G2" s="18">
        <v>3</v>
      </c>
      <c r="H2" s="18">
        <v>4</v>
      </c>
      <c r="I2" s="18">
        <v>5</v>
      </c>
      <c r="M2" t="s">
        <v>107</v>
      </c>
      <c r="N2">
        <v>1.5</v>
      </c>
      <c r="O2">
        <v>2</v>
      </c>
      <c r="P2" s="10"/>
      <c r="Q2" s="10">
        <v>2</v>
      </c>
      <c r="R2" s="10"/>
      <c r="S2" s="10"/>
      <c r="T2" s="10"/>
      <c r="V2" t="s">
        <v>140</v>
      </c>
      <c r="W2">
        <f>SQRT(71/201)</f>
        <v>0.59433478010778673</v>
      </c>
      <c r="AA2" s="40"/>
      <c r="AB2" s="40"/>
      <c r="AC2" s="41"/>
      <c r="AD2" s="35">
        <v>1</v>
      </c>
      <c r="AE2" s="35">
        <v>2</v>
      </c>
      <c r="AF2" s="35">
        <v>3</v>
      </c>
      <c r="AG2" s="35">
        <v>4</v>
      </c>
      <c r="AH2" s="35">
        <v>5</v>
      </c>
      <c r="AI2" s="35">
        <v>1</v>
      </c>
      <c r="AJ2" s="35">
        <v>2</v>
      </c>
      <c r="AK2" s="35">
        <v>3</v>
      </c>
      <c r="AL2" s="35">
        <v>4</v>
      </c>
      <c r="AM2" s="35">
        <v>5</v>
      </c>
      <c r="AN2" s="25">
        <v>1</v>
      </c>
      <c r="AO2" s="25">
        <v>2</v>
      </c>
      <c r="AP2" s="25">
        <v>3</v>
      </c>
      <c r="AQ2" s="25">
        <v>4</v>
      </c>
      <c r="AR2" s="25">
        <v>1</v>
      </c>
      <c r="AS2" s="25">
        <v>2</v>
      </c>
      <c r="AT2" s="25">
        <v>3</v>
      </c>
      <c r="AU2" s="25">
        <v>4</v>
      </c>
      <c r="AV2" s="25">
        <v>5</v>
      </c>
      <c r="BB2" t="s">
        <v>162</v>
      </c>
      <c r="BC2" t="s">
        <v>164</v>
      </c>
    </row>
    <row r="3" spans="1:55" x14ac:dyDescent="0.25">
      <c r="A3" s="18" t="s">
        <v>57</v>
      </c>
      <c r="B3" s="18" t="s">
        <v>107</v>
      </c>
      <c r="C3" s="18">
        <v>1.5</v>
      </c>
      <c r="D3" s="18">
        <v>2</v>
      </c>
      <c r="E3" s="18"/>
      <c r="F3" s="18">
        <v>1</v>
      </c>
      <c r="G3" s="18"/>
      <c r="H3" s="18"/>
      <c r="I3" s="18"/>
      <c r="M3" t="s">
        <v>112</v>
      </c>
      <c r="N3">
        <v>1.75</v>
      </c>
      <c r="O3">
        <v>2</v>
      </c>
      <c r="P3" s="10"/>
      <c r="Q3" s="10">
        <v>1</v>
      </c>
      <c r="R3" s="10"/>
      <c r="S3" s="10"/>
      <c r="T3" s="10"/>
      <c r="V3" t="s">
        <v>141</v>
      </c>
      <c r="W3">
        <f>SQRT(62.75/201)</f>
        <v>0.55873880724929792</v>
      </c>
      <c r="AA3" s="28" t="s">
        <v>107</v>
      </c>
      <c r="AB3" s="28">
        <v>1.5</v>
      </c>
      <c r="AC3" s="29">
        <v>2</v>
      </c>
      <c r="AD3" s="30" t="str">
        <f>IF(AN3+AS3&gt;0,AN3+AS3,"")</f>
        <v/>
      </c>
      <c r="AE3" s="31">
        <f>IF(AO3+AT3&gt;0,AO3+AT3,"")</f>
        <v>2</v>
      </c>
      <c r="AF3" s="30" t="str">
        <f>IF(AP3+AU3&gt;0,AP3+AU3,"")</f>
        <v/>
      </c>
      <c r="AG3" s="30" t="str">
        <f>IF(AQ3+AV3&gt;0,AQ3+AV3,"")</f>
        <v/>
      </c>
      <c r="AH3" s="30" t="str">
        <f>IF(AR3+AW3&gt;0,AR3+AW3,"")</f>
        <v/>
      </c>
      <c r="AI3" s="30" t="str">
        <f t="shared" ref="AI3:AI27" si="0">IF(AS3="",IF(AN3="","",AN3),(AN3+0)&amp;"+"&amp;AS3)</f>
        <v/>
      </c>
      <c r="AJ3" s="31">
        <f t="shared" ref="AJ3:AJ27" si="1">IF(AT3="",IF(AO3="","",AO3),(AO3+0)&amp;"+"&amp;AT3)</f>
        <v>2</v>
      </c>
      <c r="AK3" s="30" t="str">
        <f t="shared" ref="AK3:AK27" si="2">IF(AU3="",IF(AP3="","",AP3),(AP3+0)&amp;"+"&amp;AU3)</f>
        <v/>
      </c>
      <c r="AL3" s="30" t="str">
        <f t="shared" ref="AL3:AL27" si="3">IF(AV3="",IF(AQ3="","",AQ3),(AQ3+0)&amp;"+"&amp;AV3)</f>
        <v/>
      </c>
      <c r="AM3" s="30" t="str">
        <f t="shared" ref="AM3:AM27" si="4">IF(AW3="",IF(AR3="","",AR3),(AR3+0)&amp;"+"&amp;AW3)</f>
        <v/>
      </c>
      <c r="AN3" s="27"/>
      <c r="AO3" s="27">
        <v>2</v>
      </c>
      <c r="AP3" s="27"/>
      <c r="AQ3" s="27"/>
      <c r="AR3" s="27"/>
      <c r="AS3" s="27"/>
      <c r="AT3" s="27"/>
      <c r="AU3" s="27"/>
      <c r="AV3" s="27"/>
      <c r="BA3" t="s">
        <v>139</v>
      </c>
      <c r="BB3" s="36">
        <f>137/201</f>
        <v>0.68159203980099503</v>
      </c>
      <c r="BC3" s="36">
        <f>115/161</f>
        <v>0.7142857142857143</v>
      </c>
    </row>
    <row r="4" spans="1:55" x14ac:dyDescent="0.25">
      <c r="A4" s="18" t="s">
        <v>58</v>
      </c>
      <c r="B4" s="18" t="s">
        <v>107</v>
      </c>
      <c r="C4" s="18">
        <v>1.5</v>
      </c>
      <c r="D4" s="18">
        <v>2</v>
      </c>
      <c r="E4" s="18"/>
      <c r="F4" s="18">
        <v>1</v>
      </c>
      <c r="G4" s="18"/>
      <c r="H4" s="18"/>
      <c r="I4" s="18"/>
      <c r="M4" t="s">
        <v>108</v>
      </c>
      <c r="N4">
        <v>1.75</v>
      </c>
      <c r="O4">
        <v>2</v>
      </c>
      <c r="P4" s="10">
        <v>3</v>
      </c>
      <c r="Q4" s="10">
        <v>3</v>
      </c>
      <c r="R4" s="10"/>
      <c r="S4" s="10"/>
      <c r="T4" s="10"/>
      <c r="AA4" s="28" t="s">
        <v>112</v>
      </c>
      <c r="AB4" s="28">
        <v>1.75</v>
      </c>
      <c r="AC4" s="29">
        <v>2</v>
      </c>
      <c r="AD4" s="30" t="str">
        <f t="shared" ref="AD4:AD27" si="5">IF(AN4+AS4&gt;0,AN4+AS4,"")</f>
        <v/>
      </c>
      <c r="AE4" s="31">
        <f t="shared" ref="AE4:AE27" si="6">IF(AO4+AT4&gt;0,AO4+AT4,"")</f>
        <v>1</v>
      </c>
      <c r="AF4" s="30" t="str">
        <f t="shared" ref="AF4:AF27" si="7">IF(AP4+AU4&gt;0,AP4+AU4,"")</f>
        <v/>
      </c>
      <c r="AG4" s="30" t="str">
        <f t="shared" ref="AG4:AG27" si="8">IF(AQ4+AV4&gt;0,AQ4+AV4,"")</f>
        <v/>
      </c>
      <c r="AH4" s="30" t="str">
        <f t="shared" ref="AH4:AH27" si="9">IF(AR4+AW4&gt;0,AR4+AW4,"")</f>
        <v/>
      </c>
      <c r="AI4" s="30" t="str">
        <f t="shared" si="0"/>
        <v/>
      </c>
      <c r="AJ4" s="31">
        <f t="shared" si="1"/>
        <v>1</v>
      </c>
      <c r="AK4" s="30" t="str">
        <f t="shared" si="2"/>
        <v/>
      </c>
      <c r="AL4" s="30" t="str">
        <f t="shared" si="3"/>
        <v/>
      </c>
      <c r="AM4" s="30" t="str">
        <f t="shared" si="4"/>
        <v/>
      </c>
      <c r="AN4" s="27"/>
      <c r="AO4" s="27">
        <v>1</v>
      </c>
      <c r="AP4" s="27"/>
      <c r="AQ4" s="27"/>
      <c r="AR4" s="27"/>
      <c r="AS4" s="27"/>
      <c r="AT4" s="27"/>
      <c r="AU4" s="27"/>
      <c r="AV4" s="27"/>
      <c r="BA4" t="s">
        <v>140</v>
      </c>
      <c r="BB4" s="37">
        <f>SQRT(59/201)</f>
        <v>0.54178624780300366</v>
      </c>
      <c r="BC4" s="37">
        <f>SQRT(40.94/161)</f>
        <v>0.50426750270636544</v>
      </c>
    </row>
    <row r="5" spans="1:55" x14ac:dyDescent="0.25">
      <c r="A5" s="18" t="s">
        <v>54</v>
      </c>
      <c r="B5" s="18" t="s">
        <v>112</v>
      </c>
      <c r="C5" s="18">
        <v>1.75</v>
      </c>
      <c r="D5" s="18">
        <v>2</v>
      </c>
      <c r="E5" s="18"/>
      <c r="F5" s="18">
        <v>1</v>
      </c>
      <c r="G5" s="18"/>
      <c r="H5" s="18"/>
      <c r="I5" s="18"/>
      <c r="M5" t="s">
        <v>110</v>
      </c>
      <c r="N5">
        <v>2</v>
      </c>
      <c r="O5">
        <v>2</v>
      </c>
      <c r="P5" s="10"/>
      <c r="Q5" s="10">
        <v>4</v>
      </c>
      <c r="R5" s="10"/>
      <c r="S5" s="10"/>
      <c r="T5" s="10"/>
      <c r="AA5" s="28" t="s">
        <v>108</v>
      </c>
      <c r="AB5" s="28">
        <v>1.75</v>
      </c>
      <c r="AC5" s="29">
        <v>2</v>
      </c>
      <c r="AD5" s="33">
        <f t="shared" si="5"/>
        <v>2</v>
      </c>
      <c r="AE5" s="31">
        <f t="shared" si="6"/>
        <v>3</v>
      </c>
      <c r="AF5" s="30" t="str">
        <f t="shared" si="7"/>
        <v/>
      </c>
      <c r="AG5" s="30" t="str">
        <f t="shared" si="8"/>
        <v/>
      </c>
      <c r="AH5" s="30" t="str">
        <f t="shared" si="9"/>
        <v/>
      </c>
      <c r="AI5" s="33" t="str">
        <f t="shared" si="0"/>
        <v>0+2</v>
      </c>
      <c r="AJ5" s="31">
        <f t="shared" si="1"/>
        <v>3</v>
      </c>
      <c r="AK5" s="30" t="str">
        <f t="shared" si="2"/>
        <v/>
      </c>
      <c r="AL5" s="30" t="str">
        <f t="shared" si="3"/>
        <v/>
      </c>
      <c r="AM5" s="30" t="str">
        <f t="shared" si="4"/>
        <v/>
      </c>
      <c r="AN5" s="27"/>
      <c r="AO5" s="27">
        <v>3</v>
      </c>
      <c r="AP5" s="27"/>
      <c r="AQ5" s="27"/>
      <c r="AR5" s="27"/>
      <c r="AS5" s="27">
        <v>2</v>
      </c>
      <c r="AT5" s="27"/>
      <c r="AU5" s="27"/>
      <c r="AV5" s="27"/>
    </row>
    <row r="6" spans="1:55" x14ac:dyDescent="0.25">
      <c r="A6" s="18" t="s">
        <v>55</v>
      </c>
      <c r="B6" s="18" t="s">
        <v>108</v>
      </c>
      <c r="C6" s="18">
        <v>1.75</v>
      </c>
      <c r="D6" s="18">
        <v>2</v>
      </c>
      <c r="E6" s="18">
        <v>1</v>
      </c>
      <c r="F6" s="18"/>
      <c r="G6" s="18"/>
      <c r="H6" s="18"/>
      <c r="I6" s="18"/>
      <c r="M6" t="s">
        <v>115</v>
      </c>
      <c r="N6">
        <v>2.25</v>
      </c>
      <c r="O6">
        <v>2</v>
      </c>
      <c r="P6" s="10"/>
      <c r="Q6" s="10">
        <v>1</v>
      </c>
      <c r="R6" s="10"/>
      <c r="S6" s="10"/>
      <c r="T6" s="10"/>
      <c r="AA6" s="28" t="s">
        <v>110</v>
      </c>
      <c r="AB6" s="28">
        <v>2</v>
      </c>
      <c r="AC6" s="29">
        <v>2</v>
      </c>
      <c r="AD6" s="30" t="str">
        <f t="shared" si="5"/>
        <v/>
      </c>
      <c r="AE6" s="31">
        <f t="shared" si="6"/>
        <v>5</v>
      </c>
      <c r="AF6" s="30" t="str">
        <f t="shared" si="7"/>
        <v/>
      </c>
      <c r="AG6" s="30" t="str">
        <f t="shared" si="8"/>
        <v/>
      </c>
      <c r="AH6" s="30" t="str">
        <f t="shared" si="9"/>
        <v/>
      </c>
      <c r="AI6" s="30" t="str">
        <f t="shared" si="0"/>
        <v/>
      </c>
      <c r="AJ6" s="31" t="str">
        <f t="shared" si="1"/>
        <v>3+2</v>
      </c>
      <c r="AK6" s="30" t="str">
        <f t="shared" si="2"/>
        <v/>
      </c>
      <c r="AL6" s="30" t="str">
        <f t="shared" si="3"/>
        <v/>
      </c>
      <c r="AM6" s="30" t="str">
        <f t="shared" si="4"/>
        <v/>
      </c>
      <c r="AN6" s="27"/>
      <c r="AO6" s="27">
        <v>3</v>
      </c>
      <c r="AP6" s="27"/>
      <c r="AQ6" s="27"/>
      <c r="AR6" s="27"/>
      <c r="AS6" s="27"/>
      <c r="AT6" s="27">
        <v>2</v>
      </c>
      <c r="AU6" s="27"/>
      <c r="AV6" s="27"/>
    </row>
    <row r="7" spans="1:55" x14ac:dyDescent="0.25">
      <c r="A7" s="18" t="s">
        <v>59</v>
      </c>
      <c r="B7" s="18" t="s">
        <v>108</v>
      </c>
      <c r="C7" s="18">
        <v>1.75</v>
      </c>
      <c r="D7" s="18">
        <v>2</v>
      </c>
      <c r="E7" s="18">
        <v>1</v>
      </c>
      <c r="F7" s="18"/>
      <c r="G7" s="18"/>
      <c r="H7" s="18"/>
      <c r="I7" s="18"/>
      <c r="M7" t="s">
        <v>117</v>
      </c>
      <c r="N7">
        <v>2.5</v>
      </c>
      <c r="P7" s="10"/>
      <c r="Q7" s="10"/>
      <c r="R7" s="10">
        <v>1</v>
      </c>
      <c r="S7" s="10">
        <v>1</v>
      </c>
      <c r="T7" s="10"/>
      <c r="AA7" s="28" t="s">
        <v>109</v>
      </c>
      <c r="AB7" s="28">
        <v>2</v>
      </c>
      <c r="AC7" s="29">
        <v>2</v>
      </c>
      <c r="AD7" s="33">
        <f t="shared" si="5"/>
        <v>1</v>
      </c>
      <c r="AE7" s="31">
        <f t="shared" si="6"/>
        <v>14</v>
      </c>
      <c r="AF7" s="30" t="str">
        <f t="shared" si="7"/>
        <v/>
      </c>
      <c r="AG7" s="30" t="str">
        <f t="shared" si="8"/>
        <v/>
      </c>
      <c r="AH7" s="30" t="str">
        <f t="shared" si="9"/>
        <v/>
      </c>
      <c r="AI7" s="33">
        <f t="shared" si="0"/>
        <v>1</v>
      </c>
      <c r="AJ7" s="31">
        <f t="shared" si="1"/>
        <v>14</v>
      </c>
      <c r="AK7" s="30" t="str">
        <f t="shared" si="2"/>
        <v/>
      </c>
      <c r="AL7" s="30" t="str">
        <f t="shared" si="3"/>
        <v/>
      </c>
      <c r="AM7" s="30" t="str">
        <f t="shared" si="4"/>
        <v/>
      </c>
      <c r="AN7" s="27">
        <v>1</v>
      </c>
      <c r="AO7" s="27">
        <v>14</v>
      </c>
      <c r="AP7" s="27"/>
      <c r="AQ7" s="27"/>
      <c r="AR7" s="27"/>
      <c r="AS7" s="27"/>
      <c r="AT7" s="27"/>
      <c r="AU7" s="27"/>
      <c r="AV7" s="27"/>
    </row>
    <row r="8" spans="1:55" x14ac:dyDescent="0.25">
      <c r="A8" s="18" t="s">
        <v>61</v>
      </c>
      <c r="B8" s="18" t="s">
        <v>108</v>
      </c>
      <c r="C8" s="18">
        <v>1.75</v>
      </c>
      <c r="D8" s="18">
        <v>2</v>
      </c>
      <c r="E8" s="18"/>
      <c r="F8" s="18">
        <v>1</v>
      </c>
      <c r="G8" s="18"/>
      <c r="H8" s="18"/>
      <c r="I8" s="18"/>
      <c r="M8" t="s">
        <v>128</v>
      </c>
      <c r="N8">
        <v>3.5</v>
      </c>
      <c r="O8">
        <v>4</v>
      </c>
      <c r="P8" s="10"/>
      <c r="Q8" s="10"/>
      <c r="R8" s="10"/>
      <c r="S8" s="10">
        <v>1</v>
      </c>
      <c r="T8" s="10"/>
      <c r="AA8" s="28" t="s">
        <v>115</v>
      </c>
      <c r="AB8" s="28">
        <v>2.25</v>
      </c>
      <c r="AC8" s="29">
        <v>2</v>
      </c>
      <c r="AD8" s="30" t="str">
        <f t="shared" si="5"/>
        <v/>
      </c>
      <c r="AE8" s="31">
        <f t="shared" si="6"/>
        <v>1</v>
      </c>
      <c r="AF8" s="30" t="str">
        <f t="shared" si="7"/>
        <v/>
      </c>
      <c r="AG8" s="30" t="str">
        <f t="shared" si="8"/>
        <v/>
      </c>
      <c r="AH8" s="30" t="str">
        <f t="shared" si="9"/>
        <v/>
      </c>
      <c r="AI8" s="30" t="str">
        <f t="shared" si="0"/>
        <v/>
      </c>
      <c r="AJ8" s="31">
        <f t="shared" si="1"/>
        <v>1</v>
      </c>
      <c r="AK8" s="30" t="str">
        <f t="shared" si="2"/>
        <v/>
      </c>
      <c r="AL8" s="30" t="str">
        <f t="shared" si="3"/>
        <v/>
      </c>
      <c r="AM8" s="30" t="str">
        <f t="shared" si="4"/>
        <v/>
      </c>
      <c r="AN8" s="27"/>
      <c r="AO8" s="27">
        <v>1</v>
      </c>
      <c r="AP8" s="27"/>
      <c r="AQ8" s="27"/>
      <c r="AR8" s="27"/>
      <c r="AS8" s="27"/>
      <c r="AT8" s="27"/>
      <c r="AU8" s="27"/>
      <c r="AV8" s="27"/>
    </row>
    <row r="9" spans="1:55" x14ac:dyDescent="0.25">
      <c r="A9" s="18" t="s">
        <v>49</v>
      </c>
      <c r="B9" s="18" t="s">
        <v>108</v>
      </c>
      <c r="C9" s="18">
        <v>1.75</v>
      </c>
      <c r="D9" s="18">
        <v>2</v>
      </c>
      <c r="E9" s="18">
        <v>1</v>
      </c>
      <c r="F9" s="18">
        <v>2</v>
      </c>
      <c r="G9" s="18"/>
      <c r="H9" s="18"/>
      <c r="I9" s="18"/>
      <c r="M9" t="s">
        <v>109</v>
      </c>
      <c r="N9">
        <v>2</v>
      </c>
      <c r="O9">
        <v>2</v>
      </c>
      <c r="P9" s="10">
        <v>1</v>
      </c>
      <c r="Q9" s="10">
        <v>16</v>
      </c>
      <c r="R9" s="10"/>
      <c r="S9" s="10"/>
      <c r="T9" s="10"/>
      <c r="AA9" s="28" t="s">
        <v>111</v>
      </c>
      <c r="AB9" s="28">
        <v>2.25</v>
      </c>
      <c r="AC9" s="29">
        <v>2</v>
      </c>
      <c r="AD9" s="30" t="str">
        <f t="shared" si="5"/>
        <v/>
      </c>
      <c r="AE9" s="31">
        <f t="shared" si="6"/>
        <v>12</v>
      </c>
      <c r="AF9" s="33">
        <f t="shared" si="7"/>
        <v>2</v>
      </c>
      <c r="AG9" s="30" t="str">
        <f t="shared" si="8"/>
        <v/>
      </c>
      <c r="AH9" s="30" t="str">
        <f t="shared" si="9"/>
        <v/>
      </c>
      <c r="AI9" s="30" t="str">
        <f t="shared" si="0"/>
        <v/>
      </c>
      <c r="AJ9" s="31">
        <f t="shared" si="1"/>
        <v>12</v>
      </c>
      <c r="AK9" s="33">
        <f t="shared" si="2"/>
        <v>2</v>
      </c>
      <c r="AL9" s="30" t="str">
        <f t="shared" si="3"/>
        <v/>
      </c>
      <c r="AM9" s="30" t="str">
        <f t="shared" si="4"/>
        <v/>
      </c>
      <c r="AN9" s="27"/>
      <c r="AO9" s="27">
        <v>12</v>
      </c>
      <c r="AP9" s="27">
        <v>2</v>
      </c>
      <c r="AQ9" s="27"/>
      <c r="AR9" s="27"/>
      <c r="AS9" s="27"/>
      <c r="AT9" s="27"/>
      <c r="AU9" s="27"/>
      <c r="AV9" s="27"/>
    </row>
    <row r="10" spans="1:55" x14ac:dyDescent="0.25">
      <c r="A10" s="18" t="s">
        <v>33</v>
      </c>
      <c r="B10" s="18" t="s">
        <v>109</v>
      </c>
      <c r="C10" s="18">
        <v>2</v>
      </c>
      <c r="D10" s="18">
        <v>2</v>
      </c>
      <c r="E10" s="18">
        <v>1</v>
      </c>
      <c r="F10" s="18">
        <v>16</v>
      </c>
      <c r="G10" s="18"/>
      <c r="H10" s="18"/>
      <c r="I10" s="18"/>
      <c r="M10" t="s">
        <v>111</v>
      </c>
      <c r="N10">
        <v>2.25</v>
      </c>
      <c r="O10">
        <v>2</v>
      </c>
      <c r="P10" s="10"/>
      <c r="Q10" s="10">
        <v>18</v>
      </c>
      <c r="R10" s="10">
        <v>2</v>
      </c>
      <c r="S10" s="10"/>
      <c r="T10" s="10"/>
      <c r="AA10" s="28" t="s">
        <v>156</v>
      </c>
      <c r="AB10" s="28">
        <v>2.5</v>
      </c>
      <c r="AC10" s="29">
        <v>3</v>
      </c>
      <c r="AD10" s="30" t="str">
        <f t="shared" si="5"/>
        <v/>
      </c>
      <c r="AE10" s="30" t="str">
        <f t="shared" si="6"/>
        <v/>
      </c>
      <c r="AF10" s="31">
        <f t="shared" si="7"/>
        <v>1</v>
      </c>
      <c r="AG10" s="33">
        <f t="shared" si="8"/>
        <v>1</v>
      </c>
      <c r="AH10" s="30" t="str">
        <f t="shared" si="9"/>
        <v/>
      </c>
      <c r="AI10" s="30" t="str">
        <f t="shared" si="0"/>
        <v/>
      </c>
      <c r="AJ10" s="30" t="str">
        <f t="shared" si="1"/>
        <v/>
      </c>
      <c r="AK10" s="31">
        <f t="shared" si="2"/>
        <v>1</v>
      </c>
      <c r="AL10" s="33">
        <f t="shared" si="3"/>
        <v>1</v>
      </c>
      <c r="AM10" s="30" t="str">
        <f t="shared" si="4"/>
        <v/>
      </c>
      <c r="AN10" s="27"/>
      <c r="AO10" s="27"/>
      <c r="AP10" s="27">
        <v>1</v>
      </c>
      <c r="AQ10" s="27">
        <v>1</v>
      </c>
      <c r="AR10" s="27"/>
      <c r="AS10" s="27"/>
      <c r="AT10" s="27"/>
      <c r="AU10" s="27"/>
      <c r="AV10" s="27"/>
    </row>
    <row r="11" spans="1:55" x14ac:dyDescent="0.25">
      <c r="A11" s="18" t="s">
        <v>60</v>
      </c>
      <c r="B11" s="18" t="s">
        <v>110</v>
      </c>
      <c r="C11" s="18">
        <v>2</v>
      </c>
      <c r="D11" s="18">
        <v>2</v>
      </c>
      <c r="E11" s="18"/>
      <c r="F11" s="18">
        <v>1</v>
      </c>
      <c r="G11" s="18"/>
      <c r="H11" s="18"/>
      <c r="I11" s="18"/>
      <c r="M11" t="s">
        <v>118</v>
      </c>
      <c r="N11">
        <v>2.5</v>
      </c>
      <c r="P11" s="10"/>
      <c r="Q11" s="10">
        <v>3</v>
      </c>
      <c r="R11" s="10">
        <v>1</v>
      </c>
      <c r="S11" s="10">
        <v>1</v>
      </c>
      <c r="T11" s="10"/>
      <c r="AA11" s="28" t="s">
        <v>118</v>
      </c>
      <c r="AB11" s="28">
        <v>2.5</v>
      </c>
      <c r="AC11" s="29">
        <v>3</v>
      </c>
      <c r="AD11" s="30" t="str">
        <f t="shared" si="5"/>
        <v/>
      </c>
      <c r="AE11" s="33">
        <f t="shared" si="6"/>
        <v>4</v>
      </c>
      <c r="AF11" s="31">
        <f t="shared" si="7"/>
        <v>1</v>
      </c>
      <c r="AG11" s="30" t="str">
        <f t="shared" si="8"/>
        <v/>
      </c>
      <c r="AH11" s="30" t="str">
        <f t="shared" si="9"/>
        <v/>
      </c>
      <c r="AI11" s="30" t="str">
        <f t="shared" si="0"/>
        <v/>
      </c>
      <c r="AJ11" s="33" t="str">
        <f t="shared" si="1"/>
        <v>3+1</v>
      </c>
      <c r="AK11" s="31">
        <f t="shared" si="2"/>
        <v>1</v>
      </c>
      <c r="AL11" s="30" t="str">
        <f t="shared" si="3"/>
        <v/>
      </c>
      <c r="AM11" s="30" t="str">
        <f t="shared" si="4"/>
        <v/>
      </c>
      <c r="AN11" s="27"/>
      <c r="AO11" s="27">
        <v>3</v>
      </c>
      <c r="AP11" s="27">
        <v>1</v>
      </c>
      <c r="AQ11" s="27"/>
      <c r="AR11" s="27"/>
      <c r="AS11" s="27"/>
      <c r="AT11" s="27">
        <v>1</v>
      </c>
      <c r="AU11" s="27"/>
      <c r="AV11" s="27"/>
    </row>
    <row r="12" spans="1:55" x14ac:dyDescent="0.25">
      <c r="A12" s="18" t="s">
        <v>63</v>
      </c>
      <c r="B12" s="18" t="s">
        <v>110</v>
      </c>
      <c r="C12" s="18">
        <v>2</v>
      </c>
      <c r="D12" s="18">
        <v>2</v>
      </c>
      <c r="E12" s="18"/>
      <c r="F12" s="18">
        <v>1</v>
      </c>
      <c r="G12" s="18"/>
      <c r="H12" s="18"/>
      <c r="I12" s="18"/>
      <c r="M12" t="s">
        <v>113</v>
      </c>
      <c r="N12">
        <v>2.5</v>
      </c>
      <c r="P12" s="10"/>
      <c r="Q12" s="10">
        <v>8</v>
      </c>
      <c r="R12" s="10">
        <v>9</v>
      </c>
      <c r="S12" s="10"/>
      <c r="T12" s="10"/>
      <c r="AA12" s="28" t="s">
        <v>113</v>
      </c>
      <c r="AB12" s="28">
        <v>2.5</v>
      </c>
      <c r="AC12" s="29">
        <v>3</v>
      </c>
      <c r="AD12" s="30" t="str">
        <f t="shared" si="5"/>
        <v/>
      </c>
      <c r="AE12" s="33">
        <f t="shared" si="6"/>
        <v>8</v>
      </c>
      <c r="AF12" s="31">
        <f t="shared" si="7"/>
        <v>6</v>
      </c>
      <c r="AG12" s="30" t="str">
        <f t="shared" si="8"/>
        <v/>
      </c>
      <c r="AH12" s="30" t="str">
        <f t="shared" si="9"/>
        <v/>
      </c>
      <c r="AI12" s="30" t="str">
        <f t="shared" si="0"/>
        <v/>
      </c>
      <c r="AJ12" s="33" t="str">
        <f t="shared" si="1"/>
        <v>4+4</v>
      </c>
      <c r="AK12" s="31">
        <f t="shared" si="2"/>
        <v>6</v>
      </c>
      <c r="AL12" s="30" t="str">
        <f t="shared" si="3"/>
        <v/>
      </c>
      <c r="AM12" s="30" t="str">
        <f t="shared" si="4"/>
        <v/>
      </c>
      <c r="AN12" s="27"/>
      <c r="AO12" s="27">
        <v>4</v>
      </c>
      <c r="AP12" s="27">
        <v>6</v>
      </c>
      <c r="AQ12" s="27"/>
      <c r="AR12" s="27"/>
      <c r="AS12" s="27"/>
      <c r="AT12" s="27">
        <v>4</v>
      </c>
      <c r="AU12" s="27"/>
      <c r="AV12" s="27"/>
    </row>
    <row r="13" spans="1:55" x14ac:dyDescent="0.25">
      <c r="A13" s="18" t="s">
        <v>74</v>
      </c>
      <c r="B13" s="18" t="s">
        <v>110</v>
      </c>
      <c r="C13" s="18">
        <v>2</v>
      </c>
      <c r="D13" s="18">
        <v>2</v>
      </c>
      <c r="E13" s="18"/>
      <c r="F13" s="18">
        <v>2</v>
      </c>
      <c r="G13" s="18"/>
      <c r="H13" s="18"/>
      <c r="I13" s="18"/>
      <c r="M13" t="s">
        <v>114</v>
      </c>
      <c r="N13">
        <v>2.75</v>
      </c>
      <c r="O13">
        <v>3</v>
      </c>
      <c r="P13" s="10"/>
      <c r="Q13" s="10">
        <v>1</v>
      </c>
      <c r="R13" s="10">
        <v>7</v>
      </c>
      <c r="S13" s="10">
        <v>1</v>
      </c>
      <c r="T13" s="10"/>
      <c r="AA13" s="28" t="s">
        <v>157</v>
      </c>
      <c r="AB13" s="28">
        <v>2.75</v>
      </c>
      <c r="AC13" s="29">
        <v>3</v>
      </c>
      <c r="AD13" s="30" t="str">
        <f t="shared" si="5"/>
        <v/>
      </c>
      <c r="AE13" s="30" t="str">
        <f t="shared" si="6"/>
        <v/>
      </c>
      <c r="AF13" s="34" t="str">
        <f t="shared" si="7"/>
        <v/>
      </c>
      <c r="AG13" s="33">
        <f t="shared" si="8"/>
        <v>2</v>
      </c>
      <c r="AH13" s="30" t="str">
        <f t="shared" si="9"/>
        <v/>
      </c>
      <c r="AI13" s="30" t="str">
        <f t="shared" si="0"/>
        <v/>
      </c>
      <c r="AJ13" s="30" t="str">
        <f t="shared" si="1"/>
        <v/>
      </c>
      <c r="AK13" s="34" t="str">
        <f t="shared" si="2"/>
        <v/>
      </c>
      <c r="AL13" s="33" t="str">
        <f t="shared" si="3"/>
        <v>1+1</v>
      </c>
      <c r="AM13" s="30" t="str">
        <f t="shared" si="4"/>
        <v/>
      </c>
      <c r="AN13" s="27"/>
      <c r="AO13" s="27"/>
      <c r="AP13" s="27"/>
      <c r="AQ13" s="27">
        <v>1</v>
      </c>
      <c r="AR13" s="27"/>
      <c r="AS13" s="27"/>
      <c r="AT13" s="27"/>
      <c r="AU13" s="27"/>
      <c r="AV13" s="27">
        <v>1</v>
      </c>
    </row>
    <row r="14" spans="1:55" x14ac:dyDescent="0.25">
      <c r="A14" s="18" t="s">
        <v>44</v>
      </c>
      <c r="B14" s="18" t="s">
        <v>111</v>
      </c>
      <c r="C14" s="18">
        <v>2.25</v>
      </c>
      <c r="D14" s="18">
        <v>2</v>
      </c>
      <c r="E14" s="18"/>
      <c r="F14" s="18">
        <v>3</v>
      </c>
      <c r="G14" s="18"/>
      <c r="H14" s="18"/>
      <c r="I14" s="18"/>
      <c r="M14" t="s">
        <v>121</v>
      </c>
      <c r="N14">
        <v>3</v>
      </c>
      <c r="O14">
        <v>3</v>
      </c>
      <c r="P14" s="10"/>
      <c r="Q14" s="10"/>
      <c r="R14" s="10"/>
      <c r="S14" s="10">
        <v>3</v>
      </c>
      <c r="T14" s="10"/>
      <c r="AA14" s="28" t="s">
        <v>114</v>
      </c>
      <c r="AB14" s="28">
        <v>2.75</v>
      </c>
      <c r="AC14" s="29">
        <v>3</v>
      </c>
      <c r="AD14" s="30" t="str">
        <f t="shared" si="5"/>
        <v/>
      </c>
      <c r="AE14" s="33">
        <f t="shared" si="6"/>
        <v>4</v>
      </c>
      <c r="AF14" s="31">
        <f t="shared" si="7"/>
        <v>10</v>
      </c>
      <c r="AG14" s="30" t="str">
        <f t="shared" si="8"/>
        <v/>
      </c>
      <c r="AH14" s="30" t="str">
        <f t="shared" si="9"/>
        <v/>
      </c>
      <c r="AI14" s="30" t="str">
        <f t="shared" si="0"/>
        <v/>
      </c>
      <c r="AJ14" s="33" t="str">
        <f t="shared" si="1"/>
        <v>0+4</v>
      </c>
      <c r="AK14" s="31" t="str">
        <f t="shared" si="2"/>
        <v>7+3</v>
      </c>
      <c r="AL14" s="30" t="str">
        <f t="shared" si="3"/>
        <v/>
      </c>
      <c r="AM14" s="30" t="str">
        <f t="shared" si="4"/>
        <v/>
      </c>
      <c r="AN14" s="27"/>
      <c r="AO14" s="27"/>
      <c r="AP14" s="27">
        <v>7</v>
      </c>
      <c r="AQ14" s="27"/>
      <c r="AR14" s="27"/>
      <c r="AS14" s="27"/>
      <c r="AT14" s="27">
        <v>4</v>
      </c>
      <c r="AU14" s="27">
        <v>3</v>
      </c>
      <c r="AV14" s="27"/>
    </row>
    <row r="15" spans="1:55" x14ac:dyDescent="0.25">
      <c r="A15" s="18" t="s">
        <v>32</v>
      </c>
      <c r="B15" s="18" t="s">
        <v>111</v>
      </c>
      <c r="C15" s="18">
        <v>2.25</v>
      </c>
      <c r="D15" s="18">
        <v>2</v>
      </c>
      <c r="E15" s="18"/>
      <c r="F15" s="18">
        <v>6</v>
      </c>
      <c r="G15" s="18">
        <v>1</v>
      </c>
      <c r="H15" s="18"/>
      <c r="I15" s="18"/>
      <c r="M15" t="s">
        <v>119</v>
      </c>
      <c r="N15">
        <v>2.75</v>
      </c>
      <c r="O15">
        <v>3</v>
      </c>
      <c r="P15" s="10"/>
      <c r="Q15" s="10">
        <v>7</v>
      </c>
      <c r="R15" s="10">
        <v>17</v>
      </c>
      <c r="S15" s="10"/>
      <c r="T15" s="10"/>
      <c r="AA15" s="28" t="s">
        <v>119</v>
      </c>
      <c r="AB15" s="28">
        <v>2.75</v>
      </c>
      <c r="AC15" s="29">
        <v>3</v>
      </c>
      <c r="AD15" s="30" t="str">
        <f t="shared" si="5"/>
        <v/>
      </c>
      <c r="AE15" s="33">
        <f t="shared" si="6"/>
        <v>4</v>
      </c>
      <c r="AF15" s="31">
        <f t="shared" si="7"/>
        <v>12</v>
      </c>
      <c r="AG15" s="30" t="str">
        <f t="shared" si="8"/>
        <v/>
      </c>
      <c r="AH15" s="30" t="str">
        <f t="shared" si="9"/>
        <v/>
      </c>
      <c r="AI15" s="30" t="str">
        <f t="shared" si="0"/>
        <v/>
      </c>
      <c r="AJ15" s="33">
        <f t="shared" si="1"/>
        <v>4</v>
      </c>
      <c r="AK15" s="31">
        <f t="shared" si="2"/>
        <v>12</v>
      </c>
      <c r="AL15" s="30" t="str">
        <f t="shared" si="3"/>
        <v/>
      </c>
      <c r="AM15" s="30" t="str">
        <f t="shared" si="4"/>
        <v/>
      </c>
      <c r="AN15" s="27"/>
      <c r="AO15" s="27">
        <v>4</v>
      </c>
      <c r="AP15" s="27">
        <v>12</v>
      </c>
      <c r="AQ15" s="27"/>
      <c r="AR15" s="27"/>
      <c r="AS15" s="27"/>
      <c r="AT15" s="27"/>
      <c r="AU15" s="27"/>
      <c r="AV15" s="27"/>
    </row>
    <row r="16" spans="1:55" x14ac:dyDescent="0.25">
      <c r="A16" s="18" t="s">
        <v>66</v>
      </c>
      <c r="B16" s="18" t="s">
        <v>111</v>
      </c>
      <c r="C16" s="18">
        <v>2.25</v>
      </c>
      <c r="D16" s="18">
        <v>2</v>
      </c>
      <c r="E16" s="18"/>
      <c r="F16" s="18">
        <v>2</v>
      </c>
      <c r="G16" s="18">
        <v>1</v>
      </c>
      <c r="H16" s="18"/>
      <c r="I16" s="18"/>
      <c r="M16" t="s">
        <v>122</v>
      </c>
      <c r="N16">
        <v>3</v>
      </c>
      <c r="O16">
        <v>3</v>
      </c>
      <c r="P16" s="10"/>
      <c r="Q16" s="10">
        <v>2</v>
      </c>
      <c r="R16" s="10">
        <v>5</v>
      </c>
      <c r="S16" s="10">
        <v>6</v>
      </c>
      <c r="T16" s="10"/>
      <c r="AA16" s="28" t="s">
        <v>121</v>
      </c>
      <c r="AB16" s="28">
        <v>3</v>
      </c>
      <c r="AC16" s="29">
        <v>3</v>
      </c>
      <c r="AD16" s="30" t="str">
        <f t="shared" si="5"/>
        <v/>
      </c>
      <c r="AE16" s="30" t="str">
        <f t="shared" si="6"/>
        <v/>
      </c>
      <c r="AF16" s="34" t="str">
        <f t="shared" si="7"/>
        <v/>
      </c>
      <c r="AG16" s="33">
        <f t="shared" si="8"/>
        <v>3</v>
      </c>
      <c r="AH16" s="30" t="str">
        <f t="shared" si="9"/>
        <v/>
      </c>
      <c r="AI16" s="30" t="str">
        <f t="shared" si="0"/>
        <v/>
      </c>
      <c r="AJ16" s="30" t="str">
        <f t="shared" si="1"/>
        <v/>
      </c>
      <c r="AK16" s="34" t="str">
        <f t="shared" si="2"/>
        <v/>
      </c>
      <c r="AL16" s="33" t="str">
        <f t="shared" si="3"/>
        <v>2+1</v>
      </c>
      <c r="AM16" s="30" t="str">
        <f t="shared" si="4"/>
        <v/>
      </c>
      <c r="AN16" s="27"/>
      <c r="AO16" s="27"/>
      <c r="AP16" s="27"/>
      <c r="AQ16" s="27">
        <v>2</v>
      </c>
      <c r="AR16" s="27"/>
      <c r="AS16" s="27"/>
      <c r="AT16" s="27"/>
      <c r="AU16" s="27"/>
      <c r="AV16" s="27">
        <v>1</v>
      </c>
    </row>
    <row r="17" spans="1:48" x14ac:dyDescent="0.25">
      <c r="A17" s="18" t="s">
        <v>50</v>
      </c>
      <c r="B17" s="18" t="s">
        <v>111</v>
      </c>
      <c r="C17" s="18">
        <v>2.25</v>
      </c>
      <c r="D17" s="18">
        <v>2</v>
      </c>
      <c r="E17" s="18"/>
      <c r="F17" s="18">
        <v>7</v>
      </c>
      <c r="G17" s="18"/>
      <c r="H17" s="18"/>
      <c r="I17" s="18"/>
      <c r="M17" t="s">
        <v>116</v>
      </c>
      <c r="N17">
        <v>3.25</v>
      </c>
      <c r="O17">
        <v>3</v>
      </c>
      <c r="P17" s="10"/>
      <c r="Q17" s="10">
        <v>1</v>
      </c>
      <c r="R17" s="10">
        <v>2</v>
      </c>
      <c r="S17" s="10">
        <v>7</v>
      </c>
      <c r="T17" s="10"/>
      <c r="AA17" s="28" t="s">
        <v>122</v>
      </c>
      <c r="AB17" s="28">
        <v>3</v>
      </c>
      <c r="AC17" s="29">
        <v>3</v>
      </c>
      <c r="AD17" s="30" t="str">
        <f t="shared" si="5"/>
        <v/>
      </c>
      <c r="AE17" s="33">
        <f t="shared" si="6"/>
        <v>5</v>
      </c>
      <c r="AF17" s="31">
        <f t="shared" si="7"/>
        <v>8</v>
      </c>
      <c r="AG17" s="33">
        <f t="shared" si="8"/>
        <v>2</v>
      </c>
      <c r="AH17" s="30" t="str">
        <f t="shared" si="9"/>
        <v/>
      </c>
      <c r="AI17" s="30" t="str">
        <f t="shared" si="0"/>
        <v/>
      </c>
      <c r="AJ17" s="33" t="str">
        <f t="shared" si="1"/>
        <v>1+4</v>
      </c>
      <c r="AK17" s="31" t="str">
        <f t="shared" si="2"/>
        <v>5+3</v>
      </c>
      <c r="AL17" s="33">
        <f t="shared" si="3"/>
        <v>2</v>
      </c>
      <c r="AM17" s="30" t="str">
        <f t="shared" si="4"/>
        <v/>
      </c>
      <c r="AN17" s="27"/>
      <c r="AO17" s="27">
        <v>1</v>
      </c>
      <c r="AP17" s="27">
        <v>5</v>
      </c>
      <c r="AQ17" s="27">
        <v>2</v>
      </c>
      <c r="AR17" s="27"/>
      <c r="AS17" s="27"/>
      <c r="AT17" s="27">
        <v>4</v>
      </c>
      <c r="AU17" s="27">
        <v>3</v>
      </c>
      <c r="AV17" s="27"/>
    </row>
    <row r="18" spans="1:48" x14ac:dyDescent="0.25">
      <c r="A18" s="18" t="s">
        <v>73</v>
      </c>
      <c r="B18" s="18" t="s">
        <v>115</v>
      </c>
      <c r="C18" s="18">
        <v>2.25</v>
      </c>
      <c r="D18" s="18">
        <v>2</v>
      </c>
      <c r="E18" s="18"/>
      <c r="F18" s="18">
        <v>1</v>
      </c>
      <c r="G18" s="18"/>
      <c r="H18" s="18"/>
      <c r="I18" s="18"/>
      <c r="M18" t="s">
        <v>129</v>
      </c>
      <c r="N18">
        <v>3.5</v>
      </c>
      <c r="O18">
        <v>4</v>
      </c>
      <c r="P18" s="10"/>
      <c r="Q18" s="10"/>
      <c r="R18" s="10"/>
      <c r="S18" s="10">
        <v>1</v>
      </c>
      <c r="T18" s="10"/>
      <c r="AA18" s="28" t="s">
        <v>120</v>
      </c>
      <c r="AB18" s="28">
        <v>3</v>
      </c>
      <c r="AC18" s="29">
        <v>3</v>
      </c>
      <c r="AD18" s="30" t="str">
        <f t="shared" si="5"/>
        <v/>
      </c>
      <c r="AE18" s="33">
        <f t="shared" si="6"/>
        <v>2</v>
      </c>
      <c r="AF18" s="31">
        <f t="shared" si="7"/>
        <v>10</v>
      </c>
      <c r="AG18" s="33">
        <f t="shared" si="8"/>
        <v>6</v>
      </c>
      <c r="AH18" s="30" t="str">
        <f t="shared" si="9"/>
        <v/>
      </c>
      <c r="AI18" s="30" t="str">
        <f t="shared" si="0"/>
        <v/>
      </c>
      <c r="AJ18" s="33" t="str">
        <f t="shared" si="1"/>
        <v>1+1</v>
      </c>
      <c r="AK18" s="31" t="str">
        <f t="shared" si="2"/>
        <v>9+1</v>
      </c>
      <c r="AL18" s="33" t="str">
        <f t="shared" si="3"/>
        <v>3+3</v>
      </c>
      <c r="AM18" s="30" t="str">
        <f t="shared" si="4"/>
        <v/>
      </c>
      <c r="AN18" s="27"/>
      <c r="AO18" s="27">
        <v>1</v>
      </c>
      <c r="AP18" s="27">
        <v>9</v>
      </c>
      <c r="AQ18" s="27">
        <v>3</v>
      </c>
      <c r="AR18" s="27"/>
      <c r="AS18" s="27"/>
      <c r="AT18" s="27">
        <v>1</v>
      </c>
      <c r="AU18" s="27">
        <v>1</v>
      </c>
      <c r="AV18" s="27">
        <v>3</v>
      </c>
    </row>
    <row r="19" spans="1:48" x14ac:dyDescent="0.25">
      <c r="A19" s="18" t="s">
        <v>56</v>
      </c>
      <c r="B19" s="18" t="s">
        <v>117</v>
      </c>
      <c r="C19" s="18">
        <v>2.5</v>
      </c>
      <c r="D19" s="18">
        <v>3</v>
      </c>
      <c r="E19" s="18"/>
      <c r="F19" s="18"/>
      <c r="G19" s="18">
        <v>1</v>
      </c>
      <c r="H19" s="18"/>
      <c r="I19" s="18"/>
      <c r="M19" t="s">
        <v>130</v>
      </c>
      <c r="N19">
        <v>3.75</v>
      </c>
      <c r="O19">
        <v>4</v>
      </c>
      <c r="P19" s="10"/>
      <c r="Q19" s="10"/>
      <c r="R19" s="10"/>
      <c r="S19" s="10"/>
      <c r="T19" s="10">
        <v>1</v>
      </c>
      <c r="AA19" s="28" t="s">
        <v>116</v>
      </c>
      <c r="AB19" s="28">
        <v>3.25</v>
      </c>
      <c r="AC19" s="29">
        <v>3</v>
      </c>
      <c r="AD19" s="30" t="str">
        <f t="shared" si="5"/>
        <v/>
      </c>
      <c r="AE19" s="33">
        <f t="shared" si="6"/>
        <v>1</v>
      </c>
      <c r="AF19" s="31">
        <f t="shared" si="7"/>
        <v>2</v>
      </c>
      <c r="AG19" s="33">
        <f t="shared" si="8"/>
        <v>5</v>
      </c>
      <c r="AH19" s="30" t="str">
        <f t="shared" si="9"/>
        <v/>
      </c>
      <c r="AI19" s="30" t="str">
        <f t="shared" si="0"/>
        <v/>
      </c>
      <c r="AJ19" s="33">
        <f t="shared" si="1"/>
        <v>1</v>
      </c>
      <c r="AK19" s="31">
        <f t="shared" si="2"/>
        <v>2</v>
      </c>
      <c r="AL19" s="33" t="str">
        <f t="shared" si="3"/>
        <v>4+1</v>
      </c>
      <c r="AM19" s="30" t="str">
        <f t="shared" si="4"/>
        <v/>
      </c>
      <c r="AN19" s="27"/>
      <c r="AO19" s="27">
        <v>1</v>
      </c>
      <c r="AP19" s="27">
        <v>2</v>
      </c>
      <c r="AQ19" s="27">
        <v>4</v>
      </c>
      <c r="AR19" s="27"/>
      <c r="AS19" s="27"/>
      <c r="AT19" s="27"/>
      <c r="AU19" s="27"/>
      <c r="AV19" s="27">
        <v>1</v>
      </c>
    </row>
    <row r="20" spans="1:48" x14ac:dyDescent="0.25">
      <c r="A20" s="18" t="s">
        <v>70</v>
      </c>
      <c r="B20" s="18" t="s">
        <v>117</v>
      </c>
      <c r="C20" s="18">
        <v>2.5</v>
      </c>
      <c r="D20" s="18">
        <v>3</v>
      </c>
      <c r="E20" s="18"/>
      <c r="F20" s="18"/>
      <c r="G20" s="18"/>
      <c r="H20" s="18">
        <v>1</v>
      </c>
      <c r="I20" s="18"/>
      <c r="M20" t="s">
        <v>120</v>
      </c>
      <c r="N20">
        <v>3</v>
      </c>
      <c r="O20">
        <v>3</v>
      </c>
      <c r="P20" s="10"/>
      <c r="Q20" s="10">
        <v>2</v>
      </c>
      <c r="R20" s="10">
        <v>9</v>
      </c>
      <c r="S20" s="10">
        <v>4</v>
      </c>
      <c r="T20" s="10"/>
      <c r="AA20" s="28" t="s">
        <v>160</v>
      </c>
      <c r="AB20" s="28">
        <v>3.25</v>
      </c>
      <c r="AC20" s="29">
        <v>3</v>
      </c>
      <c r="AD20" s="30" t="str">
        <f t="shared" si="5"/>
        <v/>
      </c>
      <c r="AE20" s="30" t="str">
        <f t="shared" si="6"/>
        <v/>
      </c>
      <c r="AF20" s="31">
        <f t="shared" si="7"/>
        <v>7</v>
      </c>
      <c r="AG20" s="33">
        <f t="shared" si="8"/>
        <v>5</v>
      </c>
      <c r="AH20" s="30" t="str">
        <f t="shared" si="9"/>
        <v/>
      </c>
      <c r="AI20" s="30" t="str">
        <f t="shared" si="0"/>
        <v/>
      </c>
      <c r="AJ20" s="30" t="str">
        <f t="shared" si="1"/>
        <v/>
      </c>
      <c r="AK20" s="31">
        <f t="shared" si="2"/>
        <v>7</v>
      </c>
      <c r="AL20" s="33">
        <f t="shared" si="3"/>
        <v>5</v>
      </c>
      <c r="AM20" s="30" t="str">
        <f t="shared" si="4"/>
        <v/>
      </c>
      <c r="AN20" s="27"/>
      <c r="AO20" s="27"/>
      <c r="AP20" s="27">
        <v>7</v>
      </c>
      <c r="AQ20" s="27">
        <v>5</v>
      </c>
      <c r="AR20" s="27"/>
      <c r="AS20" s="27"/>
      <c r="AT20" s="27"/>
      <c r="AU20" s="27"/>
      <c r="AV20" s="27"/>
    </row>
    <row r="21" spans="1:48" x14ac:dyDescent="0.25">
      <c r="A21" s="18" t="s">
        <v>62</v>
      </c>
      <c r="B21" s="18" t="s">
        <v>118</v>
      </c>
      <c r="C21" s="18">
        <v>2.5</v>
      </c>
      <c r="D21" s="18">
        <v>3</v>
      </c>
      <c r="E21" s="18"/>
      <c r="F21" s="18">
        <v>1</v>
      </c>
      <c r="G21" s="18"/>
      <c r="H21" s="18">
        <v>1</v>
      </c>
      <c r="I21" s="18"/>
      <c r="M21" t="s">
        <v>123</v>
      </c>
      <c r="N21">
        <v>3.5</v>
      </c>
      <c r="O21">
        <v>4</v>
      </c>
      <c r="P21" s="10"/>
      <c r="Q21" s="10"/>
      <c r="R21" s="10">
        <v>4</v>
      </c>
      <c r="S21" s="10">
        <v>9</v>
      </c>
      <c r="T21" s="10"/>
      <c r="AA21" s="28" t="s">
        <v>158</v>
      </c>
      <c r="AB21" s="28">
        <v>3.5</v>
      </c>
      <c r="AC21" s="29">
        <v>4</v>
      </c>
      <c r="AD21" s="30" t="str">
        <f t="shared" si="5"/>
        <v/>
      </c>
      <c r="AE21" s="30" t="str">
        <f t="shared" si="6"/>
        <v/>
      </c>
      <c r="AF21" s="30" t="str">
        <f t="shared" si="7"/>
        <v/>
      </c>
      <c r="AG21" s="31">
        <f t="shared" si="8"/>
        <v>1</v>
      </c>
      <c r="AH21" s="30" t="str">
        <f t="shared" si="9"/>
        <v/>
      </c>
      <c r="AI21" s="30" t="str">
        <f t="shared" si="0"/>
        <v/>
      </c>
      <c r="AJ21" s="30" t="str">
        <f t="shared" si="1"/>
        <v/>
      </c>
      <c r="AK21" s="30" t="str">
        <f t="shared" si="2"/>
        <v/>
      </c>
      <c r="AL21" s="31">
        <f t="shared" si="3"/>
        <v>1</v>
      </c>
      <c r="AM21" s="30" t="str">
        <f t="shared" si="4"/>
        <v/>
      </c>
      <c r="AN21" s="27"/>
      <c r="AO21" s="27"/>
      <c r="AP21" s="27"/>
      <c r="AQ21" s="27">
        <v>1</v>
      </c>
      <c r="AR21" s="27"/>
      <c r="AS21" s="27"/>
      <c r="AT21" s="27"/>
      <c r="AU21" s="27"/>
      <c r="AV21" s="27"/>
    </row>
    <row r="22" spans="1:48" x14ac:dyDescent="0.25">
      <c r="A22" s="18" t="s">
        <v>92</v>
      </c>
      <c r="B22" s="18" t="s">
        <v>118</v>
      </c>
      <c r="C22" s="18">
        <v>2.5</v>
      </c>
      <c r="D22" s="18">
        <v>3</v>
      </c>
      <c r="E22" s="18"/>
      <c r="F22" s="18">
        <v>2</v>
      </c>
      <c r="G22" s="18">
        <v>1</v>
      </c>
      <c r="H22" s="18"/>
      <c r="I22" s="18"/>
      <c r="M22" t="s">
        <v>125</v>
      </c>
      <c r="N22">
        <v>3.75</v>
      </c>
      <c r="O22">
        <v>4</v>
      </c>
      <c r="P22" s="10"/>
      <c r="Q22" s="10"/>
      <c r="R22" s="10">
        <v>1</v>
      </c>
      <c r="S22" s="10">
        <v>9</v>
      </c>
      <c r="T22" s="10">
        <v>1</v>
      </c>
      <c r="AA22" s="28" t="s">
        <v>129</v>
      </c>
      <c r="AB22" s="28">
        <v>3.5</v>
      </c>
      <c r="AC22" s="29">
        <v>4</v>
      </c>
      <c r="AD22" s="30" t="str">
        <f t="shared" si="5"/>
        <v/>
      </c>
      <c r="AE22" s="30" t="str">
        <f t="shared" si="6"/>
        <v/>
      </c>
      <c r="AF22" s="33">
        <f t="shared" si="7"/>
        <v>1</v>
      </c>
      <c r="AG22" s="31">
        <f t="shared" si="8"/>
        <v>1</v>
      </c>
      <c r="AH22" s="30" t="str">
        <f t="shared" si="9"/>
        <v/>
      </c>
      <c r="AI22" s="30" t="str">
        <f t="shared" si="0"/>
        <v/>
      </c>
      <c r="AJ22" s="30" t="str">
        <f t="shared" si="1"/>
        <v/>
      </c>
      <c r="AK22" s="33" t="str">
        <f t="shared" si="2"/>
        <v>0+1</v>
      </c>
      <c r="AL22" s="31">
        <f t="shared" si="3"/>
        <v>1</v>
      </c>
      <c r="AM22" s="30" t="str">
        <f t="shared" si="4"/>
        <v/>
      </c>
      <c r="AN22" s="27"/>
      <c r="AO22" s="27"/>
      <c r="AP22" s="27"/>
      <c r="AQ22" s="27">
        <v>1</v>
      </c>
      <c r="AR22" s="27"/>
      <c r="AS22" s="27"/>
      <c r="AT22" s="27"/>
      <c r="AU22" s="27">
        <v>1</v>
      </c>
      <c r="AV22" s="27"/>
    </row>
    <row r="23" spans="1:48" x14ac:dyDescent="0.25">
      <c r="A23" s="18" t="s">
        <v>36</v>
      </c>
      <c r="B23" s="18" t="s">
        <v>113</v>
      </c>
      <c r="C23" s="18">
        <v>2.5</v>
      </c>
      <c r="D23" s="18">
        <v>3</v>
      </c>
      <c r="E23" s="18"/>
      <c r="F23" s="18">
        <v>2</v>
      </c>
      <c r="G23" s="18">
        <v>2</v>
      </c>
      <c r="H23" s="18"/>
      <c r="I23" s="18"/>
      <c r="M23" t="s">
        <v>124</v>
      </c>
      <c r="N23">
        <v>3.25</v>
      </c>
      <c r="O23">
        <v>3</v>
      </c>
      <c r="P23" s="10"/>
      <c r="Q23" s="10"/>
      <c r="R23" s="10">
        <v>6</v>
      </c>
      <c r="S23" s="10">
        <v>5</v>
      </c>
      <c r="T23" s="10"/>
      <c r="AA23" s="28" t="s">
        <v>123</v>
      </c>
      <c r="AB23" s="28">
        <v>3.5</v>
      </c>
      <c r="AC23" s="29">
        <v>4</v>
      </c>
      <c r="AD23" s="30" t="str">
        <f t="shared" si="5"/>
        <v/>
      </c>
      <c r="AE23" s="30" t="str">
        <f t="shared" si="6"/>
        <v/>
      </c>
      <c r="AF23" s="33">
        <f t="shared" si="7"/>
        <v>6</v>
      </c>
      <c r="AG23" s="31">
        <f t="shared" si="8"/>
        <v>9</v>
      </c>
      <c r="AH23" s="30" t="str">
        <f t="shared" si="9"/>
        <v/>
      </c>
      <c r="AI23" s="30" t="str">
        <f t="shared" si="0"/>
        <v/>
      </c>
      <c r="AJ23" s="30" t="str">
        <f t="shared" si="1"/>
        <v/>
      </c>
      <c r="AK23" s="33">
        <f t="shared" si="2"/>
        <v>6</v>
      </c>
      <c r="AL23" s="31">
        <f t="shared" si="3"/>
        <v>9</v>
      </c>
      <c r="AM23" s="30" t="str">
        <f t="shared" si="4"/>
        <v/>
      </c>
      <c r="AN23" s="27"/>
      <c r="AO23" s="27"/>
      <c r="AP23" s="27">
        <v>6</v>
      </c>
      <c r="AQ23" s="27">
        <v>9</v>
      </c>
      <c r="AR23" s="27"/>
      <c r="AS23" s="27"/>
      <c r="AT23" s="27"/>
      <c r="AU23" s="27"/>
      <c r="AV23" s="27"/>
    </row>
    <row r="24" spans="1:48" x14ac:dyDescent="0.25">
      <c r="A24" s="18" t="s">
        <v>67</v>
      </c>
      <c r="B24" s="18" t="s">
        <v>113</v>
      </c>
      <c r="C24" s="18">
        <v>2.5</v>
      </c>
      <c r="D24" s="18">
        <v>3</v>
      </c>
      <c r="E24" s="18"/>
      <c r="F24" s="18">
        <v>2</v>
      </c>
      <c r="G24" s="18"/>
      <c r="H24" s="18"/>
      <c r="I24" s="18"/>
      <c r="M24" t="s">
        <v>126</v>
      </c>
      <c r="N24">
        <v>4</v>
      </c>
      <c r="O24">
        <v>4</v>
      </c>
      <c r="P24" s="10"/>
      <c r="Q24" s="10">
        <v>1</v>
      </c>
      <c r="R24" s="10"/>
      <c r="S24" s="10">
        <v>10</v>
      </c>
      <c r="T24" s="10">
        <v>1</v>
      </c>
      <c r="AA24" s="28" t="s">
        <v>159</v>
      </c>
      <c r="AB24" s="28">
        <v>3.75</v>
      </c>
      <c r="AC24" s="29">
        <v>4</v>
      </c>
      <c r="AD24" s="30" t="str">
        <f t="shared" si="5"/>
        <v/>
      </c>
      <c r="AE24" s="30" t="str">
        <f t="shared" si="6"/>
        <v/>
      </c>
      <c r="AF24" s="30" t="str">
        <f t="shared" si="7"/>
        <v/>
      </c>
      <c r="AG24" s="31">
        <f t="shared" si="8"/>
        <v>2</v>
      </c>
      <c r="AH24" s="33">
        <f t="shared" si="9"/>
        <v>1</v>
      </c>
      <c r="AI24" s="30" t="str">
        <f t="shared" si="0"/>
        <v/>
      </c>
      <c r="AJ24" s="30" t="str">
        <f t="shared" si="1"/>
        <v/>
      </c>
      <c r="AK24" s="30" t="str">
        <f t="shared" si="2"/>
        <v/>
      </c>
      <c r="AL24" s="31" t="str">
        <f t="shared" si="3"/>
        <v>0+2</v>
      </c>
      <c r="AM24" s="33">
        <f t="shared" si="4"/>
        <v>1</v>
      </c>
      <c r="AN24" s="27"/>
      <c r="AO24" s="27"/>
      <c r="AP24" s="27"/>
      <c r="AQ24" s="27"/>
      <c r="AR24" s="27">
        <v>1</v>
      </c>
      <c r="AS24" s="27"/>
      <c r="AT24" s="27"/>
      <c r="AU24" s="27"/>
      <c r="AV24" s="27">
        <v>2</v>
      </c>
    </row>
    <row r="25" spans="1:48" x14ac:dyDescent="0.25">
      <c r="A25" s="18" t="s">
        <v>68</v>
      </c>
      <c r="B25" s="18" t="s">
        <v>113</v>
      </c>
      <c r="C25" s="18">
        <v>2.5</v>
      </c>
      <c r="D25" s="18">
        <v>3</v>
      </c>
      <c r="E25" s="18"/>
      <c r="F25" s="18"/>
      <c r="G25" s="18">
        <v>2</v>
      </c>
      <c r="H25" s="18"/>
      <c r="I25" s="18"/>
      <c r="M25" t="s">
        <v>127</v>
      </c>
      <c r="N25">
        <v>4.25</v>
      </c>
      <c r="O25">
        <v>4</v>
      </c>
      <c r="P25" s="10"/>
      <c r="Q25" s="10"/>
      <c r="R25" s="10"/>
      <c r="S25" s="10">
        <v>1</v>
      </c>
      <c r="T25" s="10">
        <v>1</v>
      </c>
      <c r="AA25" s="28" t="s">
        <v>125</v>
      </c>
      <c r="AB25" s="28">
        <v>3.75</v>
      </c>
      <c r="AC25" s="29">
        <v>4</v>
      </c>
      <c r="AD25" s="30" t="str">
        <f t="shared" si="5"/>
        <v/>
      </c>
      <c r="AE25" s="30" t="str">
        <f t="shared" si="6"/>
        <v/>
      </c>
      <c r="AF25" s="33">
        <f t="shared" si="7"/>
        <v>1</v>
      </c>
      <c r="AG25" s="31">
        <f t="shared" si="8"/>
        <v>11</v>
      </c>
      <c r="AH25" s="33">
        <f t="shared" si="9"/>
        <v>1</v>
      </c>
      <c r="AI25" s="30" t="str">
        <f t="shared" si="0"/>
        <v/>
      </c>
      <c r="AJ25" s="30" t="str">
        <f t="shared" si="1"/>
        <v/>
      </c>
      <c r="AK25" s="33">
        <f t="shared" si="2"/>
        <v>1</v>
      </c>
      <c r="AL25" s="31" t="str">
        <f t="shared" si="3"/>
        <v>8+3</v>
      </c>
      <c r="AM25" s="33">
        <f t="shared" si="4"/>
        <v>1</v>
      </c>
      <c r="AN25" s="27"/>
      <c r="AO25" s="27"/>
      <c r="AP25" s="27">
        <v>1</v>
      </c>
      <c r="AQ25" s="27">
        <v>8</v>
      </c>
      <c r="AR25" s="27">
        <v>1</v>
      </c>
      <c r="AS25" s="27"/>
      <c r="AT25" s="27"/>
      <c r="AU25" s="27"/>
      <c r="AV25" s="27">
        <v>3</v>
      </c>
    </row>
    <row r="26" spans="1:48" x14ac:dyDescent="0.25">
      <c r="A26" s="18" t="s">
        <v>75</v>
      </c>
      <c r="B26" s="18" t="s">
        <v>113</v>
      </c>
      <c r="C26" s="18">
        <v>2.5</v>
      </c>
      <c r="D26" s="18">
        <v>3</v>
      </c>
      <c r="E26" s="18"/>
      <c r="F26" s="18">
        <v>2</v>
      </c>
      <c r="G26" s="18">
        <v>4</v>
      </c>
      <c r="H26" s="18"/>
      <c r="I26" s="18"/>
      <c r="AA26" s="28" t="s">
        <v>126</v>
      </c>
      <c r="AB26" s="28">
        <v>4</v>
      </c>
      <c r="AC26" s="29">
        <v>4</v>
      </c>
      <c r="AD26" s="30" t="str">
        <f t="shared" si="5"/>
        <v/>
      </c>
      <c r="AE26" s="32">
        <f t="shared" si="6"/>
        <v>1</v>
      </c>
      <c r="AF26" s="30" t="str">
        <f t="shared" si="7"/>
        <v/>
      </c>
      <c r="AG26" s="31">
        <f t="shared" si="8"/>
        <v>11</v>
      </c>
      <c r="AH26" s="33">
        <f t="shared" si="9"/>
        <v>1</v>
      </c>
      <c r="AI26" s="30" t="str">
        <f t="shared" si="0"/>
        <v/>
      </c>
      <c r="AJ26" s="32" t="str">
        <f t="shared" si="1"/>
        <v>0+1</v>
      </c>
      <c r="AK26" s="30" t="str">
        <f t="shared" si="2"/>
        <v/>
      </c>
      <c r="AL26" s="31" t="str">
        <f t="shared" si="3"/>
        <v>9+2</v>
      </c>
      <c r="AM26" s="33">
        <f t="shared" si="4"/>
        <v>1</v>
      </c>
      <c r="AN26" s="27"/>
      <c r="AO26" s="27"/>
      <c r="AP26" s="27"/>
      <c r="AQ26" s="27">
        <v>9</v>
      </c>
      <c r="AR26" s="27">
        <v>1</v>
      </c>
      <c r="AS26" s="27"/>
      <c r="AT26" s="27">
        <v>1</v>
      </c>
      <c r="AU26" s="27"/>
      <c r="AV26" s="27">
        <v>2</v>
      </c>
    </row>
    <row r="27" spans="1:48" x14ac:dyDescent="0.25">
      <c r="A27" s="18" t="s">
        <v>28</v>
      </c>
      <c r="B27" s="18" t="s">
        <v>113</v>
      </c>
      <c r="C27" s="18">
        <v>2.5</v>
      </c>
      <c r="D27" s="18">
        <v>3</v>
      </c>
      <c r="E27" s="18"/>
      <c r="F27" s="18">
        <v>2</v>
      </c>
      <c r="G27" s="18">
        <v>1</v>
      </c>
      <c r="H27" s="18"/>
      <c r="I27" s="18"/>
      <c r="AA27" s="28" t="s">
        <v>127</v>
      </c>
      <c r="AB27" s="28">
        <v>4.25</v>
      </c>
      <c r="AC27" s="29">
        <v>4</v>
      </c>
      <c r="AD27" s="30" t="str">
        <f t="shared" si="5"/>
        <v/>
      </c>
      <c r="AE27" s="30" t="str">
        <f t="shared" si="6"/>
        <v/>
      </c>
      <c r="AF27" s="30" t="str">
        <f t="shared" si="7"/>
        <v/>
      </c>
      <c r="AG27" s="31">
        <f t="shared" si="8"/>
        <v>1</v>
      </c>
      <c r="AH27" s="33">
        <f t="shared" si="9"/>
        <v>1</v>
      </c>
      <c r="AI27" s="30" t="str">
        <f t="shared" si="0"/>
        <v/>
      </c>
      <c r="AJ27" s="30" t="str">
        <f t="shared" si="1"/>
        <v/>
      </c>
      <c r="AK27" s="30" t="str">
        <f t="shared" si="2"/>
        <v/>
      </c>
      <c r="AL27" s="31">
        <f t="shared" si="3"/>
        <v>1</v>
      </c>
      <c r="AM27" s="33">
        <f t="shared" si="4"/>
        <v>1</v>
      </c>
      <c r="AN27" s="27"/>
      <c r="AO27" s="27"/>
      <c r="AP27" s="27"/>
      <c r="AQ27" s="27">
        <v>1</v>
      </c>
      <c r="AR27" s="27">
        <v>1</v>
      </c>
      <c r="AS27" s="27"/>
      <c r="AT27" s="27"/>
      <c r="AU27" s="27"/>
      <c r="AV27" s="27"/>
    </row>
    <row r="28" spans="1:48" x14ac:dyDescent="0.25">
      <c r="A28" s="18" t="s">
        <v>64</v>
      </c>
      <c r="B28" s="18" t="s">
        <v>114</v>
      </c>
      <c r="C28" s="18">
        <v>2.75</v>
      </c>
      <c r="D28" s="18">
        <v>3</v>
      </c>
      <c r="E28" s="18"/>
      <c r="F28" s="18"/>
      <c r="G28" s="18">
        <v>1</v>
      </c>
      <c r="H28" s="18"/>
      <c r="I28" s="18"/>
    </row>
    <row r="29" spans="1:48" x14ac:dyDescent="0.25">
      <c r="A29" s="18" t="s">
        <v>65</v>
      </c>
      <c r="B29" s="18" t="s">
        <v>114</v>
      </c>
      <c r="C29" s="18">
        <v>2.75</v>
      </c>
      <c r="D29" s="18">
        <v>3</v>
      </c>
      <c r="E29" s="18"/>
      <c r="F29" s="18"/>
      <c r="G29" s="18">
        <v>1</v>
      </c>
      <c r="H29" s="18"/>
      <c r="I29" s="18"/>
    </row>
    <row r="30" spans="1:48" x14ac:dyDescent="0.25">
      <c r="A30" s="18" t="s">
        <v>69</v>
      </c>
      <c r="B30" s="18" t="s">
        <v>114</v>
      </c>
      <c r="C30" s="18">
        <v>2.75</v>
      </c>
      <c r="D30" s="18">
        <v>3</v>
      </c>
      <c r="E30" s="18"/>
      <c r="F30" s="18"/>
      <c r="G30" s="18">
        <v>2</v>
      </c>
      <c r="H30" s="18"/>
      <c r="I30" s="18"/>
    </row>
    <row r="31" spans="1:48" x14ac:dyDescent="0.25">
      <c r="A31" s="18" t="s">
        <v>43</v>
      </c>
      <c r="B31" s="18" t="s">
        <v>114</v>
      </c>
      <c r="C31" s="18">
        <v>2.75</v>
      </c>
      <c r="D31" s="18">
        <v>3</v>
      </c>
      <c r="E31" s="18"/>
      <c r="F31" s="18"/>
      <c r="G31" s="18"/>
      <c r="H31" s="18">
        <v>1</v>
      </c>
      <c r="I31" s="18"/>
    </row>
    <row r="32" spans="1:48" x14ac:dyDescent="0.25">
      <c r="A32" s="18" t="s">
        <v>77</v>
      </c>
      <c r="B32" s="18" t="s">
        <v>114</v>
      </c>
      <c r="C32" s="18">
        <v>2.75</v>
      </c>
      <c r="D32" s="18">
        <v>3</v>
      </c>
      <c r="E32" s="18"/>
      <c r="F32" s="18"/>
      <c r="G32" s="18">
        <v>1</v>
      </c>
      <c r="H32" s="18"/>
      <c r="I32" s="18"/>
    </row>
    <row r="33" spans="1:9" x14ac:dyDescent="0.25">
      <c r="A33" s="18" t="s">
        <v>93</v>
      </c>
      <c r="B33" s="18" t="s">
        <v>114</v>
      </c>
      <c r="C33" s="18">
        <v>2.75</v>
      </c>
      <c r="D33" s="18">
        <v>3</v>
      </c>
      <c r="E33" s="18"/>
      <c r="F33" s="18"/>
      <c r="G33" s="18">
        <v>2</v>
      </c>
      <c r="H33" s="18"/>
      <c r="I33" s="18"/>
    </row>
    <row r="34" spans="1:9" x14ac:dyDescent="0.25">
      <c r="A34" s="18" t="s">
        <v>47</v>
      </c>
      <c r="B34" s="18" t="s">
        <v>114</v>
      </c>
      <c r="C34" s="18">
        <v>2.75</v>
      </c>
      <c r="D34" s="18">
        <v>3</v>
      </c>
      <c r="E34" s="18"/>
      <c r="F34" s="18">
        <v>1</v>
      </c>
      <c r="G34" s="18"/>
      <c r="H34" s="18"/>
      <c r="I34" s="18"/>
    </row>
    <row r="35" spans="1:9" x14ac:dyDescent="0.25">
      <c r="A35" s="18" t="s">
        <v>40</v>
      </c>
      <c r="B35" s="18" t="s">
        <v>119</v>
      </c>
      <c r="C35" s="18">
        <v>2.75</v>
      </c>
      <c r="D35" s="18">
        <v>3</v>
      </c>
      <c r="E35" s="18"/>
      <c r="F35" s="18">
        <v>2</v>
      </c>
      <c r="G35" s="18">
        <v>9</v>
      </c>
      <c r="H35" s="18"/>
      <c r="I35" s="18"/>
    </row>
    <row r="36" spans="1:9" x14ac:dyDescent="0.25">
      <c r="A36" s="18" t="s">
        <v>39</v>
      </c>
      <c r="B36" s="18" t="s">
        <v>119</v>
      </c>
      <c r="C36" s="18">
        <v>2.75</v>
      </c>
      <c r="D36" s="18">
        <v>3</v>
      </c>
      <c r="E36" s="18"/>
      <c r="F36" s="18">
        <v>3</v>
      </c>
      <c r="G36" s="18">
        <v>3</v>
      </c>
      <c r="H36" s="18"/>
      <c r="I36" s="18"/>
    </row>
    <row r="37" spans="1:9" x14ac:dyDescent="0.25">
      <c r="A37" s="18" t="s">
        <v>80</v>
      </c>
      <c r="B37" s="18" t="s">
        <v>119</v>
      </c>
      <c r="C37" s="18">
        <v>2.75</v>
      </c>
      <c r="D37" s="18">
        <v>3</v>
      </c>
      <c r="E37" s="18"/>
      <c r="F37" s="18">
        <v>2</v>
      </c>
      <c r="G37" s="18">
        <v>1</v>
      </c>
      <c r="H37" s="18"/>
      <c r="I37" s="18"/>
    </row>
    <row r="38" spans="1:9" x14ac:dyDescent="0.25">
      <c r="A38" s="18" t="s">
        <v>29</v>
      </c>
      <c r="B38" s="18" t="s">
        <v>119</v>
      </c>
      <c r="C38" s="18">
        <v>2.75</v>
      </c>
      <c r="D38" s="18">
        <v>3</v>
      </c>
      <c r="E38" s="18"/>
      <c r="F38" s="18"/>
      <c r="G38" s="18">
        <v>4</v>
      </c>
      <c r="H38" s="18"/>
      <c r="I38" s="18"/>
    </row>
    <row r="39" spans="1:9" x14ac:dyDescent="0.25">
      <c r="A39" s="18" t="s">
        <v>41</v>
      </c>
      <c r="B39" s="18" t="s">
        <v>121</v>
      </c>
      <c r="C39" s="18">
        <v>3</v>
      </c>
      <c r="D39" s="18">
        <v>3</v>
      </c>
      <c r="E39" s="18"/>
      <c r="F39" s="18"/>
      <c r="G39" s="18"/>
      <c r="H39" s="18">
        <v>2</v>
      </c>
      <c r="I39" s="18"/>
    </row>
    <row r="40" spans="1:9" x14ac:dyDescent="0.25">
      <c r="A40" s="18" t="s">
        <v>72</v>
      </c>
      <c r="B40" s="18" t="s">
        <v>121</v>
      </c>
      <c r="C40" s="18">
        <v>3</v>
      </c>
      <c r="D40" s="18">
        <v>3</v>
      </c>
      <c r="E40" s="18"/>
      <c r="F40" s="18"/>
      <c r="G40" s="18"/>
      <c r="H40" s="18">
        <v>1</v>
      </c>
      <c r="I40" s="18"/>
    </row>
    <row r="41" spans="1:9" x14ac:dyDescent="0.25">
      <c r="A41" s="18" t="s">
        <v>48</v>
      </c>
      <c r="B41" s="18" t="s">
        <v>122</v>
      </c>
      <c r="C41" s="18">
        <v>3</v>
      </c>
      <c r="D41" s="18">
        <v>3</v>
      </c>
      <c r="E41" s="18"/>
      <c r="F41" s="18"/>
      <c r="G41" s="18"/>
      <c r="H41" s="18">
        <v>3</v>
      </c>
      <c r="I41" s="18"/>
    </row>
    <row r="42" spans="1:9" x14ac:dyDescent="0.25">
      <c r="A42" s="18" t="s">
        <v>71</v>
      </c>
      <c r="B42" s="18" t="s">
        <v>122</v>
      </c>
      <c r="C42" s="18">
        <v>3</v>
      </c>
      <c r="D42" s="18">
        <v>3</v>
      </c>
      <c r="E42" s="18"/>
      <c r="F42" s="18"/>
      <c r="G42" s="18">
        <v>1</v>
      </c>
      <c r="H42" s="18"/>
      <c r="I42" s="18"/>
    </row>
    <row r="43" spans="1:9" x14ac:dyDescent="0.25">
      <c r="A43" s="18" t="s">
        <v>76</v>
      </c>
      <c r="B43" s="18" t="s">
        <v>122</v>
      </c>
      <c r="C43" s="18">
        <v>3</v>
      </c>
      <c r="D43" s="18">
        <v>3</v>
      </c>
      <c r="E43" s="18"/>
      <c r="F43" s="18">
        <v>1</v>
      </c>
      <c r="G43" s="18"/>
      <c r="H43" s="18"/>
      <c r="I43" s="18"/>
    </row>
    <row r="44" spans="1:9" x14ac:dyDescent="0.25">
      <c r="A44" s="18" t="s">
        <v>78</v>
      </c>
      <c r="B44" s="18" t="s">
        <v>122</v>
      </c>
      <c r="C44" s="18">
        <v>3</v>
      </c>
      <c r="D44" s="18">
        <v>3</v>
      </c>
      <c r="E44" s="18"/>
      <c r="F44" s="18"/>
      <c r="G44" s="18"/>
      <c r="H44" s="18">
        <v>1</v>
      </c>
      <c r="I44" s="18"/>
    </row>
    <row r="45" spans="1:9" x14ac:dyDescent="0.25">
      <c r="A45" s="18" t="s">
        <v>81</v>
      </c>
      <c r="B45" s="18" t="s">
        <v>122</v>
      </c>
      <c r="C45" s="18">
        <v>3</v>
      </c>
      <c r="D45" s="18">
        <v>3</v>
      </c>
      <c r="E45" s="18"/>
      <c r="F45" s="18"/>
      <c r="G45" s="18">
        <v>1</v>
      </c>
      <c r="H45" s="18">
        <v>1</v>
      </c>
      <c r="I45" s="18"/>
    </row>
    <row r="46" spans="1:9" x14ac:dyDescent="0.25">
      <c r="A46" s="18" t="s">
        <v>83</v>
      </c>
      <c r="B46" s="18" t="s">
        <v>122</v>
      </c>
      <c r="C46" s="18">
        <v>3</v>
      </c>
      <c r="D46" s="18">
        <v>3</v>
      </c>
      <c r="E46" s="18"/>
      <c r="F46" s="18">
        <v>1</v>
      </c>
      <c r="G46" s="18"/>
      <c r="H46" s="18"/>
      <c r="I46" s="18"/>
    </row>
    <row r="47" spans="1:9" x14ac:dyDescent="0.25">
      <c r="A47" s="18" t="s">
        <v>86</v>
      </c>
      <c r="B47" s="18" t="s">
        <v>122</v>
      </c>
      <c r="C47" s="18">
        <v>3</v>
      </c>
      <c r="D47" s="18">
        <v>3</v>
      </c>
      <c r="E47" s="18"/>
      <c r="F47" s="18"/>
      <c r="G47" s="18"/>
      <c r="H47" s="18">
        <v>1</v>
      </c>
      <c r="I47" s="18"/>
    </row>
    <row r="48" spans="1:9" x14ac:dyDescent="0.25">
      <c r="A48" s="18" t="s">
        <v>88</v>
      </c>
      <c r="B48" s="18" t="s">
        <v>122</v>
      </c>
      <c r="C48" s="18">
        <v>3</v>
      </c>
      <c r="D48" s="18">
        <v>3</v>
      </c>
      <c r="E48" s="18"/>
      <c r="F48" s="18"/>
      <c r="G48" s="18">
        <v>1</v>
      </c>
      <c r="H48" s="18"/>
      <c r="I48" s="18"/>
    </row>
    <row r="49" spans="1:9" x14ac:dyDescent="0.25">
      <c r="A49" s="18" t="s">
        <v>31</v>
      </c>
      <c r="B49" s="18" t="s">
        <v>122</v>
      </c>
      <c r="C49" s="18">
        <v>3</v>
      </c>
      <c r="D49" s="18">
        <v>3</v>
      </c>
      <c r="E49" s="18"/>
      <c r="F49" s="18"/>
      <c r="G49" s="18">
        <v>1</v>
      </c>
      <c r="H49" s="18"/>
      <c r="I49" s="18"/>
    </row>
    <row r="50" spans="1:9" x14ac:dyDescent="0.25">
      <c r="A50" s="18" t="s">
        <v>95</v>
      </c>
      <c r="B50" s="18" t="s">
        <v>122</v>
      </c>
      <c r="C50" s="18">
        <v>3</v>
      </c>
      <c r="D50" s="18">
        <v>3</v>
      </c>
      <c r="E50" s="18"/>
      <c r="F50" s="18"/>
      <c r="G50" s="18">
        <v>1</v>
      </c>
      <c r="H50" s="18"/>
      <c r="I50" s="18"/>
    </row>
    <row r="51" spans="1:9" x14ac:dyDescent="0.25">
      <c r="A51" s="18" t="s">
        <v>42</v>
      </c>
      <c r="B51" s="18" t="s">
        <v>120</v>
      </c>
      <c r="C51" s="18">
        <v>3</v>
      </c>
      <c r="D51" s="18">
        <v>3</v>
      </c>
      <c r="E51" s="18"/>
      <c r="F51" s="18">
        <v>2</v>
      </c>
      <c r="G51" s="18">
        <v>9</v>
      </c>
      <c r="H51" s="18">
        <v>4</v>
      </c>
      <c r="I51" s="18"/>
    </row>
    <row r="52" spans="1:9" x14ac:dyDescent="0.25">
      <c r="A52" s="18" t="s">
        <v>45</v>
      </c>
      <c r="B52" s="18" t="s">
        <v>116</v>
      </c>
      <c r="C52" s="18">
        <v>3.25</v>
      </c>
      <c r="D52" s="18">
        <v>3</v>
      </c>
      <c r="E52" s="18"/>
      <c r="F52" s="18"/>
      <c r="G52" s="18">
        <v>2</v>
      </c>
      <c r="H52" s="18">
        <v>3</v>
      </c>
      <c r="I52" s="18"/>
    </row>
    <row r="53" spans="1:9" x14ac:dyDescent="0.25">
      <c r="A53" s="18" t="s">
        <v>79</v>
      </c>
      <c r="B53" s="18" t="s">
        <v>116</v>
      </c>
      <c r="C53" s="18">
        <v>3.25</v>
      </c>
      <c r="D53" s="18">
        <v>3</v>
      </c>
      <c r="E53" s="18"/>
      <c r="F53" s="18"/>
      <c r="G53" s="18"/>
      <c r="H53" s="18">
        <v>1</v>
      </c>
      <c r="I53" s="18"/>
    </row>
    <row r="54" spans="1:9" x14ac:dyDescent="0.25">
      <c r="A54" s="18" t="s">
        <v>87</v>
      </c>
      <c r="B54" s="18" t="s">
        <v>116</v>
      </c>
      <c r="C54" s="18">
        <v>3.25</v>
      </c>
      <c r="D54" s="18">
        <v>3</v>
      </c>
      <c r="E54" s="18"/>
      <c r="F54" s="18"/>
      <c r="G54" s="18"/>
      <c r="H54" s="18">
        <v>1</v>
      </c>
      <c r="I54" s="18"/>
    </row>
    <row r="55" spans="1:9" x14ac:dyDescent="0.25">
      <c r="A55" s="18" t="s">
        <v>30</v>
      </c>
      <c r="B55" s="18" t="s">
        <v>116</v>
      </c>
      <c r="C55" s="18">
        <v>3.25</v>
      </c>
      <c r="D55" s="18">
        <v>3</v>
      </c>
      <c r="E55" s="18"/>
      <c r="F55" s="18"/>
      <c r="G55" s="18"/>
      <c r="H55" s="18">
        <v>1</v>
      </c>
      <c r="I55" s="18"/>
    </row>
    <row r="56" spans="1:9" x14ac:dyDescent="0.25">
      <c r="A56" s="18" t="s">
        <v>94</v>
      </c>
      <c r="B56" s="18" t="s">
        <v>116</v>
      </c>
      <c r="C56" s="18">
        <v>3.25</v>
      </c>
      <c r="D56" s="18">
        <v>3</v>
      </c>
      <c r="E56" s="18"/>
      <c r="F56" s="18"/>
      <c r="G56" s="18"/>
      <c r="H56" s="18">
        <v>1</v>
      </c>
      <c r="I56" s="18"/>
    </row>
    <row r="57" spans="1:9" x14ac:dyDescent="0.25">
      <c r="A57" s="18" t="s">
        <v>100</v>
      </c>
      <c r="B57" s="18" t="s">
        <v>116</v>
      </c>
      <c r="C57" s="18">
        <v>3.25</v>
      </c>
      <c r="D57" s="18">
        <v>3</v>
      </c>
      <c r="E57" s="18"/>
      <c r="F57" s="18">
        <v>1</v>
      </c>
      <c r="G57" s="18"/>
      <c r="H57" s="18"/>
      <c r="I57" s="18"/>
    </row>
    <row r="58" spans="1:9" x14ac:dyDescent="0.25">
      <c r="A58" s="18" t="s">
        <v>82</v>
      </c>
      <c r="B58" s="18" t="s">
        <v>124</v>
      </c>
      <c r="C58" s="18">
        <v>3.25</v>
      </c>
      <c r="D58" s="18">
        <v>3</v>
      </c>
      <c r="E58" s="18"/>
      <c r="F58" s="18"/>
      <c r="G58" s="18">
        <v>1</v>
      </c>
      <c r="H58" s="18"/>
      <c r="I58" s="18"/>
    </row>
    <row r="59" spans="1:9" x14ac:dyDescent="0.25">
      <c r="A59" s="18" t="s">
        <v>84</v>
      </c>
      <c r="B59" s="18" t="s">
        <v>124</v>
      </c>
      <c r="C59" s="18">
        <v>3.25</v>
      </c>
      <c r="D59" s="18">
        <v>3</v>
      </c>
      <c r="E59" s="18"/>
      <c r="F59" s="18"/>
      <c r="G59" s="18">
        <v>1</v>
      </c>
      <c r="H59" s="18">
        <v>2</v>
      </c>
      <c r="I59" s="18"/>
    </row>
    <row r="60" spans="1:9" x14ac:dyDescent="0.25">
      <c r="A60" s="18" t="s">
        <v>89</v>
      </c>
      <c r="B60" s="18" t="s">
        <v>124</v>
      </c>
      <c r="C60" s="18">
        <v>3.25</v>
      </c>
      <c r="D60" s="18">
        <v>3</v>
      </c>
      <c r="E60" s="18"/>
      <c r="F60" s="18"/>
      <c r="G60" s="18">
        <v>3</v>
      </c>
      <c r="H60" s="18">
        <v>1</v>
      </c>
      <c r="I60" s="18"/>
    </row>
    <row r="61" spans="1:9" x14ac:dyDescent="0.25">
      <c r="A61" s="18" t="s">
        <v>96</v>
      </c>
      <c r="B61" s="18" t="s">
        <v>124</v>
      </c>
      <c r="C61" s="18">
        <v>3.25</v>
      </c>
      <c r="D61" s="18">
        <v>3</v>
      </c>
      <c r="E61" s="18"/>
      <c r="F61" s="18"/>
      <c r="G61" s="18">
        <v>1</v>
      </c>
      <c r="H61" s="18">
        <v>2</v>
      </c>
      <c r="I61" s="18"/>
    </row>
    <row r="62" spans="1:9" x14ac:dyDescent="0.25">
      <c r="A62" s="18" t="s">
        <v>85</v>
      </c>
      <c r="B62" s="18" t="s">
        <v>123</v>
      </c>
      <c r="C62" s="18">
        <v>3.5</v>
      </c>
      <c r="D62" s="18">
        <v>4</v>
      </c>
      <c r="E62" s="18"/>
      <c r="F62" s="18"/>
      <c r="G62" s="18">
        <v>2</v>
      </c>
      <c r="H62" s="18"/>
      <c r="I62" s="18"/>
    </row>
    <row r="63" spans="1:9" x14ac:dyDescent="0.25">
      <c r="A63" s="18" t="s">
        <v>90</v>
      </c>
      <c r="B63" s="18" t="s">
        <v>123</v>
      </c>
      <c r="C63" s="18">
        <v>3.5</v>
      </c>
      <c r="D63" s="18">
        <v>4</v>
      </c>
      <c r="E63" s="18"/>
      <c r="F63" s="18"/>
      <c r="G63" s="18">
        <v>1</v>
      </c>
      <c r="H63" s="18">
        <v>1</v>
      </c>
      <c r="I63" s="18"/>
    </row>
    <row r="64" spans="1:9" x14ac:dyDescent="0.25">
      <c r="A64" s="18" t="s">
        <v>91</v>
      </c>
      <c r="B64" s="18" t="s">
        <v>123</v>
      </c>
      <c r="C64" s="18">
        <v>3.5</v>
      </c>
      <c r="D64" s="18">
        <v>4</v>
      </c>
      <c r="E64" s="18"/>
      <c r="F64" s="18"/>
      <c r="G64" s="18"/>
      <c r="H64" s="18">
        <v>2</v>
      </c>
      <c r="I64" s="18"/>
    </row>
    <row r="65" spans="1:9" x14ac:dyDescent="0.25">
      <c r="A65" s="18" t="s">
        <v>97</v>
      </c>
      <c r="B65" s="18" t="s">
        <v>123</v>
      </c>
      <c r="C65" s="18">
        <v>3.5</v>
      </c>
      <c r="D65" s="18">
        <v>4</v>
      </c>
      <c r="E65" s="18"/>
      <c r="F65" s="18"/>
      <c r="G65" s="18"/>
      <c r="H65" s="18">
        <v>1</v>
      </c>
      <c r="I65" s="18"/>
    </row>
    <row r="66" spans="1:9" x14ac:dyDescent="0.25">
      <c r="A66" s="18" t="s">
        <v>34</v>
      </c>
      <c r="B66" s="18" t="s">
        <v>123</v>
      </c>
      <c r="C66" s="18">
        <v>3.5</v>
      </c>
      <c r="D66" s="18">
        <v>4</v>
      </c>
      <c r="E66" s="18"/>
      <c r="F66" s="18"/>
      <c r="G66" s="18">
        <v>1</v>
      </c>
      <c r="H66" s="18">
        <v>3</v>
      </c>
      <c r="I66" s="18"/>
    </row>
    <row r="67" spans="1:9" x14ac:dyDescent="0.25">
      <c r="A67" s="18" t="s">
        <v>101</v>
      </c>
      <c r="B67" s="18" t="s">
        <v>123</v>
      </c>
      <c r="C67" s="18">
        <v>3.5</v>
      </c>
      <c r="D67" s="18">
        <v>4</v>
      </c>
      <c r="E67" s="18"/>
      <c r="F67" s="18"/>
      <c r="G67" s="18"/>
      <c r="H67" s="18">
        <v>2</v>
      </c>
      <c r="I67" s="18"/>
    </row>
    <row r="68" spans="1:9" x14ac:dyDescent="0.25">
      <c r="A68" s="18" t="s">
        <v>99</v>
      </c>
      <c r="B68" s="18" t="s">
        <v>128</v>
      </c>
      <c r="C68" s="18">
        <v>3.5</v>
      </c>
      <c r="D68" s="18">
        <v>4</v>
      </c>
      <c r="E68" s="18"/>
      <c r="F68" s="18"/>
      <c r="G68" s="18"/>
      <c r="H68" s="18">
        <v>1</v>
      </c>
      <c r="I68" s="18"/>
    </row>
    <row r="69" spans="1:9" x14ac:dyDescent="0.25">
      <c r="A69" s="18" t="s">
        <v>38</v>
      </c>
      <c r="B69" s="18" t="s">
        <v>129</v>
      </c>
      <c r="C69" s="18">
        <v>3.5</v>
      </c>
      <c r="D69" s="18">
        <v>4</v>
      </c>
      <c r="E69" s="18"/>
      <c r="F69" s="18"/>
      <c r="G69" s="18"/>
      <c r="H69" s="18">
        <v>1</v>
      </c>
      <c r="I69" s="18"/>
    </row>
    <row r="70" spans="1:9" x14ac:dyDescent="0.25">
      <c r="A70" s="18" t="s">
        <v>46</v>
      </c>
      <c r="B70" s="18" t="s">
        <v>125</v>
      </c>
      <c r="C70" s="18">
        <v>3.75</v>
      </c>
      <c r="D70" s="18">
        <v>4</v>
      </c>
      <c r="E70" s="18"/>
      <c r="F70" s="18"/>
      <c r="G70" s="18">
        <v>1</v>
      </c>
      <c r="H70" s="18">
        <v>3</v>
      </c>
      <c r="I70" s="18"/>
    </row>
    <row r="71" spans="1:9" x14ac:dyDescent="0.25">
      <c r="A71" s="18" t="s">
        <v>98</v>
      </c>
      <c r="B71" s="18" t="s">
        <v>125</v>
      </c>
      <c r="C71" s="18">
        <v>3.75</v>
      </c>
      <c r="D71" s="18">
        <v>4</v>
      </c>
      <c r="E71" s="18"/>
      <c r="F71" s="18"/>
      <c r="G71" s="18"/>
      <c r="H71" s="18">
        <v>2</v>
      </c>
      <c r="I71" s="18">
        <v>1</v>
      </c>
    </row>
    <row r="72" spans="1:9" x14ac:dyDescent="0.25">
      <c r="A72" s="18" t="s">
        <v>102</v>
      </c>
      <c r="B72" s="18" t="s">
        <v>125</v>
      </c>
      <c r="C72" s="18">
        <v>3.75</v>
      </c>
      <c r="D72" s="18">
        <v>4</v>
      </c>
      <c r="E72" s="18"/>
      <c r="F72" s="18"/>
      <c r="G72" s="18"/>
      <c r="H72" s="18">
        <v>2</v>
      </c>
      <c r="I72" s="18"/>
    </row>
    <row r="73" spans="1:9" x14ac:dyDescent="0.25">
      <c r="A73" s="18" t="s">
        <v>103</v>
      </c>
      <c r="B73" s="18" t="s">
        <v>125</v>
      </c>
      <c r="C73" s="18">
        <v>3.75</v>
      </c>
      <c r="D73" s="18">
        <v>4</v>
      </c>
      <c r="E73" s="18"/>
      <c r="F73" s="18"/>
      <c r="G73" s="18"/>
      <c r="H73" s="18">
        <v>2</v>
      </c>
      <c r="I73" s="18"/>
    </row>
    <row r="74" spans="1:9" x14ac:dyDescent="0.25">
      <c r="A74" s="18" t="s">
        <v>105</v>
      </c>
      <c r="B74" s="18" t="s">
        <v>130</v>
      </c>
      <c r="C74" s="18">
        <v>3.75</v>
      </c>
      <c r="D74" s="18">
        <v>4</v>
      </c>
      <c r="E74" s="18"/>
      <c r="F74" s="18"/>
      <c r="G74" s="18"/>
      <c r="H74" s="18"/>
      <c r="I74" s="18">
        <v>1</v>
      </c>
    </row>
    <row r="75" spans="1:9" x14ac:dyDescent="0.25">
      <c r="A75" s="18" t="s">
        <v>37</v>
      </c>
      <c r="B75" s="18" t="s">
        <v>126</v>
      </c>
      <c r="C75" s="18">
        <v>4</v>
      </c>
      <c r="D75" s="18">
        <v>4</v>
      </c>
      <c r="E75" s="18"/>
      <c r="F75" s="18">
        <v>1</v>
      </c>
      <c r="G75" s="18"/>
      <c r="H75" s="18">
        <v>10</v>
      </c>
      <c r="I75" s="18">
        <v>1</v>
      </c>
    </row>
    <row r="76" spans="1:9" x14ac:dyDescent="0.25">
      <c r="A76" s="18" t="s">
        <v>104</v>
      </c>
      <c r="B76" s="18" t="s">
        <v>127</v>
      </c>
      <c r="C76" s="18">
        <v>4.25</v>
      </c>
      <c r="D76" s="18">
        <v>4</v>
      </c>
      <c r="E76" s="18"/>
      <c r="F76" s="18"/>
      <c r="G76" s="18"/>
      <c r="H76" s="18">
        <v>1</v>
      </c>
      <c r="I76" s="18"/>
    </row>
    <row r="77" spans="1:9" x14ac:dyDescent="0.25">
      <c r="A77" s="18" t="s">
        <v>35</v>
      </c>
      <c r="B77" s="18" t="s">
        <v>127</v>
      </c>
      <c r="C77" s="18">
        <v>4.25</v>
      </c>
      <c r="D77" s="18">
        <v>4</v>
      </c>
      <c r="E77" s="18"/>
      <c r="F77" s="18"/>
      <c r="G77" s="18"/>
      <c r="H77" s="18"/>
      <c r="I77" s="18">
        <v>1</v>
      </c>
    </row>
  </sheetData>
  <sortState ref="AA3:AR26">
    <sortCondition ref="AB3:AB26"/>
  </sortState>
  <mergeCells count="5">
    <mergeCell ref="AI1:AM1"/>
    <mergeCell ref="AA1:AA2"/>
    <mergeCell ref="AB1:AB2"/>
    <mergeCell ref="AC1:AC2"/>
    <mergeCell ref="AD1:A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J3" sqref="J3"/>
    </sheetView>
  </sheetViews>
  <sheetFormatPr defaultRowHeight="15" x14ac:dyDescent="0.25"/>
  <cols>
    <col min="9" max="9" width="26.85546875" bestFit="1" customWidth="1"/>
    <col min="14" max="14" width="10.7109375" customWidth="1"/>
  </cols>
  <sheetData>
    <row r="1" spans="1:15" x14ac:dyDescent="0.25">
      <c r="A1" t="s">
        <v>0</v>
      </c>
      <c r="B1" t="s">
        <v>20</v>
      </c>
      <c r="C1" t="s">
        <v>142</v>
      </c>
      <c r="J1">
        <v>1</v>
      </c>
      <c r="K1">
        <v>2</v>
      </c>
      <c r="L1">
        <v>3</v>
      </c>
      <c r="M1">
        <v>4</v>
      </c>
      <c r="N1">
        <v>5</v>
      </c>
    </row>
    <row r="2" spans="1:15" x14ac:dyDescent="0.25">
      <c r="I2" t="s">
        <v>143</v>
      </c>
      <c r="J2">
        <v>4</v>
      </c>
      <c r="K2">
        <v>70</v>
      </c>
      <c r="L2">
        <v>64</v>
      </c>
      <c r="M2">
        <v>58</v>
      </c>
      <c r="N2">
        <v>4</v>
      </c>
      <c r="O2">
        <f>SUM(J2:N2)</f>
        <v>200</v>
      </c>
    </row>
    <row r="3" spans="1:15" x14ac:dyDescent="0.25">
      <c r="I3" s="13" t="s">
        <v>144</v>
      </c>
      <c r="J3" s="14">
        <f>20%*J2</f>
        <v>0.8</v>
      </c>
      <c r="K3" s="14">
        <v>13</v>
      </c>
      <c r="L3" s="14">
        <f>20%*L2</f>
        <v>12.8</v>
      </c>
      <c r="M3" s="14">
        <f>20%*M2</f>
        <v>11.600000000000001</v>
      </c>
      <c r="N3" s="14">
        <f>20%*N2</f>
        <v>0.8</v>
      </c>
      <c r="O3">
        <f>SUM(J3:N3)</f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grouping attr</vt:lpstr>
      <vt:lpstr>summary_ori</vt:lpstr>
      <vt:lpstr>labels set checker</vt:lpstr>
      <vt:lpstr>confusion_matrix</vt:lpstr>
      <vt:lpstr>confmat_detail</vt:lpstr>
      <vt:lpstr>loc_for_val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H2cX</cp:lastModifiedBy>
  <dcterms:created xsi:type="dcterms:W3CDTF">2017-05-11T14:27:45Z</dcterms:created>
  <dcterms:modified xsi:type="dcterms:W3CDTF">2017-08-22T16:43:02Z</dcterms:modified>
</cp:coreProperties>
</file>