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endra\Desktop\"/>
    </mc:Choice>
  </mc:AlternateContent>
  <xr:revisionPtr revIDLastSave="0" documentId="13_ncr:1_{35B28837-5CE0-4675-A5E4-5A170E5A52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aryawan" sheetId="2" r:id="rId1"/>
    <sheet name="DaftarTarifEfektif" sheetId="1" r:id="rId2"/>
  </sheets>
  <definedNames>
    <definedName name="TER">DaftarTarifEfektif!$H$4:$I$11</definedName>
    <definedName name="TERA">DaftarTarifEfektif!$B$4:$E$47</definedName>
    <definedName name="TERB">DaftarTarifEfektif!$B$48:$E$87</definedName>
    <definedName name="TERC">DaftarTarifEfektif!$B$88:$E$128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4" i="2" l="1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S104" i="2"/>
  <c r="M104" i="2"/>
  <c r="N104" i="2" s="1"/>
  <c r="S103" i="2"/>
  <c r="M103" i="2"/>
  <c r="N103" i="2" s="1"/>
  <c r="S102" i="2"/>
  <c r="M102" i="2"/>
  <c r="N102" i="2" s="1"/>
  <c r="S101" i="2"/>
  <c r="M101" i="2"/>
  <c r="N101" i="2" s="1"/>
  <c r="S100" i="2"/>
  <c r="M100" i="2"/>
  <c r="N100" i="2" s="1"/>
  <c r="S99" i="2"/>
  <c r="M99" i="2"/>
  <c r="N99" i="2" s="1"/>
  <c r="S98" i="2"/>
  <c r="M98" i="2"/>
  <c r="N98" i="2" s="1"/>
  <c r="S97" i="2"/>
  <c r="M97" i="2"/>
  <c r="N97" i="2" s="1"/>
  <c r="S96" i="2"/>
  <c r="M96" i="2"/>
  <c r="N96" i="2" s="1"/>
  <c r="S95" i="2"/>
  <c r="M95" i="2"/>
  <c r="N95" i="2" s="1"/>
  <c r="S94" i="2"/>
  <c r="M94" i="2"/>
  <c r="N94" i="2" s="1"/>
  <c r="S93" i="2"/>
  <c r="M93" i="2"/>
  <c r="N93" i="2" s="1"/>
  <c r="S92" i="2"/>
  <c r="M92" i="2"/>
  <c r="N92" i="2" s="1"/>
  <c r="S91" i="2"/>
  <c r="M91" i="2"/>
  <c r="N91" i="2" s="1"/>
  <c r="S90" i="2"/>
  <c r="M90" i="2"/>
  <c r="N90" i="2" s="1"/>
  <c r="S89" i="2"/>
  <c r="M89" i="2"/>
  <c r="N89" i="2" s="1"/>
  <c r="S88" i="2"/>
  <c r="M88" i="2"/>
  <c r="N88" i="2" s="1"/>
  <c r="S87" i="2"/>
  <c r="M87" i="2"/>
  <c r="N87" i="2" s="1"/>
  <c r="S86" i="2"/>
  <c r="M86" i="2"/>
  <c r="N86" i="2" s="1"/>
  <c r="S85" i="2"/>
  <c r="M85" i="2"/>
  <c r="N85" i="2" s="1"/>
  <c r="S84" i="2"/>
  <c r="M84" i="2"/>
  <c r="N84" i="2" s="1"/>
  <c r="S83" i="2"/>
  <c r="M83" i="2"/>
  <c r="N83" i="2" s="1"/>
  <c r="S82" i="2"/>
  <c r="M82" i="2"/>
  <c r="N82" i="2" s="1"/>
  <c r="S81" i="2"/>
  <c r="M81" i="2"/>
  <c r="N81" i="2" s="1"/>
  <c r="S80" i="2"/>
  <c r="M80" i="2"/>
  <c r="N80" i="2" s="1"/>
  <c r="S79" i="2"/>
  <c r="M79" i="2"/>
  <c r="N79" i="2" s="1"/>
  <c r="S78" i="2"/>
  <c r="M78" i="2"/>
  <c r="N78" i="2" s="1"/>
  <c r="S77" i="2"/>
  <c r="M77" i="2"/>
  <c r="N77" i="2" s="1"/>
  <c r="S76" i="2"/>
  <c r="M76" i="2"/>
  <c r="N76" i="2" s="1"/>
  <c r="S75" i="2"/>
  <c r="M75" i="2"/>
  <c r="N75" i="2" s="1"/>
  <c r="S74" i="2"/>
  <c r="M74" i="2"/>
  <c r="N74" i="2" s="1"/>
  <c r="S73" i="2"/>
  <c r="M73" i="2"/>
  <c r="N73" i="2" s="1"/>
  <c r="Q84" i="2" l="1"/>
  <c r="Q100" i="2"/>
  <c r="O80" i="2"/>
  <c r="Q80" i="2" s="1"/>
  <c r="R80" i="2" s="1"/>
  <c r="O98" i="2"/>
  <c r="Q98" i="2" s="1"/>
  <c r="O84" i="2"/>
  <c r="O74" i="2"/>
  <c r="Q74" i="2" s="1"/>
  <c r="O88" i="2"/>
  <c r="Q88" i="2" s="1"/>
  <c r="O78" i="2"/>
  <c r="Q78" i="2" s="1"/>
  <c r="O85" i="2"/>
  <c r="Q85" i="2" s="1"/>
  <c r="O92" i="2"/>
  <c r="Q92" i="2" s="1"/>
  <c r="R92" i="2" s="1"/>
  <c r="O82" i="2"/>
  <c r="Q82" i="2" s="1"/>
  <c r="R82" i="2" s="1"/>
  <c r="O89" i="2"/>
  <c r="Q89" i="2" s="1"/>
  <c r="O96" i="2"/>
  <c r="O86" i="2"/>
  <c r="O93" i="2"/>
  <c r="Q93" i="2" s="1"/>
  <c r="O100" i="2"/>
  <c r="O73" i="2"/>
  <c r="Q73" i="2" s="1"/>
  <c r="O77" i="2"/>
  <c r="Q77" i="2" s="1"/>
  <c r="O102" i="2"/>
  <c r="Q102" i="2" s="1"/>
  <c r="R102" i="2" s="1"/>
  <c r="O81" i="2"/>
  <c r="Q81" i="2" s="1"/>
  <c r="O90" i="2"/>
  <c r="Q90" i="2" s="1"/>
  <c r="R90" i="2"/>
  <c r="O97" i="2"/>
  <c r="Q97" i="2" s="1"/>
  <c r="R97" i="2" s="1"/>
  <c r="O104" i="2"/>
  <c r="Q104" i="2" s="1"/>
  <c r="O76" i="2"/>
  <c r="Q76" i="2" s="1"/>
  <c r="O94" i="2"/>
  <c r="O101" i="2"/>
  <c r="Q101" i="2" s="1"/>
  <c r="O75" i="2"/>
  <c r="O79" i="2"/>
  <c r="O83" i="2"/>
  <c r="Q83" i="2" s="1"/>
  <c r="R83" i="2" s="1"/>
  <c r="O87" i="2"/>
  <c r="Q87" i="2" s="1"/>
  <c r="O91" i="2"/>
  <c r="Q91" i="2" s="1"/>
  <c r="R91" i="2" s="1"/>
  <c r="O95" i="2"/>
  <c r="Q95" i="2" s="1"/>
  <c r="O99" i="2"/>
  <c r="Q99" i="2" s="1"/>
  <c r="O103" i="2"/>
  <c r="Q103" i="2" s="1"/>
  <c r="Q8" i="2"/>
  <c r="Q75" i="2" l="1"/>
  <c r="R75" i="2" s="1"/>
  <c r="R95" i="2"/>
  <c r="R84" i="2"/>
  <c r="R93" i="2"/>
  <c r="Q79" i="2"/>
  <c r="R79" i="2" s="1"/>
  <c r="Q86" i="2"/>
  <c r="R86" i="2" s="1"/>
  <c r="Q94" i="2"/>
  <c r="R94" i="2" s="1"/>
  <c r="R76" i="2"/>
  <c r="Q96" i="2"/>
  <c r="R96" i="2" s="1"/>
  <c r="R88" i="2"/>
  <c r="R87" i="2"/>
  <c r="R81" i="2"/>
  <c r="R103" i="2"/>
  <c r="R99" i="2"/>
  <c r="R100" i="2"/>
  <c r="R89" i="2"/>
  <c r="R101" i="2"/>
  <c r="R78" i="2"/>
  <c r="R73" i="2"/>
  <c r="R98" i="2"/>
  <c r="R104" i="2"/>
  <c r="R77" i="2"/>
  <c r="R85" i="2"/>
  <c r="R74" i="2"/>
  <c r="M16" i="1"/>
  <c r="B89" i="1" l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6" i="1"/>
  <c r="B5" i="1"/>
  <c r="M41" i="2"/>
  <c r="N41" i="2" s="1"/>
  <c r="S41" i="2"/>
  <c r="O41" i="2" l="1"/>
  <c r="Q41" i="2" s="1"/>
  <c r="M42" i="2"/>
  <c r="N42" i="2" s="1"/>
  <c r="S42" i="2"/>
  <c r="M43" i="2"/>
  <c r="N43" i="2" s="1"/>
  <c r="S43" i="2"/>
  <c r="M44" i="2"/>
  <c r="N44" i="2"/>
  <c r="S44" i="2"/>
  <c r="M45" i="2"/>
  <c r="N45" i="2" s="1"/>
  <c r="S45" i="2"/>
  <c r="M46" i="2"/>
  <c r="N46" i="2" s="1"/>
  <c r="S46" i="2"/>
  <c r="M47" i="2"/>
  <c r="N47" i="2" s="1"/>
  <c r="S47" i="2"/>
  <c r="M48" i="2"/>
  <c r="N48" i="2" s="1"/>
  <c r="S48" i="2"/>
  <c r="M49" i="2"/>
  <c r="N49" i="2" s="1"/>
  <c r="S49" i="2"/>
  <c r="M50" i="2"/>
  <c r="N50" i="2" s="1"/>
  <c r="S50" i="2"/>
  <c r="M51" i="2"/>
  <c r="N51" i="2" s="1"/>
  <c r="S51" i="2"/>
  <c r="M52" i="2"/>
  <c r="N52" i="2"/>
  <c r="S52" i="2"/>
  <c r="M53" i="2"/>
  <c r="N53" i="2" s="1"/>
  <c r="O53" i="2" s="1"/>
  <c r="S53" i="2"/>
  <c r="M54" i="2"/>
  <c r="N54" i="2" s="1"/>
  <c r="S54" i="2"/>
  <c r="M55" i="2"/>
  <c r="N55" i="2" s="1"/>
  <c r="S55" i="2"/>
  <c r="M56" i="2"/>
  <c r="N56" i="2" s="1"/>
  <c r="O56" i="2" s="1"/>
  <c r="S56" i="2"/>
  <c r="M57" i="2"/>
  <c r="N57" i="2" s="1"/>
  <c r="S57" i="2"/>
  <c r="M58" i="2"/>
  <c r="N58" i="2" s="1"/>
  <c r="S58" i="2"/>
  <c r="M59" i="2"/>
  <c r="N59" i="2" s="1"/>
  <c r="S59" i="2"/>
  <c r="M60" i="2"/>
  <c r="N60" i="2"/>
  <c r="S60" i="2"/>
  <c r="M61" i="2"/>
  <c r="N61" i="2"/>
  <c r="S61" i="2"/>
  <c r="M62" i="2"/>
  <c r="N62" i="2" s="1"/>
  <c r="S62" i="2"/>
  <c r="M63" i="2"/>
  <c r="N63" i="2" s="1"/>
  <c r="S63" i="2"/>
  <c r="M64" i="2"/>
  <c r="N64" i="2" s="1"/>
  <c r="S64" i="2"/>
  <c r="M65" i="2"/>
  <c r="N65" i="2" s="1"/>
  <c r="S65" i="2"/>
  <c r="M66" i="2"/>
  <c r="N66" i="2" s="1"/>
  <c r="S66" i="2"/>
  <c r="M67" i="2"/>
  <c r="N67" i="2" s="1"/>
  <c r="S67" i="2"/>
  <c r="M68" i="2"/>
  <c r="N68" i="2" s="1"/>
  <c r="S68" i="2"/>
  <c r="M69" i="2"/>
  <c r="N69" i="2" s="1"/>
  <c r="S69" i="2"/>
  <c r="M70" i="2"/>
  <c r="N70" i="2" s="1"/>
  <c r="S70" i="2"/>
  <c r="M71" i="2"/>
  <c r="N71" i="2" s="1"/>
  <c r="S71" i="2"/>
  <c r="M72" i="2"/>
  <c r="N72" i="2" s="1"/>
  <c r="S72" i="2"/>
  <c r="O68" i="2" l="1"/>
  <c r="Q68" i="2" s="1"/>
  <c r="R68" i="2" s="1"/>
  <c r="Q63" i="2"/>
  <c r="O69" i="2"/>
  <c r="Q69" i="2" s="1"/>
  <c r="R69" i="2" s="1"/>
  <c r="Q53" i="2"/>
  <c r="R53" i="2" s="1"/>
  <c r="Q49" i="2"/>
  <c r="R49" i="2" s="1"/>
  <c r="O45" i="2"/>
  <c r="Q45" i="2" s="1"/>
  <c r="R45" i="2" s="1"/>
  <c r="Q44" i="2"/>
  <c r="O60" i="2"/>
  <c r="Q60" i="2" s="1"/>
  <c r="R60" i="2" s="1"/>
  <c r="Q56" i="2"/>
  <c r="Q58" i="2"/>
  <c r="O52" i="2"/>
  <c r="Q52" i="2"/>
  <c r="O48" i="2"/>
  <c r="O57" i="2"/>
  <c r="Q57" i="2" s="1"/>
  <c r="O64" i="2"/>
  <c r="Q64" i="2" s="1"/>
  <c r="O72" i="2"/>
  <c r="Q72" i="2" s="1"/>
  <c r="R72" i="2" s="1"/>
  <c r="O49" i="2"/>
  <c r="O65" i="2"/>
  <c r="Q65" i="2" s="1"/>
  <c r="R56" i="2"/>
  <c r="R52" i="2"/>
  <c r="O61" i="2"/>
  <c r="Q61" i="2" s="1"/>
  <c r="R61" i="2" s="1"/>
  <c r="O44" i="2"/>
  <c r="R41" i="2"/>
  <c r="O63" i="2"/>
  <c r="O62" i="2"/>
  <c r="Q62" i="2" s="1"/>
  <c r="R62" i="2" s="1"/>
  <c r="O46" i="2"/>
  <c r="Q46" i="2" s="1"/>
  <c r="R46" i="2" s="1"/>
  <c r="O66" i="2"/>
  <c r="Q66" i="2" s="1"/>
  <c r="O50" i="2"/>
  <c r="Q50" i="2" s="1"/>
  <c r="O59" i="2"/>
  <c r="Q59" i="2" s="1"/>
  <c r="O54" i="2"/>
  <c r="Q54" i="2" s="1"/>
  <c r="O43" i="2"/>
  <c r="Q43" i="2" s="1"/>
  <c r="O58" i="2"/>
  <c r="O67" i="2"/>
  <c r="Q67" i="2" s="1"/>
  <c r="R67" i="2" s="1"/>
  <c r="O51" i="2"/>
  <c r="O71" i="2"/>
  <c r="Q71" i="2" s="1"/>
  <c r="O55" i="2"/>
  <c r="Q55" i="2" s="1"/>
  <c r="R55" i="2" s="1"/>
  <c r="O70" i="2"/>
  <c r="Q70" i="2" s="1"/>
  <c r="O47" i="2"/>
  <c r="Q47" i="2" s="1"/>
  <c r="R47" i="2" s="1"/>
  <c r="O42" i="2"/>
  <c r="Q42" i="2" s="1"/>
  <c r="Q51" i="2" l="1"/>
  <c r="R51" i="2" s="1"/>
  <c r="Q48" i="2"/>
  <c r="R48" i="2" s="1"/>
  <c r="R63" i="2"/>
  <c r="R65" i="2"/>
  <c r="R64" i="2"/>
  <c r="R57" i="2"/>
  <c r="R43" i="2"/>
  <c r="R54" i="2"/>
  <c r="R44" i="2"/>
  <c r="R66" i="2"/>
  <c r="R70" i="2"/>
  <c r="R59" i="2"/>
  <c r="R58" i="2"/>
  <c r="R50" i="2"/>
  <c r="R71" i="2"/>
  <c r="R42" i="2"/>
  <c r="M9" i="2"/>
  <c r="N9" i="2"/>
  <c r="O9" i="2"/>
  <c r="Q9" i="2"/>
  <c r="R9" i="2"/>
  <c r="S9" i="2"/>
  <c r="M10" i="2"/>
  <c r="N10" i="2"/>
  <c r="O10" i="2"/>
  <c r="Q10" i="2"/>
  <c r="R10" i="2"/>
  <c r="S10" i="2"/>
  <c r="M11" i="2"/>
  <c r="N11" i="2"/>
  <c r="O11" i="2"/>
  <c r="Q11" i="2"/>
  <c r="R11" i="2"/>
  <c r="S11" i="2"/>
  <c r="M12" i="2"/>
  <c r="N12" i="2"/>
  <c r="O12" i="2"/>
  <c r="Q12" i="2"/>
  <c r="R12" i="2"/>
  <c r="S12" i="2"/>
  <c r="M13" i="2"/>
  <c r="N13" i="2"/>
  <c r="O13" i="2"/>
  <c r="Q13" i="2"/>
  <c r="R13" i="2"/>
  <c r="S13" i="2"/>
  <c r="M14" i="2"/>
  <c r="N14" i="2"/>
  <c r="O14" i="2"/>
  <c r="Q14" i="2"/>
  <c r="R14" i="2"/>
  <c r="S14" i="2"/>
  <c r="M15" i="2"/>
  <c r="N15" i="2"/>
  <c r="O15" i="2"/>
  <c r="Q15" i="2"/>
  <c r="R15" i="2"/>
  <c r="S15" i="2"/>
  <c r="M16" i="2"/>
  <c r="N16" i="2"/>
  <c r="O16" i="2"/>
  <c r="Q16" i="2"/>
  <c r="R16" i="2"/>
  <c r="S16" i="2"/>
  <c r="M17" i="2"/>
  <c r="N17" i="2"/>
  <c r="O17" i="2"/>
  <c r="Q17" i="2"/>
  <c r="R17" i="2"/>
  <c r="S17" i="2"/>
  <c r="M18" i="2"/>
  <c r="N18" i="2"/>
  <c r="O18" i="2"/>
  <c r="Q18" i="2"/>
  <c r="R18" i="2"/>
  <c r="S18" i="2"/>
  <c r="M19" i="2"/>
  <c r="N19" i="2"/>
  <c r="O19" i="2"/>
  <c r="Q19" i="2"/>
  <c r="R19" i="2"/>
  <c r="S19" i="2"/>
  <c r="M20" i="2"/>
  <c r="N20" i="2"/>
  <c r="O20" i="2"/>
  <c r="Q20" i="2"/>
  <c r="R20" i="2"/>
  <c r="S20" i="2"/>
  <c r="M21" i="2"/>
  <c r="N21" i="2"/>
  <c r="O21" i="2"/>
  <c r="Q21" i="2"/>
  <c r="R21" i="2"/>
  <c r="S21" i="2"/>
  <c r="M22" i="2"/>
  <c r="N22" i="2"/>
  <c r="O22" i="2"/>
  <c r="Q22" i="2"/>
  <c r="R22" i="2"/>
  <c r="S22" i="2"/>
  <c r="M23" i="2"/>
  <c r="N23" i="2"/>
  <c r="O23" i="2"/>
  <c r="Q23" i="2"/>
  <c r="R23" i="2"/>
  <c r="S23" i="2"/>
  <c r="M24" i="2"/>
  <c r="N24" i="2"/>
  <c r="O24" i="2"/>
  <c r="Q24" i="2"/>
  <c r="R24" i="2"/>
  <c r="S24" i="2"/>
  <c r="M25" i="2"/>
  <c r="N25" i="2"/>
  <c r="O25" i="2"/>
  <c r="Q25" i="2"/>
  <c r="R25" i="2"/>
  <c r="S25" i="2"/>
  <c r="M26" i="2"/>
  <c r="N26" i="2"/>
  <c r="O26" i="2"/>
  <c r="Q26" i="2"/>
  <c r="R26" i="2"/>
  <c r="S26" i="2"/>
  <c r="M27" i="2"/>
  <c r="N27" i="2"/>
  <c r="O27" i="2"/>
  <c r="Q27" i="2"/>
  <c r="R27" i="2"/>
  <c r="S27" i="2"/>
  <c r="M28" i="2"/>
  <c r="N28" i="2"/>
  <c r="O28" i="2"/>
  <c r="Q28" i="2"/>
  <c r="R28" i="2"/>
  <c r="S28" i="2"/>
  <c r="M29" i="2"/>
  <c r="N29" i="2"/>
  <c r="O29" i="2"/>
  <c r="Q29" i="2"/>
  <c r="R29" i="2"/>
  <c r="S29" i="2"/>
  <c r="M30" i="2"/>
  <c r="N30" i="2"/>
  <c r="O30" i="2"/>
  <c r="Q30" i="2"/>
  <c r="R30" i="2"/>
  <c r="S30" i="2"/>
  <c r="M31" i="2"/>
  <c r="N31" i="2"/>
  <c r="O31" i="2"/>
  <c r="Q31" i="2"/>
  <c r="R31" i="2"/>
  <c r="S31" i="2"/>
  <c r="M32" i="2"/>
  <c r="N32" i="2"/>
  <c r="O32" i="2"/>
  <c r="Q32" i="2"/>
  <c r="R32" i="2"/>
  <c r="S32" i="2"/>
  <c r="M33" i="2"/>
  <c r="N33" i="2"/>
  <c r="O33" i="2"/>
  <c r="Q33" i="2"/>
  <c r="R33" i="2"/>
  <c r="S33" i="2"/>
  <c r="M34" i="2"/>
  <c r="N34" i="2"/>
  <c r="O34" i="2"/>
  <c r="Q34" i="2"/>
  <c r="R34" i="2"/>
  <c r="S34" i="2"/>
  <c r="M35" i="2"/>
  <c r="N35" i="2"/>
  <c r="O35" i="2"/>
  <c r="Q35" i="2"/>
  <c r="R35" i="2"/>
  <c r="S35" i="2"/>
  <c r="M36" i="2"/>
  <c r="N36" i="2"/>
  <c r="O36" i="2"/>
  <c r="Q36" i="2"/>
  <c r="R36" i="2"/>
  <c r="S36" i="2"/>
  <c r="M37" i="2"/>
  <c r="N37" i="2"/>
  <c r="O37" i="2"/>
  <c r="Q37" i="2"/>
  <c r="R37" i="2"/>
  <c r="S37" i="2"/>
  <c r="M38" i="2"/>
  <c r="N38" i="2"/>
  <c r="O38" i="2"/>
  <c r="Q38" i="2"/>
  <c r="R38" i="2"/>
  <c r="S38" i="2"/>
  <c r="M39" i="2"/>
  <c r="N39" i="2"/>
  <c r="O39" i="2"/>
  <c r="Q39" i="2"/>
  <c r="R39" i="2"/>
  <c r="S39" i="2"/>
  <c r="M40" i="2"/>
  <c r="N40" i="2"/>
  <c r="O40" i="2"/>
  <c r="Q40" i="2"/>
  <c r="R40" i="2"/>
  <c r="S40" i="2"/>
</calcChain>
</file>

<file path=xl/sharedStrings.xml><?xml version="1.0" encoding="utf-8"?>
<sst xmlns="http://schemas.openxmlformats.org/spreadsheetml/2006/main" count="779" uniqueCount="175">
  <si>
    <t>Jenis TER</t>
  </si>
  <si>
    <t>Penghasilan Bruto</t>
  </si>
  <si>
    <t>TER</t>
  </si>
  <si>
    <t>Deskripsi</t>
  </si>
  <si>
    <t>TER A</t>
  </si>
  <si>
    <t>TK/0</t>
  </si>
  <si>
    <t>TK/1</t>
  </si>
  <si>
    <t>K/0</t>
  </si>
  <si>
    <t>TER B</t>
  </si>
  <si>
    <t>TER C</t>
  </si>
  <si>
    <t>TK/2</t>
  </si>
  <si>
    <t>TK/3</t>
  </si>
  <si>
    <t>K/1</t>
  </si>
  <si>
    <t>K/2</t>
  </si>
  <si>
    <t>K/3</t>
  </si>
  <si>
    <t>s.d</t>
  </si>
  <si>
    <t>NIK</t>
  </si>
  <si>
    <t>Nama</t>
  </si>
  <si>
    <t>PTKP</t>
  </si>
  <si>
    <t>Index</t>
  </si>
  <si>
    <t>001</t>
  </si>
  <si>
    <t>002</t>
  </si>
  <si>
    <t>003</t>
  </si>
  <si>
    <t>004</t>
  </si>
  <si>
    <t>005</t>
  </si>
  <si>
    <t>006</t>
  </si>
  <si>
    <t>007</t>
  </si>
  <si>
    <t>008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</si>
  <si>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</si>
  <si>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</si>
  <si>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</si>
  <si>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</si>
  <si>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</si>
  <si>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</si>
  <si>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</si>
  <si>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</si>
  <si>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009</t>
  </si>
  <si>
    <t>Test9</t>
  </si>
  <si>
    <t>010</t>
  </si>
  <si>
    <t>Test10</t>
  </si>
  <si>
    <t>011</t>
  </si>
  <si>
    <t>Test11</t>
  </si>
  <si>
    <t>012</t>
  </si>
  <si>
    <t>Test12</t>
  </si>
  <si>
    <t>013</t>
  </si>
  <si>
    <t>Test13</t>
  </si>
  <si>
    <t>014</t>
  </si>
  <si>
    <t>Test14</t>
  </si>
  <si>
    <t>015</t>
  </si>
  <si>
    <t>Test15</t>
  </si>
  <si>
    <t>016</t>
  </si>
  <si>
    <t>Test16</t>
  </si>
  <si>
    <t>017</t>
  </si>
  <si>
    <t>Test17</t>
  </si>
  <si>
    <t>018</t>
  </si>
  <si>
    <t>Test18</t>
  </si>
  <si>
    <t>019</t>
  </si>
  <si>
    <t>Test19</t>
  </si>
  <si>
    <t>020</t>
  </si>
  <si>
    <t>Test20</t>
  </si>
  <si>
    <t>021</t>
  </si>
  <si>
    <t>Test21</t>
  </si>
  <si>
    <t>022</t>
  </si>
  <si>
    <t>Test22</t>
  </si>
  <si>
    <t>023</t>
  </si>
  <si>
    <t>Test23</t>
  </si>
  <si>
    <t>024</t>
  </si>
  <si>
    <t>Test24</t>
  </si>
  <si>
    <t>025</t>
  </si>
  <si>
    <t>Test25</t>
  </si>
  <si>
    <t>026</t>
  </si>
  <si>
    <t>Test26</t>
  </si>
  <si>
    <t>027</t>
  </si>
  <si>
    <t>Test27</t>
  </si>
  <si>
    <t>028</t>
  </si>
  <si>
    <t>Test28</t>
  </si>
  <si>
    <t>029</t>
  </si>
  <si>
    <t>Test29</t>
  </si>
  <si>
    <t>030</t>
  </si>
  <si>
    <t>Test30</t>
  </si>
  <si>
    <t>031</t>
  </si>
  <si>
    <t>Test31</t>
  </si>
  <si>
    <t>032</t>
  </si>
  <si>
    <t>Test32</t>
  </si>
  <si>
    <t>Take Home Pay</t>
  </si>
  <si>
    <t>Mahasiswa Universitas Pelita Harapan Medan</t>
  </si>
  <si>
    <t>Tunjangan PPH</t>
  </si>
  <si>
    <t>By: Felicia Fortuna (Accounger)</t>
  </si>
  <si>
    <t>Berdasarkan Lampiran PP Nomor 58 Tahun 2023 tentang Tarif Pemotongan PPh 21 menggunakan Tarif Efektif (TER)</t>
  </si>
  <si>
    <t>Sebagai Perwujudan Ilmu yang telah dipelajari</t>
  </si>
  <si>
    <t>Needs Iterate</t>
  </si>
  <si>
    <t>Bulan</t>
  </si>
  <si>
    <t>Januari</t>
  </si>
  <si>
    <t>Perhatian: hanya digunakan untuk perhitungan PPh Januari s/d November, untuk PPh masa terakhir adalah menggunakan Tarif PPh 17 dikurangi dengan Total PPh Januari s/d November yang sudah dipotong</t>
  </si>
  <si>
    <t>Ya</t>
  </si>
  <si>
    <t>Tidak</t>
  </si>
  <si>
    <t>NPWP</t>
  </si>
  <si>
    <t>09.254.294.3-xxx.000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</si>
  <si>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</si>
  <si>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</si>
  <si>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</si>
  <si>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</si>
  <si>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</si>
  <si>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</si>
  <si>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</si>
  <si>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</si>
  <si>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</si>
  <si>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</si>
  <si>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</si>
  <si>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</si>
  <si>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</si>
  <si>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</si>
  <si>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</si>
  <si>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</si>
  <si>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</si>
  <si>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</si>
  <si>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</si>
  <si>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</si>
  <si>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</si>
  <si>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</si>
  <si>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</si>
  <si>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</si>
  <si>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</si>
  <si>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</si>
  <si>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</si>
  <si>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</si>
  <si>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</si>
  <si>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</si>
  <si>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</si>
  <si>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</si>
  <si>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00.000.000.0-000.000</t>
  </si>
  <si>
    <t>Tarif Menurut PER16-PJ-2016 Pasal 20 ayat 1 dan 2</t>
  </si>
  <si>
    <t>Contoh Perhitungan Take Home Pay Metode Group ataupun Gross Up dan PPh Januari 2024 menurut UU Nomor 58 Tahun 2023 dan PMK 168 Tahun 2023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</si>
  <si>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</si>
  <si>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</si>
  <si>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</si>
  <si>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</si>
  <si>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</si>
  <si>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</si>
  <si>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</si>
  <si>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</si>
  <si>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</si>
  <si>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</si>
  <si>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</si>
  <si>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</si>
  <si>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</si>
  <si>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</si>
  <si>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</si>
  <si>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</si>
  <si>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</si>
  <si>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</si>
  <si>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</si>
  <si>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</si>
  <si>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</si>
  <si>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</si>
  <si>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</si>
  <si>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</si>
  <si>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</si>
  <si>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</si>
  <si>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</si>
  <si>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</si>
  <si>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</si>
  <si>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</si>
  <si>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</si>
  <si>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</si>
  <si>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Gaji Pokok (Pasal 5 ayat 3)</t>
  </si>
  <si>
    <t>Tunjangan (Pasal 5 ayat 3)</t>
  </si>
  <si>
    <t>THR  (Pasal 5 ayat 3)</t>
  </si>
  <si>
    <t>Insentif  (Pasal 5 ayat 3)</t>
  </si>
  <si>
    <t>Bonus  (Pasal 5 ayat 3)</t>
  </si>
  <si>
    <t>Lembur  (Pasal 5 ayat 3)</t>
  </si>
  <si>
    <t>Premi JKK &amp; JKM (Dibayar pemberi kerja)</t>
  </si>
  <si>
    <t>Tunjangan PPh</t>
  </si>
  <si>
    <t>Penghasilan Bruto (Pasal 5 ayat 3)</t>
  </si>
  <si>
    <t>Tarif Efektif Rata-Rata (TER)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</si>
</sst>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Border="1" applyAlignment="1">
      <alignment horizontal="center"/>
    </xf>
    <xf numFmtId="9" fontId="0" fillId="0" borderId="3" xfId="0" applyNumberFormat="1" applyBorder="1"/>
    <xf numFmtId="10" fontId="0" fillId="0" borderId="3" xfId="0" applyNumberFormat="1" applyBorder="1"/>
    <xf numFmtId="9" fontId="0" fillId="0" borderId="4" xfId="0" applyNumberFormat="1" applyBorder="1"/>
    <xf numFmtId="0" fontId="2" fillId="2" borderId="7" xfId="0" applyFont="1" applyFill="1" applyBorder="1"/>
    <xf numFmtId="0" fontId="2" fillId="2" borderId="1" xfId="0" applyFont="1" applyFill="1" applyBorder="1"/>
    <xf numFmtId="0" fontId="0" fillId="0" borderId="8" xfId="0" applyBorder="1"/>
    <xf numFmtId="0" fontId="0" fillId="0" borderId="9" xfId="0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3" xfId="0" applyBorder="1"/>
    <xf numFmtId="0" fontId="0" fillId="0" borderId="4" xfId="0" applyBorder="1"/>
    <xf numFmtId="164" fontId="0" fillId="0" borderId="2" xfId="1" applyNumberFormat="1" applyFont="1" applyBorder="1" applyAlignment="1"/>
    <xf numFmtId="164" fontId="0" fillId="0" borderId="3" xfId="1" applyNumberFormat="1" applyFont="1" applyBorder="1" applyAlignment="1"/>
    <xf numFmtId="10" fontId="0" fillId="0" borderId="0" xfId="2" applyNumberFormat="1" applyFont="1"/>
    <xf numFmtId="0" fontId="0" fillId="0" borderId="0" xfId="0" quotePrefix="1"/>
    <xf numFmtId="0" fontId="2" fillId="0" borderId="0" xfId="0" applyFont="1"/>
    <xf numFmtId="3" fontId="0" fillId="0" borderId="0" xfId="0" applyNumberFormat="1"/>
    <xf numFmtId="0" fontId="4" fillId="0" borderId="0" xfId="0" applyFont="1"/>
    <xf numFmtId="0" fontId="5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top" wrapText="1"/>
    </xf>
    <xf numFmtId="9" fontId="0" fillId="5" borderId="0" xfId="2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15A7-E6C3-44EF-9FF8-3ED308E11119}">
  <dimension ref="A1:S104"/>
  <sheetViews>
    <sheetView tabSelected="1" topLeftCell="A85" workbookViewId="0">
      <selection activeCell="N11" sqref="N11"/>
    </sheetView>
  </sheetViews>
  <sheetFormatPr defaultRowHeight="15" x14ac:dyDescent="0.25"/>
  <cols>
    <col min="2" max="2" width="12.42578125" customWidth="1"/>
    <col min="3" max="3" width="19.140625" customWidth="1"/>
    <col min="4" max="5" width="11" customWidth="1"/>
    <col min="6" max="6" width="11.85546875" bestFit="1" customWidth="1"/>
    <col min="7" max="7" width="11.7109375" bestFit="1" customWidth="1"/>
    <col min="8" max="10" width="11.7109375" customWidth="1"/>
    <col min="11" max="12" width="12.7109375" customWidth="1"/>
    <col min="13" max="13" width="14.28515625" bestFit="1" customWidth="1"/>
    <col min="14" max="14" width="14.7109375" customWidth="1"/>
    <col min="15" max="16" width="11.85546875" customWidth="1"/>
    <col min="17" max="17" width="11.140625" bestFit="1" customWidth="1"/>
    <col min="18" max="18" width="14.5703125" bestFit="1" customWidth="1"/>
    <col min="19" max="19" width="16.5703125" customWidth="1"/>
  </cols>
  <sheetData>
    <row r="1" spans="1:19" x14ac:dyDescent="0.25">
      <c r="A1" s="19" t="s">
        <v>132</v>
      </c>
    </row>
    <row r="2" spans="1:19" x14ac:dyDescent="0.25">
      <c r="A2" s="19" t="s">
        <v>87</v>
      </c>
    </row>
    <row r="3" spans="1:19" x14ac:dyDescent="0.25">
      <c r="A3" s="19" t="s">
        <v>85</v>
      </c>
    </row>
    <row r="4" spans="1:19" x14ac:dyDescent="0.25">
      <c r="A4" s="19" t="s">
        <v>89</v>
      </c>
    </row>
    <row r="5" spans="1:19" x14ac:dyDescent="0.25">
      <c r="A5" s="19"/>
    </row>
    <row r="6" spans="1:19" x14ac:dyDescent="0.25">
      <c r="A6" s="19" t="s">
        <v>91</v>
      </c>
      <c r="B6" s="19" t="s">
        <v>92</v>
      </c>
      <c r="C6" s="19"/>
    </row>
    <row r="7" spans="1:19" x14ac:dyDescent="0.25">
      <c r="A7" s="21" t="s">
        <v>93</v>
      </c>
      <c r="B7" s="19"/>
      <c r="C7" s="19"/>
    </row>
    <row r="8" spans="1:19" ht="90" x14ac:dyDescent="0.25">
      <c r="A8" s="23" t="s">
        <v>16</v>
      </c>
      <c r="B8" s="23" t="s">
        <v>17</v>
      </c>
      <c r="C8" s="23" t="s">
        <v>96</v>
      </c>
      <c r="D8" s="23" t="s">
        <v>18</v>
      </c>
      <c r="E8" s="23" t="s">
        <v>165</v>
      </c>
      <c r="F8" s="23" t="s">
        <v>166</v>
      </c>
      <c r="G8" s="23" t="s">
        <v>167</v>
      </c>
      <c r="H8" s="23" t="s">
        <v>168</v>
      </c>
      <c r="I8" s="23" t="s">
        <v>169</v>
      </c>
      <c r="J8" s="23" t="s">
        <v>170</v>
      </c>
      <c r="K8" s="23" t="s">
        <v>171</v>
      </c>
      <c r="L8" s="23" t="s">
        <v>172</v>
      </c>
      <c r="M8" s="23" t="s">
        <v>86</v>
      </c>
      <c r="N8" s="23" t="s">
        <v>173</v>
      </c>
      <c r="O8" s="23" t="s">
        <v>174</v>
      </c>
      <c r="P8" s="27" t="s">
        <v>131</v>
      </c>
      <c r="Q8" s="22" t="str">
        <f>"PPh " &amp; B6</f>
        <v>PPh Januari</v>
      </c>
      <c r="R8" s="23" t="s">
        <v>84</v>
      </c>
      <c r="S8" s="23" t="s">
        <v>90</v>
      </c>
    </row>
    <row r="9" spans="1:19" x14ac:dyDescent="0.25">
      <c r="A9" s="18" t="s">
        <v>20</v>
      </c>
      <c r="B9" t="s">
        <v>28</v>
      </c>
      <c r="C9" s="18" t="s">
        <v>97</v>
      </c>
      <c r="D9" t="s">
        <v>5</v>
      </c>
      <c r="E9" s="20">
        <v>10000000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 t="s">
        <v>94</v>
      </c>
      <c r="M9" s="20">
        <f ca="1">IF(L9&lt;&gt;"Ya",0,Q9)</f>
        <v>230179.0281329923</v>
      </c>
      <c r="N9" s="20">
        <f ca="1">E9+F9+G9+H9+I9+J9+K9+M9</f>
        <v>10230179.028132992</v>
      </c>
      <c r="O9" s="17">
        <f t="shared" ref="O9:O40" ca="1" si="0">VLOOKUP(N9,CHOOSE(VLOOKUP(D9,TER,2,FALSE),TERA,TERB,TERC),4,TRUE)</f>
        <v>2.2499999999999999E-2</v>
      </c>
      <c r="P9" s="28">
        <f>IF(C9&lt;&gt;"00.000.000.0-000.000",1,1.2)</f>
        <v>1</v>
      </c>
      <c r="Q9" s="20">
        <f ca="1">N9*O9*P9</f>
        <v>230179.0281329923</v>
      </c>
      <c r="R9" s="20">
        <f ca="1">N9-Q9</f>
        <v>10000000</v>
      </c>
      <c r="S9" s="20">
        <f ca="1">IF(L9&lt;&gt;"Ya",0,Q9-M9)</f>
        <v>0</v>
      </c>
    </row>
    <row r="10" spans="1:19" x14ac:dyDescent="0.25">
      <c r="A10" s="18" t="s">
        <v>21</v>
      </c>
      <c r="B10" t="s">
        <v>29</v>
      </c>
      <c r="C10" s="18" t="s">
        <v>97</v>
      </c>
      <c r="D10" t="s">
        <v>6</v>
      </c>
      <c r="E10" s="20">
        <v>10000000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 t="s">
        <v>94</v>
      </c>
      <c r="M10" s="20">
        <f t="shared" ref="M10:M40" ca="1" si="1">IF(L10&lt;&gt;"Ya",0,Q10)</f>
        <v>230179.0281329923</v>
      </c>
      <c r="N10" s="20">
        <f t="shared" ref="N10:N40" ca="1" si="2">E10+F10+G10+H10+I10+J10+K10+M10</f>
        <v>10230179.028132992</v>
      </c>
      <c r="O10" s="17">
        <f t="shared" ca="1" si="0"/>
        <v>2.2499999999999999E-2</v>
      </c>
      <c r="P10" s="28">
        <f t="shared" ref="P10:P72" si="3">IF(C10&lt;&gt;"00.000.000.0-000.000",1,1.2)</f>
        <v>1</v>
      </c>
      <c r="Q10" s="20">
        <f t="shared" ref="Q10:Q72" ca="1" si="4">N10*O10*P10</f>
        <v>230179.0281329923</v>
      </c>
      <c r="R10" s="20">
        <f t="shared" ref="R10:R40" ca="1" si="5">N10-Q10</f>
        <v>10000000</v>
      </c>
      <c r="S10" s="20">
        <f t="shared" ref="S10:S40" ca="1" si="6">IF(L10&lt;&gt;"Ya",0,Q10-M10)</f>
        <v>0</v>
      </c>
    </row>
    <row r="11" spans="1:19" x14ac:dyDescent="0.25">
      <c r="A11" s="18" t="s">
        <v>22</v>
      </c>
      <c r="B11" t="s">
        <v>30</v>
      </c>
      <c r="C11" s="18" t="s">
        <v>97</v>
      </c>
      <c r="D11" t="s">
        <v>10</v>
      </c>
      <c r="E11" s="20">
        <v>10000000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 t="s">
        <v>94</v>
      </c>
      <c r="M11" s="20">
        <f t="shared" ca="1" si="1"/>
        <v>152284.26395939087</v>
      </c>
      <c r="N11" s="20">
        <f t="shared" ca="1" si="2"/>
        <v>10152284.263959391</v>
      </c>
      <c r="O11" s="17">
        <f t="shared" ca="1" si="0"/>
        <v>1.4999999999999999E-2</v>
      </c>
      <c r="P11" s="28">
        <f t="shared" si="3"/>
        <v>1</v>
      </c>
      <c r="Q11" s="20">
        <f t="shared" ca="1" si="4"/>
        <v>152284.26395939087</v>
      </c>
      <c r="R11" s="20">
        <f t="shared" ca="1" si="5"/>
        <v>10000000</v>
      </c>
      <c r="S11" s="20">
        <f t="shared" ca="1" si="6"/>
        <v>0</v>
      </c>
    </row>
    <row r="12" spans="1:19" x14ac:dyDescent="0.25">
      <c r="A12" s="18" t="s">
        <v>23</v>
      </c>
      <c r="B12" t="s">
        <v>31</v>
      </c>
      <c r="C12" s="18" t="s">
        <v>97</v>
      </c>
      <c r="D12" t="s">
        <v>11</v>
      </c>
      <c r="E12" s="20">
        <v>10000000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 t="s">
        <v>94</v>
      </c>
      <c r="M12" s="20">
        <f t="shared" ca="1" si="1"/>
        <v>152284.26395939087</v>
      </c>
      <c r="N12" s="20">
        <f t="shared" ca="1" si="2"/>
        <v>10152284.263959391</v>
      </c>
      <c r="O12" s="17">
        <f t="shared" ca="1" si="0"/>
        <v>1.4999999999999999E-2</v>
      </c>
      <c r="P12" s="28">
        <f t="shared" si="3"/>
        <v>1</v>
      </c>
      <c r="Q12" s="20">
        <f t="shared" ca="1" si="4"/>
        <v>152284.26395939087</v>
      </c>
      <c r="R12" s="20">
        <f t="shared" ca="1" si="5"/>
        <v>10000000</v>
      </c>
      <c r="S12" s="20">
        <f t="shared" ca="1" si="6"/>
        <v>0</v>
      </c>
    </row>
    <row r="13" spans="1:19" x14ac:dyDescent="0.25">
      <c r="A13" s="18" t="s">
        <v>24</v>
      </c>
      <c r="B13" t="s">
        <v>32</v>
      </c>
      <c r="C13" s="18" t="s">
        <v>97</v>
      </c>
      <c r="D13" t="s">
        <v>7</v>
      </c>
      <c r="E13" s="20">
        <v>10000000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 t="s">
        <v>94</v>
      </c>
      <c r="M13" s="20">
        <f t="shared" ca="1" si="1"/>
        <v>230179.0281329923</v>
      </c>
      <c r="N13" s="20">
        <f t="shared" ca="1" si="2"/>
        <v>10230179.028132992</v>
      </c>
      <c r="O13" s="17">
        <f t="shared" ca="1" si="0"/>
        <v>2.2499999999999999E-2</v>
      </c>
      <c r="P13" s="28">
        <f t="shared" si="3"/>
        <v>1</v>
      </c>
      <c r="Q13" s="20">
        <f t="shared" ca="1" si="4"/>
        <v>230179.0281329923</v>
      </c>
      <c r="R13" s="20">
        <f t="shared" ca="1" si="5"/>
        <v>10000000</v>
      </c>
      <c r="S13" s="20">
        <f t="shared" ca="1" si="6"/>
        <v>0</v>
      </c>
    </row>
    <row r="14" spans="1:19" x14ac:dyDescent="0.25">
      <c r="A14" s="18" t="s">
        <v>25</v>
      </c>
      <c r="B14" t="s">
        <v>33</v>
      </c>
      <c r="C14" s="18" t="s">
        <v>97</v>
      </c>
      <c r="D14" t="s">
        <v>12</v>
      </c>
      <c r="E14" s="20">
        <v>10000000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 t="s">
        <v>94</v>
      </c>
      <c r="M14" s="20">
        <f t="shared" ca="1" si="1"/>
        <v>152284.26395939087</v>
      </c>
      <c r="N14" s="20">
        <f t="shared" ca="1" si="2"/>
        <v>10152284.263959391</v>
      </c>
      <c r="O14" s="17">
        <f t="shared" ca="1" si="0"/>
        <v>1.4999999999999999E-2</v>
      </c>
      <c r="P14" s="28">
        <f t="shared" si="3"/>
        <v>1</v>
      </c>
      <c r="Q14" s="20">
        <f t="shared" ca="1" si="4"/>
        <v>152284.26395939087</v>
      </c>
      <c r="R14" s="20">
        <f t="shared" ca="1" si="5"/>
        <v>10000000</v>
      </c>
      <c r="S14" s="20">
        <f t="shared" ca="1" si="6"/>
        <v>0</v>
      </c>
    </row>
    <row r="15" spans="1:19" x14ac:dyDescent="0.25">
      <c r="A15" s="18" t="s">
        <v>26</v>
      </c>
      <c r="B15" t="s">
        <v>34</v>
      </c>
      <c r="C15" s="18" t="s">
        <v>97</v>
      </c>
      <c r="D15" t="s">
        <v>13</v>
      </c>
      <c r="E15" s="20">
        <v>10000000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 t="s">
        <v>94</v>
      </c>
      <c r="M15" s="20">
        <f t="shared" ca="1" si="1"/>
        <v>152284.26395939087</v>
      </c>
      <c r="N15" s="20">
        <f t="shared" ca="1" si="2"/>
        <v>10152284.263959391</v>
      </c>
      <c r="O15" s="17">
        <f t="shared" ca="1" si="0"/>
        <v>1.4999999999999999E-2</v>
      </c>
      <c r="P15" s="28">
        <f t="shared" si="3"/>
        <v>1</v>
      </c>
      <c r="Q15" s="20">
        <f t="shared" ca="1" si="4"/>
        <v>152284.26395939087</v>
      </c>
      <c r="R15" s="20">
        <f t="shared" ca="1" si="5"/>
        <v>10000000</v>
      </c>
      <c r="S15" s="20">
        <f t="shared" ca="1" si="6"/>
        <v>0</v>
      </c>
    </row>
    <row r="16" spans="1:19" x14ac:dyDescent="0.25">
      <c r="A16" s="18" t="s">
        <v>27</v>
      </c>
      <c r="B16" t="s">
        <v>35</v>
      </c>
      <c r="C16" s="18" t="s">
        <v>97</v>
      </c>
      <c r="D16" t="s">
        <v>14</v>
      </c>
      <c r="E16" s="20">
        <v>10000000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 t="s">
        <v>94</v>
      </c>
      <c r="M16" s="20">
        <f t="shared" ca="1" si="1"/>
        <v>152284.26395939087</v>
      </c>
      <c r="N16" s="20">
        <f t="shared" ca="1" si="2"/>
        <v>10152284.263959391</v>
      </c>
      <c r="O16" s="17">
        <f t="shared" ca="1" si="0"/>
        <v>1.4999999999999999E-2</v>
      </c>
      <c r="P16" s="28">
        <f t="shared" si="3"/>
        <v>1</v>
      </c>
      <c r="Q16" s="20">
        <f t="shared" ca="1" si="4"/>
        <v>152284.26395939087</v>
      </c>
      <c r="R16" s="20">
        <f t="shared" ca="1" si="5"/>
        <v>10000000</v>
      </c>
      <c r="S16" s="20">
        <f t="shared" ca="1" si="6"/>
        <v>0</v>
      </c>
    </row>
    <row r="17" spans="1:19" x14ac:dyDescent="0.25">
      <c r="A17" s="18" t="s">
        <v>36</v>
      </c>
      <c r="B17" t="s">
        <v>37</v>
      </c>
      <c r="C17" s="18" t="s">
        <v>97</v>
      </c>
      <c r="D17" t="s">
        <v>5</v>
      </c>
      <c r="E17" s="20">
        <v>20000000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 t="s">
        <v>94</v>
      </c>
      <c r="M17" s="20">
        <f t="shared" ca="1" si="1"/>
        <v>1978021.9780219782</v>
      </c>
      <c r="N17" s="20">
        <f t="shared" ca="1" si="2"/>
        <v>21978021.978021979</v>
      </c>
      <c r="O17" s="17">
        <f t="shared" ca="1" si="0"/>
        <v>0.09</v>
      </c>
      <c r="P17" s="28">
        <f t="shared" si="3"/>
        <v>1</v>
      </c>
      <c r="Q17" s="20">
        <f t="shared" ca="1" si="4"/>
        <v>1978021.9780219782</v>
      </c>
      <c r="R17" s="20">
        <f t="shared" ca="1" si="5"/>
        <v>20000000</v>
      </c>
      <c r="S17" s="20">
        <f t="shared" ca="1" si="6"/>
        <v>0</v>
      </c>
    </row>
    <row r="18" spans="1:19" x14ac:dyDescent="0.25">
      <c r="A18" s="18" t="s">
        <v>38</v>
      </c>
      <c r="B18" t="s">
        <v>39</v>
      </c>
      <c r="C18" s="18" t="s">
        <v>97</v>
      </c>
      <c r="D18" t="s">
        <v>6</v>
      </c>
      <c r="E18" s="20">
        <v>20000000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 t="s">
        <v>94</v>
      </c>
      <c r="M18" s="20">
        <f t="shared" ca="1" si="1"/>
        <v>1978021.9780219782</v>
      </c>
      <c r="N18" s="20">
        <f t="shared" ca="1" si="2"/>
        <v>21978021.978021979</v>
      </c>
      <c r="O18" s="17">
        <f t="shared" ca="1" si="0"/>
        <v>0.09</v>
      </c>
      <c r="P18" s="28">
        <f t="shared" si="3"/>
        <v>1</v>
      </c>
      <c r="Q18" s="20">
        <f t="shared" ca="1" si="4"/>
        <v>1978021.9780219782</v>
      </c>
      <c r="R18" s="20">
        <f t="shared" ca="1" si="5"/>
        <v>20000000</v>
      </c>
      <c r="S18" s="20">
        <f t="shared" ca="1" si="6"/>
        <v>0</v>
      </c>
    </row>
    <row r="19" spans="1:19" x14ac:dyDescent="0.25">
      <c r="A19" s="18" t="s">
        <v>40</v>
      </c>
      <c r="B19" t="s">
        <v>41</v>
      </c>
      <c r="C19" s="18" t="s">
        <v>97</v>
      </c>
      <c r="D19" t="s">
        <v>10</v>
      </c>
      <c r="E19" s="20">
        <v>20000000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 t="s">
        <v>94</v>
      </c>
      <c r="M19" s="20">
        <f t="shared" ca="1" si="1"/>
        <v>1739130.4347826089</v>
      </c>
      <c r="N19" s="20">
        <f t="shared" ca="1" si="2"/>
        <v>21739130.434782609</v>
      </c>
      <c r="O19" s="17">
        <f t="shared" ca="1" si="0"/>
        <v>0.08</v>
      </c>
      <c r="P19" s="28">
        <f t="shared" si="3"/>
        <v>1</v>
      </c>
      <c r="Q19" s="20">
        <f t="shared" ca="1" si="4"/>
        <v>1739130.4347826089</v>
      </c>
      <c r="R19" s="20">
        <f t="shared" ca="1" si="5"/>
        <v>20000000</v>
      </c>
      <c r="S19" s="20">
        <f t="shared" ca="1" si="6"/>
        <v>0</v>
      </c>
    </row>
    <row r="20" spans="1:19" x14ac:dyDescent="0.25">
      <c r="A20" s="18" t="s">
        <v>42</v>
      </c>
      <c r="B20" t="s">
        <v>43</v>
      </c>
      <c r="C20" s="18" t="s">
        <v>97</v>
      </c>
      <c r="D20" t="s">
        <v>11</v>
      </c>
      <c r="E20" s="20">
        <v>20000000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 t="s">
        <v>94</v>
      </c>
      <c r="M20" s="20">
        <f t="shared" ca="1" si="1"/>
        <v>1739130.4347826089</v>
      </c>
      <c r="N20" s="20">
        <f t="shared" ca="1" si="2"/>
        <v>21739130.434782609</v>
      </c>
      <c r="O20" s="17">
        <f t="shared" ca="1" si="0"/>
        <v>0.08</v>
      </c>
      <c r="P20" s="28">
        <f t="shared" si="3"/>
        <v>1</v>
      </c>
      <c r="Q20" s="20">
        <f t="shared" ca="1" si="4"/>
        <v>1739130.4347826089</v>
      </c>
      <c r="R20" s="20">
        <f t="shared" ca="1" si="5"/>
        <v>20000000</v>
      </c>
      <c r="S20" s="20">
        <f t="shared" ca="1" si="6"/>
        <v>0</v>
      </c>
    </row>
    <row r="21" spans="1:19" x14ac:dyDescent="0.25">
      <c r="A21" s="18" t="s">
        <v>44</v>
      </c>
      <c r="B21" t="s">
        <v>45</v>
      </c>
      <c r="C21" s="18" t="s">
        <v>97</v>
      </c>
      <c r="D21" t="s">
        <v>7</v>
      </c>
      <c r="E21" s="20">
        <v>20000000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 t="s">
        <v>94</v>
      </c>
      <c r="M21" s="20">
        <f t="shared" ca="1" si="1"/>
        <v>1978021.9780219782</v>
      </c>
      <c r="N21" s="20">
        <f t="shared" ca="1" si="2"/>
        <v>21978021.978021979</v>
      </c>
      <c r="O21" s="17">
        <f t="shared" ca="1" si="0"/>
        <v>0.09</v>
      </c>
      <c r="P21" s="28">
        <f t="shared" si="3"/>
        <v>1</v>
      </c>
      <c r="Q21" s="20">
        <f t="shared" ca="1" si="4"/>
        <v>1978021.9780219782</v>
      </c>
      <c r="R21" s="20">
        <f t="shared" ca="1" si="5"/>
        <v>20000000</v>
      </c>
      <c r="S21" s="20">
        <f t="shared" ca="1" si="6"/>
        <v>0</v>
      </c>
    </row>
    <row r="22" spans="1:19" x14ac:dyDescent="0.25">
      <c r="A22" s="18" t="s">
        <v>46</v>
      </c>
      <c r="B22" t="s">
        <v>47</v>
      </c>
      <c r="C22" s="18" t="s">
        <v>97</v>
      </c>
      <c r="D22" t="s">
        <v>12</v>
      </c>
      <c r="E22" s="20">
        <v>20000000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 t="s">
        <v>94</v>
      </c>
      <c r="M22" s="20">
        <f t="shared" ca="1" si="1"/>
        <v>1739130.4347826089</v>
      </c>
      <c r="N22" s="20">
        <f t="shared" ca="1" si="2"/>
        <v>21739130.434782609</v>
      </c>
      <c r="O22" s="17">
        <f t="shared" ca="1" si="0"/>
        <v>0.08</v>
      </c>
      <c r="P22" s="28">
        <f t="shared" si="3"/>
        <v>1</v>
      </c>
      <c r="Q22" s="20">
        <f t="shared" ca="1" si="4"/>
        <v>1739130.4347826089</v>
      </c>
      <c r="R22" s="20">
        <f t="shared" ca="1" si="5"/>
        <v>20000000</v>
      </c>
      <c r="S22" s="20">
        <f t="shared" ca="1" si="6"/>
        <v>0</v>
      </c>
    </row>
    <row r="23" spans="1:19" x14ac:dyDescent="0.25">
      <c r="A23" s="18" t="s">
        <v>48</v>
      </c>
      <c r="B23" t="s">
        <v>49</v>
      </c>
      <c r="C23" s="18" t="s">
        <v>97</v>
      </c>
      <c r="D23" t="s">
        <v>13</v>
      </c>
      <c r="E23" s="20">
        <v>20000000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 t="s">
        <v>94</v>
      </c>
      <c r="M23" s="20">
        <f t="shared" ca="1" si="1"/>
        <v>1739130.4347826089</v>
      </c>
      <c r="N23" s="20">
        <f t="shared" ca="1" si="2"/>
        <v>21739130.434782609</v>
      </c>
      <c r="O23" s="17">
        <f t="shared" ca="1" si="0"/>
        <v>0.08</v>
      </c>
      <c r="P23" s="28">
        <f t="shared" si="3"/>
        <v>1</v>
      </c>
      <c r="Q23" s="20">
        <f t="shared" ca="1" si="4"/>
        <v>1739130.4347826089</v>
      </c>
      <c r="R23" s="20">
        <f t="shared" ca="1" si="5"/>
        <v>20000000</v>
      </c>
      <c r="S23" s="20">
        <f t="shared" ca="1" si="6"/>
        <v>0</v>
      </c>
    </row>
    <row r="24" spans="1:19" x14ac:dyDescent="0.25">
      <c r="A24" s="18" t="s">
        <v>50</v>
      </c>
      <c r="B24" t="s">
        <v>51</v>
      </c>
      <c r="C24" s="18" t="s">
        <v>97</v>
      </c>
      <c r="D24" t="s">
        <v>14</v>
      </c>
      <c r="E24" s="20">
        <v>20000000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 t="s">
        <v>94</v>
      </c>
      <c r="M24" s="20">
        <f t="shared" ca="1" si="1"/>
        <v>1739130.4347826089</v>
      </c>
      <c r="N24" s="20">
        <f t="shared" ca="1" si="2"/>
        <v>21739130.434782609</v>
      </c>
      <c r="O24" s="17">
        <f t="shared" ca="1" si="0"/>
        <v>0.08</v>
      </c>
      <c r="P24" s="28">
        <f t="shared" si="3"/>
        <v>1</v>
      </c>
      <c r="Q24" s="20">
        <f t="shared" ca="1" si="4"/>
        <v>1739130.4347826089</v>
      </c>
      <c r="R24" s="20">
        <f t="shared" ca="1" si="5"/>
        <v>20000000</v>
      </c>
      <c r="S24" s="20">
        <f t="shared" ca="1" si="6"/>
        <v>0</v>
      </c>
    </row>
    <row r="25" spans="1:19" x14ac:dyDescent="0.25">
      <c r="A25" s="18" t="s">
        <v>52</v>
      </c>
      <c r="B25" t="s">
        <v>53</v>
      </c>
      <c r="C25" s="18" t="s">
        <v>97</v>
      </c>
      <c r="D25" t="s">
        <v>5</v>
      </c>
      <c r="E25" s="20">
        <v>30000000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 t="s">
        <v>94</v>
      </c>
      <c r="M25" s="20">
        <f t="shared" ca="1" si="1"/>
        <v>4883720.9302325584</v>
      </c>
      <c r="N25" s="20">
        <f t="shared" ca="1" si="2"/>
        <v>34883720.930232555</v>
      </c>
      <c r="O25" s="17">
        <f t="shared" ca="1" si="0"/>
        <v>0.14000000000000001</v>
      </c>
      <c r="P25" s="28">
        <f t="shared" si="3"/>
        <v>1</v>
      </c>
      <c r="Q25" s="20">
        <f t="shared" ca="1" si="4"/>
        <v>4883720.9302325584</v>
      </c>
      <c r="R25" s="20">
        <f t="shared" ca="1" si="5"/>
        <v>29999999.999999996</v>
      </c>
      <c r="S25" s="20">
        <f t="shared" ca="1" si="6"/>
        <v>0</v>
      </c>
    </row>
    <row r="26" spans="1:19" x14ac:dyDescent="0.25">
      <c r="A26" s="18" t="s">
        <v>54</v>
      </c>
      <c r="B26" t="s">
        <v>55</v>
      </c>
      <c r="C26" s="18" t="s">
        <v>97</v>
      </c>
      <c r="D26" t="s">
        <v>6</v>
      </c>
      <c r="E26" s="20">
        <v>30000000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 t="s">
        <v>94</v>
      </c>
      <c r="M26" s="20">
        <f t="shared" ca="1" si="1"/>
        <v>4883720.9302325584</v>
      </c>
      <c r="N26" s="20">
        <f t="shared" ca="1" si="2"/>
        <v>34883720.930232555</v>
      </c>
      <c r="O26" s="17">
        <f t="shared" ca="1" si="0"/>
        <v>0.14000000000000001</v>
      </c>
      <c r="P26" s="28">
        <f t="shared" si="3"/>
        <v>1</v>
      </c>
      <c r="Q26" s="20">
        <f t="shared" ca="1" si="4"/>
        <v>4883720.9302325584</v>
      </c>
      <c r="R26" s="20">
        <f t="shared" ca="1" si="5"/>
        <v>29999999.999999996</v>
      </c>
      <c r="S26" s="20">
        <f t="shared" ca="1" si="6"/>
        <v>0</v>
      </c>
    </row>
    <row r="27" spans="1:19" x14ac:dyDescent="0.25">
      <c r="A27" s="18" t="s">
        <v>56</v>
      </c>
      <c r="B27" t="s">
        <v>57</v>
      </c>
      <c r="C27" s="18" t="s">
        <v>97</v>
      </c>
      <c r="D27" t="s">
        <v>10</v>
      </c>
      <c r="E27" s="20">
        <v>30000000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 t="s">
        <v>94</v>
      </c>
      <c r="M27" s="20">
        <f t="shared" ca="1" si="1"/>
        <v>4883720.9302325584</v>
      </c>
      <c r="N27" s="20">
        <f t="shared" ca="1" si="2"/>
        <v>34883720.930232555</v>
      </c>
      <c r="O27" s="17">
        <f t="shared" ca="1" si="0"/>
        <v>0.14000000000000001</v>
      </c>
      <c r="P27" s="28">
        <f t="shared" si="3"/>
        <v>1</v>
      </c>
      <c r="Q27" s="20">
        <f t="shared" ca="1" si="4"/>
        <v>4883720.9302325584</v>
      </c>
      <c r="R27" s="20">
        <f t="shared" ca="1" si="5"/>
        <v>29999999.999999996</v>
      </c>
      <c r="S27" s="20">
        <f t="shared" ca="1" si="6"/>
        <v>0</v>
      </c>
    </row>
    <row r="28" spans="1:19" x14ac:dyDescent="0.25">
      <c r="A28" s="18" t="s">
        <v>58</v>
      </c>
      <c r="B28" t="s">
        <v>59</v>
      </c>
      <c r="C28" s="18" t="s">
        <v>97</v>
      </c>
      <c r="D28" t="s">
        <v>11</v>
      </c>
      <c r="E28" s="20">
        <v>30000000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 t="s">
        <v>94</v>
      </c>
      <c r="M28" s="20">
        <f t="shared" ca="1" si="1"/>
        <v>4883720.9302325584</v>
      </c>
      <c r="N28" s="20">
        <f t="shared" ca="1" si="2"/>
        <v>34883720.930232555</v>
      </c>
      <c r="O28" s="17">
        <f t="shared" ca="1" si="0"/>
        <v>0.14000000000000001</v>
      </c>
      <c r="P28" s="28">
        <f t="shared" si="3"/>
        <v>1</v>
      </c>
      <c r="Q28" s="20">
        <f t="shared" ca="1" si="4"/>
        <v>4883720.9302325584</v>
      </c>
      <c r="R28" s="20">
        <f t="shared" ca="1" si="5"/>
        <v>29999999.999999996</v>
      </c>
      <c r="S28" s="20">
        <f t="shared" ca="1" si="6"/>
        <v>0</v>
      </c>
    </row>
    <row r="29" spans="1:19" x14ac:dyDescent="0.25">
      <c r="A29" s="18" t="s">
        <v>60</v>
      </c>
      <c r="B29" t="s">
        <v>61</v>
      </c>
      <c r="C29" s="18" t="s">
        <v>97</v>
      </c>
      <c r="D29" t="s">
        <v>7</v>
      </c>
      <c r="E29" s="20">
        <v>30000000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 t="s">
        <v>94</v>
      </c>
      <c r="M29" s="20">
        <f t="shared" ca="1" si="1"/>
        <v>4883720.9302325584</v>
      </c>
      <c r="N29" s="20">
        <f t="shared" ca="1" si="2"/>
        <v>34883720.930232555</v>
      </c>
      <c r="O29" s="17">
        <f t="shared" ca="1" si="0"/>
        <v>0.14000000000000001</v>
      </c>
      <c r="P29" s="28">
        <f t="shared" si="3"/>
        <v>1</v>
      </c>
      <c r="Q29" s="20">
        <f t="shared" ca="1" si="4"/>
        <v>4883720.9302325584</v>
      </c>
      <c r="R29" s="20">
        <f t="shared" ca="1" si="5"/>
        <v>29999999.999999996</v>
      </c>
      <c r="S29" s="20">
        <f t="shared" ca="1" si="6"/>
        <v>0</v>
      </c>
    </row>
    <row r="30" spans="1:19" x14ac:dyDescent="0.25">
      <c r="A30" s="18" t="s">
        <v>62</v>
      </c>
      <c r="B30" t="s">
        <v>63</v>
      </c>
      <c r="C30" s="18" t="s">
        <v>97</v>
      </c>
      <c r="D30" t="s">
        <v>12</v>
      </c>
      <c r="E30" s="20">
        <v>30000000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 t="s">
        <v>94</v>
      </c>
      <c r="M30" s="20">
        <f t="shared" ca="1" si="1"/>
        <v>4883720.9302325584</v>
      </c>
      <c r="N30" s="20">
        <f t="shared" ca="1" si="2"/>
        <v>34883720.930232555</v>
      </c>
      <c r="O30" s="17">
        <f t="shared" ca="1" si="0"/>
        <v>0.14000000000000001</v>
      </c>
      <c r="P30" s="28">
        <f t="shared" si="3"/>
        <v>1</v>
      </c>
      <c r="Q30" s="20">
        <f t="shared" ca="1" si="4"/>
        <v>4883720.9302325584</v>
      </c>
      <c r="R30" s="20">
        <f t="shared" ca="1" si="5"/>
        <v>29999999.999999996</v>
      </c>
      <c r="S30" s="20">
        <f t="shared" ca="1" si="6"/>
        <v>0</v>
      </c>
    </row>
    <row r="31" spans="1:19" x14ac:dyDescent="0.25">
      <c r="A31" s="18" t="s">
        <v>64</v>
      </c>
      <c r="B31" t="s">
        <v>65</v>
      </c>
      <c r="C31" s="18" t="s">
        <v>97</v>
      </c>
      <c r="D31" t="s">
        <v>13</v>
      </c>
      <c r="E31" s="20">
        <v>30000000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 t="s">
        <v>94</v>
      </c>
      <c r="M31" s="20">
        <f t="shared" ca="1" si="1"/>
        <v>4883720.9302325584</v>
      </c>
      <c r="N31" s="20">
        <f t="shared" ca="1" si="2"/>
        <v>34883720.930232555</v>
      </c>
      <c r="O31" s="17">
        <f t="shared" ca="1" si="0"/>
        <v>0.14000000000000001</v>
      </c>
      <c r="P31" s="28">
        <f t="shared" si="3"/>
        <v>1</v>
      </c>
      <c r="Q31" s="20">
        <f t="shared" ca="1" si="4"/>
        <v>4883720.9302325584</v>
      </c>
      <c r="R31" s="20">
        <f t="shared" ca="1" si="5"/>
        <v>29999999.999999996</v>
      </c>
      <c r="S31" s="20">
        <f t="shared" ca="1" si="6"/>
        <v>0</v>
      </c>
    </row>
    <row r="32" spans="1:19" x14ac:dyDescent="0.25">
      <c r="A32" s="18" t="s">
        <v>66</v>
      </c>
      <c r="B32" t="s">
        <v>67</v>
      </c>
      <c r="C32" s="18" t="s">
        <v>97</v>
      </c>
      <c r="D32" t="s">
        <v>14</v>
      </c>
      <c r="E32" s="20">
        <v>30000000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 t="s">
        <v>94</v>
      </c>
      <c r="M32" s="20">
        <f t="shared" ca="1" si="1"/>
        <v>4482758.6206896547</v>
      </c>
      <c r="N32" s="20">
        <f t="shared" ca="1" si="2"/>
        <v>34482758.620689653</v>
      </c>
      <c r="O32" s="17">
        <f t="shared" ca="1" si="0"/>
        <v>0.13</v>
      </c>
      <c r="P32" s="28">
        <f t="shared" si="3"/>
        <v>1</v>
      </c>
      <c r="Q32" s="20">
        <f t="shared" ca="1" si="4"/>
        <v>4482758.6206896547</v>
      </c>
      <c r="R32" s="20">
        <f t="shared" ca="1" si="5"/>
        <v>30000000</v>
      </c>
      <c r="S32" s="20">
        <f t="shared" ca="1" si="6"/>
        <v>0</v>
      </c>
    </row>
    <row r="33" spans="1:19" x14ac:dyDescent="0.25">
      <c r="A33" s="18" t="s">
        <v>68</v>
      </c>
      <c r="B33" t="s">
        <v>69</v>
      </c>
      <c r="C33" s="18" t="s">
        <v>97</v>
      </c>
      <c r="D33" t="s">
        <v>5</v>
      </c>
      <c r="E33" s="20">
        <v>100000000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 t="s">
        <v>94</v>
      </c>
      <c r="M33" s="20">
        <f t="shared" ca="1" si="1"/>
        <v>35135135.135135129</v>
      </c>
      <c r="N33" s="20">
        <f t="shared" ca="1" si="2"/>
        <v>135135135.13513511</v>
      </c>
      <c r="O33" s="17">
        <f t="shared" ca="1" si="0"/>
        <v>0.26</v>
      </c>
      <c r="P33" s="28">
        <f t="shared" si="3"/>
        <v>1</v>
      </c>
      <c r="Q33" s="20">
        <f t="shared" ca="1" si="4"/>
        <v>35135135.135135129</v>
      </c>
      <c r="R33" s="20">
        <f t="shared" ca="1" si="5"/>
        <v>99999999.999999985</v>
      </c>
      <c r="S33" s="20">
        <f t="shared" ca="1" si="6"/>
        <v>0</v>
      </c>
    </row>
    <row r="34" spans="1:19" x14ac:dyDescent="0.25">
      <c r="A34" s="18" t="s">
        <v>70</v>
      </c>
      <c r="B34" t="s">
        <v>71</v>
      </c>
      <c r="C34" s="18" t="s">
        <v>97</v>
      </c>
      <c r="D34" t="s">
        <v>6</v>
      </c>
      <c r="E34" s="20">
        <v>100000000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 t="s">
        <v>94</v>
      </c>
      <c r="M34" s="20">
        <f t="shared" ca="1" si="1"/>
        <v>35135135.135135129</v>
      </c>
      <c r="N34" s="20">
        <f t="shared" ca="1" si="2"/>
        <v>135135135.13513511</v>
      </c>
      <c r="O34" s="17">
        <f t="shared" ca="1" si="0"/>
        <v>0.26</v>
      </c>
      <c r="P34" s="28">
        <f t="shared" si="3"/>
        <v>1</v>
      </c>
      <c r="Q34" s="20">
        <f t="shared" ca="1" si="4"/>
        <v>35135135.135135129</v>
      </c>
      <c r="R34" s="20">
        <f t="shared" ca="1" si="5"/>
        <v>99999999.999999985</v>
      </c>
      <c r="S34" s="20">
        <f t="shared" ca="1" si="6"/>
        <v>0</v>
      </c>
    </row>
    <row r="35" spans="1:19" x14ac:dyDescent="0.25">
      <c r="A35" s="18" t="s">
        <v>72</v>
      </c>
      <c r="B35" t="s">
        <v>73</v>
      </c>
      <c r="C35" s="18" t="s">
        <v>97</v>
      </c>
      <c r="D35" t="s">
        <v>10</v>
      </c>
      <c r="E35" s="20">
        <v>100000000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 t="s">
        <v>94</v>
      </c>
      <c r="M35" s="20">
        <f t="shared" ca="1" si="1"/>
        <v>35135135.135135129</v>
      </c>
      <c r="N35" s="20">
        <f t="shared" ca="1" si="2"/>
        <v>135135135.13513511</v>
      </c>
      <c r="O35" s="17">
        <f t="shared" ca="1" si="0"/>
        <v>0.26</v>
      </c>
      <c r="P35" s="28">
        <f t="shared" si="3"/>
        <v>1</v>
      </c>
      <c r="Q35" s="20">
        <f t="shared" ca="1" si="4"/>
        <v>35135135.135135129</v>
      </c>
      <c r="R35" s="20">
        <f t="shared" ca="1" si="5"/>
        <v>99999999.999999985</v>
      </c>
      <c r="S35" s="20">
        <f t="shared" ca="1" si="6"/>
        <v>0</v>
      </c>
    </row>
    <row r="36" spans="1:19" x14ac:dyDescent="0.25">
      <c r="A36" s="18" t="s">
        <v>74</v>
      </c>
      <c r="B36" t="s">
        <v>75</v>
      </c>
      <c r="C36" s="18" t="s">
        <v>97</v>
      </c>
      <c r="D36" t="s">
        <v>11</v>
      </c>
      <c r="E36" s="20">
        <v>100000000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 t="s">
        <v>94</v>
      </c>
      <c r="M36" s="20">
        <f t="shared" ca="1" si="1"/>
        <v>35135135.135135129</v>
      </c>
      <c r="N36" s="20">
        <f t="shared" ca="1" si="2"/>
        <v>135135135.13513511</v>
      </c>
      <c r="O36" s="17">
        <f t="shared" ca="1" si="0"/>
        <v>0.26</v>
      </c>
      <c r="P36" s="28">
        <f t="shared" si="3"/>
        <v>1</v>
      </c>
      <c r="Q36" s="20">
        <f t="shared" ca="1" si="4"/>
        <v>35135135.135135129</v>
      </c>
      <c r="R36" s="20">
        <f t="shared" ca="1" si="5"/>
        <v>99999999.999999985</v>
      </c>
      <c r="S36" s="20">
        <f t="shared" ca="1" si="6"/>
        <v>0</v>
      </c>
    </row>
    <row r="37" spans="1:19" x14ac:dyDescent="0.25">
      <c r="A37" s="18" t="s">
        <v>76</v>
      </c>
      <c r="B37" t="s">
        <v>77</v>
      </c>
      <c r="C37" s="18" t="s">
        <v>97</v>
      </c>
      <c r="D37" t="s">
        <v>7</v>
      </c>
      <c r="E37" s="20">
        <v>100000000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 t="s">
        <v>94</v>
      </c>
      <c r="M37" s="20">
        <f t="shared" ca="1" si="1"/>
        <v>35135135.135135129</v>
      </c>
      <c r="N37" s="20">
        <f t="shared" ca="1" si="2"/>
        <v>135135135.13513511</v>
      </c>
      <c r="O37" s="17">
        <f t="shared" ca="1" si="0"/>
        <v>0.26</v>
      </c>
      <c r="P37" s="28">
        <f t="shared" si="3"/>
        <v>1</v>
      </c>
      <c r="Q37" s="20">
        <f t="shared" ca="1" si="4"/>
        <v>35135135.135135129</v>
      </c>
      <c r="R37" s="20">
        <f t="shared" ca="1" si="5"/>
        <v>99999999.999999985</v>
      </c>
      <c r="S37" s="20">
        <f t="shared" ca="1" si="6"/>
        <v>0</v>
      </c>
    </row>
    <row r="38" spans="1:19" x14ac:dyDescent="0.25">
      <c r="A38" s="18" t="s">
        <v>78</v>
      </c>
      <c r="B38" t="s">
        <v>79</v>
      </c>
      <c r="C38" s="18" t="s">
        <v>97</v>
      </c>
      <c r="D38" t="s">
        <v>12</v>
      </c>
      <c r="E38" s="20">
        <v>100000000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 t="s">
        <v>94</v>
      </c>
      <c r="M38" s="20">
        <f t="shared" ca="1" si="1"/>
        <v>35135135.135135129</v>
      </c>
      <c r="N38" s="20">
        <f t="shared" ca="1" si="2"/>
        <v>135135135.13513511</v>
      </c>
      <c r="O38" s="17">
        <f t="shared" ca="1" si="0"/>
        <v>0.26</v>
      </c>
      <c r="P38" s="28">
        <f t="shared" si="3"/>
        <v>1</v>
      </c>
      <c r="Q38" s="20">
        <f t="shared" ca="1" si="4"/>
        <v>35135135.135135129</v>
      </c>
      <c r="R38" s="20">
        <f t="shared" ca="1" si="5"/>
        <v>99999999.999999985</v>
      </c>
      <c r="S38" s="20">
        <f t="shared" ca="1" si="6"/>
        <v>0</v>
      </c>
    </row>
    <row r="39" spans="1:19" x14ac:dyDescent="0.25">
      <c r="A39" s="18" t="s">
        <v>80</v>
      </c>
      <c r="B39" t="s">
        <v>81</v>
      </c>
      <c r="C39" s="18" t="s">
        <v>97</v>
      </c>
      <c r="D39" t="s">
        <v>13</v>
      </c>
      <c r="E39" s="20">
        <v>100000000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 t="s">
        <v>94</v>
      </c>
      <c r="M39" s="20">
        <f t="shared" ca="1" si="1"/>
        <v>35135135.135135129</v>
      </c>
      <c r="N39" s="20">
        <f t="shared" ca="1" si="2"/>
        <v>135135135.13513511</v>
      </c>
      <c r="O39" s="17">
        <f t="shared" ca="1" si="0"/>
        <v>0.26</v>
      </c>
      <c r="P39" s="28">
        <f t="shared" si="3"/>
        <v>1</v>
      </c>
      <c r="Q39" s="20">
        <f t="shared" ca="1" si="4"/>
        <v>35135135.135135129</v>
      </c>
      <c r="R39" s="20">
        <f t="shared" ca="1" si="5"/>
        <v>99999999.999999985</v>
      </c>
      <c r="S39" s="20">
        <f t="shared" ca="1" si="6"/>
        <v>0</v>
      </c>
    </row>
    <row r="40" spans="1:19" x14ac:dyDescent="0.25">
      <c r="A40" s="18" t="s">
        <v>82</v>
      </c>
      <c r="B40" t="s">
        <v>83</v>
      </c>
      <c r="C40" s="18" t="s">
        <v>97</v>
      </c>
      <c r="D40" t="s">
        <v>14</v>
      </c>
      <c r="E40" s="20">
        <v>100000000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 t="s">
        <v>94</v>
      </c>
      <c r="M40" s="20">
        <f t="shared" ca="1" si="1"/>
        <v>33333333.333333332</v>
      </c>
      <c r="N40" s="20">
        <f t="shared" ca="1" si="2"/>
        <v>133333333.33333333</v>
      </c>
      <c r="O40" s="17">
        <f t="shared" ca="1" si="0"/>
        <v>0.25</v>
      </c>
      <c r="P40" s="28">
        <f t="shared" si="3"/>
        <v>1</v>
      </c>
      <c r="Q40" s="20">
        <f t="shared" ca="1" si="4"/>
        <v>33333333.333333332</v>
      </c>
      <c r="R40" s="20">
        <f t="shared" ca="1" si="5"/>
        <v>100000000</v>
      </c>
      <c r="S40" s="20">
        <f t="shared" ca="1" si="6"/>
        <v>0</v>
      </c>
    </row>
    <row r="41" spans="1:19" x14ac:dyDescent="0.25">
      <c r="A41" s="18" t="s">
        <v>20</v>
      </c>
      <c r="B41" t="s">
        <v>98</v>
      </c>
      <c r="C41" s="18" t="s">
        <v>97</v>
      </c>
      <c r="D41" t="s">
        <v>5</v>
      </c>
      <c r="E41" s="20">
        <v>10000000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 t="s">
        <v>95</v>
      </c>
      <c r="M41" s="20">
        <f>IF(L41&lt;&gt;"Ya",0,Q41)</f>
        <v>0</v>
      </c>
      <c r="N41" s="20">
        <f>E41+F41+G41+H41+I41+J41+K41+M41</f>
        <v>10000000</v>
      </c>
      <c r="O41" s="17">
        <f t="shared" ref="O41:O72" si="7">VLOOKUP(N41,CHOOSE(VLOOKUP(D41,TER,2,FALSE),TERA,TERB,TERC),4,TRUE)</f>
        <v>0.02</v>
      </c>
      <c r="P41" s="28">
        <f t="shared" si="3"/>
        <v>1</v>
      </c>
      <c r="Q41" s="20">
        <f t="shared" si="4"/>
        <v>200000</v>
      </c>
      <c r="R41" s="20">
        <f>N41-Q41</f>
        <v>9800000</v>
      </c>
      <c r="S41" s="20">
        <f>IF(L41&lt;&gt;"Ya",0,Q41-M41)</f>
        <v>0</v>
      </c>
    </row>
    <row r="42" spans="1:19" x14ac:dyDescent="0.25">
      <c r="A42" s="18" t="s">
        <v>21</v>
      </c>
      <c r="B42" t="s">
        <v>99</v>
      </c>
      <c r="C42" s="18" t="s">
        <v>97</v>
      </c>
      <c r="D42" t="s">
        <v>6</v>
      </c>
      <c r="E42" s="20">
        <v>10000000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 t="s">
        <v>95</v>
      </c>
      <c r="M42" s="20">
        <f t="shared" ref="M42:M72" si="8">IF(L42&lt;&gt;"Ya",0,Q42)</f>
        <v>0</v>
      </c>
      <c r="N42" s="20">
        <f t="shared" ref="N42:N72" si="9">E42+F42+G42+H42+I42+J42+K42+M42</f>
        <v>10000000</v>
      </c>
      <c r="O42" s="17">
        <f t="shared" si="7"/>
        <v>0.02</v>
      </c>
      <c r="P42" s="28">
        <f t="shared" si="3"/>
        <v>1</v>
      </c>
      <c r="Q42" s="20">
        <f t="shared" si="4"/>
        <v>200000</v>
      </c>
      <c r="R42" s="20">
        <f t="shared" ref="R42:R72" si="10">N42-Q42</f>
        <v>9800000</v>
      </c>
      <c r="S42" s="20">
        <f t="shared" ref="S42:S72" si="11">IF(L42&lt;&gt;"Ya",0,Q42-M42)</f>
        <v>0</v>
      </c>
    </row>
    <row r="43" spans="1:19" x14ac:dyDescent="0.25">
      <c r="A43" s="18" t="s">
        <v>22</v>
      </c>
      <c r="B43" t="s">
        <v>100</v>
      </c>
      <c r="C43" s="18" t="s">
        <v>97</v>
      </c>
      <c r="D43" t="s">
        <v>10</v>
      </c>
      <c r="E43" s="20">
        <v>10000000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 t="s">
        <v>95</v>
      </c>
      <c r="M43" s="20">
        <f t="shared" si="8"/>
        <v>0</v>
      </c>
      <c r="N43" s="20">
        <f t="shared" si="9"/>
        <v>10000000</v>
      </c>
      <c r="O43" s="17">
        <f t="shared" si="7"/>
        <v>1.4999999999999999E-2</v>
      </c>
      <c r="P43" s="28">
        <f t="shared" si="3"/>
        <v>1</v>
      </c>
      <c r="Q43" s="20">
        <f t="shared" si="4"/>
        <v>150000</v>
      </c>
      <c r="R43" s="20">
        <f t="shared" si="10"/>
        <v>9850000</v>
      </c>
      <c r="S43" s="20">
        <f t="shared" si="11"/>
        <v>0</v>
      </c>
    </row>
    <row r="44" spans="1:19" x14ac:dyDescent="0.25">
      <c r="A44" s="18" t="s">
        <v>23</v>
      </c>
      <c r="B44" t="s">
        <v>101</v>
      </c>
      <c r="C44" s="18" t="s">
        <v>97</v>
      </c>
      <c r="D44" t="s">
        <v>11</v>
      </c>
      <c r="E44" s="20">
        <v>10000000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 t="s">
        <v>95</v>
      </c>
      <c r="M44" s="20">
        <f t="shared" si="8"/>
        <v>0</v>
      </c>
      <c r="N44" s="20">
        <f t="shared" si="9"/>
        <v>10000000</v>
      </c>
      <c r="O44" s="17">
        <f t="shared" si="7"/>
        <v>1.4999999999999999E-2</v>
      </c>
      <c r="P44" s="28">
        <f t="shared" si="3"/>
        <v>1</v>
      </c>
      <c r="Q44" s="20">
        <f t="shared" si="4"/>
        <v>150000</v>
      </c>
      <c r="R44" s="20">
        <f t="shared" si="10"/>
        <v>9850000</v>
      </c>
      <c r="S44" s="20">
        <f t="shared" si="11"/>
        <v>0</v>
      </c>
    </row>
    <row r="45" spans="1:19" x14ac:dyDescent="0.25">
      <c r="A45" s="18" t="s">
        <v>24</v>
      </c>
      <c r="B45" t="s">
        <v>102</v>
      </c>
      <c r="C45" s="18" t="s">
        <v>97</v>
      </c>
      <c r="D45" t="s">
        <v>7</v>
      </c>
      <c r="E45" s="20">
        <v>10000000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 t="s">
        <v>95</v>
      </c>
      <c r="M45" s="20">
        <f t="shared" si="8"/>
        <v>0</v>
      </c>
      <c r="N45" s="20">
        <f t="shared" si="9"/>
        <v>10000000</v>
      </c>
      <c r="O45" s="17">
        <f t="shared" si="7"/>
        <v>0.02</v>
      </c>
      <c r="P45" s="28">
        <f t="shared" si="3"/>
        <v>1</v>
      </c>
      <c r="Q45" s="20">
        <f t="shared" si="4"/>
        <v>200000</v>
      </c>
      <c r="R45" s="20">
        <f t="shared" si="10"/>
        <v>9800000</v>
      </c>
      <c r="S45" s="20">
        <f t="shared" si="11"/>
        <v>0</v>
      </c>
    </row>
    <row r="46" spans="1:19" x14ac:dyDescent="0.25">
      <c r="A46" s="18" t="s">
        <v>25</v>
      </c>
      <c r="B46" t="s">
        <v>103</v>
      </c>
      <c r="C46" s="18" t="s">
        <v>97</v>
      </c>
      <c r="D46" t="s">
        <v>12</v>
      </c>
      <c r="E46" s="20">
        <v>10000000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 t="s">
        <v>95</v>
      </c>
      <c r="M46" s="20">
        <f t="shared" si="8"/>
        <v>0</v>
      </c>
      <c r="N46" s="20">
        <f t="shared" si="9"/>
        <v>10000000</v>
      </c>
      <c r="O46" s="17">
        <f t="shared" si="7"/>
        <v>1.4999999999999999E-2</v>
      </c>
      <c r="P46" s="28">
        <f t="shared" si="3"/>
        <v>1</v>
      </c>
      <c r="Q46" s="20">
        <f t="shared" si="4"/>
        <v>150000</v>
      </c>
      <c r="R46" s="20">
        <f t="shared" si="10"/>
        <v>9850000</v>
      </c>
      <c r="S46" s="20">
        <f t="shared" si="11"/>
        <v>0</v>
      </c>
    </row>
    <row r="47" spans="1:19" x14ac:dyDescent="0.25">
      <c r="A47" s="18" t="s">
        <v>26</v>
      </c>
      <c r="B47" t="s">
        <v>104</v>
      </c>
      <c r="C47" s="18" t="s">
        <v>97</v>
      </c>
      <c r="D47" t="s">
        <v>13</v>
      </c>
      <c r="E47" s="20">
        <v>10000000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 t="s">
        <v>95</v>
      </c>
      <c r="M47" s="20">
        <f t="shared" si="8"/>
        <v>0</v>
      </c>
      <c r="N47" s="20">
        <f t="shared" si="9"/>
        <v>10000000</v>
      </c>
      <c r="O47" s="17">
        <f t="shared" si="7"/>
        <v>1.4999999999999999E-2</v>
      </c>
      <c r="P47" s="28">
        <f t="shared" si="3"/>
        <v>1</v>
      </c>
      <c r="Q47" s="20">
        <f t="shared" si="4"/>
        <v>150000</v>
      </c>
      <c r="R47" s="20">
        <f t="shared" si="10"/>
        <v>9850000</v>
      </c>
      <c r="S47" s="20">
        <f t="shared" si="11"/>
        <v>0</v>
      </c>
    </row>
    <row r="48" spans="1:19" x14ac:dyDescent="0.25">
      <c r="A48" s="18" t="s">
        <v>27</v>
      </c>
      <c r="B48" t="s">
        <v>105</v>
      </c>
      <c r="C48" s="18" t="s">
        <v>97</v>
      </c>
      <c r="D48" t="s">
        <v>14</v>
      </c>
      <c r="E48" s="20">
        <v>10000000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 t="s">
        <v>95</v>
      </c>
      <c r="M48" s="20">
        <f t="shared" si="8"/>
        <v>0</v>
      </c>
      <c r="N48" s="20">
        <f t="shared" si="9"/>
        <v>10000000</v>
      </c>
      <c r="O48" s="17">
        <f t="shared" si="7"/>
        <v>1.4999999999999999E-2</v>
      </c>
      <c r="P48" s="28">
        <f t="shared" si="3"/>
        <v>1</v>
      </c>
      <c r="Q48" s="20">
        <f t="shared" si="4"/>
        <v>150000</v>
      </c>
      <c r="R48" s="20">
        <f t="shared" si="10"/>
        <v>9850000</v>
      </c>
      <c r="S48" s="20">
        <f t="shared" si="11"/>
        <v>0</v>
      </c>
    </row>
    <row r="49" spans="1:19" x14ac:dyDescent="0.25">
      <c r="A49" s="18" t="s">
        <v>36</v>
      </c>
      <c r="B49" t="s">
        <v>106</v>
      </c>
      <c r="C49" s="18" t="s">
        <v>97</v>
      </c>
      <c r="D49" t="s">
        <v>5</v>
      </c>
      <c r="E49" s="20">
        <v>20000000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 t="s">
        <v>95</v>
      </c>
      <c r="M49" s="20">
        <f t="shared" si="8"/>
        <v>0</v>
      </c>
      <c r="N49" s="20">
        <f t="shared" si="9"/>
        <v>20000000</v>
      </c>
      <c r="O49" s="17">
        <f t="shared" si="7"/>
        <v>0.09</v>
      </c>
      <c r="P49" s="28">
        <f t="shared" si="3"/>
        <v>1</v>
      </c>
      <c r="Q49" s="20">
        <f t="shared" si="4"/>
        <v>1800000</v>
      </c>
      <c r="R49" s="20">
        <f t="shared" si="10"/>
        <v>18200000</v>
      </c>
      <c r="S49" s="20">
        <f t="shared" si="11"/>
        <v>0</v>
      </c>
    </row>
    <row r="50" spans="1:19" x14ac:dyDescent="0.25">
      <c r="A50" s="18" t="s">
        <v>38</v>
      </c>
      <c r="B50" t="s">
        <v>107</v>
      </c>
      <c r="C50" s="18" t="s">
        <v>97</v>
      </c>
      <c r="D50" t="s">
        <v>6</v>
      </c>
      <c r="E50" s="20">
        <v>20000000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 t="s">
        <v>95</v>
      </c>
      <c r="M50" s="20">
        <f t="shared" si="8"/>
        <v>0</v>
      </c>
      <c r="N50" s="20">
        <f t="shared" si="9"/>
        <v>20000000</v>
      </c>
      <c r="O50" s="17">
        <f t="shared" si="7"/>
        <v>0.09</v>
      </c>
      <c r="P50" s="28">
        <f t="shared" si="3"/>
        <v>1</v>
      </c>
      <c r="Q50" s="20">
        <f t="shared" si="4"/>
        <v>1800000</v>
      </c>
      <c r="R50" s="20">
        <f t="shared" si="10"/>
        <v>18200000</v>
      </c>
      <c r="S50" s="20">
        <f t="shared" si="11"/>
        <v>0</v>
      </c>
    </row>
    <row r="51" spans="1:19" x14ac:dyDescent="0.25">
      <c r="A51" s="18" t="s">
        <v>40</v>
      </c>
      <c r="B51" t="s">
        <v>108</v>
      </c>
      <c r="C51" s="18" t="s">
        <v>97</v>
      </c>
      <c r="D51" t="s">
        <v>10</v>
      </c>
      <c r="E51" s="20">
        <v>20000000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 t="s">
        <v>95</v>
      </c>
      <c r="M51" s="20">
        <f t="shared" si="8"/>
        <v>0</v>
      </c>
      <c r="N51" s="20">
        <f t="shared" si="9"/>
        <v>20000000</v>
      </c>
      <c r="O51" s="17">
        <f t="shared" si="7"/>
        <v>0.08</v>
      </c>
      <c r="P51" s="28">
        <f t="shared" si="3"/>
        <v>1</v>
      </c>
      <c r="Q51" s="20">
        <f t="shared" si="4"/>
        <v>1600000</v>
      </c>
      <c r="R51" s="20">
        <f t="shared" si="10"/>
        <v>18400000</v>
      </c>
      <c r="S51" s="20">
        <f t="shared" si="11"/>
        <v>0</v>
      </c>
    </row>
    <row r="52" spans="1:19" x14ac:dyDescent="0.25">
      <c r="A52" s="18" t="s">
        <v>42</v>
      </c>
      <c r="B52" t="s">
        <v>109</v>
      </c>
      <c r="C52" s="18" t="s">
        <v>97</v>
      </c>
      <c r="D52" t="s">
        <v>11</v>
      </c>
      <c r="E52" s="20">
        <v>20000000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 t="s">
        <v>95</v>
      </c>
      <c r="M52" s="20">
        <f t="shared" si="8"/>
        <v>0</v>
      </c>
      <c r="N52" s="20">
        <f t="shared" si="9"/>
        <v>20000000</v>
      </c>
      <c r="O52" s="17">
        <f t="shared" si="7"/>
        <v>0.08</v>
      </c>
      <c r="P52" s="28">
        <f t="shared" si="3"/>
        <v>1</v>
      </c>
      <c r="Q52" s="20">
        <f t="shared" si="4"/>
        <v>1600000</v>
      </c>
      <c r="R52" s="20">
        <f t="shared" si="10"/>
        <v>18400000</v>
      </c>
      <c r="S52" s="20">
        <f t="shared" si="11"/>
        <v>0</v>
      </c>
    </row>
    <row r="53" spans="1:19" x14ac:dyDescent="0.25">
      <c r="A53" s="18" t="s">
        <v>44</v>
      </c>
      <c r="B53" t="s">
        <v>110</v>
      </c>
      <c r="C53" s="18" t="s">
        <v>97</v>
      </c>
      <c r="D53" t="s">
        <v>7</v>
      </c>
      <c r="E53" s="20">
        <v>20000000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 t="s">
        <v>95</v>
      </c>
      <c r="M53" s="20">
        <f t="shared" si="8"/>
        <v>0</v>
      </c>
      <c r="N53" s="20">
        <f t="shared" si="9"/>
        <v>20000000</v>
      </c>
      <c r="O53" s="17">
        <f t="shared" si="7"/>
        <v>0.09</v>
      </c>
      <c r="P53" s="28">
        <f t="shared" si="3"/>
        <v>1</v>
      </c>
      <c r="Q53" s="20">
        <f t="shared" si="4"/>
        <v>1800000</v>
      </c>
      <c r="R53" s="20">
        <f t="shared" si="10"/>
        <v>18200000</v>
      </c>
      <c r="S53" s="20">
        <f t="shared" si="11"/>
        <v>0</v>
      </c>
    </row>
    <row r="54" spans="1:19" x14ac:dyDescent="0.25">
      <c r="A54" s="18" t="s">
        <v>46</v>
      </c>
      <c r="B54" t="s">
        <v>111</v>
      </c>
      <c r="C54" s="18" t="s">
        <v>97</v>
      </c>
      <c r="D54" t="s">
        <v>12</v>
      </c>
      <c r="E54" s="20">
        <v>20000000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 t="s">
        <v>95</v>
      </c>
      <c r="M54" s="20">
        <f t="shared" si="8"/>
        <v>0</v>
      </c>
      <c r="N54" s="20">
        <f t="shared" si="9"/>
        <v>20000000</v>
      </c>
      <c r="O54" s="17">
        <f t="shared" si="7"/>
        <v>0.08</v>
      </c>
      <c r="P54" s="28">
        <f t="shared" si="3"/>
        <v>1</v>
      </c>
      <c r="Q54" s="20">
        <f t="shared" si="4"/>
        <v>1600000</v>
      </c>
      <c r="R54" s="20">
        <f t="shared" si="10"/>
        <v>18400000</v>
      </c>
      <c r="S54" s="20">
        <f t="shared" si="11"/>
        <v>0</v>
      </c>
    </row>
    <row r="55" spans="1:19" x14ac:dyDescent="0.25">
      <c r="A55" s="18" t="s">
        <v>48</v>
      </c>
      <c r="B55" t="s">
        <v>112</v>
      </c>
      <c r="C55" s="18" t="s">
        <v>97</v>
      </c>
      <c r="D55" t="s">
        <v>13</v>
      </c>
      <c r="E55" s="20">
        <v>20000000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 t="s">
        <v>95</v>
      </c>
      <c r="M55" s="20">
        <f t="shared" si="8"/>
        <v>0</v>
      </c>
      <c r="N55" s="20">
        <f t="shared" si="9"/>
        <v>20000000</v>
      </c>
      <c r="O55" s="17">
        <f t="shared" si="7"/>
        <v>0.08</v>
      </c>
      <c r="P55" s="28">
        <f t="shared" si="3"/>
        <v>1</v>
      </c>
      <c r="Q55" s="20">
        <f t="shared" si="4"/>
        <v>1600000</v>
      </c>
      <c r="R55" s="20">
        <f t="shared" si="10"/>
        <v>18400000</v>
      </c>
      <c r="S55" s="20">
        <f t="shared" si="11"/>
        <v>0</v>
      </c>
    </row>
    <row r="56" spans="1:19" x14ac:dyDescent="0.25">
      <c r="A56" s="18" t="s">
        <v>50</v>
      </c>
      <c r="B56" t="s">
        <v>113</v>
      </c>
      <c r="C56" s="18" t="s">
        <v>97</v>
      </c>
      <c r="D56" t="s">
        <v>14</v>
      </c>
      <c r="E56" s="20">
        <v>20000000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 t="s">
        <v>95</v>
      </c>
      <c r="M56" s="20">
        <f t="shared" si="8"/>
        <v>0</v>
      </c>
      <c r="N56" s="20">
        <f t="shared" si="9"/>
        <v>20000000</v>
      </c>
      <c r="O56" s="17">
        <f t="shared" si="7"/>
        <v>0.08</v>
      </c>
      <c r="P56" s="28">
        <f t="shared" si="3"/>
        <v>1</v>
      </c>
      <c r="Q56" s="20">
        <f t="shared" si="4"/>
        <v>1600000</v>
      </c>
      <c r="R56" s="20">
        <f t="shared" si="10"/>
        <v>18400000</v>
      </c>
      <c r="S56" s="20">
        <f t="shared" si="11"/>
        <v>0</v>
      </c>
    </row>
    <row r="57" spans="1:19" x14ac:dyDescent="0.25">
      <c r="A57" s="18" t="s">
        <v>52</v>
      </c>
      <c r="B57" t="s">
        <v>114</v>
      </c>
      <c r="C57" s="18" t="s">
        <v>97</v>
      </c>
      <c r="D57" t="s">
        <v>5</v>
      </c>
      <c r="E57" s="20">
        <v>30000000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 t="s">
        <v>95</v>
      </c>
      <c r="M57" s="20">
        <f t="shared" si="8"/>
        <v>0</v>
      </c>
      <c r="N57" s="20">
        <f t="shared" si="9"/>
        <v>30000000</v>
      </c>
      <c r="O57" s="17">
        <f t="shared" si="7"/>
        <v>0.12</v>
      </c>
      <c r="P57" s="28">
        <f t="shared" si="3"/>
        <v>1</v>
      </c>
      <c r="Q57" s="20">
        <f t="shared" si="4"/>
        <v>3600000</v>
      </c>
      <c r="R57" s="20">
        <f t="shared" si="10"/>
        <v>26400000</v>
      </c>
      <c r="S57" s="20">
        <f t="shared" si="11"/>
        <v>0</v>
      </c>
    </row>
    <row r="58" spans="1:19" x14ac:dyDescent="0.25">
      <c r="A58" s="18" t="s">
        <v>54</v>
      </c>
      <c r="B58" t="s">
        <v>115</v>
      </c>
      <c r="C58" s="18" t="s">
        <v>97</v>
      </c>
      <c r="D58" t="s">
        <v>6</v>
      </c>
      <c r="E58" s="20">
        <v>30000000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 t="s">
        <v>95</v>
      </c>
      <c r="M58" s="20">
        <f t="shared" si="8"/>
        <v>0</v>
      </c>
      <c r="N58" s="20">
        <f t="shared" si="9"/>
        <v>30000000</v>
      </c>
      <c r="O58" s="17">
        <f t="shared" si="7"/>
        <v>0.12</v>
      </c>
      <c r="P58" s="28">
        <f t="shared" si="3"/>
        <v>1</v>
      </c>
      <c r="Q58" s="20">
        <f t="shared" si="4"/>
        <v>3600000</v>
      </c>
      <c r="R58" s="20">
        <f t="shared" si="10"/>
        <v>26400000</v>
      </c>
      <c r="S58" s="20">
        <f t="shared" si="11"/>
        <v>0</v>
      </c>
    </row>
    <row r="59" spans="1:19" x14ac:dyDescent="0.25">
      <c r="A59" s="18" t="s">
        <v>56</v>
      </c>
      <c r="B59" t="s">
        <v>116</v>
      </c>
      <c r="C59" s="18" t="s">
        <v>97</v>
      </c>
      <c r="D59" t="s">
        <v>10</v>
      </c>
      <c r="E59" s="20">
        <v>30000000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 t="s">
        <v>95</v>
      </c>
      <c r="M59" s="20">
        <f t="shared" si="8"/>
        <v>0</v>
      </c>
      <c r="N59" s="20">
        <f t="shared" si="9"/>
        <v>30000000</v>
      </c>
      <c r="O59" s="17">
        <f t="shared" si="7"/>
        <v>0.12</v>
      </c>
      <c r="P59" s="28">
        <f t="shared" si="3"/>
        <v>1</v>
      </c>
      <c r="Q59" s="20">
        <f t="shared" si="4"/>
        <v>3600000</v>
      </c>
      <c r="R59" s="20">
        <f t="shared" si="10"/>
        <v>26400000</v>
      </c>
      <c r="S59" s="20">
        <f t="shared" si="11"/>
        <v>0</v>
      </c>
    </row>
    <row r="60" spans="1:19" x14ac:dyDescent="0.25">
      <c r="A60" s="18" t="s">
        <v>58</v>
      </c>
      <c r="B60" t="s">
        <v>117</v>
      </c>
      <c r="C60" s="18" t="s">
        <v>97</v>
      </c>
      <c r="D60" t="s">
        <v>11</v>
      </c>
      <c r="E60" s="20">
        <v>30000000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 t="s">
        <v>95</v>
      </c>
      <c r="M60" s="20">
        <f t="shared" si="8"/>
        <v>0</v>
      </c>
      <c r="N60" s="20">
        <f t="shared" si="9"/>
        <v>30000000</v>
      </c>
      <c r="O60" s="17">
        <f t="shared" si="7"/>
        <v>0.12</v>
      </c>
      <c r="P60" s="28">
        <f t="shared" si="3"/>
        <v>1</v>
      </c>
      <c r="Q60" s="20">
        <f t="shared" si="4"/>
        <v>3600000</v>
      </c>
      <c r="R60" s="20">
        <f t="shared" si="10"/>
        <v>26400000</v>
      </c>
      <c r="S60" s="20">
        <f t="shared" si="11"/>
        <v>0</v>
      </c>
    </row>
    <row r="61" spans="1:19" x14ac:dyDescent="0.25">
      <c r="A61" s="18" t="s">
        <v>60</v>
      </c>
      <c r="B61" t="s">
        <v>118</v>
      </c>
      <c r="C61" s="18" t="s">
        <v>97</v>
      </c>
      <c r="D61" t="s">
        <v>7</v>
      </c>
      <c r="E61" s="20">
        <v>30000000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 t="s">
        <v>95</v>
      </c>
      <c r="M61" s="20">
        <f t="shared" si="8"/>
        <v>0</v>
      </c>
      <c r="N61" s="20">
        <f t="shared" si="9"/>
        <v>30000000</v>
      </c>
      <c r="O61" s="17">
        <f t="shared" si="7"/>
        <v>0.12</v>
      </c>
      <c r="P61" s="28">
        <f t="shared" si="3"/>
        <v>1</v>
      </c>
      <c r="Q61" s="20">
        <f t="shared" si="4"/>
        <v>3600000</v>
      </c>
      <c r="R61" s="20">
        <f t="shared" si="10"/>
        <v>26400000</v>
      </c>
      <c r="S61" s="20">
        <f t="shared" si="11"/>
        <v>0</v>
      </c>
    </row>
    <row r="62" spans="1:19" x14ac:dyDescent="0.25">
      <c r="A62" s="18" t="s">
        <v>62</v>
      </c>
      <c r="B62" t="s">
        <v>119</v>
      </c>
      <c r="C62" s="18" t="s">
        <v>97</v>
      </c>
      <c r="D62" t="s">
        <v>12</v>
      </c>
      <c r="E62" s="20">
        <v>30000000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 t="s">
        <v>95</v>
      </c>
      <c r="M62" s="20">
        <f t="shared" si="8"/>
        <v>0</v>
      </c>
      <c r="N62" s="20">
        <f t="shared" si="9"/>
        <v>30000000</v>
      </c>
      <c r="O62" s="17">
        <f t="shared" si="7"/>
        <v>0.12</v>
      </c>
      <c r="P62" s="28">
        <f t="shared" si="3"/>
        <v>1</v>
      </c>
      <c r="Q62" s="20">
        <f t="shared" si="4"/>
        <v>3600000</v>
      </c>
      <c r="R62" s="20">
        <f t="shared" si="10"/>
        <v>26400000</v>
      </c>
      <c r="S62" s="20">
        <f t="shared" si="11"/>
        <v>0</v>
      </c>
    </row>
    <row r="63" spans="1:19" x14ac:dyDescent="0.25">
      <c r="A63" s="18" t="s">
        <v>64</v>
      </c>
      <c r="B63" t="s">
        <v>120</v>
      </c>
      <c r="C63" s="18" t="s">
        <v>97</v>
      </c>
      <c r="D63" t="s">
        <v>13</v>
      </c>
      <c r="E63" s="20">
        <v>30000000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 t="s">
        <v>95</v>
      </c>
      <c r="M63" s="20">
        <f t="shared" si="8"/>
        <v>0</v>
      </c>
      <c r="N63" s="20">
        <f t="shared" si="9"/>
        <v>30000000</v>
      </c>
      <c r="O63" s="17">
        <f t="shared" si="7"/>
        <v>0.12</v>
      </c>
      <c r="P63" s="28">
        <f t="shared" si="3"/>
        <v>1</v>
      </c>
      <c r="Q63" s="20">
        <f t="shared" si="4"/>
        <v>3600000</v>
      </c>
      <c r="R63" s="20">
        <f t="shared" si="10"/>
        <v>26400000</v>
      </c>
      <c r="S63" s="20">
        <f t="shared" si="11"/>
        <v>0</v>
      </c>
    </row>
    <row r="64" spans="1:19" x14ac:dyDescent="0.25">
      <c r="A64" s="18" t="s">
        <v>66</v>
      </c>
      <c r="B64" t="s">
        <v>121</v>
      </c>
      <c r="C64" s="18" t="s">
        <v>97</v>
      </c>
      <c r="D64" t="s">
        <v>14</v>
      </c>
      <c r="E64" s="20">
        <v>30000000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 t="s">
        <v>95</v>
      </c>
      <c r="M64" s="20">
        <f t="shared" si="8"/>
        <v>0</v>
      </c>
      <c r="N64" s="20">
        <f t="shared" si="9"/>
        <v>30000000</v>
      </c>
      <c r="O64" s="17">
        <f t="shared" si="7"/>
        <v>0.11</v>
      </c>
      <c r="P64" s="28">
        <f t="shared" si="3"/>
        <v>1</v>
      </c>
      <c r="Q64" s="20">
        <f t="shared" si="4"/>
        <v>3300000</v>
      </c>
      <c r="R64" s="20">
        <f t="shared" si="10"/>
        <v>26700000</v>
      </c>
      <c r="S64" s="20">
        <f t="shared" si="11"/>
        <v>0</v>
      </c>
    </row>
    <row r="65" spans="1:19" x14ac:dyDescent="0.25">
      <c r="A65" s="18" t="s">
        <v>68</v>
      </c>
      <c r="B65" t="s">
        <v>122</v>
      </c>
      <c r="C65" s="18" t="s">
        <v>97</v>
      </c>
      <c r="D65" t="s">
        <v>5</v>
      </c>
      <c r="E65" s="20">
        <v>100000000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 t="s">
        <v>95</v>
      </c>
      <c r="M65" s="20">
        <f t="shared" si="8"/>
        <v>0</v>
      </c>
      <c r="N65" s="20">
        <f t="shared" si="9"/>
        <v>100000000</v>
      </c>
      <c r="O65" s="17">
        <f t="shared" si="7"/>
        <v>0.24</v>
      </c>
      <c r="P65" s="28">
        <f t="shared" si="3"/>
        <v>1</v>
      </c>
      <c r="Q65" s="20">
        <f t="shared" si="4"/>
        <v>24000000</v>
      </c>
      <c r="R65" s="20">
        <f t="shared" si="10"/>
        <v>76000000</v>
      </c>
      <c r="S65" s="20">
        <f t="shared" si="11"/>
        <v>0</v>
      </c>
    </row>
    <row r="66" spans="1:19" x14ac:dyDescent="0.25">
      <c r="A66" s="18" t="s">
        <v>70</v>
      </c>
      <c r="B66" t="s">
        <v>123</v>
      </c>
      <c r="C66" s="18" t="s">
        <v>97</v>
      </c>
      <c r="D66" t="s">
        <v>6</v>
      </c>
      <c r="E66" s="20">
        <v>100000000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 t="s">
        <v>95</v>
      </c>
      <c r="M66" s="20">
        <f t="shared" si="8"/>
        <v>0</v>
      </c>
      <c r="N66" s="20">
        <f t="shared" si="9"/>
        <v>100000000</v>
      </c>
      <c r="O66" s="17">
        <f t="shared" si="7"/>
        <v>0.24</v>
      </c>
      <c r="P66" s="28">
        <f t="shared" si="3"/>
        <v>1</v>
      </c>
      <c r="Q66" s="20">
        <f t="shared" si="4"/>
        <v>24000000</v>
      </c>
      <c r="R66" s="20">
        <f t="shared" si="10"/>
        <v>76000000</v>
      </c>
      <c r="S66" s="20">
        <f t="shared" si="11"/>
        <v>0</v>
      </c>
    </row>
    <row r="67" spans="1:19" x14ac:dyDescent="0.25">
      <c r="A67" s="18" t="s">
        <v>72</v>
      </c>
      <c r="B67" t="s">
        <v>124</v>
      </c>
      <c r="C67" s="18" t="s">
        <v>97</v>
      </c>
      <c r="D67" t="s">
        <v>10</v>
      </c>
      <c r="E67" s="20">
        <v>100000000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 t="s">
        <v>95</v>
      </c>
      <c r="M67" s="20">
        <f t="shared" si="8"/>
        <v>0</v>
      </c>
      <c r="N67" s="20">
        <f t="shared" si="9"/>
        <v>100000000</v>
      </c>
      <c r="O67" s="17">
        <f t="shared" si="7"/>
        <v>0.24</v>
      </c>
      <c r="P67" s="28">
        <f t="shared" si="3"/>
        <v>1</v>
      </c>
      <c r="Q67" s="20">
        <f t="shared" si="4"/>
        <v>24000000</v>
      </c>
      <c r="R67" s="20">
        <f t="shared" si="10"/>
        <v>76000000</v>
      </c>
      <c r="S67" s="20">
        <f t="shared" si="11"/>
        <v>0</v>
      </c>
    </row>
    <row r="68" spans="1:19" x14ac:dyDescent="0.25">
      <c r="A68" s="18" t="s">
        <v>74</v>
      </c>
      <c r="B68" t="s">
        <v>125</v>
      </c>
      <c r="C68" s="18" t="s">
        <v>97</v>
      </c>
      <c r="D68" t="s">
        <v>11</v>
      </c>
      <c r="E68" s="20">
        <v>100000000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 t="s">
        <v>95</v>
      </c>
      <c r="M68" s="20">
        <f t="shared" si="8"/>
        <v>0</v>
      </c>
      <c r="N68" s="20">
        <f t="shared" si="9"/>
        <v>100000000</v>
      </c>
      <c r="O68" s="17">
        <f t="shared" si="7"/>
        <v>0.24</v>
      </c>
      <c r="P68" s="28">
        <f t="shared" si="3"/>
        <v>1</v>
      </c>
      <c r="Q68" s="20">
        <f t="shared" si="4"/>
        <v>24000000</v>
      </c>
      <c r="R68" s="20">
        <f t="shared" si="10"/>
        <v>76000000</v>
      </c>
      <c r="S68" s="20">
        <f t="shared" si="11"/>
        <v>0</v>
      </c>
    </row>
    <row r="69" spans="1:19" x14ac:dyDescent="0.25">
      <c r="A69" s="18" t="s">
        <v>76</v>
      </c>
      <c r="B69" t="s">
        <v>126</v>
      </c>
      <c r="C69" s="18" t="s">
        <v>97</v>
      </c>
      <c r="D69" t="s">
        <v>7</v>
      </c>
      <c r="E69" s="20">
        <v>100000000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 t="s">
        <v>95</v>
      </c>
      <c r="M69" s="20">
        <f t="shared" si="8"/>
        <v>0</v>
      </c>
      <c r="N69" s="20">
        <f t="shared" si="9"/>
        <v>100000000</v>
      </c>
      <c r="O69" s="17">
        <f t="shared" si="7"/>
        <v>0.24</v>
      </c>
      <c r="P69" s="28">
        <f t="shared" si="3"/>
        <v>1</v>
      </c>
      <c r="Q69" s="20">
        <f t="shared" si="4"/>
        <v>24000000</v>
      </c>
      <c r="R69" s="20">
        <f t="shared" si="10"/>
        <v>76000000</v>
      </c>
      <c r="S69" s="20">
        <f t="shared" si="11"/>
        <v>0</v>
      </c>
    </row>
    <row r="70" spans="1:19" x14ac:dyDescent="0.25">
      <c r="A70" s="18" t="s">
        <v>78</v>
      </c>
      <c r="B70" t="s">
        <v>127</v>
      </c>
      <c r="C70" s="18" t="s">
        <v>97</v>
      </c>
      <c r="D70" t="s">
        <v>12</v>
      </c>
      <c r="E70" s="20">
        <v>100000000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 t="s">
        <v>95</v>
      </c>
      <c r="M70" s="20">
        <f t="shared" si="8"/>
        <v>0</v>
      </c>
      <c r="N70" s="20">
        <f t="shared" si="9"/>
        <v>100000000</v>
      </c>
      <c r="O70" s="17">
        <f t="shared" si="7"/>
        <v>0.24</v>
      </c>
      <c r="P70" s="28">
        <f t="shared" si="3"/>
        <v>1</v>
      </c>
      <c r="Q70" s="20">
        <f t="shared" si="4"/>
        <v>24000000</v>
      </c>
      <c r="R70" s="20">
        <f t="shared" si="10"/>
        <v>76000000</v>
      </c>
      <c r="S70" s="20">
        <f t="shared" si="11"/>
        <v>0</v>
      </c>
    </row>
    <row r="71" spans="1:19" x14ac:dyDescent="0.25">
      <c r="A71" s="18" t="s">
        <v>80</v>
      </c>
      <c r="B71" t="s">
        <v>128</v>
      </c>
      <c r="C71" s="18" t="s">
        <v>97</v>
      </c>
      <c r="D71" t="s">
        <v>13</v>
      </c>
      <c r="E71" s="20">
        <v>100000000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 t="s">
        <v>95</v>
      </c>
      <c r="M71" s="20">
        <f t="shared" si="8"/>
        <v>0</v>
      </c>
      <c r="N71" s="20">
        <f t="shared" si="9"/>
        <v>100000000</v>
      </c>
      <c r="O71" s="17">
        <f t="shared" si="7"/>
        <v>0.24</v>
      </c>
      <c r="P71" s="28">
        <f t="shared" si="3"/>
        <v>1</v>
      </c>
      <c r="Q71" s="20">
        <f t="shared" si="4"/>
        <v>24000000</v>
      </c>
      <c r="R71" s="20">
        <f t="shared" si="10"/>
        <v>76000000</v>
      </c>
      <c r="S71" s="20">
        <f t="shared" si="11"/>
        <v>0</v>
      </c>
    </row>
    <row r="72" spans="1:19" x14ac:dyDescent="0.25">
      <c r="A72" s="18" t="s">
        <v>82</v>
      </c>
      <c r="B72" t="s">
        <v>129</v>
      </c>
      <c r="C72" s="18" t="s">
        <v>97</v>
      </c>
      <c r="D72" t="s">
        <v>14</v>
      </c>
      <c r="E72" s="20">
        <v>100000000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 t="s">
        <v>95</v>
      </c>
      <c r="M72" s="20">
        <f t="shared" si="8"/>
        <v>0</v>
      </c>
      <c r="N72" s="20">
        <f t="shared" si="9"/>
        <v>100000000</v>
      </c>
      <c r="O72" s="17">
        <f t="shared" si="7"/>
        <v>0.24</v>
      </c>
      <c r="P72" s="28">
        <f t="shared" si="3"/>
        <v>1</v>
      </c>
      <c r="Q72" s="20">
        <f t="shared" si="4"/>
        <v>24000000</v>
      </c>
      <c r="R72" s="20">
        <f t="shared" si="10"/>
        <v>76000000</v>
      </c>
      <c r="S72" s="20">
        <f t="shared" si="11"/>
        <v>0</v>
      </c>
    </row>
    <row r="73" spans="1:19" x14ac:dyDescent="0.25">
      <c r="A73" s="18" t="s">
        <v>20</v>
      </c>
      <c r="B73" t="s">
        <v>133</v>
      </c>
      <c r="C73" s="18" t="s">
        <v>130</v>
      </c>
      <c r="D73" t="s">
        <v>5</v>
      </c>
      <c r="E73" s="20">
        <v>10000000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 t="s">
        <v>95</v>
      </c>
      <c r="M73" s="20">
        <f>IF(L73&lt;&gt;"Ya",0,Q73)</f>
        <v>0</v>
      </c>
      <c r="N73" s="20">
        <f>E73+F73+G73+H73+I73+J73+K73+M73</f>
        <v>10000000</v>
      </c>
      <c r="O73" s="17">
        <f t="shared" ref="O73:O104" si="12">VLOOKUP(N73,CHOOSE(VLOOKUP(D73,TER,2,FALSE),TERA,TERB,TERC),4,TRUE)</f>
        <v>0.02</v>
      </c>
      <c r="P73" s="28">
        <f t="shared" ref="P73:P104" si="13">IF(C73&lt;&gt;"00.000.000.0-000.000",1,1.2)</f>
        <v>1.2</v>
      </c>
      <c r="Q73" s="20">
        <f t="shared" ref="Q73:Q104" si="14">N73*O73*P73</f>
        <v>240000</v>
      </c>
      <c r="R73" s="20">
        <f>N73-Q73</f>
        <v>9760000</v>
      </c>
      <c r="S73" s="20">
        <f>IF(L73&lt;&gt;"Ya",0,Q73-M73)</f>
        <v>0</v>
      </c>
    </row>
    <row r="74" spans="1:19" x14ac:dyDescent="0.25">
      <c r="A74" s="18" t="s">
        <v>21</v>
      </c>
      <c r="B74" t="s">
        <v>134</v>
      </c>
      <c r="C74" s="18" t="s">
        <v>130</v>
      </c>
      <c r="D74" t="s">
        <v>6</v>
      </c>
      <c r="E74" s="20">
        <v>10000000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 t="s">
        <v>95</v>
      </c>
      <c r="M74" s="20">
        <f t="shared" ref="M74:M104" si="15">IF(L74&lt;&gt;"Ya",0,Q74)</f>
        <v>0</v>
      </c>
      <c r="N74" s="20">
        <f t="shared" ref="N74:N104" si="16">E74+F74+G74+H74+I74+J74+K74+M74</f>
        <v>10000000</v>
      </c>
      <c r="O74" s="17">
        <f t="shared" si="12"/>
        <v>0.02</v>
      </c>
      <c r="P74" s="28">
        <f t="shared" si="13"/>
        <v>1.2</v>
      </c>
      <c r="Q74" s="20">
        <f t="shared" si="14"/>
        <v>240000</v>
      </c>
      <c r="R74" s="20">
        <f t="shared" ref="R74:R104" si="17">N74-Q74</f>
        <v>9760000</v>
      </c>
      <c r="S74" s="20">
        <f t="shared" ref="S74:S104" si="18">IF(L74&lt;&gt;"Ya",0,Q74-M74)</f>
        <v>0</v>
      </c>
    </row>
    <row r="75" spans="1:19" x14ac:dyDescent="0.25">
      <c r="A75" s="18" t="s">
        <v>22</v>
      </c>
      <c r="B75" t="s">
        <v>135</v>
      </c>
      <c r="C75" s="18" t="s">
        <v>130</v>
      </c>
      <c r="D75" t="s">
        <v>10</v>
      </c>
      <c r="E75" s="20">
        <v>10000000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 t="s">
        <v>95</v>
      </c>
      <c r="M75" s="20">
        <f t="shared" si="15"/>
        <v>0</v>
      </c>
      <c r="N75" s="20">
        <f t="shared" si="16"/>
        <v>10000000</v>
      </c>
      <c r="O75" s="17">
        <f t="shared" si="12"/>
        <v>1.4999999999999999E-2</v>
      </c>
      <c r="P75" s="28">
        <f t="shared" si="13"/>
        <v>1.2</v>
      </c>
      <c r="Q75" s="20">
        <f t="shared" si="14"/>
        <v>180000</v>
      </c>
      <c r="R75" s="20">
        <f t="shared" si="17"/>
        <v>9820000</v>
      </c>
      <c r="S75" s="20">
        <f t="shared" si="18"/>
        <v>0</v>
      </c>
    </row>
    <row r="76" spans="1:19" x14ac:dyDescent="0.25">
      <c r="A76" s="18" t="s">
        <v>23</v>
      </c>
      <c r="B76" t="s">
        <v>136</v>
      </c>
      <c r="C76" s="18" t="s">
        <v>130</v>
      </c>
      <c r="D76" t="s">
        <v>11</v>
      </c>
      <c r="E76" s="20">
        <v>10000000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 t="s">
        <v>95</v>
      </c>
      <c r="M76" s="20">
        <f t="shared" si="15"/>
        <v>0</v>
      </c>
      <c r="N76" s="20">
        <f t="shared" si="16"/>
        <v>10000000</v>
      </c>
      <c r="O76" s="17">
        <f t="shared" si="12"/>
        <v>1.4999999999999999E-2</v>
      </c>
      <c r="P76" s="28">
        <f t="shared" si="13"/>
        <v>1.2</v>
      </c>
      <c r="Q76" s="20">
        <f t="shared" si="14"/>
        <v>180000</v>
      </c>
      <c r="R76" s="20">
        <f t="shared" si="17"/>
        <v>9820000</v>
      </c>
      <c r="S76" s="20">
        <f t="shared" si="18"/>
        <v>0</v>
      </c>
    </row>
    <row r="77" spans="1:19" x14ac:dyDescent="0.25">
      <c r="A77" s="18" t="s">
        <v>24</v>
      </c>
      <c r="B77" t="s">
        <v>137</v>
      </c>
      <c r="C77" s="18" t="s">
        <v>130</v>
      </c>
      <c r="D77" t="s">
        <v>7</v>
      </c>
      <c r="E77" s="20">
        <v>10000000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 t="s">
        <v>95</v>
      </c>
      <c r="M77" s="20">
        <f t="shared" si="15"/>
        <v>0</v>
      </c>
      <c r="N77" s="20">
        <f t="shared" si="16"/>
        <v>10000000</v>
      </c>
      <c r="O77" s="17">
        <f t="shared" si="12"/>
        <v>0.02</v>
      </c>
      <c r="P77" s="28">
        <f t="shared" si="13"/>
        <v>1.2</v>
      </c>
      <c r="Q77" s="20">
        <f t="shared" si="14"/>
        <v>240000</v>
      </c>
      <c r="R77" s="20">
        <f t="shared" si="17"/>
        <v>9760000</v>
      </c>
      <c r="S77" s="20">
        <f t="shared" si="18"/>
        <v>0</v>
      </c>
    </row>
    <row r="78" spans="1:19" x14ac:dyDescent="0.25">
      <c r="A78" s="18" t="s">
        <v>25</v>
      </c>
      <c r="B78" t="s">
        <v>138</v>
      </c>
      <c r="C78" s="18" t="s">
        <v>130</v>
      </c>
      <c r="D78" t="s">
        <v>12</v>
      </c>
      <c r="E78" s="20">
        <v>10000000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 t="s">
        <v>95</v>
      </c>
      <c r="M78" s="20">
        <f t="shared" si="15"/>
        <v>0</v>
      </c>
      <c r="N78" s="20">
        <f t="shared" si="16"/>
        <v>10000000</v>
      </c>
      <c r="O78" s="17">
        <f t="shared" si="12"/>
        <v>1.4999999999999999E-2</v>
      </c>
      <c r="P78" s="28">
        <f t="shared" si="13"/>
        <v>1.2</v>
      </c>
      <c r="Q78" s="20">
        <f t="shared" si="14"/>
        <v>180000</v>
      </c>
      <c r="R78" s="20">
        <f t="shared" si="17"/>
        <v>9820000</v>
      </c>
      <c r="S78" s="20">
        <f t="shared" si="18"/>
        <v>0</v>
      </c>
    </row>
    <row r="79" spans="1:19" x14ac:dyDescent="0.25">
      <c r="A79" s="18" t="s">
        <v>26</v>
      </c>
      <c r="B79" t="s">
        <v>139</v>
      </c>
      <c r="C79" s="18" t="s">
        <v>130</v>
      </c>
      <c r="D79" t="s">
        <v>13</v>
      </c>
      <c r="E79" s="20">
        <v>10000000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 t="s">
        <v>95</v>
      </c>
      <c r="M79" s="20">
        <f t="shared" si="15"/>
        <v>0</v>
      </c>
      <c r="N79" s="20">
        <f t="shared" si="16"/>
        <v>10000000</v>
      </c>
      <c r="O79" s="17">
        <f t="shared" si="12"/>
        <v>1.4999999999999999E-2</v>
      </c>
      <c r="P79" s="28">
        <f t="shared" si="13"/>
        <v>1.2</v>
      </c>
      <c r="Q79" s="20">
        <f t="shared" si="14"/>
        <v>180000</v>
      </c>
      <c r="R79" s="20">
        <f t="shared" si="17"/>
        <v>9820000</v>
      </c>
      <c r="S79" s="20">
        <f t="shared" si="18"/>
        <v>0</v>
      </c>
    </row>
    <row r="80" spans="1:19" x14ac:dyDescent="0.25">
      <c r="A80" s="18" t="s">
        <v>27</v>
      </c>
      <c r="B80" t="s">
        <v>140</v>
      </c>
      <c r="C80" s="18" t="s">
        <v>130</v>
      </c>
      <c r="D80" t="s">
        <v>14</v>
      </c>
      <c r="E80" s="20">
        <v>10000000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 t="s">
        <v>95</v>
      </c>
      <c r="M80" s="20">
        <f t="shared" si="15"/>
        <v>0</v>
      </c>
      <c r="N80" s="20">
        <f t="shared" si="16"/>
        <v>10000000</v>
      </c>
      <c r="O80" s="17">
        <f t="shared" si="12"/>
        <v>1.4999999999999999E-2</v>
      </c>
      <c r="P80" s="28">
        <f t="shared" si="13"/>
        <v>1.2</v>
      </c>
      <c r="Q80" s="20">
        <f t="shared" si="14"/>
        <v>180000</v>
      </c>
      <c r="R80" s="20">
        <f t="shared" si="17"/>
        <v>9820000</v>
      </c>
      <c r="S80" s="20">
        <f t="shared" si="18"/>
        <v>0</v>
      </c>
    </row>
    <row r="81" spans="1:19" x14ac:dyDescent="0.25">
      <c r="A81" s="18" t="s">
        <v>36</v>
      </c>
      <c r="B81" t="s">
        <v>141</v>
      </c>
      <c r="C81" s="18" t="s">
        <v>130</v>
      </c>
      <c r="D81" t="s">
        <v>5</v>
      </c>
      <c r="E81" s="20">
        <v>20000000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 t="s">
        <v>95</v>
      </c>
      <c r="M81" s="20">
        <f t="shared" si="15"/>
        <v>0</v>
      </c>
      <c r="N81" s="20">
        <f t="shared" si="16"/>
        <v>20000000</v>
      </c>
      <c r="O81" s="17">
        <f t="shared" si="12"/>
        <v>0.09</v>
      </c>
      <c r="P81" s="28">
        <f t="shared" si="13"/>
        <v>1.2</v>
      </c>
      <c r="Q81" s="20">
        <f t="shared" si="14"/>
        <v>2160000</v>
      </c>
      <c r="R81" s="20">
        <f t="shared" si="17"/>
        <v>17840000</v>
      </c>
      <c r="S81" s="20">
        <f t="shared" si="18"/>
        <v>0</v>
      </c>
    </row>
    <row r="82" spans="1:19" x14ac:dyDescent="0.25">
      <c r="A82" s="18" t="s">
        <v>38</v>
      </c>
      <c r="B82" t="s">
        <v>142</v>
      </c>
      <c r="C82" s="18" t="s">
        <v>130</v>
      </c>
      <c r="D82" t="s">
        <v>6</v>
      </c>
      <c r="E82" s="20">
        <v>20000000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 t="s">
        <v>95</v>
      </c>
      <c r="M82" s="20">
        <f t="shared" si="15"/>
        <v>0</v>
      </c>
      <c r="N82" s="20">
        <f t="shared" si="16"/>
        <v>20000000</v>
      </c>
      <c r="O82" s="17">
        <f t="shared" si="12"/>
        <v>0.09</v>
      </c>
      <c r="P82" s="28">
        <f t="shared" si="13"/>
        <v>1.2</v>
      </c>
      <c r="Q82" s="20">
        <f t="shared" si="14"/>
        <v>2160000</v>
      </c>
      <c r="R82" s="20">
        <f t="shared" si="17"/>
        <v>17840000</v>
      </c>
      <c r="S82" s="20">
        <f t="shared" si="18"/>
        <v>0</v>
      </c>
    </row>
    <row r="83" spans="1:19" x14ac:dyDescent="0.25">
      <c r="A83" s="18" t="s">
        <v>40</v>
      </c>
      <c r="B83" t="s">
        <v>143</v>
      </c>
      <c r="C83" s="18" t="s">
        <v>130</v>
      </c>
      <c r="D83" t="s">
        <v>10</v>
      </c>
      <c r="E83" s="20">
        <v>20000000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 t="s">
        <v>95</v>
      </c>
      <c r="M83" s="20">
        <f t="shared" si="15"/>
        <v>0</v>
      </c>
      <c r="N83" s="20">
        <f t="shared" si="16"/>
        <v>20000000</v>
      </c>
      <c r="O83" s="17">
        <f t="shared" si="12"/>
        <v>0.08</v>
      </c>
      <c r="P83" s="28">
        <f t="shared" si="13"/>
        <v>1.2</v>
      </c>
      <c r="Q83" s="20">
        <f t="shared" si="14"/>
        <v>1920000</v>
      </c>
      <c r="R83" s="20">
        <f t="shared" si="17"/>
        <v>18080000</v>
      </c>
      <c r="S83" s="20">
        <f t="shared" si="18"/>
        <v>0</v>
      </c>
    </row>
    <row r="84" spans="1:19" x14ac:dyDescent="0.25">
      <c r="A84" s="18" t="s">
        <v>42</v>
      </c>
      <c r="B84" t="s">
        <v>144</v>
      </c>
      <c r="C84" s="18" t="s">
        <v>130</v>
      </c>
      <c r="D84" t="s">
        <v>11</v>
      </c>
      <c r="E84" s="20">
        <v>20000000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 t="s">
        <v>95</v>
      </c>
      <c r="M84" s="20">
        <f t="shared" si="15"/>
        <v>0</v>
      </c>
      <c r="N84" s="20">
        <f t="shared" si="16"/>
        <v>20000000</v>
      </c>
      <c r="O84" s="17">
        <f t="shared" si="12"/>
        <v>0.08</v>
      </c>
      <c r="P84" s="28">
        <f t="shared" si="13"/>
        <v>1.2</v>
      </c>
      <c r="Q84" s="20">
        <f t="shared" si="14"/>
        <v>1920000</v>
      </c>
      <c r="R84" s="20">
        <f t="shared" si="17"/>
        <v>18080000</v>
      </c>
      <c r="S84" s="20">
        <f t="shared" si="18"/>
        <v>0</v>
      </c>
    </row>
    <row r="85" spans="1:19" x14ac:dyDescent="0.25">
      <c r="A85" s="18" t="s">
        <v>44</v>
      </c>
      <c r="B85" t="s">
        <v>145</v>
      </c>
      <c r="C85" s="18" t="s">
        <v>130</v>
      </c>
      <c r="D85" t="s">
        <v>7</v>
      </c>
      <c r="E85" s="20">
        <v>20000000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 t="s">
        <v>95</v>
      </c>
      <c r="M85" s="20">
        <f t="shared" si="15"/>
        <v>0</v>
      </c>
      <c r="N85" s="20">
        <f t="shared" si="16"/>
        <v>20000000</v>
      </c>
      <c r="O85" s="17">
        <f t="shared" si="12"/>
        <v>0.09</v>
      </c>
      <c r="P85" s="28">
        <f t="shared" si="13"/>
        <v>1.2</v>
      </c>
      <c r="Q85" s="20">
        <f t="shared" si="14"/>
        <v>2160000</v>
      </c>
      <c r="R85" s="20">
        <f t="shared" si="17"/>
        <v>17840000</v>
      </c>
      <c r="S85" s="20">
        <f t="shared" si="18"/>
        <v>0</v>
      </c>
    </row>
    <row r="86" spans="1:19" x14ac:dyDescent="0.25">
      <c r="A86" s="18" t="s">
        <v>46</v>
      </c>
      <c r="B86" t="s">
        <v>146</v>
      </c>
      <c r="C86" s="18" t="s">
        <v>130</v>
      </c>
      <c r="D86" t="s">
        <v>12</v>
      </c>
      <c r="E86" s="20">
        <v>20000000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 t="s">
        <v>95</v>
      </c>
      <c r="M86" s="20">
        <f t="shared" si="15"/>
        <v>0</v>
      </c>
      <c r="N86" s="20">
        <f t="shared" si="16"/>
        <v>20000000</v>
      </c>
      <c r="O86" s="17">
        <f t="shared" si="12"/>
        <v>0.08</v>
      </c>
      <c r="P86" s="28">
        <f t="shared" si="13"/>
        <v>1.2</v>
      </c>
      <c r="Q86" s="20">
        <f t="shared" si="14"/>
        <v>1920000</v>
      </c>
      <c r="R86" s="20">
        <f t="shared" si="17"/>
        <v>18080000</v>
      </c>
      <c r="S86" s="20">
        <f t="shared" si="18"/>
        <v>0</v>
      </c>
    </row>
    <row r="87" spans="1:19" x14ac:dyDescent="0.25">
      <c r="A87" s="18" t="s">
        <v>48</v>
      </c>
      <c r="B87" t="s">
        <v>147</v>
      </c>
      <c r="C87" s="18" t="s">
        <v>130</v>
      </c>
      <c r="D87" t="s">
        <v>13</v>
      </c>
      <c r="E87" s="20">
        <v>20000000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 t="s">
        <v>95</v>
      </c>
      <c r="M87" s="20">
        <f t="shared" si="15"/>
        <v>0</v>
      </c>
      <c r="N87" s="20">
        <f t="shared" si="16"/>
        <v>20000000</v>
      </c>
      <c r="O87" s="17">
        <f t="shared" si="12"/>
        <v>0.08</v>
      </c>
      <c r="P87" s="28">
        <f t="shared" si="13"/>
        <v>1.2</v>
      </c>
      <c r="Q87" s="20">
        <f t="shared" si="14"/>
        <v>1920000</v>
      </c>
      <c r="R87" s="20">
        <f t="shared" si="17"/>
        <v>18080000</v>
      </c>
      <c r="S87" s="20">
        <f t="shared" si="18"/>
        <v>0</v>
      </c>
    </row>
    <row r="88" spans="1:19" x14ac:dyDescent="0.25">
      <c r="A88" s="18" t="s">
        <v>50</v>
      </c>
      <c r="B88" t="s">
        <v>148</v>
      </c>
      <c r="C88" s="18" t="s">
        <v>130</v>
      </c>
      <c r="D88" t="s">
        <v>14</v>
      </c>
      <c r="E88" s="20">
        <v>20000000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 t="s">
        <v>95</v>
      </c>
      <c r="M88" s="20">
        <f t="shared" si="15"/>
        <v>0</v>
      </c>
      <c r="N88" s="20">
        <f t="shared" si="16"/>
        <v>20000000</v>
      </c>
      <c r="O88" s="17">
        <f t="shared" si="12"/>
        <v>0.08</v>
      </c>
      <c r="P88" s="28">
        <f t="shared" si="13"/>
        <v>1.2</v>
      </c>
      <c r="Q88" s="20">
        <f t="shared" si="14"/>
        <v>1920000</v>
      </c>
      <c r="R88" s="20">
        <f t="shared" si="17"/>
        <v>18080000</v>
      </c>
      <c r="S88" s="20">
        <f t="shared" si="18"/>
        <v>0</v>
      </c>
    </row>
    <row r="89" spans="1:19" x14ac:dyDescent="0.25">
      <c r="A89" s="18" t="s">
        <v>52</v>
      </c>
      <c r="B89" t="s">
        <v>149</v>
      </c>
      <c r="C89" s="18" t="s">
        <v>130</v>
      </c>
      <c r="D89" t="s">
        <v>5</v>
      </c>
      <c r="E89" s="20">
        <v>30000000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 t="s">
        <v>95</v>
      </c>
      <c r="M89" s="20">
        <f t="shared" si="15"/>
        <v>0</v>
      </c>
      <c r="N89" s="20">
        <f t="shared" si="16"/>
        <v>30000000</v>
      </c>
      <c r="O89" s="17">
        <f t="shared" si="12"/>
        <v>0.12</v>
      </c>
      <c r="P89" s="28">
        <f t="shared" si="13"/>
        <v>1.2</v>
      </c>
      <c r="Q89" s="20">
        <f t="shared" si="14"/>
        <v>4320000</v>
      </c>
      <c r="R89" s="20">
        <f t="shared" si="17"/>
        <v>25680000</v>
      </c>
      <c r="S89" s="20">
        <f t="shared" si="18"/>
        <v>0</v>
      </c>
    </row>
    <row r="90" spans="1:19" x14ac:dyDescent="0.25">
      <c r="A90" s="18" t="s">
        <v>54</v>
      </c>
      <c r="B90" t="s">
        <v>150</v>
      </c>
      <c r="C90" s="18" t="s">
        <v>130</v>
      </c>
      <c r="D90" t="s">
        <v>6</v>
      </c>
      <c r="E90" s="20">
        <v>30000000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 t="s">
        <v>95</v>
      </c>
      <c r="M90" s="20">
        <f t="shared" si="15"/>
        <v>0</v>
      </c>
      <c r="N90" s="20">
        <f t="shared" si="16"/>
        <v>30000000</v>
      </c>
      <c r="O90" s="17">
        <f t="shared" si="12"/>
        <v>0.12</v>
      </c>
      <c r="P90" s="28">
        <f t="shared" si="13"/>
        <v>1.2</v>
      </c>
      <c r="Q90" s="20">
        <f t="shared" si="14"/>
        <v>4320000</v>
      </c>
      <c r="R90" s="20">
        <f t="shared" si="17"/>
        <v>25680000</v>
      </c>
      <c r="S90" s="20">
        <f t="shared" si="18"/>
        <v>0</v>
      </c>
    </row>
    <row r="91" spans="1:19" x14ac:dyDescent="0.25">
      <c r="A91" s="18" t="s">
        <v>56</v>
      </c>
      <c r="B91" t="s">
        <v>151</v>
      </c>
      <c r="C91" s="18" t="s">
        <v>130</v>
      </c>
      <c r="D91" t="s">
        <v>10</v>
      </c>
      <c r="E91" s="20">
        <v>30000000</v>
      </c>
      <c r="F91" s="20">
        <v>0</v>
      </c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0" t="s">
        <v>95</v>
      </c>
      <c r="M91" s="20">
        <f t="shared" si="15"/>
        <v>0</v>
      </c>
      <c r="N91" s="20">
        <f t="shared" si="16"/>
        <v>30000000</v>
      </c>
      <c r="O91" s="17">
        <f t="shared" si="12"/>
        <v>0.12</v>
      </c>
      <c r="P91" s="28">
        <f t="shared" si="13"/>
        <v>1.2</v>
      </c>
      <c r="Q91" s="20">
        <f t="shared" si="14"/>
        <v>4320000</v>
      </c>
      <c r="R91" s="20">
        <f t="shared" si="17"/>
        <v>25680000</v>
      </c>
      <c r="S91" s="20">
        <f t="shared" si="18"/>
        <v>0</v>
      </c>
    </row>
    <row r="92" spans="1:19" x14ac:dyDescent="0.25">
      <c r="A92" s="18" t="s">
        <v>58</v>
      </c>
      <c r="B92" t="s">
        <v>152</v>
      </c>
      <c r="C92" s="18" t="s">
        <v>130</v>
      </c>
      <c r="D92" t="s">
        <v>11</v>
      </c>
      <c r="E92" s="20">
        <v>30000000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20" t="s">
        <v>95</v>
      </c>
      <c r="M92" s="20">
        <f t="shared" si="15"/>
        <v>0</v>
      </c>
      <c r="N92" s="20">
        <f t="shared" si="16"/>
        <v>30000000</v>
      </c>
      <c r="O92" s="17">
        <f t="shared" si="12"/>
        <v>0.12</v>
      </c>
      <c r="P92" s="28">
        <f t="shared" si="13"/>
        <v>1.2</v>
      </c>
      <c r="Q92" s="20">
        <f t="shared" si="14"/>
        <v>4320000</v>
      </c>
      <c r="R92" s="20">
        <f t="shared" si="17"/>
        <v>25680000</v>
      </c>
      <c r="S92" s="20">
        <f t="shared" si="18"/>
        <v>0</v>
      </c>
    </row>
    <row r="93" spans="1:19" x14ac:dyDescent="0.25">
      <c r="A93" s="18" t="s">
        <v>60</v>
      </c>
      <c r="B93" t="s">
        <v>153</v>
      </c>
      <c r="C93" s="18" t="s">
        <v>130</v>
      </c>
      <c r="D93" t="s">
        <v>7</v>
      </c>
      <c r="E93" s="20">
        <v>30000000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 t="s">
        <v>95</v>
      </c>
      <c r="M93" s="20">
        <f t="shared" si="15"/>
        <v>0</v>
      </c>
      <c r="N93" s="20">
        <f t="shared" si="16"/>
        <v>30000000</v>
      </c>
      <c r="O93" s="17">
        <f t="shared" si="12"/>
        <v>0.12</v>
      </c>
      <c r="P93" s="28">
        <f t="shared" si="13"/>
        <v>1.2</v>
      </c>
      <c r="Q93" s="20">
        <f t="shared" si="14"/>
        <v>4320000</v>
      </c>
      <c r="R93" s="20">
        <f t="shared" si="17"/>
        <v>25680000</v>
      </c>
      <c r="S93" s="20">
        <f t="shared" si="18"/>
        <v>0</v>
      </c>
    </row>
    <row r="94" spans="1:19" x14ac:dyDescent="0.25">
      <c r="A94" s="18" t="s">
        <v>62</v>
      </c>
      <c r="B94" t="s">
        <v>154</v>
      </c>
      <c r="C94" s="18" t="s">
        <v>130</v>
      </c>
      <c r="D94" t="s">
        <v>12</v>
      </c>
      <c r="E94" s="20">
        <v>30000000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 t="s">
        <v>95</v>
      </c>
      <c r="M94" s="20">
        <f t="shared" si="15"/>
        <v>0</v>
      </c>
      <c r="N94" s="20">
        <f t="shared" si="16"/>
        <v>30000000</v>
      </c>
      <c r="O94" s="17">
        <f t="shared" si="12"/>
        <v>0.12</v>
      </c>
      <c r="P94" s="28">
        <f t="shared" si="13"/>
        <v>1.2</v>
      </c>
      <c r="Q94" s="20">
        <f t="shared" si="14"/>
        <v>4320000</v>
      </c>
      <c r="R94" s="20">
        <f t="shared" si="17"/>
        <v>25680000</v>
      </c>
      <c r="S94" s="20">
        <f t="shared" si="18"/>
        <v>0</v>
      </c>
    </row>
    <row r="95" spans="1:19" x14ac:dyDescent="0.25">
      <c r="A95" s="18" t="s">
        <v>64</v>
      </c>
      <c r="B95" t="s">
        <v>155</v>
      </c>
      <c r="C95" s="18" t="s">
        <v>130</v>
      </c>
      <c r="D95" t="s">
        <v>13</v>
      </c>
      <c r="E95" s="20">
        <v>30000000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 t="s">
        <v>95</v>
      </c>
      <c r="M95" s="20">
        <f t="shared" si="15"/>
        <v>0</v>
      </c>
      <c r="N95" s="20">
        <f t="shared" si="16"/>
        <v>30000000</v>
      </c>
      <c r="O95" s="17">
        <f t="shared" si="12"/>
        <v>0.12</v>
      </c>
      <c r="P95" s="28">
        <f t="shared" si="13"/>
        <v>1.2</v>
      </c>
      <c r="Q95" s="20">
        <f t="shared" si="14"/>
        <v>4320000</v>
      </c>
      <c r="R95" s="20">
        <f t="shared" si="17"/>
        <v>25680000</v>
      </c>
      <c r="S95" s="20">
        <f t="shared" si="18"/>
        <v>0</v>
      </c>
    </row>
    <row r="96" spans="1:19" x14ac:dyDescent="0.25">
      <c r="A96" s="18" t="s">
        <v>66</v>
      </c>
      <c r="B96" t="s">
        <v>156</v>
      </c>
      <c r="C96" s="18" t="s">
        <v>130</v>
      </c>
      <c r="D96" t="s">
        <v>14</v>
      </c>
      <c r="E96" s="20">
        <v>30000000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 t="s">
        <v>95</v>
      </c>
      <c r="M96" s="20">
        <f t="shared" si="15"/>
        <v>0</v>
      </c>
      <c r="N96" s="20">
        <f t="shared" si="16"/>
        <v>30000000</v>
      </c>
      <c r="O96" s="17">
        <f t="shared" si="12"/>
        <v>0.11</v>
      </c>
      <c r="P96" s="28">
        <f t="shared" si="13"/>
        <v>1.2</v>
      </c>
      <c r="Q96" s="20">
        <f t="shared" si="14"/>
        <v>3960000</v>
      </c>
      <c r="R96" s="20">
        <f t="shared" si="17"/>
        <v>26040000</v>
      </c>
      <c r="S96" s="20">
        <f t="shared" si="18"/>
        <v>0</v>
      </c>
    </row>
    <row r="97" spans="1:19" x14ac:dyDescent="0.25">
      <c r="A97" s="18" t="s">
        <v>68</v>
      </c>
      <c r="B97" t="s">
        <v>157</v>
      </c>
      <c r="C97" s="18" t="s">
        <v>130</v>
      </c>
      <c r="D97" t="s">
        <v>5</v>
      </c>
      <c r="E97" s="20">
        <v>100000000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 t="s">
        <v>95</v>
      </c>
      <c r="M97" s="20">
        <f t="shared" si="15"/>
        <v>0</v>
      </c>
      <c r="N97" s="20">
        <f t="shared" si="16"/>
        <v>100000000</v>
      </c>
      <c r="O97" s="17">
        <f t="shared" si="12"/>
        <v>0.24</v>
      </c>
      <c r="P97" s="28">
        <f t="shared" si="13"/>
        <v>1.2</v>
      </c>
      <c r="Q97" s="20">
        <f t="shared" si="14"/>
        <v>28800000</v>
      </c>
      <c r="R97" s="20">
        <f t="shared" si="17"/>
        <v>71200000</v>
      </c>
      <c r="S97" s="20">
        <f t="shared" si="18"/>
        <v>0</v>
      </c>
    </row>
    <row r="98" spans="1:19" x14ac:dyDescent="0.25">
      <c r="A98" s="18" t="s">
        <v>70</v>
      </c>
      <c r="B98" t="s">
        <v>158</v>
      </c>
      <c r="C98" s="18" t="s">
        <v>130</v>
      </c>
      <c r="D98" t="s">
        <v>6</v>
      </c>
      <c r="E98" s="20">
        <v>100000000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 t="s">
        <v>95</v>
      </c>
      <c r="M98" s="20">
        <f t="shared" si="15"/>
        <v>0</v>
      </c>
      <c r="N98" s="20">
        <f t="shared" si="16"/>
        <v>100000000</v>
      </c>
      <c r="O98" s="17">
        <f t="shared" si="12"/>
        <v>0.24</v>
      </c>
      <c r="P98" s="28">
        <f t="shared" si="13"/>
        <v>1.2</v>
      </c>
      <c r="Q98" s="20">
        <f t="shared" si="14"/>
        <v>28800000</v>
      </c>
      <c r="R98" s="20">
        <f t="shared" si="17"/>
        <v>71200000</v>
      </c>
      <c r="S98" s="20">
        <f t="shared" si="18"/>
        <v>0</v>
      </c>
    </row>
    <row r="99" spans="1:19" x14ac:dyDescent="0.25">
      <c r="A99" s="18" t="s">
        <v>72</v>
      </c>
      <c r="B99" t="s">
        <v>159</v>
      </c>
      <c r="C99" s="18" t="s">
        <v>130</v>
      </c>
      <c r="D99" t="s">
        <v>10</v>
      </c>
      <c r="E99" s="20">
        <v>100000000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 t="s">
        <v>95</v>
      </c>
      <c r="M99" s="20">
        <f t="shared" si="15"/>
        <v>0</v>
      </c>
      <c r="N99" s="20">
        <f t="shared" si="16"/>
        <v>100000000</v>
      </c>
      <c r="O99" s="17">
        <f t="shared" si="12"/>
        <v>0.24</v>
      </c>
      <c r="P99" s="28">
        <f t="shared" si="13"/>
        <v>1.2</v>
      </c>
      <c r="Q99" s="20">
        <f t="shared" si="14"/>
        <v>28800000</v>
      </c>
      <c r="R99" s="20">
        <f t="shared" si="17"/>
        <v>71200000</v>
      </c>
      <c r="S99" s="20">
        <f t="shared" si="18"/>
        <v>0</v>
      </c>
    </row>
    <row r="100" spans="1:19" x14ac:dyDescent="0.25">
      <c r="A100" s="18" t="s">
        <v>74</v>
      </c>
      <c r="B100" t="s">
        <v>160</v>
      </c>
      <c r="C100" s="18" t="s">
        <v>130</v>
      </c>
      <c r="D100" t="s">
        <v>11</v>
      </c>
      <c r="E100" s="20">
        <v>100000000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 t="s">
        <v>95</v>
      </c>
      <c r="M100" s="20">
        <f t="shared" si="15"/>
        <v>0</v>
      </c>
      <c r="N100" s="20">
        <f t="shared" si="16"/>
        <v>100000000</v>
      </c>
      <c r="O100" s="17">
        <f t="shared" si="12"/>
        <v>0.24</v>
      </c>
      <c r="P100" s="28">
        <f t="shared" si="13"/>
        <v>1.2</v>
      </c>
      <c r="Q100" s="20">
        <f t="shared" si="14"/>
        <v>28800000</v>
      </c>
      <c r="R100" s="20">
        <f t="shared" si="17"/>
        <v>71200000</v>
      </c>
      <c r="S100" s="20">
        <f t="shared" si="18"/>
        <v>0</v>
      </c>
    </row>
    <row r="101" spans="1:19" x14ac:dyDescent="0.25">
      <c r="A101" s="18" t="s">
        <v>76</v>
      </c>
      <c r="B101" t="s">
        <v>161</v>
      </c>
      <c r="C101" s="18" t="s">
        <v>130</v>
      </c>
      <c r="D101" t="s">
        <v>7</v>
      </c>
      <c r="E101" s="20">
        <v>100000000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 t="s">
        <v>95</v>
      </c>
      <c r="M101" s="20">
        <f t="shared" si="15"/>
        <v>0</v>
      </c>
      <c r="N101" s="20">
        <f t="shared" si="16"/>
        <v>100000000</v>
      </c>
      <c r="O101" s="17">
        <f t="shared" si="12"/>
        <v>0.24</v>
      </c>
      <c r="P101" s="28">
        <f t="shared" si="13"/>
        <v>1.2</v>
      </c>
      <c r="Q101" s="20">
        <f t="shared" si="14"/>
        <v>28800000</v>
      </c>
      <c r="R101" s="20">
        <f t="shared" si="17"/>
        <v>71200000</v>
      </c>
      <c r="S101" s="20">
        <f t="shared" si="18"/>
        <v>0</v>
      </c>
    </row>
    <row r="102" spans="1:19" x14ac:dyDescent="0.25">
      <c r="A102" s="18" t="s">
        <v>78</v>
      </c>
      <c r="B102" t="s">
        <v>162</v>
      </c>
      <c r="C102" s="18" t="s">
        <v>130</v>
      </c>
      <c r="D102" t="s">
        <v>12</v>
      </c>
      <c r="E102" s="20">
        <v>100000000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 t="s">
        <v>95</v>
      </c>
      <c r="M102" s="20">
        <f t="shared" si="15"/>
        <v>0</v>
      </c>
      <c r="N102" s="20">
        <f t="shared" si="16"/>
        <v>100000000</v>
      </c>
      <c r="O102" s="17">
        <f t="shared" si="12"/>
        <v>0.24</v>
      </c>
      <c r="P102" s="28">
        <f t="shared" si="13"/>
        <v>1.2</v>
      </c>
      <c r="Q102" s="20">
        <f t="shared" si="14"/>
        <v>28800000</v>
      </c>
      <c r="R102" s="20">
        <f t="shared" si="17"/>
        <v>71200000</v>
      </c>
      <c r="S102" s="20">
        <f t="shared" si="18"/>
        <v>0</v>
      </c>
    </row>
    <row r="103" spans="1:19" x14ac:dyDescent="0.25">
      <c r="A103" s="18" t="s">
        <v>80</v>
      </c>
      <c r="B103" t="s">
        <v>163</v>
      </c>
      <c r="C103" s="18" t="s">
        <v>130</v>
      </c>
      <c r="D103" t="s">
        <v>13</v>
      </c>
      <c r="E103" s="20">
        <v>100000000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 t="s">
        <v>95</v>
      </c>
      <c r="M103" s="20">
        <f t="shared" si="15"/>
        <v>0</v>
      </c>
      <c r="N103" s="20">
        <f t="shared" si="16"/>
        <v>100000000</v>
      </c>
      <c r="O103" s="17">
        <f t="shared" si="12"/>
        <v>0.24</v>
      </c>
      <c r="P103" s="28">
        <f t="shared" si="13"/>
        <v>1.2</v>
      </c>
      <c r="Q103" s="20">
        <f t="shared" si="14"/>
        <v>28800000</v>
      </c>
      <c r="R103" s="20">
        <f t="shared" si="17"/>
        <v>71200000</v>
      </c>
      <c r="S103" s="20">
        <f t="shared" si="18"/>
        <v>0</v>
      </c>
    </row>
    <row r="104" spans="1:19" x14ac:dyDescent="0.25">
      <c r="A104" s="18" t="s">
        <v>82</v>
      </c>
      <c r="B104" t="s">
        <v>164</v>
      </c>
      <c r="C104" s="18" t="s">
        <v>130</v>
      </c>
      <c r="D104" t="s">
        <v>14</v>
      </c>
      <c r="E104" s="20">
        <v>100000000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 t="s">
        <v>95</v>
      </c>
      <c r="M104" s="20">
        <f t="shared" si="15"/>
        <v>0</v>
      </c>
      <c r="N104" s="20">
        <f t="shared" si="16"/>
        <v>100000000</v>
      </c>
      <c r="O104" s="17">
        <f t="shared" si="12"/>
        <v>0.24</v>
      </c>
      <c r="P104" s="28">
        <f t="shared" si="13"/>
        <v>1.2</v>
      </c>
      <c r="Q104" s="20">
        <f t="shared" si="14"/>
        <v>28800000</v>
      </c>
      <c r="R104" s="20">
        <f t="shared" si="17"/>
        <v>71200000</v>
      </c>
      <c r="S104" s="20">
        <f t="shared" si="18"/>
        <v>0</v>
      </c>
    </row>
  </sheetData>
  <phoneticPr fontId="3" type="noConversion"/>
  <dataValidations disablePrompts="1" count="1">
    <dataValidation type="list" allowBlank="1" showInputMessage="1" showErrorMessage="1" sqref="L9:L104" xr:uid="{7B404A4E-6DAE-41C7-90FE-3BB5C2878F0C}">
      <formula1>"Ya, Tidak"</formula1>
    </dataValidation>
  </dataValidations>
  <pageMargins left="0.7" right="0.7" top="0.75" bottom="0.75" header="0.3" footer="0.3"/>
  <pageSetup orientation="portrait" r:id="rId1"/>
  <ignoredErrors>
    <ignoredError sqref="A10:A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8"/>
  <sheetViews>
    <sheetView showGridLines="0" zoomScale="85" zoomScaleNormal="85" workbookViewId="0">
      <pane ySplit="3" topLeftCell="A4" activePane="bottomLeft" state="frozen"/>
      <selection pane="bottomLeft" activeCell="I3" sqref="I3"/>
    </sheetView>
  </sheetViews>
  <sheetFormatPr defaultRowHeight="15" x14ac:dyDescent="0.25"/>
  <cols>
    <col min="1" max="1" width="11.28515625" customWidth="1"/>
    <col min="2" max="2" width="17.28515625" bestFit="1" customWidth="1"/>
    <col min="3" max="3" width="15.85546875" customWidth="1"/>
    <col min="4" max="4" width="18" bestFit="1" customWidth="1"/>
    <col min="7" max="7" width="10.42578125" customWidth="1"/>
    <col min="8" max="8" width="10.5703125" customWidth="1"/>
    <col min="12" max="12" width="11.28515625" bestFit="1" customWidth="1"/>
  </cols>
  <sheetData>
    <row r="1" spans="1:13" x14ac:dyDescent="0.25">
      <c r="A1" s="19" t="s">
        <v>88</v>
      </c>
    </row>
    <row r="2" spans="1:13" ht="15.75" thickBot="1" x14ac:dyDescent="0.3"/>
    <row r="3" spans="1:13" ht="15.75" thickBot="1" x14ac:dyDescent="0.3">
      <c r="A3" s="8" t="s">
        <v>0</v>
      </c>
      <c r="B3" s="24" t="s">
        <v>1</v>
      </c>
      <c r="C3" s="25"/>
      <c r="D3" s="26"/>
      <c r="E3" s="7" t="s">
        <v>2</v>
      </c>
      <c r="G3" s="8" t="s">
        <v>0</v>
      </c>
      <c r="H3" s="7" t="s">
        <v>3</v>
      </c>
      <c r="I3" s="7" t="s">
        <v>19</v>
      </c>
    </row>
    <row r="4" spans="1:13" x14ac:dyDescent="0.25">
      <c r="A4" s="9" t="s">
        <v>4</v>
      </c>
      <c r="B4" s="11">
        <v>0</v>
      </c>
      <c r="C4" s="3" t="s">
        <v>15</v>
      </c>
      <c r="D4" s="12">
        <v>5400000</v>
      </c>
      <c r="E4" s="4">
        <v>0</v>
      </c>
      <c r="F4" s="2"/>
      <c r="G4" s="9" t="s">
        <v>4</v>
      </c>
      <c r="H4" s="13" t="s">
        <v>5</v>
      </c>
      <c r="I4" s="13">
        <v>1</v>
      </c>
    </row>
    <row r="5" spans="1:13" x14ac:dyDescent="0.25">
      <c r="A5" s="9" t="s">
        <v>4</v>
      </c>
      <c r="B5" s="11">
        <f>D4</f>
        <v>5400000</v>
      </c>
      <c r="C5" s="3" t="s">
        <v>15</v>
      </c>
      <c r="D5" s="12">
        <v>5650000</v>
      </c>
      <c r="E5" s="5">
        <v>2.5000000000000001E-3</v>
      </c>
      <c r="F5" s="1"/>
      <c r="G5" s="9" t="s">
        <v>4</v>
      </c>
      <c r="H5" s="13" t="s">
        <v>6</v>
      </c>
      <c r="I5" s="13">
        <v>1</v>
      </c>
    </row>
    <row r="6" spans="1:13" x14ac:dyDescent="0.25">
      <c r="A6" s="9" t="s">
        <v>4</v>
      </c>
      <c r="B6" s="11">
        <f>D5</f>
        <v>5650000</v>
      </c>
      <c r="C6" s="3" t="s">
        <v>15</v>
      </c>
      <c r="D6" s="12">
        <v>5950000</v>
      </c>
      <c r="E6" s="5">
        <v>5.0000000000000001E-3</v>
      </c>
      <c r="F6" s="1"/>
      <c r="G6" s="9" t="s">
        <v>4</v>
      </c>
      <c r="H6" s="13" t="s">
        <v>7</v>
      </c>
      <c r="I6" s="13">
        <v>1</v>
      </c>
    </row>
    <row r="7" spans="1:13" x14ac:dyDescent="0.25">
      <c r="A7" s="9" t="s">
        <v>4</v>
      </c>
      <c r="B7" s="11">
        <f t="shared" ref="B7:B70" si="0">D6</f>
        <v>5950000</v>
      </c>
      <c r="C7" s="3" t="s">
        <v>15</v>
      </c>
      <c r="D7" s="12">
        <v>6300000</v>
      </c>
      <c r="E7" s="5">
        <v>7.4999999999999997E-3</v>
      </c>
      <c r="F7" s="1"/>
      <c r="G7" s="9" t="s">
        <v>8</v>
      </c>
      <c r="H7" s="13" t="s">
        <v>10</v>
      </c>
      <c r="I7" s="13">
        <v>2</v>
      </c>
    </row>
    <row r="8" spans="1:13" x14ac:dyDescent="0.25">
      <c r="A8" s="9" t="s">
        <v>4</v>
      </c>
      <c r="B8" s="11">
        <f t="shared" si="0"/>
        <v>6300000</v>
      </c>
      <c r="C8" s="3" t="s">
        <v>15</v>
      </c>
      <c r="D8" s="12">
        <v>6750000</v>
      </c>
      <c r="E8" s="4">
        <v>0.01</v>
      </c>
      <c r="F8" s="2"/>
      <c r="G8" s="9" t="s">
        <v>8</v>
      </c>
      <c r="H8" s="13" t="s">
        <v>11</v>
      </c>
      <c r="I8" s="13">
        <v>2</v>
      </c>
    </row>
    <row r="9" spans="1:13" x14ac:dyDescent="0.25">
      <c r="A9" s="9" t="s">
        <v>4</v>
      </c>
      <c r="B9" s="11">
        <f t="shared" si="0"/>
        <v>6750000</v>
      </c>
      <c r="C9" s="3" t="s">
        <v>15</v>
      </c>
      <c r="D9" s="12">
        <v>7500000</v>
      </c>
      <c r="E9" s="5">
        <v>1.2500000000000001E-2</v>
      </c>
      <c r="F9" s="1"/>
      <c r="G9" s="9" t="s">
        <v>8</v>
      </c>
      <c r="H9" s="13" t="s">
        <v>12</v>
      </c>
      <c r="I9" s="13">
        <v>2</v>
      </c>
    </row>
    <row r="10" spans="1:13" x14ac:dyDescent="0.25">
      <c r="A10" s="9" t="s">
        <v>4</v>
      </c>
      <c r="B10" s="11">
        <f t="shared" si="0"/>
        <v>7500000</v>
      </c>
      <c r="C10" s="3" t="s">
        <v>15</v>
      </c>
      <c r="D10" s="12">
        <v>8550000</v>
      </c>
      <c r="E10" s="5">
        <v>1.4999999999999999E-2</v>
      </c>
      <c r="F10" s="1"/>
      <c r="G10" s="9" t="s">
        <v>8</v>
      </c>
      <c r="H10" s="13" t="s">
        <v>13</v>
      </c>
      <c r="I10" s="13">
        <v>2</v>
      </c>
    </row>
    <row r="11" spans="1:13" ht="15.75" thickBot="1" x14ac:dyDescent="0.3">
      <c r="A11" s="9" t="s">
        <v>4</v>
      </c>
      <c r="B11" s="11">
        <f t="shared" si="0"/>
        <v>8550000</v>
      </c>
      <c r="C11" s="3" t="s">
        <v>15</v>
      </c>
      <c r="D11" s="12">
        <v>9650000</v>
      </c>
      <c r="E11" s="5">
        <v>1.7500000000000002E-2</v>
      </c>
      <c r="F11" s="1"/>
      <c r="G11" s="10" t="s">
        <v>9</v>
      </c>
      <c r="H11" s="14" t="s">
        <v>14</v>
      </c>
      <c r="I11" s="14">
        <v>3</v>
      </c>
    </row>
    <row r="12" spans="1:13" x14ac:dyDescent="0.25">
      <c r="A12" s="9" t="s">
        <v>4</v>
      </c>
      <c r="B12" s="11">
        <f t="shared" si="0"/>
        <v>9650000</v>
      </c>
      <c r="C12" s="3" t="s">
        <v>15</v>
      </c>
      <c r="D12" s="12">
        <v>10050000</v>
      </c>
      <c r="E12" s="4">
        <v>0.02</v>
      </c>
      <c r="F12" s="2"/>
    </row>
    <row r="13" spans="1:13" x14ac:dyDescent="0.25">
      <c r="A13" s="9" t="s">
        <v>4</v>
      </c>
      <c r="B13" s="11">
        <f t="shared" si="0"/>
        <v>10050000</v>
      </c>
      <c r="C13" s="3" t="s">
        <v>15</v>
      </c>
      <c r="D13" s="12">
        <v>10350000</v>
      </c>
      <c r="E13" s="5">
        <v>2.2499999999999999E-2</v>
      </c>
      <c r="F13" s="1"/>
    </row>
    <row r="14" spans="1:13" x14ac:dyDescent="0.25">
      <c r="A14" s="9" t="s">
        <v>4</v>
      </c>
      <c r="B14" s="11">
        <f t="shared" si="0"/>
        <v>10350000</v>
      </c>
      <c r="C14" s="3" t="s">
        <v>15</v>
      </c>
      <c r="D14" s="12">
        <v>10700000</v>
      </c>
      <c r="E14" s="5">
        <v>2.5000000000000001E-2</v>
      </c>
      <c r="F14" s="1"/>
    </row>
    <row r="15" spans="1:13" x14ac:dyDescent="0.25">
      <c r="A15" s="9" t="s">
        <v>4</v>
      </c>
      <c r="B15" s="11">
        <f t="shared" si="0"/>
        <v>10700000</v>
      </c>
      <c r="C15" s="3" t="s">
        <v>15</v>
      </c>
      <c r="D15" s="12">
        <v>11050000</v>
      </c>
      <c r="E15" s="4">
        <v>0.03</v>
      </c>
      <c r="F15" s="2"/>
    </row>
    <row r="16" spans="1:13" x14ac:dyDescent="0.25">
      <c r="A16" s="9" t="s">
        <v>4</v>
      </c>
      <c r="B16" s="11">
        <f t="shared" si="0"/>
        <v>11050000</v>
      </c>
      <c r="C16" s="3" t="s">
        <v>15</v>
      </c>
      <c r="D16" s="12">
        <v>11600000</v>
      </c>
      <c r="E16" s="5">
        <v>3.5000000000000003E-2</v>
      </c>
      <c r="F16" s="1"/>
      <c r="L16" t="s">
        <v>12</v>
      </c>
      <c r="M16">
        <f>VLOOKUP(L16,H4:I11,2,FALSE)</f>
        <v>2</v>
      </c>
    </row>
    <row r="17" spans="1:6" x14ac:dyDescent="0.25">
      <c r="A17" s="9" t="s">
        <v>4</v>
      </c>
      <c r="B17" s="11">
        <f t="shared" si="0"/>
        <v>11600000</v>
      </c>
      <c r="C17" s="3" t="s">
        <v>15</v>
      </c>
      <c r="D17" s="12">
        <v>12500000</v>
      </c>
      <c r="E17" s="4">
        <v>0.04</v>
      </c>
      <c r="F17" s="2"/>
    </row>
    <row r="18" spans="1:6" x14ac:dyDescent="0.25">
      <c r="A18" s="9" t="s">
        <v>4</v>
      </c>
      <c r="B18" s="11">
        <f t="shared" si="0"/>
        <v>12500000</v>
      </c>
      <c r="C18" s="3" t="s">
        <v>15</v>
      </c>
      <c r="D18" s="12">
        <v>13750000</v>
      </c>
      <c r="E18" s="4">
        <v>0.05</v>
      </c>
      <c r="F18" s="2"/>
    </row>
    <row r="19" spans="1:6" x14ac:dyDescent="0.25">
      <c r="A19" s="9" t="s">
        <v>4</v>
      </c>
      <c r="B19" s="11">
        <f t="shared" si="0"/>
        <v>13750000</v>
      </c>
      <c r="C19" s="3" t="s">
        <v>15</v>
      </c>
      <c r="D19" s="12">
        <v>15100000</v>
      </c>
      <c r="E19" s="4">
        <v>0.06</v>
      </c>
      <c r="F19" s="2"/>
    </row>
    <row r="20" spans="1:6" x14ac:dyDescent="0.25">
      <c r="A20" s="9" t="s">
        <v>4</v>
      </c>
      <c r="B20" s="11">
        <f t="shared" si="0"/>
        <v>15100000</v>
      </c>
      <c r="C20" s="3" t="s">
        <v>15</v>
      </c>
      <c r="D20" s="12">
        <v>16950000</v>
      </c>
      <c r="E20" s="4">
        <v>7.0000000000000007E-2</v>
      </c>
      <c r="F20" s="2"/>
    </row>
    <row r="21" spans="1:6" x14ac:dyDescent="0.25">
      <c r="A21" s="9" t="s">
        <v>4</v>
      </c>
      <c r="B21" s="11">
        <f t="shared" si="0"/>
        <v>16950000</v>
      </c>
      <c r="C21" s="3" t="s">
        <v>15</v>
      </c>
      <c r="D21" s="12">
        <v>19750000</v>
      </c>
      <c r="E21" s="4">
        <v>0.08</v>
      </c>
      <c r="F21" s="2"/>
    </row>
    <row r="22" spans="1:6" x14ac:dyDescent="0.25">
      <c r="A22" s="9" t="s">
        <v>4</v>
      </c>
      <c r="B22" s="11">
        <f t="shared" si="0"/>
        <v>19750000</v>
      </c>
      <c r="C22" s="3" t="s">
        <v>15</v>
      </c>
      <c r="D22" s="12">
        <v>24150000</v>
      </c>
      <c r="E22" s="4">
        <v>0.09</v>
      </c>
      <c r="F22" s="2"/>
    </row>
    <row r="23" spans="1:6" x14ac:dyDescent="0.25">
      <c r="A23" s="9" t="s">
        <v>4</v>
      </c>
      <c r="B23" s="11">
        <f t="shared" si="0"/>
        <v>24150000</v>
      </c>
      <c r="C23" s="3" t="s">
        <v>15</v>
      </c>
      <c r="D23" s="12">
        <v>26450000</v>
      </c>
      <c r="E23" s="4">
        <v>0.1</v>
      </c>
      <c r="F23" s="2"/>
    </row>
    <row r="24" spans="1:6" x14ac:dyDescent="0.25">
      <c r="A24" s="9" t="s">
        <v>4</v>
      </c>
      <c r="B24" s="11">
        <f t="shared" si="0"/>
        <v>26450000</v>
      </c>
      <c r="C24" s="3" t="s">
        <v>15</v>
      </c>
      <c r="D24" s="12">
        <v>28000000</v>
      </c>
      <c r="E24" s="4">
        <v>0.11</v>
      </c>
      <c r="F24" s="2"/>
    </row>
    <row r="25" spans="1:6" x14ac:dyDescent="0.25">
      <c r="A25" s="9" t="s">
        <v>4</v>
      </c>
      <c r="B25" s="11">
        <f t="shared" si="0"/>
        <v>28000000</v>
      </c>
      <c r="C25" s="3" t="s">
        <v>15</v>
      </c>
      <c r="D25" s="12">
        <v>30050000</v>
      </c>
      <c r="E25" s="4">
        <v>0.12</v>
      </c>
      <c r="F25" s="2"/>
    </row>
    <row r="26" spans="1:6" x14ac:dyDescent="0.25">
      <c r="A26" s="9" t="s">
        <v>4</v>
      </c>
      <c r="B26" s="11">
        <f t="shared" si="0"/>
        <v>30050000</v>
      </c>
      <c r="C26" s="3" t="s">
        <v>15</v>
      </c>
      <c r="D26" s="12">
        <v>32400000</v>
      </c>
      <c r="E26" s="4">
        <v>0.13</v>
      </c>
      <c r="F26" s="2"/>
    </row>
    <row r="27" spans="1:6" x14ac:dyDescent="0.25">
      <c r="A27" s="9" t="s">
        <v>4</v>
      </c>
      <c r="B27" s="11">
        <f t="shared" si="0"/>
        <v>32400000</v>
      </c>
      <c r="C27" s="3" t="s">
        <v>15</v>
      </c>
      <c r="D27" s="12">
        <v>35400000</v>
      </c>
      <c r="E27" s="4">
        <v>0.14000000000000001</v>
      </c>
      <c r="F27" s="2"/>
    </row>
    <row r="28" spans="1:6" x14ac:dyDescent="0.25">
      <c r="A28" s="9" t="s">
        <v>4</v>
      </c>
      <c r="B28" s="11">
        <f t="shared" si="0"/>
        <v>35400000</v>
      </c>
      <c r="C28" s="3" t="s">
        <v>15</v>
      </c>
      <c r="D28" s="12">
        <v>39100000</v>
      </c>
      <c r="E28" s="4">
        <v>0.15</v>
      </c>
      <c r="F28" s="2"/>
    </row>
    <row r="29" spans="1:6" x14ac:dyDescent="0.25">
      <c r="A29" s="9" t="s">
        <v>4</v>
      </c>
      <c r="B29" s="11">
        <f t="shared" si="0"/>
        <v>39100000</v>
      </c>
      <c r="C29" s="3" t="s">
        <v>15</v>
      </c>
      <c r="D29" s="12">
        <v>43850000</v>
      </c>
      <c r="E29" s="4">
        <v>0.16</v>
      </c>
      <c r="F29" s="2"/>
    </row>
    <row r="30" spans="1:6" x14ac:dyDescent="0.25">
      <c r="A30" s="9" t="s">
        <v>4</v>
      </c>
      <c r="B30" s="11">
        <f t="shared" si="0"/>
        <v>43850000</v>
      </c>
      <c r="C30" s="3" t="s">
        <v>15</v>
      </c>
      <c r="D30" s="12">
        <v>47800000</v>
      </c>
      <c r="E30" s="4">
        <v>0.17</v>
      </c>
      <c r="F30" s="2"/>
    </row>
    <row r="31" spans="1:6" x14ac:dyDescent="0.25">
      <c r="A31" s="9" t="s">
        <v>4</v>
      </c>
      <c r="B31" s="11">
        <f t="shared" si="0"/>
        <v>47800000</v>
      </c>
      <c r="C31" s="3" t="s">
        <v>15</v>
      </c>
      <c r="D31" s="12">
        <v>51400000</v>
      </c>
      <c r="E31" s="4">
        <v>0.18</v>
      </c>
      <c r="F31" s="2"/>
    </row>
    <row r="32" spans="1:6" x14ac:dyDescent="0.25">
      <c r="A32" s="9" t="s">
        <v>4</v>
      </c>
      <c r="B32" s="11">
        <f t="shared" si="0"/>
        <v>51400000</v>
      </c>
      <c r="C32" s="3" t="s">
        <v>15</v>
      </c>
      <c r="D32" s="12">
        <v>56300000</v>
      </c>
      <c r="E32" s="4">
        <v>0.19</v>
      </c>
      <c r="F32" s="2"/>
    </row>
    <row r="33" spans="1:6" x14ac:dyDescent="0.25">
      <c r="A33" s="9" t="s">
        <v>4</v>
      </c>
      <c r="B33" s="11">
        <f t="shared" si="0"/>
        <v>56300000</v>
      </c>
      <c r="C33" s="3" t="s">
        <v>15</v>
      </c>
      <c r="D33" s="12">
        <v>62200000</v>
      </c>
      <c r="E33" s="4">
        <v>0.2</v>
      </c>
      <c r="F33" s="2"/>
    </row>
    <row r="34" spans="1:6" x14ac:dyDescent="0.25">
      <c r="A34" s="9" t="s">
        <v>4</v>
      </c>
      <c r="B34" s="11">
        <f t="shared" si="0"/>
        <v>62200000</v>
      </c>
      <c r="C34" s="3" t="s">
        <v>15</v>
      </c>
      <c r="D34" s="12">
        <v>68600000</v>
      </c>
      <c r="E34" s="4">
        <v>0.21</v>
      </c>
      <c r="F34" s="2"/>
    </row>
    <row r="35" spans="1:6" x14ac:dyDescent="0.25">
      <c r="A35" s="9" t="s">
        <v>4</v>
      </c>
      <c r="B35" s="11">
        <f t="shared" si="0"/>
        <v>68600000</v>
      </c>
      <c r="C35" s="3" t="s">
        <v>15</v>
      </c>
      <c r="D35" s="12">
        <v>77500000</v>
      </c>
      <c r="E35" s="4">
        <v>0.22</v>
      </c>
      <c r="F35" s="2"/>
    </row>
    <row r="36" spans="1:6" x14ac:dyDescent="0.25">
      <c r="A36" s="9" t="s">
        <v>4</v>
      </c>
      <c r="B36" s="11">
        <f t="shared" si="0"/>
        <v>77500000</v>
      </c>
      <c r="C36" s="3" t="s">
        <v>15</v>
      </c>
      <c r="D36" s="12">
        <v>89000000</v>
      </c>
      <c r="E36" s="4">
        <v>0.23</v>
      </c>
      <c r="F36" s="2"/>
    </row>
    <row r="37" spans="1:6" x14ac:dyDescent="0.25">
      <c r="A37" s="9" t="s">
        <v>4</v>
      </c>
      <c r="B37" s="11">
        <f t="shared" si="0"/>
        <v>89000000</v>
      </c>
      <c r="C37" s="3" t="s">
        <v>15</v>
      </c>
      <c r="D37" s="12">
        <v>103000000</v>
      </c>
      <c r="E37" s="4">
        <v>0.24</v>
      </c>
      <c r="F37" s="2"/>
    </row>
    <row r="38" spans="1:6" x14ac:dyDescent="0.25">
      <c r="A38" s="9" t="s">
        <v>4</v>
      </c>
      <c r="B38" s="11">
        <f t="shared" si="0"/>
        <v>103000000</v>
      </c>
      <c r="C38" s="3" t="s">
        <v>15</v>
      </c>
      <c r="D38" s="12">
        <v>125000000</v>
      </c>
      <c r="E38" s="4">
        <v>0.25</v>
      </c>
      <c r="F38" s="2"/>
    </row>
    <row r="39" spans="1:6" x14ac:dyDescent="0.25">
      <c r="A39" s="9" t="s">
        <v>4</v>
      </c>
      <c r="B39" s="11">
        <f t="shared" si="0"/>
        <v>125000000</v>
      </c>
      <c r="C39" s="3" t="s">
        <v>15</v>
      </c>
      <c r="D39" s="12">
        <v>157000000</v>
      </c>
      <c r="E39" s="4">
        <v>0.26</v>
      </c>
      <c r="F39" s="2"/>
    </row>
    <row r="40" spans="1:6" x14ac:dyDescent="0.25">
      <c r="A40" s="9" t="s">
        <v>4</v>
      </c>
      <c r="B40" s="11">
        <f t="shared" si="0"/>
        <v>157000000</v>
      </c>
      <c r="C40" s="3" t="s">
        <v>15</v>
      </c>
      <c r="D40" s="12">
        <v>206000000</v>
      </c>
      <c r="E40" s="4">
        <v>0.27</v>
      </c>
      <c r="F40" s="2"/>
    </row>
    <row r="41" spans="1:6" x14ac:dyDescent="0.25">
      <c r="A41" s="9" t="s">
        <v>4</v>
      </c>
      <c r="B41" s="11">
        <f t="shared" si="0"/>
        <v>206000000</v>
      </c>
      <c r="C41" s="3" t="s">
        <v>15</v>
      </c>
      <c r="D41" s="12">
        <v>337000000</v>
      </c>
      <c r="E41" s="4">
        <v>0.28000000000000003</v>
      </c>
      <c r="F41" s="2"/>
    </row>
    <row r="42" spans="1:6" x14ac:dyDescent="0.25">
      <c r="A42" s="9" t="s">
        <v>4</v>
      </c>
      <c r="B42" s="11">
        <f t="shared" si="0"/>
        <v>337000000</v>
      </c>
      <c r="C42" s="3" t="s">
        <v>15</v>
      </c>
      <c r="D42" s="12">
        <v>454000000</v>
      </c>
      <c r="E42" s="4">
        <v>0.28999999999999998</v>
      </c>
      <c r="F42" s="2"/>
    </row>
    <row r="43" spans="1:6" x14ac:dyDescent="0.25">
      <c r="A43" s="9" t="s">
        <v>4</v>
      </c>
      <c r="B43" s="11">
        <f t="shared" si="0"/>
        <v>454000000</v>
      </c>
      <c r="C43" s="3" t="s">
        <v>15</v>
      </c>
      <c r="D43" s="12">
        <v>550000000</v>
      </c>
      <c r="E43" s="4">
        <v>0.3</v>
      </c>
      <c r="F43" s="2"/>
    </row>
    <row r="44" spans="1:6" x14ac:dyDescent="0.25">
      <c r="A44" s="9" t="s">
        <v>4</v>
      </c>
      <c r="B44" s="11">
        <f t="shared" si="0"/>
        <v>550000000</v>
      </c>
      <c r="C44" s="3" t="s">
        <v>15</v>
      </c>
      <c r="D44" s="12">
        <v>695000000</v>
      </c>
      <c r="E44" s="4">
        <v>0.31</v>
      </c>
      <c r="F44" s="2"/>
    </row>
    <row r="45" spans="1:6" x14ac:dyDescent="0.25">
      <c r="A45" s="9" t="s">
        <v>4</v>
      </c>
      <c r="B45" s="11">
        <f t="shared" si="0"/>
        <v>695000000</v>
      </c>
      <c r="C45" s="3" t="s">
        <v>15</v>
      </c>
      <c r="D45" s="12">
        <v>910000000</v>
      </c>
      <c r="E45" s="4">
        <v>0.32</v>
      </c>
      <c r="F45" s="2"/>
    </row>
    <row r="46" spans="1:6" x14ac:dyDescent="0.25">
      <c r="A46" s="9" t="s">
        <v>4</v>
      </c>
      <c r="B46" s="11">
        <f t="shared" si="0"/>
        <v>910000000</v>
      </c>
      <c r="C46" s="3" t="s">
        <v>15</v>
      </c>
      <c r="D46" s="12">
        <v>1400000000</v>
      </c>
      <c r="E46" s="4">
        <v>0.33</v>
      </c>
      <c r="F46" s="2"/>
    </row>
    <row r="47" spans="1:6" x14ac:dyDescent="0.25">
      <c r="A47" s="9" t="s">
        <v>4</v>
      </c>
      <c r="B47" s="15">
        <v>1400000000</v>
      </c>
      <c r="C47" s="3" t="s">
        <v>15</v>
      </c>
      <c r="D47" s="16">
        <v>1000000000000</v>
      </c>
      <c r="E47" s="4">
        <v>0.34</v>
      </c>
      <c r="F47" s="2"/>
    </row>
    <row r="48" spans="1:6" x14ac:dyDescent="0.25">
      <c r="A48" s="9" t="s">
        <v>8</v>
      </c>
      <c r="B48" s="11">
        <v>0</v>
      </c>
      <c r="C48" s="3" t="s">
        <v>15</v>
      </c>
      <c r="D48" s="12">
        <v>6200000</v>
      </c>
      <c r="E48" s="4">
        <v>0</v>
      </c>
      <c r="F48" s="2"/>
    </row>
    <row r="49" spans="1:6" x14ac:dyDescent="0.25">
      <c r="A49" s="9" t="s">
        <v>8</v>
      </c>
      <c r="B49" s="11">
        <f t="shared" si="0"/>
        <v>6200000</v>
      </c>
      <c r="C49" s="3" t="s">
        <v>15</v>
      </c>
      <c r="D49" s="12">
        <v>6500000</v>
      </c>
      <c r="E49" s="5">
        <v>2.5000000000000001E-3</v>
      </c>
      <c r="F49" s="1"/>
    </row>
    <row r="50" spans="1:6" x14ac:dyDescent="0.25">
      <c r="A50" s="9" t="s">
        <v>8</v>
      </c>
      <c r="B50" s="11">
        <f t="shared" si="0"/>
        <v>6500000</v>
      </c>
      <c r="C50" s="3" t="s">
        <v>15</v>
      </c>
      <c r="D50" s="12">
        <v>6850000</v>
      </c>
      <c r="E50" s="5">
        <v>5.0000000000000001E-3</v>
      </c>
      <c r="F50" s="1"/>
    </row>
    <row r="51" spans="1:6" x14ac:dyDescent="0.25">
      <c r="A51" s="9" t="s">
        <v>8</v>
      </c>
      <c r="B51" s="11">
        <f t="shared" si="0"/>
        <v>6850000</v>
      </c>
      <c r="C51" s="3" t="s">
        <v>15</v>
      </c>
      <c r="D51" s="12">
        <v>7300000</v>
      </c>
      <c r="E51" s="5">
        <v>7.4999999999999997E-3</v>
      </c>
      <c r="F51" s="1"/>
    </row>
    <row r="52" spans="1:6" x14ac:dyDescent="0.25">
      <c r="A52" s="9" t="s">
        <v>8</v>
      </c>
      <c r="B52" s="11">
        <f t="shared" si="0"/>
        <v>7300000</v>
      </c>
      <c r="C52" s="3" t="s">
        <v>15</v>
      </c>
      <c r="D52" s="12">
        <v>9200000</v>
      </c>
      <c r="E52" s="4">
        <v>0.01</v>
      </c>
      <c r="F52" s="2"/>
    </row>
    <row r="53" spans="1:6" x14ac:dyDescent="0.25">
      <c r="A53" s="9" t="s">
        <v>8</v>
      </c>
      <c r="B53" s="11">
        <f t="shared" si="0"/>
        <v>9200000</v>
      </c>
      <c r="C53" s="3" t="s">
        <v>15</v>
      </c>
      <c r="D53" s="12">
        <v>10750000</v>
      </c>
      <c r="E53" s="5">
        <v>1.4999999999999999E-2</v>
      </c>
      <c r="F53" s="1"/>
    </row>
    <row r="54" spans="1:6" x14ac:dyDescent="0.25">
      <c r="A54" s="9" t="s">
        <v>8</v>
      </c>
      <c r="B54" s="11">
        <f t="shared" si="0"/>
        <v>10750000</v>
      </c>
      <c r="C54" s="3" t="s">
        <v>15</v>
      </c>
      <c r="D54" s="12">
        <v>11250000</v>
      </c>
      <c r="E54" s="4">
        <v>0.02</v>
      </c>
      <c r="F54" s="2"/>
    </row>
    <row r="55" spans="1:6" x14ac:dyDescent="0.25">
      <c r="A55" s="9" t="s">
        <v>8</v>
      </c>
      <c r="B55" s="11">
        <f t="shared" si="0"/>
        <v>11250000</v>
      </c>
      <c r="C55" s="3" t="s">
        <v>15</v>
      </c>
      <c r="D55" s="12">
        <v>11600000</v>
      </c>
      <c r="E55" s="5">
        <v>2.5000000000000001E-2</v>
      </c>
      <c r="F55" s="1"/>
    </row>
    <row r="56" spans="1:6" x14ac:dyDescent="0.25">
      <c r="A56" s="9" t="s">
        <v>8</v>
      </c>
      <c r="B56" s="11">
        <f t="shared" si="0"/>
        <v>11600000</v>
      </c>
      <c r="C56" s="3" t="s">
        <v>15</v>
      </c>
      <c r="D56" s="12">
        <v>12600000</v>
      </c>
      <c r="E56" s="4">
        <v>0.03</v>
      </c>
      <c r="F56" s="2"/>
    </row>
    <row r="57" spans="1:6" x14ac:dyDescent="0.25">
      <c r="A57" s="9" t="s">
        <v>8</v>
      </c>
      <c r="B57" s="11">
        <f t="shared" si="0"/>
        <v>12600000</v>
      </c>
      <c r="C57" s="3" t="s">
        <v>15</v>
      </c>
      <c r="D57" s="12">
        <v>13600000</v>
      </c>
      <c r="E57" s="4">
        <v>0.04</v>
      </c>
      <c r="F57" s="2"/>
    </row>
    <row r="58" spans="1:6" x14ac:dyDescent="0.25">
      <c r="A58" s="9" t="s">
        <v>8</v>
      </c>
      <c r="B58" s="11">
        <f t="shared" si="0"/>
        <v>13600000</v>
      </c>
      <c r="C58" s="3" t="s">
        <v>15</v>
      </c>
      <c r="D58" s="12">
        <v>14950000</v>
      </c>
      <c r="E58" s="4">
        <v>0.05</v>
      </c>
      <c r="F58" s="2"/>
    </row>
    <row r="59" spans="1:6" x14ac:dyDescent="0.25">
      <c r="A59" s="9" t="s">
        <v>8</v>
      </c>
      <c r="B59" s="11">
        <f t="shared" si="0"/>
        <v>14950000</v>
      </c>
      <c r="C59" s="3" t="s">
        <v>15</v>
      </c>
      <c r="D59" s="12">
        <v>16400000</v>
      </c>
      <c r="E59" s="4">
        <v>0.06</v>
      </c>
      <c r="F59" s="2"/>
    </row>
    <row r="60" spans="1:6" x14ac:dyDescent="0.25">
      <c r="A60" s="9" t="s">
        <v>8</v>
      </c>
      <c r="B60" s="11">
        <f t="shared" si="0"/>
        <v>16400000</v>
      </c>
      <c r="C60" s="3" t="s">
        <v>15</v>
      </c>
      <c r="D60" s="12">
        <v>18450000</v>
      </c>
      <c r="E60" s="4">
        <v>7.0000000000000007E-2</v>
      </c>
      <c r="F60" s="2"/>
    </row>
    <row r="61" spans="1:6" x14ac:dyDescent="0.25">
      <c r="A61" s="9" t="s">
        <v>8</v>
      </c>
      <c r="B61" s="11">
        <f t="shared" si="0"/>
        <v>18450000</v>
      </c>
      <c r="C61" s="3" t="s">
        <v>15</v>
      </c>
      <c r="D61" s="12">
        <v>21850000</v>
      </c>
      <c r="E61" s="4">
        <v>0.08</v>
      </c>
      <c r="F61" s="2"/>
    </row>
    <row r="62" spans="1:6" x14ac:dyDescent="0.25">
      <c r="A62" s="9" t="s">
        <v>8</v>
      </c>
      <c r="B62" s="11">
        <f t="shared" si="0"/>
        <v>21850000</v>
      </c>
      <c r="C62" s="3" t="s">
        <v>15</v>
      </c>
      <c r="D62" s="12">
        <v>26000000</v>
      </c>
      <c r="E62" s="4">
        <v>0.09</v>
      </c>
      <c r="F62" s="2"/>
    </row>
    <row r="63" spans="1:6" x14ac:dyDescent="0.25">
      <c r="A63" s="9" t="s">
        <v>8</v>
      </c>
      <c r="B63" s="11">
        <f t="shared" si="0"/>
        <v>26000000</v>
      </c>
      <c r="C63" s="3" t="s">
        <v>15</v>
      </c>
      <c r="D63" s="12">
        <v>27700000</v>
      </c>
      <c r="E63" s="4">
        <v>0.1</v>
      </c>
      <c r="F63" s="2"/>
    </row>
    <row r="64" spans="1:6" x14ac:dyDescent="0.25">
      <c r="A64" s="9" t="s">
        <v>8</v>
      </c>
      <c r="B64" s="11">
        <f t="shared" si="0"/>
        <v>27700000</v>
      </c>
      <c r="C64" s="3" t="s">
        <v>15</v>
      </c>
      <c r="D64" s="12">
        <v>29350000</v>
      </c>
      <c r="E64" s="4">
        <v>0.11</v>
      </c>
      <c r="F64" s="2"/>
    </row>
    <row r="65" spans="1:6" x14ac:dyDescent="0.25">
      <c r="A65" s="9" t="s">
        <v>8</v>
      </c>
      <c r="B65" s="11">
        <f t="shared" si="0"/>
        <v>29350000</v>
      </c>
      <c r="C65" s="3" t="s">
        <v>15</v>
      </c>
      <c r="D65" s="12">
        <v>31450000</v>
      </c>
      <c r="E65" s="4">
        <v>0.12</v>
      </c>
      <c r="F65" s="2"/>
    </row>
    <row r="66" spans="1:6" x14ac:dyDescent="0.25">
      <c r="A66" s="9" t="s">
        <v>8</v>
      </c>
      <c r="B66" s="11">
        <f t="shared" si="0"/>
        <v>31450000</v>
      </c>
      <c r="C66" s="3" t="s">
        <v>15</v>
      </c>
      <c r="D66" s="12">
        <v>33950000</v>
      </c>
      <c r="E66" s="4">
        <v>0.13</v>
      </c>
      <c r="F66" s="2"/>
    </row>
    <row r="67" spans="1:6" x14ac:dyDescent="0.25">
      <c r="A67" s="9" t="s">
        <v>8</v>
      </c>
      <c r="B67" s="11">
        <f t="shared" si="0"/>
        <v>33950000</v>
      </c>
      <c r="C67" s="3" t="s">
        <v>15</v>
      </c>
      <c r="D67" s="12">
        <v>37100000</v>
      </c>
      <c r="E67" s="4">
        <v>0.14000000000000001</v>
      </c>
      <c r="F67" s="2"/>
    </row>
    <row r="68" spans="1:6" x14ac:dyDescent="0.25">
      <c r="A68" s="9" t="s">
        <v>8</v>
      </c>
      <c r="B68" s="11">
        <f t="shared" si="0"/>
        <v>37100000</v>
      </c>
      <c r="C68" s="3" t="s">
        <v>15</v>
      </c>
      <c r="D68" s="12">
        <v>41100000</v>
      </c>
      <c r="E68" s="4">
        <v>0.15</v>
      </c>
      <c r="F68" s="2"/>
    </row>
    <row r="69" spans="1:6" x14ac:dyDescent="0.25">
      <c r="A69" s="9" t="s">
        <v>8</v>
      </c>
      <c r="B69" s="11">
        <f t="shared" si="0"/>
        <v>41100000</v>
      </c>
      <c r="C69" s="3" t="s">
        <v>15</v>
      </c>
      <c r="D69" s="12">
        <v>45800000</v>
      </c>
      <c r="E69" s="4">
        <v>0.16</v>
      </c>
      <c r="F69" s="2"/>
    </row>
    <row r="70" spans="1:6" x14ac:dyDescent="0.25">
      <c r="A70" s="9" t="s">
        <v>8</v>
      </c>
      <c r="B70" s="11">
        <f t="shared" si="0"/>
        <v>45800000</v>
      </c>
      <c r="C70" s="3" t="s">
        <v>15</v>
      </c>
      <c r="D70" s="12">
        <v>49500000</v>
      </c>
      <c r="E70" s="4">
        <v>0.17</v>
      </c>
      <c r="F70" s="2"/>
    </row>
    <row r="71" spans="1:6" x14ac:dyDescent="0.25">
      <c r="A71" s="9" t="s">
        <v>8</v>
      </c>
      <c r="B71" s="11">
        <f t="shared" ref="B71:B127" si="1">D70</f>
        <v>49500000</v>
      </c>
      <c r="C71" s="3" t="s">
        <v>15</v>
      </c>
      <c r="D71" s="12">
        <v>53800000</v>
      </c>
      <c r="E71" s="4">
        <v>0.18</v>
      </c>
      <c r="F71" s="2"/>
    </row>
    <row r="72" spans="1:6" x14ac:dyDescent="0.25">
      <c r="A72" s="9" t="s">
        <v>8</v>
      </c>
      <c r="B72" s="11">
        <f t="shared" si="1"/>
        <v>53800000</v>
      </c>
      <c r="C72" s="3" t="s">
        <v>15</v>
      </c>
      <c r="D72" s="12">
        <v>58500000</v>
      </c>
      <c r="E72" s="4">
        <v>0.19</v>
      </c>
      <c r="F72" s="2"/>
    </row>
    <row r="73" spans="1:6" x14ac:dyDescent="0.25">
      <c r="A73" s="9" t="s">
        <v>8</v>
      </c>
      <c r="B73" s="11">
        <f t="shared" si="1"/>
        <v>58500000</v>
      </c>
      <c r="C73" s="3" t="s">
        <v>15</v>
      </c>
      <c r="D73" s="12">
        <v>64000000</v>
      </c>
      <c r="E73" s="4">
        <v>0.2</v>
      </c>
      <c r="F73" s="2"/>
    </row>
    <row r="74" spans="1:6" x14ac:dyDescent="0.25">
      <c r="A74" s="9" t="s">
        <v>8</v>
      </c>
      <c r="B74" s="11">
        <f t="shared" si="1"/>
        <v>64000000</v>
      </c>
      <c r="C74" s="3" t="s">
        <v>15</v>
      </c>
      <c r="D74" s="12">
        <v>71000000</v>
      </c>
      <c r="E74" s="4">
        <v>0.21</v>
      </c>
      <c r="F74" s="2"/>
    </row>
    <row r="75" spans="1:6" x14ac:dyDescent="0.25">
      <c r="A75" s="9" t="s">
        <v>8</v>
      </c>
      <c r="B75" s="11">
        <f t="shared" si="1"/>
        <v>71000000</v>
      </c>
      <c r="C75" s="3" t="s">
        <v>15</v>
      </c>
      <c r="D75" s="12">
        <v>80000000</v>
      </c>
      <c r="E75" s="4">
        <v>0.22</v>
      </c>
      <c r="F75" s="2"/>
    </row>
    <row r="76" spans="1:6" x14ac:dyDescent="0.25">
      <c r="A76" s="9" t="s">
        <v>8</v>
      </c>
      <c r="B76" s="11">
        <f t="shared" si="1"/>
        <v>80000000</v>
      </c>
      <c r="C76" s="3" t="s">
        <v>15</v>
      </c>
      <c r="D76" s="12">
        <v>93000000</v>
      </c>
      <c r="E76" s="4">
        <v>0.23</v>
      </c>
      <c r="F76" s="2"/>
    </row>
    <row r="77" spans="1:6" x14ac:dyDescent="0.25">
      <c r="A77" s="9" t="s">
        <v>8</v>
      </c>
      <c r="B77" s="11">
        <f t="shared" si="1"/>
        <v>93000000</v>
      </c>
      <c r="C77" s="3" t="s">
        <v>15</v>
      </c>
      <c r="D77" s="12">
        <v>109000000</v>
      </c>
      <c r="E77" s="4">
        <v>0.24</v>
      </c>
      <c r="F77" s="2"/>
    </row>
    <row r="78" spans="1:6" x14ac:dyDescent="0.25">
      <c r="A78" s="9" t="s">
        <v>8</v>
      </c>
      <c r="B78" s="11">
        <f t="shared" si="1"/>
        <v>109000000</v>
      </c>
      <c r="C78" s="3" t="s">
        <v>15</v>
      </c>
      <c r="D78" s="12">
        <v>129000000</v>
      </c>
      <c r="E78" s="4">
        <v>0.25</v>
      </c>
      <c r="F78" s="2"/>
    </row>
    <row r="79" spans="1:6" x14ac:dyDescent="0.25">
      <c r="A79" s="9" t="s">
        <v>8</v>
      </c>
      <c r="B79" s="11">
        <f t="shared" si="1"/>
        <v>129000000</v>
      </c>
      <c r="C79" s="3" t="s">
        <v>15</v>
      </c>
      <c r="D79" s="12">
        <v>163000000</v>
      </c>
      <c r="E79" s="4">
        <v>0.26</v>
      </c>
      <c r="F79" s="2"/>
    </row>
    <row r="80" spans="1:6" x14ac:dyDescent="0.25">
      <c r="A80" s="9" t="s">
        <v>8</v>
      </c>
      <c r="B80" s="11">
        <f t="shared" si="1"/>
        <v>163000000</v>
      </c>
      <c r="C80" s="3" t="s">
        <v>15</v>
      </c>
      <c r="D80" s="12">
        <v>211000000</v>
      </c>
      <c r="E80" s="4">
        <v>0.27</v>
      </c>
      <c r="F80" s="2"/>
    </row>
    <row r="81" spans="1:6" x14ac:dyDescent="0.25">
      <c r="A81" s="9" t="s">
        <v>8</v>
      </c>
      <c r="B81" s="11">
        <f t="shared" si="1"/>
        <v>211000000</v>
      </c>
      <c r="C81" s="3" t="s">
        <v>15</v>
      </c>
      <c r="D81" s="12">
        <v>374000000</v>
      </c>
      <c r="E81" s="4">
        <v>0.28000000000000003</v>
      </c>
      <c r="F81" s="2"/>
    </row>
    <row r="82" spans="1:6" x14ac:dyDescent="0.25">
      <c r="A82" s="9" t="s">
        <v>8</v>
      </c>
      <c r="B82" s="11">
        <f t="shared" si="1"/>
        <v>374000000</v>
      </c>
      <c r="C82" s="3" t="s">
        <v>15</v>
      </c>
      <c r="D82" s="12">
        <v>459000000</v>
      </c>
      <c r="E82" s="4">
        <v>0.28999999999999998</v>
      </c>
      <c r="F82" s="2"/>
    </row>
    <row r="83" spans="1:6" x14ac:dyDescent="0.25">
      <c r="A83" s="9" t="s">
        <v>8</v>
      </c>
      <c r="B83" s="11">
        <f t="shared" si="1"/>
        <v>459000000</v>
      </c>
      <c r="C83" s="3" t="s">
        <v>15</v>
      </c>
      <c r="D83" s="12">
        <v>555000000</v>
      </c>
      <c r="E83" s="4">
        <v>0.3</v>
      </c>
      <c r="F83" s="2"/>
    </row>
    <row r="84" spans="1:6" x14ac:dyDescent="0.25">
      <c r="A84" s="9" t="s">
        <v>8</v>
      </c>
      <c r="B84" s="11">
        <f t="shared" si="1"/>
        <v>555000000</v>
      </c>
      <c r="C84" s="3" t="s">
        <v>15</v>
      </c>
      <c r="D84" s="12">
        <v>704000000</v>
      </c>
      <c r="E84" s="4">
        <v>0.31</v>
      </c>
      <c r="F84" s="2"/>
    </row>
    <row r="85" spans="1:6" x14ac:dyDescent="0.25">
      <c r="A85" s="9" t="s">
        <v>8</v>
      </c>
      <c r="B85" s="11">
        <f t="shared" si="1"/>
        <v>704000000</v>
      </c>
      <c r="C85" s="3" t="s">
        <v>15</v>
      </c>
      <c r="D85" s="12">
        <v>957000000</v>
      </c>
      <c r="E85" s="4">
        <v>0.32</v>
      </c>
      <c r="F85" s="2"/>
    </row>
    <row r="86" spans="1:6" x14ac:dyDescent="0.25">
      <c r="A86" s="9" t="s">
        <v>8</v>
      </c>
      <c r="B86" s="11">
        <f t="shared" si="1"/>
        <v>957000000</v>
      </c>
      <c r="C86" s="3" t="s">
        <v>15</v>
      </c>
      <c r="D86" s="12">
        <v>1405000000</v>
      </c>
      <c r="E86" s="4">
        <v>0.33</v>
      </c>
      <c r="F86" s="2"/>
    </row>
    <row r="87" spans="1:6" x14ac:dyDescent="0.25">
      <c r="A87" s="9" t="s">
        <v>8</v>
      </c>
      <c r="B87" s="15">
        <v>1400000000</v>
      </c>
      <c r="C87" s="3" t="s">
        <v>15</v>
      </c>
      <c r="D87" s="16">
        <v>1000000000000</v>
      </c>
      <c r="E87" s="4">
        <v>0.34</v>
      </c>
      <c r="F87" s="2"/>
    </row>
    <row r="88" spans="1:6" x14ac:dyDescent="0.25">
      <c r="A88" s="9" t="s">
        <v>9</v>
      </c>
      <c r="B88" s="11">
        <v>0</v>
      </c>
      <c r="C88" s="3" t="s">
        <v>15</v>
      </c>
      <c r="D88" s="12">
        <v>6600000</v>
      </c>
      <c r="E88" s="4">
        <v>0</v>
      </c>
      <c r="F88" s="2"/>
    </row>
    <row r="89" spans="1:6" x14ac:dyDescent="0.25">
      <c r="A89" s="9" t="s">
        <v>9</v>
      </c>
      <c r="B89" s="11">
        <f t="shared" si="1"/>
        <v>6600000</v>
      </c>
      <c r="C89" s="3" t="s">
        <v>15</v>
      </c>
      <c r="D89" s="12">
        <v>6950000</v>
      </c>
      <c r="E89" s="5">
        <v>2.5000000000000001E-3</v>
      </c>
      <c r="F89" s="1"/>
    </row>
    <row r="90" spans="1:6" x14ac:dyDescent="0.25">
      <c r="A90" s="9" t="s">
        <v>9</v>
      </c>
      <c r="B90" s="11">
        <f t="shared" si="1"/>
        <v>6950000</v>
      </c>
      <c r="C90" s="3" t="s">
        <v>15</v>
      </c>
      <c r="D90" s="12">
        <v>7350000</v>
      </c>
      <c r="E90" s="5">
        <v>5.0000000000000001E-3</v>
      </c>
      <c r="F90" s="1"/>
    </row>
    <row r="91" spans="1:6" x14ac:dyDescent="0.25">
      <c r="A91" s="9" t="s">
        <v>9</v>
      </c>
      <c r="B91" s="11">
        <f t="shared" si="1"/>
        <v>7350000</v>
      </c>
      <c r="C91" s="3" t="s">
        <v>15</v>
      </c>
      <c r="D91" s="12">
        <v>7800000</v>
      </c>
      <c r="E91" s="5">
        <v>7.4999999999999997E-3</v>
      </c>
      <c r="F91" s="1"/>
    </row>
    <row r="92" spans="1:6" x14ac:dyDescent="0.25">
      <c r="A92" s="9" t="s">
        <v>9</v>
      </c>
      <c r="B92" s="11">
        <f t="shared" si="1"/>
        <v>7800000</v>
      </c>
      <c r="C92" s="3" t="s">
        <v>15</v>
      </c>
      <c r="D92" s="12">
        <v>8850000</v>
      </c>
      <c r="E92" s="4">
        <v>0.01</v>
      </c>
      <c r="F92" s="2"/>
    </row>
    <row r="93" spans="1:6" x14ac:dyDescent="0.25">
      <c r="A93" s="9" t="s">
        <v>9</v>
      </c>
      <c r="B93" s="11">
        <f t="shared" si="1"/>
        <v>8850000</v>
      </c>
      <c r="C93" s="3" t="s">
        <v>15</v>
      </c>
      <c r="D93" s="12">
        <v>9800000</v>
      </c>
      <c r="E93" s="5">
        <v>1.2500000000000001E-2</v>
      </c>
      <c r="F93" s="1"/>
    </row>
    <row r="94" spans="1:6" x14ac:dyDescent="0.25">
      <c r="A94" s="9" t="s">
        <v>9</v>
      </c>
      <c r="B94" s="11">
        <f t="shared" si="1"/>
        <v>9800000</v>
      </c>
      <c r="C94" s="3" t="s">
        <v>15</v>
      </c>
      <c r="D94" s="12">
        <v>10950000</v>
      </c>
      <c r="E94" s="5">
        <v>1.4999999999999999E-2</v>
      </c>
      <c r="F94" s="1"/>
    </row>
    <row r="95" spans="1:6" x14ac:dyDescent="0.25">
      <c r="A95" s="9" t="s">
        <v>9</v>
      </c>
      <c r="B95" s="11">
        <f t="shared" si="1"/>
        <v>10950000</v>
      </c>
      <c r="C95" s="3" t="s">
        <v>15</v>
      </c>
      <c r="D95" s="12">
        <v>11200000</v>
      </c>
      <c r="E95" s="5">
        <v>1.7500000000000002E-2</v>
      </c>
      <c r="F95" s="1"/>
    </row>
    <row r="96" spans="1:6" x14ac:dyDescent="0.25">
      <c r="A96" s="9" t="s">
        <v>9</v>
      </c>
      <c r="B96" s="11">
        <f t="shared" si="1"/>
        <v>11200000</v>
      </c>
      <c r="C96" s="3" t="s">
        <v>15</v>
      </c>
      <c r="D96" s="12">
        <v>12050000</v>
      </c>
      <c r="E96" s="4">
        <v>0.02</v>
      </c>
      <c r="F96" s="2"/>
    </row>
    <row r="97" spans="1:6" x14ac:dyDescent="0.25">
      <c r="A97" s="9" t="s">
        <v>9</v>
      </c>
      <c r="B97" s="11">
        <f t="shared" si="1"/>
        <v>12050000</v>
      </c>
      <c r="C97" s="3" t="s">
        <v>15</v>
      </c>
      <c r="D97" s="12">
        <v>12950000</v>
      </c>
      <c r="E97" s="4">
        <v>0.03</v>
      </c>
      <c r="F97" s="2"/>
    </row>
    <row r="98" spans="1:6" x14ac:dyDescent="0.25">
      <c r="A98" s="9" t="s">
        <v>9</v>
      </c>
      <c r="B98" s="11">
        <f t="shared" si="1"/>
        <v>12950000</v>
      </c>
      <c r="C98" s="3" t="s">
        <v>15</v>
      </c>
      <c r="D98" s="12">
        <v>14150000</v>
      </c>
      <c r="E98" s="4">
        <v>0.04</v>
      </c>
      <c r="F98" s="2"/>
    </row>
    <row r="99" spans="1:6" x14ac:dyDescent="0.25">
      <c r="A99" s="9" t="s">
        <v>9</v>
      </c>
      <c r="B99" s="11">
        <f t="shared" si="1"/>
        <v>14150000</v>
      </c>
      <c r="C99" s="3" t="s">
        <v>15</v>
      </c>
      <c r="D99" s="12">
        <v>15550000</v>
      </c>
      <c r="E99" s="4">
        <v>0.05</v>
      </c>
      <c r="F99" s="2"/>
    </row>
    <row r="100" spans="1:6" x14ac:dyDescent="0.25">
      <c r="A100" s="9" t="s">
        <v>9</v>
      </c>
      <c r="B100" s="11">
        <f t="shared" si="1"/>
        <v>15550000</v>
      </c>
      <c r="C100" s="3" t="s">
        <v>15</v>
      </c>
      <c r="D100" s="12">
        <v>17050000</v>
      </c>
      <c r="E100" s="4">
        <v>0.06</v>
      </c>
      <c r="F100" s="2"/>
    </row>
    <row r="101" spans="1:6" x14ac:dyDescent="0.25">
      <c r="A101" s="9" t="s">
        <v>9</v>
      </c>
      <c r="B101" s="11">
        <f t="shared" si="1"/>
        <v>17050000</v>
      </c>
      <c r="C101" s="3" t="s">
        <v>15</v>
      </c>
      <c r="D101" s="12">
        <v>19500000</v>
      </c>
      <c r="E101" s="4">
        <v>7.0000000000000007E-2</v>
      </c>
      <c r="F101" s="2"/>
    </row>
    <row r="102" spans="1:6" x14ac:dyDescent="0.25">
      <c r="A102" s="9" t="s">
        <v>9</v>
      </c>
      <c r="B102" s="11">
        <f t="shared" si="1"/>
        <v>19500000</v>
      </c>
      <c r="C102" s="3" t="s">
        <v>15</v>
      </c>
      <c r="D102" s="12">
        <v>22700000</v>
      </c>
      <c r="E102" s="4">
        <v>0.08</v>
      </c>
      <c r="F102" s="2"/>
    </row>
    <row r="103" spans="1:6" x14ac:dyDescent="0.25">
      <c r="A103" s="9" t="s">
        <v>9</v>
      </c>
      <c r="B103" s="11">
        <f t="shared" si="1"/>
        <v>22700000</v>
      </c>
      <c r="C103" s="3" t="s">
        <v>15</v>
      </c>
      <c r="D103" s="12">
        <v>26600000</v>
      </c>
      <c r="E103" s="4">
        <v>0.09</v>
      </c>
      <c r="F103" s="2"/>
    </row>
    <row r="104" spans="1:6" x14ac:dyDescent="0.25">
      <c r="A104" s="9" t="s">
        <v>9</v>
      </c>
      <c r="B104" s="11">
        <f t="shared" si="1"/>
        <v>26600000</v>
      </c>
      <c r="C104" s="3" t="s">
        <v>15</v>
      </c>
      <c r="D104" s="12">
        <v>28100000</v>
      </c>
      <c r="E104" s="4">
        <v>0.1</v>
      </c>
      <c r="F104" s="2"/>
    </row>
    <row r="105" spans="1:6" x14ac:dyDescent="0.25">
      <c r="A105" s="9" t="s">
        <v>9</v>
      </c>
      <c r="B105" s="11">
        <f t="shared" si="1"/>
        <v>28100000</v>
      </c>
      <c r="C105" s="3" t="s">
        <v>15</v>
      </c>
      <c r="D105" s="12">
        <v>30100000</v>
      </c>
      <c r="E105" s="4">
        <v>0.11</v>
      </c>
      <c r="F105" s="2"/>
    </row>
    <row r="106" spans="1:6" x14ac:dyDescent="0.25">
      <c r="A106" s="9" t="s">
        <v>9</v>
      </c>
      <c r="B106" s="11">
        <f t="shared" si="1"/>
        <v>30100000</v>
      </c>
      <c r="C106" s="3" t="s">
        <v>15</v>
      </c>
      <c r="D106" s="12">
        <v>32600000</v>
      </c>
      <c r="E106" s="4">
        <v>0.12</v>
      </c>
      <c r="F106" s="2"/>
    </row>
    <row r="107" spans="1:6" x14ac:dyDescent="0.25">
      <c r="A107" s="9" t="s">
        <v>9</v>
      </c>
      <c r="B107" s="11">
        <f t="shared" si="1"/>
        <v>32600000</v>
      </c>
      <c r="C107" s="3" t="s">
        <v>15</v>
      </c>
      <c r="D107" s="12">
        <v>35400000</v>
      </c>
      <c r="E107" s="4">
        <v>0.13</v>
      </c>
      <c r="F107" s="2"/>
    </row>
    <row r="108" spans="1:6" x14ac:dyDescent="0.25">
      <c r="A108" s="9" t="s">
        <v>9</v>
      </c>
      <c r="B108" s="11">
        <f t="shared" si="1"/>
        <v>35400000</v>
      </c>
      <c r="C108" s="3" t="s">
        <v>15</v>
      </c>
      <c r="D108" s="12">
        <v>38900000</v>
      </c>
      <c r="E108" s="4">
        <v>0.14000000000000001</v>
      </c>
      <c r="F108" s="2"/>
    </row>
    <row r="109" spans="1:6" x14ac:dyDescent="0.25">
      <c r="A109" s="9" t="s">
        <v>9</v>
      </c>
      <c r="B109" s="11">
        <f t="shared" si="1"/>
        <v>38900000</v>
      </c>
      <c r="C109" s="3" t="s">
        <v>15</v>
      </c>
      <c r="D109" s="12">
        <v>43000000</v>
      </c>
      <c r="E109" s="4">
        <v>0.15</v>
      </c>
      <c r="F109" s="2"/>
    </row>
    <row r="110" spans="1:6" x14ac:dyDescent="0.25">
      <c r="A110" s="9" t="s">
        <v>9</v>
      </c>
      <c r="B110" s="11">
        <f t="shared" si="1"/>
        <v>43000000</v>
      </c>
      <c r="C110" s="3" t="s">
        <v>15</v>
      </c>
      <c r="D110" s="12">
        <v>47400000</v>
      </c>
      <c r="E110" s="4">
        <v>0.16</v>
      </c>
      <c r="F110" s="2"/>
    </row>
    <row r="111" spans="1:6" x14ac:dyDescent="0.25">
      <c r="A111" s="9" t="s">
        <v>9</v>
      </c>
      <c r="B111" s="11">
        <f t="shared" si="1"/>
        <v>47400000</v>
      </c>
      <c r="C111" s="3" t="s">
        <v>15</v>
      </c>
      <c r="D111" s="12">
        <v>51200000</v>
      </c>
      <c r="E111" s="4">
        <v>0.17</v>
      </c>
      <c r="F111" s="2"/>
    </row>
    <row r="112" spans="1:6" x14ac:dyDescent="0.25">
      <c r="A112" s="9" t="s">
        <v>9</v>
      </c>
      <c r="B112" s="11">
        <f t="shared" si="1"/>
        <v>51200000</v>
      </c>
      <c r="C112" s="3" t="s">
        <v>15</v>
      </c>
      <c r="D112" s="12">
        <v>55800000</v>
      </c>
      <c r="E112" s="4">
        <v>0.18</v>
      </c>
      <c r="F112" s="2"/>
    </row>
    <row r="113" spans="1:6" x14ac:dyDescent="0.25">
      <c r="A113" s="9" t="s">
        <v>9</v>
      </c>
      <c r="B113" s="11">
        <f t="shared" si="1"/>
        <v>55800000</v>
      </c>
      <c r="C113" s="3" t="s">
        <v>15</v>
      </c>
      <c r="D113" s="12">
        <v>60400000</v>
      </c>
      <c r="E113" s="4">
        <v>0.19</v>
      </c>
      <c r="F113" s="2"/>
    </row>
    <row r="114" spans="1:6" x14ac:dyDescent="0.25">
      <c r="A114" s="9" t="s">
        <v>9</v>
      </c>
      <c r="B114" s="11">
        <f t="shared" si="1"/>
        <v>60400000</v>
      </c>
      <c r="C114" s="3" t="s">
        <v>15</v>
      </c>
      <c r="D114" s="12">
        <v>66700000</v>
      </c>
      <c r="E114" s="4">
        <v>0.2</v>
      </c>
      <c r="F114" s="2"/>
    </row>
    <row r="115" spans="1:6" x14ac:dyDescent="0.25">
      <c r="A115" s="9" t="s">
        <v>9</v>
      </c>
      <c r="B115" s="11">
        <f t="shared" si="1"/>
        <v>66700000</v>
      </c>
      <c r="C115" s="3" t="s">
        <v>15</v>
      </c>
      <c r="D115" s="12">
        <v>74500000</v>
      </c>
      <c r="E115" s="4">
        <v>0.21</v>
      </c>
      <c r="F115" s="2"/>
    </row>
    <row r="116" spans="1:6" x14ac:dyDescent="0.25">
      <c r="A116" s="9" t="s">
        <v>9</v>
      </c>
      <c r="B116" s="11">
        <f t="shared" si="1"/>
        <v>74500000</v>
      </c>
      <c r="C116" s="3" t="s">
        <v>15</v>
      </c>
      <c r="D116" s="12">
        <v>83200000</v>
      </c>
      <c r="E116" s="4">
        <v>0.22</v>
      </c>
      <c r="F116" s="2"/>
    </row>
    <row r="117" spans="1:6" x14ac:dyDescent="0.25">
      <c r="A117" s="9" t="s">
        <v>9</v>
      </c>
      <c r="B117" s="11">
        <f t="shared" si="1"/>
        <v>83200000</v>
      </c>
      <c r="C117" s="3" t="s">
        <v>15</v>
      </c>
      <c r="D117" s="12">
        <v>95600000</v>
      </c>
      <c r="E117" s="4">
        <v>0.23</v>
      </c>
      <c r="F117" s="2"/>
    </row>
    <row r="118" spans="1:6" x14ac:dyDescent="0.25">
      <c r="A118" s="9" t="s">
        <v>9</v>
      </c>
      <c r="B118" s="11">
        <f t="shared" si="1"/>
        <v>95600000</v>
      </c>
      <c r="C118" s="3" t="s">
        <v>15</v>
      </c>
      <c r="D118" s="12">
        <v>110000000</v>
      </c>
      <c r="E118" s="4">
        <v>0.24</v>
      </c>
      <c r="F118" s="2"/>
    </row>
    <row r="119" spans="1:6" x14ac:dyDescent="0.25">
      <c r="A119" s="9" t="s">
        <v>9</v>
      </c>
      <c r="B119" s="11">
        <f t="shared" si="1"/>
        <v>110000000</v>
      </c>
      <c r="C119" s="3" t="s">
        <v>15</v>
      </c>
      <c r="D119" s="12">
        <v>134000000</v>
      </c>
      <c r="E119" s="4">
        <v>0.25</v>
      </c>
      <c r="F119" s="2"/>
    </row>
    <row r="120" spans="1:6" x14ac:dyDescent="0.25">
      <c r="A120" s="9" t="s">
        <v>9</v>
      </c>
      <c r="B120" s="11">
        <f t="shared" si="1"/>
        <v>134000000</v>
      </c>
      <c r="C120" s="3" t="s">
        <v>15</v>
      </c>
      <c r="D120" s="12">
        <v>169000000</v>
      </c>
      <c r="E120" s="4">
        <v>0.26</v>
      </c>
      <c r="F120" s="2"/>
    </row>
    <row r="121" spans="1:6" x14ac:dyDescent="0.25">
      <c r="A121" s="9" t="s">
        <v>9</v>
      </c>
      <c r="B121" s="11">
        <f t="shared" si="1"/>
        <v>169000000</v>
      </c>
      <c r="C121" s="3" t="s">
        <v>15</v>
      </c>
      <c r="D121" s="12">
        <v>221000000</v>
      </c>
      <c r="E121" s="4">
        <v>0.27</v>
      </c>
      <c r="F121" s="2"/>
    </row>
    <row r="122" spans="1:6" x14ac:dyDescent="0.25">
      <c r="A122" s="9" t="s">
        <v>9</v>
      </c>
      <c r="B122" s="11">
        <f t="shared" si="1"/>
        <v>221000000</v>
      </c>
      <c r="C122" s="3" t="s">
        <v>15</v>
      </c>
      <c r="D122" s="12">
        <v>390000000</v>
      </c>
      <c r="E122" s="4">
        <v>0.28000000000000003</v>
      </c>
      <c r="F122" s="2"/>
    </row>
    <row r="123" spans="1:6" x14ac:dyDescent="0.25">
      <c r="A123" s="9" t="s">
        <v>9</v>
      </c>
      <c r="B123" s="11">
        <f t="shared" si="1"/>
        <v>390000000</v>
      </c>
      <c r="C123" s="3" t="s">
        <v>15</v>
      </c>
      <c r="D123" s="12">
        <v>463000000</v>
      </c>
      <c r="E123" s="4">
        <v>0.28999999999999998</v>
      </c>
      <c r="F123" s="2"/>
    </row>
    <row r="124" spans="1:6" x14ac:dyDescent="0.25">
      <c r="A124" s="9" t="s">
        <v>9</v>
      </c>
      <c r="B124" s="11">
        <f t="shared" si="1"/>
        <v>463000000</v>
      </c>
      <c r="C124" s="3" t="s">
        <v>15</v>
      </c>
      <c r="D124" s="12">
        <v>561000000</v>
      </c>
      <c r="E124" s="4">
        <v>0.3</v>
      </c>
      <c r="F124" s="2"/>
    </row>
    <row r="125" spans="1:6" x14ac:dyDescent="0.25">
      <c r="A125" s="9" t="s">
        <v>9</v>
      </c>
      <c r="B125" s="11">
        <f t="shared" si="1"/>
        <v>561000000</v>
      </c>
      <c r="C125" s="3" t="s">
        <v>15</v>
      </c>
      <c r="D125" s="12">
        <v>709000000</v>
      </c>
      <c r="E125" s="4">
        <v>0.31</v>
      </c>
      <c r="F125" s="2"/>
    </row>
    <row r="126" spans="1:6" x14ac:dyDescent="0.25">
      <c r="A126" s="9" t="s">
        <v>9</v>
      </c>
      <c r="B126" s="11">
        <f t="shared" si="1"/>
        <v>709000000</v>
      </c>
      <c r="C126" s="3" t="s">
        <v>15</v>
      </c>
      <c r="D126" s="12">
        <v>965000000</v>
      </c>
      <c r="E126" s="4">
        <v>0.32</v>
      </c>
      <c r="F126" s="2"/>
    </row>
    <row r="127" spans="1:6" x14ac:dyDescent="0.25">
      <c r="A127" s="9" t="s">
        <v>9</v>
      </c>
      <c r="B127" s="11">
        <f t="shared" si="1"/>
        <v>965000000</v>
      </c>
      <c r="C127" s="3" t="s">
        <v>15</v>
      </c>
      <c r="D127" s="12">
        <v>1419000000</v>
      </c>
      <c r="E127" s="4">
        <v>0.33</v>
      </c>
      <c r="F127" s="2"/>
    </row>
    <row r="128" spans="1:6" ht="15.75" thickBot="1" x14ac:dyDescent="0.3">
      <c r="A128" s="10" t="s">
        <v>9</v>
      </c>
      <c r="B128" s="15">
        <v>1400000000</v>
      </c>
      <c r="C128" s="3" t="s">
        <v>15</v>
      </c>
      <c r="D128" s="16">
        <v>1000000000000</v>
      </c>
      <c r="E128" s="6">
        <v>0.34</v>
      </c>
      <c r="F128" s="2"/>
    </row>
  </sheetData>
  <mergeCells count="1">
    <mergeCell ref="B3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K s k W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Y q y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K s k W C i K R 7 g O A A A A E Q A A A B M A H A B G b 3 J t d W x h c y 9 T Z W N 0 a W 9 u M S 5 t I K I Y A C i g F A A A A A A A A A A A A A A A A A A A A A A A A A A A A C t O T S 7 J z M 9 T C I b Q h t Y A U E s B A i 0 A F A A C A A g A G K s k W O n 8 W i q m A A A A + A A A A B I A A A A A A A A A A A A A A A A A A A A A A E N v b m Z p Z y 9 Q Y W N r Y W d l L n h t b F B L A Q I t A B Q A A g A I A B i r J F g P y u m r p A A A A O k A A A A T A A A A A A A A A A A A A A A A A P I A A A B b Q 2 9 u d G V u d F 9 U e X B l c 1 0 u e G 1 s U E s B A i 0 A F A A C A A g A G K s k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L z 8 l y L I H 5 N i R N m t L R F Q j Y A A A A A A g A A A A A A E G Y A A A A B A A A g A A A A I c O + y X T r o M V w v 8 X p C b W q 0 B j M C 9 u R i e V Z u x t 0 S O 1 X O V g A A A A A D o A A A A A C A A A g A A A A T x U 6 t e i S 1 Y j u K + n K A + f o X q X Y Q I o t l X 1 e e O E t T y F o G s d Q A A A A J O X C N l 7 E W g + 5 s J / M T e z 6 x z c v t 6 l H I E 3 i l c 3 l 9 S k h + G r q L A 5 Q g 7 t j c o u m V r v d A M P 0 q c r + g o e F C w u W 4 v O 7 f 8 V u 8 1 c 5 u v l n M z C J k J L Q 5 w d 6 J a B A A A A A Q d 5 2 K / D 5 Q C 3 / n e j 5 3 h 6 U V 0 3 H 7 4 g Y T W a X d 8 L O / Q 8 / E x r h 9 C i P 6 z 1 o s r a u r 0 J w y G C T T c J I 2 e C 5 Y / F j E Z B 4 n w 3 q a w = = < / D a t a M a s h u p > 
</file>

<file path=customXml/itemProps1.xml><?xml version="1.0" encoding="utf-8"?>
<ds:datastoreItem xmlns:ds="http://schemas.openxmlformats.org/officeDocument/2006/customXml" ds:itemID="{311EEC09-EAA6-4508-A431-2C8A7A81C7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Karyawan</vt:lpstr>
      <vt:lpstr>DaftarTarifEfektif</vt:lpstr>
      <vt:lpstr>TER</vt:lpstr>
      <vt:lpstr>TERA</vt:lpstr>
      <vt:lpstr>TERB</vt:lpstr>
      <vt:lpstr>TERC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10051065</dc:creator>
  <cp:lastModifiedBy>hendra</cp:lastModifiedBy>
  <dcterms:created xsi:type="dcterms:W3CDTF">2023-12-29T02:10:28Z</dcterms:created>
  <dcterms:modified xsi:type="dcterms:W3CDTF">2024-01-18T23:11:48Z</dcterms:modified>
</cp:coreProperties>
</file>