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mei+\"/>
    </mc:Choice>
  </mc:AlternateContent>
  <bookViews>
    <workbookView xWindow="240" yWindow="396" windowWidth="11760" windowHeight="5388" tabRatio="798" firstSheet="1" activeTab="1"/>
  </bookViews>
  <sheets>
    <sheet name="workflow" sheetId="6" state="hidden" r:id="rId1"/>
    <sheet name="workflow (2)" sheetId="7" r:id="rId2"/>
    <sheet name="work flow DO petani" sheetId="2" state="hidden" r:id="rId3"/>
    <sheet name="ARI konsep" sheetId="5" r:id="rId4"/>
    <sheet name="ARI djatiroto" sheetId="12" r:id="rId5"/>
    <sheet name="rule ARI" sheetId="13" r:id="rId6"/>
    <sheet name="konsep bagi hasil petani" sheetId="4" r:id="rId7"/>
    <sheet name="Sounding" sheetId="9" r:id="rId8"/>
    <sheet name="flowchart sounding" sheetId="11" r:id="rId9"/>
  </sheets>
  <calcPr calcId="152511"/>
</workbook>
</file>

<file path=xl/calcChain.xml><?xml version="1.0" encoding="utf-8"?>
<calcChain xmlns="http://schemas.openxmlformats.org/spreadsheetml/2006/main">
  <c r="U20" i="4" l="1"/>
  <c r="T24" i="4" s="1"/>
  <c r="N14" i="5" l="1"/>
  <c r="N18" i="5" s="1"/>
  <c r="N16" i="12" l="1"/>
  <c r="N18" i="12" s="1"/>
  <c r="N30" i="12" s="1"/>
  <c r="F35" i="9" l="1"/>
  <c r="F41" i="9" s="1"/>
  <c r="F29" i="9"/>
  <c r="N34" i="5" l="1"/>
  <c r="N102" i="5" l="1"/>
  <c r="N90" i="5"/>
  <c r="N92" i="5" s="1"/>
  <c r="N68" i="5"/>
  <c r="N56" i="5"/>
  <c r="N58" i="5" s="1"/>
  <c r="N38" i="5"/>
  <c r="N70" i="5" l="1"/>
  <c r="N104" i="5"/>
  <c r="BB14" i="4"/>
  <c r="BB18" i="4" s="1"/>
  <c r="BB20" i="4" l="1"/>
  <c r="BL12" i="4"/>
  <c r="BO12" i="4"/>
  <c r="BN12" i="4"/>
  <c r="BM12" i="4"/>
  <c r="BK12" i="4"/>
  <c r="AL14" i="4"/>
  <c r="AL18" i="4" s="1"/>
  <c r="AL20" i="4" l="1"/>
  <c r="U65" i="4"/>
  <c r="X65" i="4" s="1"/>
  <c r="S70" i="4" s="1"/>
  <c r="U44" i="4"/>
  <c r="X44" i="4" s="1"/>
  <c r="S49" i="4" s="1"/>
  <c r="S30" i="4" l="1"/>
</calcChain>
</file>

<file path=xl/comments1.xml><?xml version="1.0" encoding="utf-8"?>
<comments xmlns="http://schemas.openxmlformats.org/spreadsheetml/2006/main">
  <authors>
    <author>asuser</author>
  </authors>
  <commentList>
    <comment ref="BL12" authorId="0" shapeId="0">
      <text>
        <r>
          <rPr>
            <b/>
            <sz val="9"/>
            <color indexed="81"/>
            <rFont val="Tahoma"/>
            <family val="2"/>
          </rPr>
          <t>asuser:</t>
        </r>
        <r>
          <rPr>
            <sz val="9"/>
            <color indexed="81"/>
            <rFont val="Tahoma"/>
            <family val="2"/>
          </rPr>
          <t xml:space="preserve">
angka ini yang akan tercantum di DO pembayaran ke petani</t>
        </r>
      </text>
    </comment>
  </commentList>
</comments>
</file>

<file path=xl/sharedStrings.xml><?xml version="1.0" encoding="utf-8"?>
<sst xmlns="http://schemas.openxmlformats.org/spreadsheetml/2006/main" count="428" uniqueCount="220">
  <si>
    <t>INTEGRASI BISNIS PROSES PABRIK GULA DI DALAM ERP SAP AGRI</t>
  </si>
  <si>
    <t>Konsep Jombang / Konsep Umum</t>
  </si>
  <si>
    <t>Rendemen Individu</t>
  </si>
  <si>
    <t>Konsep Kedawung</t>
  </si>
  <si>
    <t>- Konsep ini hanya dipakai di PG Kedawung</t>
  </si>
  <si>
    <t>- Cara mendapatkan hasil perahan nira dengan menggunakan mesin hidrolik</t>
  </si>
  <si>
    <t>-PG yang memakai konsep ini selain PG Kedawung dan PG Djatiroto</t>
  </si>
  <si>
    <t>- Hasil perahan nira didapatkan dengan menggunakan mesin giling</t>
  </si>
  <si>
    <t>NNpp x faktor rendemen</t>
  </si>
  <si>
    <t>[% Pol – 0,4(% Brix - % Pol)] x 0.680</t>
  </si>
  <si>
    <t>=</t>
  </si>
  <si>
    <t>NNHP x faktor rendemen</t>
  </si>
  <si>
    <t>NNpp = Nilai Nira Perahan Pertama</t>
  </si>
  <si>
    <t>[% Pol – 0,4(% Brix - % Pol)] x faktor regresi</t>
  </si>
  <si>
    <t>dimana :</t>
  </si>
  <si>
    <t>NNHP</t>
  </si>
  <si>
    <t>faktor regresi</t>
  </si>
  <si>
    <t>faktor rendemen</t>
  </si>
  <si>
    <t>Konsep Djatiroto</t>
  </si>
  <si>
    <t>- Konsep ini hanya dipakai di PG Djatiroto</t>
  </si>
  <si>
    <t>[% Pol – 0,4(% Brix - % Pol)] x faktor perah</t>
  </si>
  <si>
    <t>Keterangan :</t>
  </si>
  <si>
    <t>- tonase gula adalah produksi gula pada hari itu</t>
  </si>
  <si>
    <t>- 1.003 merupakan faktor kristal yang berlaku di PTPN XI</t>
  </si>
  <si>
    <t>NNHP (Rend Contoh)</t>
  </si>
  <si>
    <t>%Brix</t>
  </si>
  <si>
    <t>%Pol</t>
  </si>
  <si>
    <t>Faktor Rend</t>
  </si>
  <si>
    <t>Rend Indv</t>
  </si>
  <si>
    <t>%</t>
  </si>
  <si>
    <t>Faktor Reg</t>
  </si>
  <si>
    <t>kg nira perah</t>
  </si>
  <si>
    <t>kg tebu sampel</t>
  </si>
  <si>
    <t>faktor perah</t>
  </si>
  <si>
    <t>kristal taksasi</t>
  </si>
  <si>
    <t>tonase gula</t>
  </si>
  <si>
    <t>jml kristal contoh</t>
  </si>
  <si>
    <t xml:space="preserve">- kristal taksasi adalah selisih kristal yang masih ada di dalam proses hari ini </t>
  </si>
  <si>
    <t>faktor kristal</t>
  </si>
  <si>
    <t>Kg</t>
  </si>
  <si>
    <t>ketetapan</t>
  </si>
  <si>
    <t>hasil kalkulasi rumus</t>
  </si>
  <si>
    <t>NNP</t>
  </si>
  <si>
    <t>input manual (nilai 1 PG)</t>
  </si>
  <si>
    <t>input manual (per SPAT)</t>
  </si>
  <si>
    <t>hasil kalkulasi rumus (nilai per SPAT)</t>
  </si>
  <si>
    <t>Contoh kontrak bagi hasil dengan petani tebu</t>
  </si>
  <si>
    <t>- Dasar perhitungan bagi hasil dengan petani berdasarkan rendemen individu dari data analisa rendemen individu (ARI)</t>
  </si>
  <si>
    <t>- Besaran persetanse yang diterima petani sesuai dengan kontrak yang sudah dibuat</t>
  </si>
  <si>
    <t>Rendemen ≤ 6 , petani mendapatkan bagian 66%</t>
  </si>
  <si>
    <t>1.</t>
  </si>
  <si>
    <t>2.</t>
  </si>
  <si>
    <t>Rendemen &gt; 6 dan ≤ 8 ,  atas lebih selisishnya petani mendapat bagian 70%</t>
  </si>
  <si>
    <t>3.</t>
  </si>
  <si>
    <t>Rendemen &gt; 8, atas selisih lebihnya petani mendapatkan bagian 75%</t>
  </si>
  <si>
    <t>- Rendemen inidividu dihitung per unit angkut / per SPAT</t>
  </si>
  <si>
    <t>Contoh :</t>
  </si>
  <si>
    <t>a.</t>
  </si>
  <si>
    <t>b.</t>
  </si>
  <si>
    <t>c.</t>
  </si>
  <si>
    <t>Perhitungan rendemen untuk 1 SPAT saja kategori " a "</t>
  </si>
  <si>
    <t>- Berdasarkan data kontrak ada 3 kategori persentase berdasar rendemen :</t>
  </si>
  <si>
    <t>-</t>
  </si>
  <si>
    <t>- Tonase tebu masuk = 100 ton</t>
  </si>
  <si>
    <t>Penjabaran perhitungan sbb :</t>
  </si>
  <si>
    <t>ton</t>
  </si>
  <si>
    <t>bagian yang diterima dalam bentuk uang sbb :</t>
  </si>
  <si>
    <t>dari 3.323 ton, 90% akan diterima petani dalam bentuk uang, 10% akan diterima dalam natura</t>
  </si>
  <si>
    <t>3.323 ton x 90% x harga gula per kg</t>
  </si>
  <si>
    <t>Perhitungan rendemen untuk 1 SPAT saja kategori " b "</t>
  </si>
  <si>
    <t>- dari data ARI dihasilkan rendemen individu = 5.02%</t>
  </si>
  <si>
    <t>- dari data ARI dihasilkan rendemen individu = 7</t>
  </si>
  <si>
    <t>lebih sisa 1 = 1 x 70% = 1 x 0.70 = 0.7%</t>
  </si>
  <si>
    <t>sd 6% = 6 x 66% = 6 x 0.66 = 3.96%</t>
  </si>
  <si>
    <t>dari nilai rendemen 7, sisal lebih dari 6 adalah 1 (rendemen 6 menjadi dasar pertama)</t>
  </si>
  <si>
    <t>tonase gula bagian petani = 4.66% x 100 ton x faktor kristal</t>
  </si>
  <si>
    <t>tonase gula bagian petani = 4.66% x 100 ton x 1.003</t>
  </si>
  <si>
    <t xml:space="preserve">tonase gula bagian petani = </t>
  </si>
  <si>
    <t>kg</t>
  </si>
  <si>
    <t>berdasarkan Kg gula yang dihasilkan tsb, 90% diterima petani dalam bentuk uang dan 10% dalam natura</t>
  </si>
  <si>
    <t>4,673.98 Kg x 90% x harga gula per Kg</t>
  </si>
  <si>
    <t>misal harga gula per kilo = Rp 10,000</t>
  </si>
  <si>
    <t>Perhitungan rendemen untuk 1 SPAT saja kategori " c "</t>
  </si>
  <si>
    <t>- berdasarkan kontrak, jika rendemen &gt; 6% maka selisis lebihnya dibagi 75%</t>
  </si>
  <si>
    <t>- berdasarkan kontrak, jika rendemen &gt; 6% maka selisis lebihnya dibagi 70%</t>
  </si>
  <si>
    <t>dari nilai rendemen 9, sisa lebihnya adalah 9 - 8</t>
  </si>
  <si>
    <t>namun perhitungan akan dilakukan bertingkat melewati rendemen dasar 6 dan rendemen 8</t>
  </si>
  <si>
    <t>rendemen 1 :</t>
  </si>
  <si>
    <t>rendemen 2 :</t>
  </si>
  <si>
    <t>sd 6% = 6% x 66% = 6% x 0.66 = 3.96%</t>
  </si>
  <si>
    <t>sd 8% = (8% - 6%) x 70% = 2% x 70% = 2% x 0.70 = 1.4%</t>
  </si>
  <si>
    <t>rendemen 3 :</t>
  </si>
  <si>
    <t>(9% - 8%) x 75% = 1% x 0.75 = 0.75%</t>
  </si>
  <si>
    <t>tonase gula bagian petani = 6.11% x 100 ton x faktor kristal</t>
  </si>
  <si>
    <t>tonase gula bagian petani = 6.11% x 100 ton x 1.003</t>
  </si>
  <si>
    <t>6,128.33 Kg x harga gula per Kg</t>
  </si>
  <si>
    <t>No SPAT</t>
  </si>
  <si>
    <t>Tonase Tebu</t>
  </si>
  <si>
    <t>Nilai Rendemen Indv.</t>
  </si>
  <si>
    <t>Natura 10%</t>
  </si>
  <si>
    <t>Harga gula per Kg</t>
  </si>
  <si>
    <t>Uang diterima petani (gula 90%)</t>
  </si>
  <si>
    <t>Kg gula petani bagi hasil</t>
  </si>
  <si>
    <t>Rp</t>
  </si>
  <si>
    <t>SIMULASI PERHITUNGAN BAGI HASIL DENGAN PETANI</t>
  </si>
  <si>
    <t>didapatkan dari WB</t>
  </si>
  <si>
    <t>hasil ARI</t>
  </si>
  <si>
    <t>hasil perhitungan (rumus)</t>
  </si>
  <si>
    <t>hasil rapat tender gula</t>
  </si>
  <si>
    <t>Contoh Simulasi Program</t>
  </si>
  <si>
    <t>Contoh</t>
  </si>
  <si>
    <t>Kg Tebu</t>
  </si>
  <si>
    <t>Nilai Rend Indv</t>
  </si>
  <si>
    <t>Kg Gula Petani</t>
  </si>
  <si>
    <t>Total Uang</t>
  </si>
  <si>
    <t>Total Gula 10%</t>
  </si>
  <si>
    <t>Total</t>
  </si>
  <si>
    <t>- Untuk "tetes" petani mendapatkan 3% dari tonase tebu yang masuk (30 Kg dari 1 ton)</t>
  </si>
  <si>
    <t>- PG akan membayar Rp 750/Kg untuk tetes tsb sebagai uang muka</t>
  </si>
  <si>
    <t>- Sisa pembayaran akan dilakukan setelah produk tetes dijual oleh PG</t>
  </si>
  <si>
    <t>- Jika harga tetes &lt; Rp 750, maka petani akan mendapat potongan pada DO berikutnya sebesar selisih harga tersebut</t>
  </si>
  <si>
    <t>xxx-xxx-xxx</t>
  </si>
  <si>
    <t>Ph</t>
  </si>
  <si>
    <r>
      <t>Suhu (</t>
    </r>
    <r>
      <rPr>
        <b/>
        <sz val="11"/>
        <color theme="1"/>
        <rFont val="Calibri"/>
        <family val="2"/>
      </rPr>
      <t>◦C)</t>
    </r>
  </si>
  <si>
    <t xml:space="preserve">- jumlah kristasl contoh adalah total dari hasil perkalian rendemen contoh </t>
  </si>
  <si>
    <t xml:space="preserve">  (NNHP) dengan kuintal tebu per alat angkut</t>
  </si>
  <si>
    <t xml:space="preserve">  dengan hari sebelumnya (nilai kristal yang masih berada di dalam stasiun </t>
  </si>
  <si>
    <t xml:space="preserve">  pengolahan)</t>
  </si>
  <si>
    <t>KONSEP PERHITUNGAN ANALISA RENDEMEN INDIVIDU</t>
  </si>
  <si>
    <t xml:space="preserve">Jika DO Petani terdiri dari beberapa SPAT, maka rendemen yang dicantumkan </t>
  </si>
  <si>
    <t>di DO pembayaran adalah rendemen rata - rata</t>
  </si>
  <si>
    <t>input manual (per SPAT) berdasarkan hsl pengukuran</t>
  </si>
  <si>
    <t xml:space="preserve">utk k umum = 1, k jombang = 0.8541, k djat = input manual </t>
  </si>
  <si>
    <t>utk k umum = 2.941, k kedawung = 2.899  k djat = input manual</t>
  </si>
  <si>
    <t>selain djatiroto dibuat = 1</t>
  </si>
  <si>
    <t>k djat = 1.003, selain k djat = 1</t>
  </si>
  <si>
    <t>- Jika harga tetes di atas Rp 750 saat penjualan, maka sisa kekurangan pembayaran petani akan dibayarkan PG</t>
  </si>
  <si>
    <t>One program to all concept</t>
  </si>
  <si>
    <t>Original</t>
  </si>
  <si>
    <t>Adjusment</t>
  </si>
  <si>
    <t>Proses di SAP standar</t>
  </si>
  <si>
    <t>Proses manual di lapangan</t>
  </si>
  <si>
    <t>Proses di SAP Front End</t>
  </si>
  <si>
    <t>Hasil pengolahan di pabrik</t>
  </si>
  <si>
    <t>Hasil perhitungan sistem</t>
  </si>
  <si>
    <t>Keterangan dari proses</t>
  </si>
  <si>
    <t>INTEGRASI BISNIS PROSES PABRIK GULA PTPN XI DI DALAM ERP SAP AGRI</t>
  </si>
  <si>
    <t>Storage</t>
  </si>
  <si>
    <t>SOUNDING STOCK</t>
  </si>
  <si>
    <t>Product</t>
  </si>
  <si>
    <t>Date</t>
  </si>
  <si>
    <t>High Level</t>
  </si>
  <si>
    <t>cm</t>
  </si>
  <si>
    <t>Masa Jenis</t>
  </si>
  <si>
    <t>Volume</t>
  </si>
  <si>
    <t>Liter</t>
  </si>
  <si>
    <t>Ton</t>
  </si>
  <si>
    <t>pilih storage</t>
  </si>
  <si>
    <t>input ketinggian hasil sounding</t>
  </si>
  <si>
    <t>input %Brix dari alat ukur</t>
  </si>
  <si>
    <r>
      <t>Suhu (</t>
    </r>
    <r>
      <rPr>
        <sz val="11"/>
        <color theme="1"/>
        <rFont val="Calibri"/>
        <family val="2"/>
      </rPr>
      <t>◦C)</t>
    </r>
  </si>
  <si>
    <t>(◦C)</t>
  </si>
  <si>
    <t>%Brix (adj)</t>
  </si>
  <si>
    <t>%Brix hasil adjust sesuai tabel brix berdasarkan faktor suhu</t>
  </si>
  <si>
    <t>Kg/m3</t>
  </si>
  <si>
    <t>otomatis berdasarkan nilai %Brix yang ada di tabel brix</t>
  </si>
  <si>
    <t>hasil kalkulasi rumus by sistem (volume x masa jenis)</t>
  </si>
  <si>
    <t>Quantity (shi)</t>
  </si>
  <si>
    <t>Quantity (shk)</t>
  </si>
  <si>
    <t>Quantity (sale)</t>
  </si>
  <si>
    <t>Quantity (hi)</t>
  </si>
  <si>
    <t>hasil rumus [ (Qty shi + Qts Sale) - Qty Shk ]</t>
  </si>
  <si>
    <t>Catatan :</t>
  </si>
  <si>
    <t>- %Brix (Adj) merupakan Brix ideal pada suhu 27,5 ◦C</t>
  </si>
  <si>
    <t>- jika suhu diatas 27,5 C, maka nilai brix yang didapat akan ditambah sesuai faktor koreksi di tabel brix =  %Brix (adj)</t>
  </si>
  <si>
    <t>- jika suhu dibawah 27,5 C, maka nilai brix yang didapat akan dikurangi sesuai faktor koreksi di tabel brix =  %Brix (adj)</t>
  </si>
  <si>
    <t>hasil konversi ketinggian dari tabel master kalibrasi</t>
  </si>
  <si>
    <t>Tabel Hasil Inputan</t>
  </si>
  <si>
    <t>Tetes</t>
  </si>
  <si>
    <t>pilih jenis produk</t>
  </si>
  <si>
    <t>pilih tanggal</t>
  </si>
  <si>
    <t>otomatis by sistem (Qty sampai dengan hari sebelumnya)</t>
  </si>
  <si>
    <t>otomatis dari WB (pemasaran hari ini)</t>
  </si>
  <si>
    <t>30.11.2016</t>
  </si>
  <si>
    <t>- jika hasil pengukuran real sampel sounding memiliki suhu diatas atau dibawah 27,5 ◦C, maka nilai Brix akan di adjust</t>
  </si>
  <si>
    <t>Company Code</t>
  </si>
  <si>
    <t>Plant Code</t>
  </si>
  <si>
    <t>N011</t>
  </si>
  <si>
    <t>KP01</t>
  </si>
  <si>
    <t>Faktor Koreksi</t>
  </si>
  <si>
    <t>faktor koreksi berdasarkan suhu sampel</t>
  </si>
  <si>
    <t>input suhu hasil pengukuran (suhu ideal 27.5◦C)</t>
  </si>
  <si>
    <t>SAP Front End Screen</t>
  </si>
  <si>
    <t>Mill Calibration Tank</t>
  </si>
  <si>
    <t>Mill Calibration Temprature</t>
  </si>
  <si>
    <t>Di field Mill Calibration Tank belum ada tersedia kolom kode tanki</t>
  </si>
  <si>
    <t>Proses Sounding</t>
  </si>
  <si>
    <t>Sugest Screen untuk aplikasi Front End Sounding Tetes</t>
  </si>
  <si>
    <t>Screen aplikasi sounding yang sudah ada di SAP Front End</t>
  </si>
  <si>
    <t>Tabel master kode Tangki belum masuk ke dalam menu mill calibration temprature</t>
  </si>
  <si>
    <t>Sounding Zat Padat</t>
  </si>
  <si>
    <t>Ex : Kernel</t>
  </si>
  <si>
    <t>Ex : CPO, tetes</t>
  </si>
  <si>
    <t>Rendemen Contoh</t>
  </si>
  <si>
    <t>faktor SHS</t>
  </si>
  <si>
    <t>Faktor koreksi</t>
  </si>
  <si>
    <t>- dari data ARI dihasilkan rendemen individu = 9%</t>
  </si>
  <si>
    <t>Hasil transaksi rendemen awal akan tercopy ke rendemen release, koreksi 1, dan koreksi 2</t>
  </si>
  <si>
    <t>Ketika nilai rendemen release di adjust, nilai pada koreksi 1 dan koreksi 2 akan mengikuti rendemen release</t>
  </si>
  <si>
    <t>Ketika rendemen koreksi 1 diedit (di-adjust), maka nilai pada koreksi 2 akan mengikuti nilai koreksi 1</t>
  </si>
  <si>
    <t>Input manual</t>
  </si>
  <si>
    <t>rendemen bagian petani = 3.96% + 0.7% = 4.66%</t>
  </si>
  <si>
    <t>Tentukan rendemen bagian petani yaitu = rendemen individu x 66%</t>
  </si>
  <si>
    <t>rendemen bagian petani = 5.02% x 66% = 5.02% x 0.66</t>
  </si>
  <si>
    <t xml:space="preserve">rendemen bagian petani = </t>
  </si>
  <si>
    <t>tonase gula bagian petani = rendemen bag petani x quantity tebu x faktor kristal</t>
  </si>
  <si>
    <t>tonase gula petani = 3.31% x 100 x 1.003</t>
  </si>
  <si>
    <t>tonase gula petani =</t>
  </si>
  <si>
    <t>rendemen bagian petani = 3.96% + 1.4% + 0.75% = 6.11%</t>
  </si>
  <si>
    <t>Rend Contoh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</si>
</sst>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43" fontId="0" fillId="3" borderId="1" xfId="1" applyFont="1" applyFill="1" applyBorder="1"/>
    <xf numFmtId="43" fontId="0" fillId="2" borderId="1" xfId="1" applyFont="1" applyFill="1" applyBorder="1"/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0" borderId="6" xfId="0" applyBorder="1"/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quotePrefix="1" applyFill="1" applyBorder="1"/>
    <xf numFmtId="43" fontId="0" fillId="2" borderId="0" xfId="1" applyFont="1" applyFill="1" applyBorder="1"/>
    <xf numFmtId="0" fontId="7" fillId="2" borderId="0" xfId="0" applyFont="1" applyFill="1" applyBorder="1"/>
    <xf numFmtId="0" fontId="7" fillId="2" borderId="0" xfId="0" quotePrefix="1" applyFont="1" applyFill="1" applyBorder="1"/>
    <xf numFmtId="0" fontId="8" fillId="2" borderId="0" xfId="0" applyFont="1" applyFill="1" applyBorder="1"/>
    <xf numFmtId="0" fontId="1" fillId="2" borderId="0" xfId="0" quotePrefix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ont="1" applyFill="1" applyBorder="1"/>
    <xf numFmtId="0" fontId="6" fillId="2" borderId="0" xfId="0" applyFont="1" applyFill="1" applyBorder="1"/>
    <xf numFmtId="0" fontId="6" fillId="2" borderId="0" xfId="0" quotePrefix="1" applyFont="1" applyFill="1" applyBorder="1"/>
    <xf numFmtId="43" fontId="1" fillId="2" borderId="0" xfId="1" applyFont="1" applyFill="1" applyBorder="1"/>
    <xf numFmtId="164" fontId="4" fillId="4" borderId="1" xfId="1" applyNumberFormat="1" applyFont="1" applyFill="1" applyBorder="1"/>
    <xf numFmtId="165" fontId="4" fillId="4" borderId="1" xfId="1" applyNumberFormat="1" applyFont="1" applyFill="1" applyBorder="1"/>
    <xf numFmtId="0" fontId="1" fillId="0" borderId="3" xfId="0" applyFont="1" applyBorder="1"/>
    <xf numFmtId="0" fontId="1" fillId="0" borderId="8" xfId="0" applyFont="1" applyBorder="1"/>
    <xf numFmtId="0" fontId="0" fillId="0" borderId="6" xfId="0" applyFill="1" applyBorder="1"/>
    <xf numFmtId="0" fontId="0" fillId="0" borderId="9" xfId="0" applyFill="1" applyBorder="1"/>
    <xf numFmtId="43" fontId="4" fillId="5" borderId="1" xfId="1" applyFont="1" applyFill="1" applyBorder="1"/>
    <xf numFmtId="43" fontId="4" fillId="6" borderId="1" xfId="1" applyFont="1" applyFill="1" applyBorder="1"/>
    <xf numFmtId="0" fontId="0" fillId="0" borderId="0" xfId="0" applyFill="1"/>
    <xf numFmtId="0" fontId="0" fillId="0" borderId="8" xfId="0" applyFill="1" applyBorder="1"/>
    <xf numFmtId="0" fontId="1" fillId="0" borderId="8" xfId="0" applyFont="1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1" applyFont="1"/>
    <xf numFmtId="166" fontId="0" fillId="0" borderId="0" xfId="1" applyNumberFormat="1" applyFont="1"/>
    <xf numFmtId="0" fontId="2" fillId="0" borderId="0" xfId="0" applyFont="1"/>
    <xf numFmtId="0" fontId="4" fillId="6" borderId="1" xfId="0" applyFont="1" applyFill="1" applyBorder="1"/>
    <xf numFmtId="166" fontId="4" fillId="6" borderId="1" xfId="1" applyNumberFormat="1" applyFont="1" applyFill="1" applyBorder="1"/>
    <xf numFmtId="164" fontId="4" fillId="6" borderId="1" xfId="1" quotePrefix="1" applyNumberFormat="1" applyFont="1" applyFill="1" applyBorder="1"/>
    <xf numFmtId="43" fontId="4" fillId="6" borderId="1" xfId="0" applyNumberFormat="1" applyFon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1" fillId="8" borderId="15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0" fontId="0" fillId="8" borderId="18" xfId="0" applyFill="1" applyBorder="1"/>
    <xf numFmtId="0" fontId="0" fillId="8" borderId="19" xfId="0" applyFill="1" applyBorder="1"/>
    <xf numFmtId="166" fontId="10" fillId="10" borderId="1" xfId="1" applyNumberFormat="1" applyFont="1" applyFill="1" applyBorder="1"/>
    <xf numFmtId="0" fontId="0" fillId="11" borderId="0" xfId="0" applyFill="1"/>
    <xf numFmtId="0" fontId="0" fillId="11" borderId="0" xfId="0" quotePrefix="1" applyFill="1"/>
    <xf numFmtId="0" fontId="0" fillId="11" borderId="0" xfId="0" quotePrefix="1" applyFont="1" applyFill="1"/>
    <xf numFmtId="164" fontId="0" fillId="11" borderId="0" xfId="1" applyNumberFormat="1" applyFont="1" applyFill="1"/>
    <xf numFmtId="164" fontId="0" fillId="11" borderId="0" xfId="0" applyNumberFormat="1" applyFill="1"/>
    <xf numFmtId="166" fontId="0" fillId="11" borderId="0" xfId="0" applyNumberFormat="1" applyFill="1"/>
    <xf numFmtId="0" fontId="1" fillId="11" borderId="0" xfId="0" applyFont="1" applyFill="1"/>
    <xf numFmtId="43" fontId="0" fillId="11" borderId="0" xfId="0" applyNumberFormat="1" applyFill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0" xfId="0" applyBorder="1"/>
    <xf numFmtId="0" fontId="0" fillId="0" borderId="27" xfId="0" applyBorder="1"/>
    <xf numFmtId="43" fontId="1" fillId="7" borderId="0" xfId="1" applyFont="1" applyFill="1"/>
    <xf numFmtId="0" fontId="0" fillId="7" borderId="21" xfId="0" applyFill="1" applyBorder="1"/>
    <xf numFmtId="0" fontId="9" fillId="7" borderId="20" xfId="0" applyFont="1" applyFill="1" applyBorder="1"/>
    <xf numFmtId="0" fontId="1" fillId="12" borderId="0" xfId="0" applyFont="1" applyFill="1"/>
    <xf numFmtId="0" fontId="1" fillId="12" borderId="0" xfId="0" quotePrefix="1" applyFont="1" applyFill="1"/>
    <xf numFmtId="0" fontId="0" fillId="9" borderId="0" xfId="0" applyFill="1"/>
    <xf numFmtId="0" fontId="0" fillId="12" borderId="0" xfId="0" applyFill="1"/>
    <xf numFmtId="166" fontId="0" fillId="12" borderId="0" xfId="1" applyNumberFormat="1" applyFont="1" applyFill="1"/>
    <xf numFmtId="43" fontId="0" fillId="12" borderId="0" xfId="1" applyFont="1" applyFill="1"/>
    <xf numFmtId="166" fontId="0" fillId="12" borderId="0" xfId="0" applyNumberFormat="1" applyFill="1"/>
    <xf numFmtId="0" fontId="1" fillId="0" borderId="0" xfId="0" quotePrefix="1" applyFont="1" applyFill="1"/>
    <xf numFmtId="0" fontId="1" fillId="0" borderId="0" xfId="0" applyFont="1" applyFill="1"/>
    <xf numFmtId="43" fontId="0" fillId="0" borderId="0" xfId="0" applyNumberFormat="1"/>
    <xf numFmtId="0" fontId="0" fillId="2" borderId="0" xfId="0" quotePrefix="1" applyFill="1" applyBorder="1" applyAlignment="1">
      <alignment wrapText="1"/>
    </xf>
    <xf numFmtId="0" fontId="0" fillId="2" borderId="0" xfId="0" quotePrefix="1" applyFill="1" applyBorder="1" applyAlignment="1"/>
    <xf numFmtId="0" fontId="0" fillId="2" borderId="0" xfId="0" applyFill="1" applyBorder="1" applyAlignment="1"/>
    <xf numFmtId="0" fontId="7" fillId="0" borderId="0" xfId="0" applyFont="1"/>
    <xf numFmtId="43" fontId="10" fillId="10" borderId="1" xfId="1" applyFont="1" applyFill="1" applyBorder="1"/>
    <xf numFmtId="164" fontId="0" fillId="0" borderId="0" xfId="1" applyNumberFormat="1" applyFont="1"/>
    <xf numFmtId="164" fontId="0" fillId="3" borderId="1" xfId="1" applyNumberFormat="1" applyFont="1" applyFill="1" applyBorder="1"/>
    <xf numFmtId="0" fontId="9" fillId="2" borderId="0" xfId="0" applyFont="1" applyFill="1"/>
    <xf numFmtId="0" fontId="0" fillId="2" borderId="12" xfId="0" applyFill="1" applyBorder="1"/>
    <xf numFmtId="0" fontId="0" fillId="2" borderId="18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1" xfId="0" applyFill="1" applyBorder="1"/>
    <xf numFmtId="0" fontId="0" fillId="2" borderId="15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1" xfId="0" applyFill="1" applyBorder="1"/>
    <xf numFmtId="0" fontId="0" fillId="2" borderId="16" xfId="0" applyFill="1" applyBorder="1"/>
    <xf numFmtId="0" fontId="0" fillId="2" borderId="19" xfId="0" applyFill="1" applyBorder="1"/>
    <xf numFmtId="0" fontId="0" fillId="2" borderId="17" xfId="0" applyFill="1" applyBorder="1"/>
    <xf numFmtId="0" fontId="9" fillId="2" borderId="20" xfId="0" applyFont="1" applyFill="1" applyBorder="1"/>
    <xf numFmtId="0" fontId="9" fillId="2" borderId="21" xfId="0" applyFont="1" applyFill="1" applyBorder="1"/>
    <xf numFmtId="0" fontId="1" fillId="0" borderId="28" xfId="0" applyFont="1" applyFill="1" applyBorder="1"/>
    <xf numFmtId="0" fontId="0" fillId="7" borderId="0" xfId="0" applyFill="1"/>
    <xf numFmtId="0" fontId="0" fillId="7" borderId="0" xfId="0" quotePrefix="1" applyFill="1"/>
    <xf numFmtId="0" fontId="1" fillId="7" borderId="0" xfId="0" applyFont="1" applyFill="1" applyBorder="1"/>
    <xf numFmtId="0" fontId="1" fillId="5" borderId="0" xfId="0" applyFont="1" applyFill="1" applyBorder="1"/>
    <xf numFmtId="43" fontId="0" fillId="5" borderId="1" xfId="1" applyFon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43" fontId="0" fillId="5" borderId="0" xfId="1" applyFont="1" applyFill="1" applyBorder="1"/>
    <xf numFmtId="0" fontId="10" fillId="5" borderId="0" xfId="0" applyFont="1" applyFill="1" applyBorder="1"/>
    <xf numFmtId="43" fontId="15" fillId="5" borderId="0" xfId="1" applyFont="1" applyFill="1" applyBorder="1"/>
    <xf numFmtId="0" fontId="15" fillId="5" borderId="0" xfId="0" applyFont="1" applyFill="1" applyBorder="1" applyAlignment="1">
      <alignment horizontal="center"/>
    </xf>
    <xf numFmtId="0" fontId="15" fillId="5" borderId="0" xfId="0" applyFont="1" applyFill="1" applyBorder="1"/>
    <xf numFmtId="164" fontId="10" fillId="5" borderId="1" xfId="1" applyNumberFormat="1" applyFont="1" applyFill="1" applyBorder="1"/>
    <xf numFmtId="43" fontId="10" fillId="3" borderId="1" xfId="1" applyFont="1" applyFill="1" applyBorder="1"/>
    <xf numFmtId="164" fontId="0" fillId="2" borderId="0" xfId="1" applyNumberFormat="1" applyFont="1" applyFill="1" applyBorder="1"/>
    <xf numFmtId="164" fontId="4" fillId="5" borderId="1" xfId="1" applyNumberFormat="1" applyFont="1" applyFill="1" applyBorder="1"/>
    <xf numFmtId="164" fontId="0" fillId="2" borderId="0" xfId="0" applyNumberFormat="1" applyFill="1"/>
    <xf numFmtId="164" fontId="4" fillId="6" borderId="1" xfId="1" applyNumberFormat="1" applyFont="1" applyFill="1" applyBorder="1"/>
    <xf numFmtId="165" fontId="0" fillId="3" borderId="1" xfId="1" applyNumberFormat="1" applyFont="1" applyFill="1" applyBorder="1"/>
    <xf numFmtId="165" fontId="0" fillId="2" borderId="0" xfId="1" applyNumberFormat="1" applyFont="1" applyFill="1" applyBorder="1"/>
    <xf numFmtId="165" fontId="4" fillId="5" borderId="1" xfId="1" applyNumberFormat="1" applyFont="1" applyFill="1" applyBorder="1"/>
    <xf numFmtId="165" fontId="0" fillId="2" borderId="0" xfId="0" applyNumberFormat="1" applyFill="1" applyBorder="1"/>
    <xf numFmtId="165" fontId="4" fillId="6" borderId="1" xfId="1" applyNumberFormat="1" applyFont="1" applyFill="1" applyBorder="1"/>
    <xf numFmtId="164" fontId="5" fillId="5" borderId="1" xfId="1" applyNumberFormat="1" applyFont="1" applyFill="1" applyBorder="1"/>
    <xf numFmtId="43" fontId="5" fillId="5" borderId="1" xfId="1" applyFont="1" applyFill="1" applyBorder="1"/>
    <xf numFmtId="43" fontId="0" fillId="11" borderId="0" xfId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43" fontId="0" fillId="7" borderId="28" xfId="1" applyFont="1" applyFill="1" applyBorder="1" applyAlignment="1">
      <alignment horizontal="center"/>
    </xf>
    <xf numFmtId="43" fontId="0" fillId="7" borderId="29" xfId="1" applyFont="1" applyFill="1" applyBorder="1" applyAlignment="1">
      <alignment horizontal="center"/>
    </xf>
    <xf numFmtId="43" fontId="0" fillId="7" borderId="30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emf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503710</xdr:colOff>
      <xdr:row>21</xdr:row>
      <xdr:rowOff>11205</xdr:rowOff>
    </xdr:from>
    <xdr:to>
      <xdr:col>12</xdr:col>
      <xdr:colOff>351310</xdr:colOff>
      <xdr:row>23</xdr:row>
      <xdr:rowOff>11205</xdr:rowOff>
    </xdr:to>
    <xdr:sp macro="" textlink="">
      <xdr:nvSpPr>
        <xdr:cNvPr id="2" name="Rounded Rectangle 1"/>
        <xdr:cNvSpPr/>
      </xdr:nvSpPr>
      <xdr:spPr>
        <a:xfrm>
          <a:off x="4551835" y="4087905"/>
          <a:ext cx="106680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Surat Perintah Tebang (SPT)</a:t>
          </a:r>
        </a:p>
      </xdr:txBody>
    </xdr:sp>
    <xdr:clientData/>
  </xdr:twoCellAnchor>
  <xdr:twoCellAnchor>
    <xdr:from>
      <xdr:col>12</xdr:col>
      <xdr:colOff>579910</xdr:colOff>
      <xdr:row>21</xdr:row>
      <xdr:rowOff>19500</xdr:rowOff>
    </xdr:from>
    <xdr:to>
      <xdr:col>14</xdr:col>
      <xdr:colOff>427510</xdr:colOff>
      <xdr:row>23</xdr:row>
      <xdr:rowOff>19500</xdr:rowOff>
    </xdr:to>
    <xdr:sp macro="" textlink="">
      <xdr:nvSpPr>
        <xdr:cNvPr id="3" name="Rounded Rectangle 2"/>
        <xdr:cNvSpPr/>
      </xdr:nvSpPr>
      <xdr:spPr>
        <a:xfrm>
          <a:off x="5847235" y="4096200"/>
          <a:ext cx="106680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Tebang Tebu</a:t>
          </a:r>
        </a:p>
      </xdr:txBody>
    </xdr:sp>
    <xdr:clientData/>
  </xdr:twoCellAnchor>
  <xdr:twoCellAnchor>
    <xdr:from>
      <xdr:col>15</xdr:col>
      <xdr:colOff>49974</xdr:colOff>
      <xdr:row>21</xdr:row>
      <xdr:rowOff>17958</xdr:rowOff>
    </xdr:from>
    <xdr:to>
      <xdr:col>16</xdr:col>
      <xdr:colOff>503710</xdr:colOff>
      <xdr:row>23</xdr:row>
      <xdr:rowOff>17958</xdr:rowOff>
    </xdr:to>
    <xdr:sp macro="" textlink="">
      <xdr:nvSpPr>
        <xdr:cNvPr id="5" name="Rounded Rectangle 4"/>
        <xdr:cNvSpPr/>
      </xdr:nvSpPr>
      <xdr:spPr>
        <a:xfrm>
          <a:off x="7146099" y="4094658"/>
          <a:ext cx="1063336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Surat Perintah Angkut Tebu</a:t>
          </a:r>
        </a:p>
      </xdr:txBody>
    </xdr:sp>
    <xdr:clientData/>
  </xdr:twoCellAnchor>
  <xdr:twoCellAnchor>
    <xdr:from>
      <xdr:col>17</xdr:col>
      <xdr:colOff>160564</xdr:colOff>
      <xdr:row>21</xdr:row>
      <xdr:rowOff>24379</xdr:rowOff>
    </xdr:from>
    <xdr:to>
      <xdr:col>19</xdr:col>
      <xdr:colOff>14349</xdr:colOff>
      <xdr:row>23</xdr:row>
      <xdr:rowOff>24379</xdr:rowOff>
    </xdr:to>
    <xdr:sp macro="" textlink="">
      <xdr:nvSpPr>
        <xdr:cNvPr id="6" name="Rounded Rectangle 5"/>
        <xdr:cNvSpPr/>
      </xdr:nvSpPr>
      <xdr:spPr>
        <a:xfrm>
          <a:off x="8475889" y="4101079"/>
          <a:ext cx="107298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Pengangkutan Tebu</a:t>
          </a:r>
        </a:p>
      </xdr:txBody>
    </xdr:sp>
    <xdr:clientData/>
  </xdr:twoCellAnchor>
  <xdr:twoCellAnchor>
    <xdr:from>
      <xdr:col>19</xdr:col>
      <xdr:colOff>275110</xdr:colOff>
      <xdr:row>19</xdr:row>
      <xdr:rowOff>155075</xdr:rowOff>
    </xdr:from>
    <xdr:to>
      <xdr:col>23</xdr:col>
      <xdr:colOff>119988</xdr:colOff>
      <xdr:row>24</xdr:row>
      <xdr:rowOff>116975</xdr:rowOff>
    </xdr:to>
    <xdr:sp macro="" textlink="">
      <xdr:nvSpPr>
        <xdr:cNvPr id="7" name="Diamond 6"/>
        <xdr:cNvSpPr/>
      </xdr:nvSpPr>
      <xdr:spPr>
        <a:xfrm>
          <a:off x="9809635" y="3850775"/>
          <a:ext cx="2283278" cy="914400"/>
        </a:xfrm>
        <a:prstGeom prst="diamond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(Selector)</a:t>
          </a:r>
          <a:br>
            <a:rPr lang="en-US" sz="1000" b="1">
              <a:solidFill>
                <a:schemeClr val="bg1"/>
              </a:solidFill>
            </a:rPr>
          </a:br>
          <a:r>
            <a:rPr lang="en-US" sz="1000" b="1">
              <a:solidFill>
                <a:schemeClr val="bg1"/>
              </a:solidFill>
            </a:rPr>
            <a:t>Pengecekan %brix</a:t>
          </a:r>
        </a:p>
      </xdr:txBody>
    </xdr:sp>
    <xdr:clientData/>
  </xdr:twoCellAnchor>
  <xdr:twoCellAnchor>
    <xdr:from>
      <xdr:col>20</xdr:col>
      <xdr:colOff>275110</xdr:colOff>
      <xdr:row>28</xdr:row>
      <xdr:rowOff>83361</xdr:rowOff>
    </xdr:from>
    <xdr:to>
      <xdr:col>22</xdr:col>
      <xdr:colOff>119989</xdr:colOff>
      <xdr:row>30</xdr:row>
      <xdr:rowOff>83361</xdr:rowOff>
    </xdr:to>
    <xdr:sp macro="" textlink="">
      <xdr:nvSpPr>
        <xdr:cNvPr id="8" name="Rounded Rectangle 7"/>
        <xdr:cNvSpPr/>
      </xdr:nvSpPr>
      <xdr:spPr>
        <a:xfrm>
          <a:off x="10419235" y="5493561"/>
          <a:ext cx="1064079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Penimbangan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(SPAT)</a:t>
          </a:r>
        </a:p>
      </xdr:txBody>
    </xdr:sp>
    <xdr:clientData/>
  </xdr:twoCellAnchor>
  <xdr:twoCellAnchor editAs="oneCell">
    <xdr:from>
      <xdr:col>21</xdr:col>
      <xdr:colOff>579879</xdr:colOff>
      <xdr:row>28</xdr:row>
      <xdr:rowOff>82379</xdr:rowOff>
    </xdr:from>
    <xdr:to>
      <xdr:col>22</xdr:col>
      <xdr:colOff>139007</xdr:colOff>
      <xdr:row>29</xdr:row>
      <xdr:rowOff>6179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3604" y="5492579"/>
          <a:ext cx="168728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503710</xdr:colOff>
      <xdr:row>24</xdr:row>
      <xdr:rowOff>116975</xdr:rowOff>
    </xdr:from>
    <xdr:to>
      <xdr:col>12</xdr:col>
      <xdr:colOff>351310</xdr:colOff>
      <xdr:row>26</xdr:row>
      <xdr:rowOff>116975</xdr:rowOff>
    </xdr:to>
    <xdr:sp macro="" textlink="">
      <xdr:nvSpPr>
        <xdr:cNvPr id="10" name="Rounded Rectangle 9"/>
        <xdr:cNvSpPr/>
      </xdr:nvSpPr>
      <xdr:spPr>
        <a:xfrm>
          <a:off x="4551835" y="4765175"/>
          <a:ext cx="1066800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Input ke 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Front End</a:t>
          </a:r>
        </a:p>
      </xdr:txBody>
    </xdr:sp>
    <xdr:clientData/>
  </xdr:twoCellAnchor>
  <xdr:twoCellAnchor editAs="oneCell">
    <xdr:from>
      <xdr:col>12</xdr:col>
      <xdr:colOff>176873</xdr:colOff>
      <xdr:row>24</xdr:row>
      <xdr:rowOff>116975</xdr:rowOff>
    </xdr:from>
    <xdr:to>
      <xdr:col>12</xdr:col>
      <xdr:colOff>351044</xdr:colOff>
      <xdr:row>25</xdr:row>
      <xdr:rowOff>40775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4198" y="4765175"/>
          <a:ext cx="174171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20</xdr:col>
      <xdr:colOff>275110</xdr:colOff>
      <xdr:row>35</xdr:row>
      <xdr:rowOff>184111</xdr:rowOff>
    </xdr:from>
    <xdr:to>
      <xdr:col>22</xdr:col>
      <xdr:colOff>119989</xdr:colOff>
      <xdr:row>37</xdr:row>
      <xdr:rowOff>184111</xdr:rowOff>
    </xdr:to>
    <xdr:sp macro="" textlink="">
      <xdr:nvSpPr>
        <xdr:cNvPr id="12" name="Rounded Rectangle 11"/>
        <xdr:cNvSpPr/>
      </xdr:nvSpPr>
      <xdr:spPr>
        <a:xfrm>
          <a:off x="10419235" y="6927811"/>
          <a:ext cx="1064079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Gilingan</a:t>
          </a:r>
        </a:p>
      </xdr:txBody>
    </xdr:sp>
    <xdr:clientData/>
  </xdr:twoCellAnchor>
  <xdr:twoCellAnchor>
    <xdr:from>
      <xdr:col>20</xdr:col>
      <xdr:colOff>281840</xdr:colOff>
      <xdr:row>40</xdr:row>
      <xdr:rowOff>127437</xdr:rowOff>
    </xdr:from>
    <xdr:to>
      <xdr:col>22</xdr:col>
      <xdr:colOff>126719</xdr:colOff>
      <xdr:row>42</xdr:row>
      <xdr:rowOff>127437</xdr:rowOff>
    </xdr:to>
    <xdr:sp macro="" textlink="">
      <xdr:nvSpPr>
        <xdr:cNvPr id="13" name="Rounded Rectangle 12"/>
        <xdr:cNvSpPr/>
      </xdr:nvSpPr>
      <xdr:spPr>
        <a:xfrm>
          <a:off x="10425965" y="7823637"/>
          <a:ext cx="1064079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Pengecekan ARI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Per unit angkut</a:t>
          </a:r>
        </a:p>
      </xdr:txBody>
    </xdr:sp>
    <xdr:clientData/>
  </xdr:twoCellAnchor>
  <xdr:twoCellAnchor>
    <xdr:from>
      <xdr:col>20</xdr:col>
      <xdr:colOff>280311</xdr:colOff>
      <xdr:row>44</xdr:row>
      <xdr:rowOff>98862</xdr:rowOff>
    </xdr:from>
    <xdr:to>
      <xdr:col>22</xdr:col>
      <xdr:colOff>125190</xdr:colOff>
      <xdr:row>46</xdr:row>
      <xdr:rowOff>98862</xdr:rowOff>
    </xdr:to>
    <xdr:sp macro="" textlink="">
      <xdr:nvSpPr>
        <xdr:cNvPr id="14" name="Rounded Rectangle 13"/>
        <xdr:cNvSpPr/>
      </xdr:nvSpPr>
      <xdr:spPr>
        <a:xfrm>
          <a:off x="10424436" y="8557062"/>
          <a:ext cx="1064079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Input ke 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front end</a:t>
          </a:r>
        </a:p>
      </xdr:txBody>
    </xdr:sp>
    <xdr:clientData/>
  </xdr:twoCellAnchor>
  <xdr:twoCellAnchor editAs="oneCell">
    <xdr:from>
      <xdr:col>21</xdr:col>
      <xdr:colOff>552711</xdr:colOff>
      <xdr:row>44</xdr:row>
      <xdr:rowOff>98862</xdr:rowOff>
    </xdr:from>
    <xdr:to>
      <xdr:col>22</xdr:col>
      <xdr:colOff>111839</xdr:colOff>
      <xdr:row>45</xdr:row>
      <xdr:rowOff>22662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436" y="8557062"/>
          <a:ext cx="168728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532410</xdr:colOff>
      <xdr:row>35</xdr:row>
      <xdr:rowOff>186830</xdr:rowOff>
    </xdr:from>
    <xdr:to>
      <xdr:col>19</xdr:col>
      <xdr:colOff>380010</xdr:colOff>
      <xdr:row>37</xdr:row>
      <xdr:rowOff>186830</xdr:rowOff>
    </xdr:to>
    <xdr:sp macro="" textlink="">
      <xdr:nvSpPr>
        <xdr:cNvPr id="16" name="Rounded Rectangle 15"/>
        <xdr:cNvSpPr/>
      </xdr:nvSpPr>
      <xdr:spPr>
        <a:xfrm>
          <a:off x="8847735" y="6930530"/>
          <a:ext cx="106680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Pemurnian</a:t>
          </a:r>
        </a:p>
      </xdr:txBody>
    </xdr:sp>
    <xdr:clientData/>
  </xdr:twoCellAnchor>
  <xdr:twoCellAnchor>
    <xdr:from>
      <xdr:col>15</xdr:col>
      <xdr:colOff>427510</xdr:colOff>
      <xdr:row>35</xdr:row>
      <xdr:rowOff>186830</xdr:rowOff>
    </xdr:from>
    <xdr:to>
      <xdr:col>17</xdr:col>
      <xdr:colOff>275110</xdr:colOff>
      <xdr:row>37</xdr:row>
      <xdr:rowOff>186830</xdr:rowOff>
    </xdr:to>
    <xdr:sp macro="" textlink="">
      <xdr:nvSpPr>
        <xdr:cNvPr id="17" name="Rounded Rectangle 16"/>
        <xdr:cNvSpPr/>
      </xdr:nvSpPr>
      <xdr:spPr>
        <a:xfrm>
          <a:off x="7523635" y="6930530"/>
          <a:ext cx="106680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Penguapan</a:t>
          </a:r>
        </a:p>
      </xdr:txBody>
    </xdr:sp>
    <xdr:clientData/>
  </xdr:twoCellAnchor>
  <xdr:twoCellAnchor>
    <xdr:from>
      <xdr:col>13</xdr:col>
      <xdr:colOff>337662</xdr:colOff>
      <xdr:row>35</xdr:row>
      <xdr:rowOff>187595</xdr:rowOff>
    </xdr:from>
    <xdr:to>
      <xdr:col>15</xdr:col>
      <xdr:colOff>182541</xdr:colOff>
      <xdr:row>37</xdr:row>
      <xdr:rowOff>187595</xdr:rowOff>
    </xdr:to>
    <xdr:sp macro="" textlink="">
      <xdr:nvSpPr>
        <xdr:cNvPr id="18" name="Rounded Rectangle 17"/>
        <xdr:cNvSpPr/>
      </xdr:nvSpPr>
      <xdr:spPr>
        <a:xfrm>
          <a:off x="6214587" y="6931295"/>
          <a:ext cx="1064079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Masakan &amp; Kristalisasi</a:t>
          </a:r>
        </a:p>
      </xdr:txBody>
    </xdr:sp>
    <xdr:clientData/>
  </xdr:twoCellAnchor>
  <xdr:twoCellAnchor>
    <xdr:from>
      <xdr:col>11</xdr:col>
      <xdr:colOff>268286</xdr:colOff>
      <xdr:row>36</xdr:row>
      <xdr:rowOff>11879</xdr:rowOff>
    </xdr:from>
    <xdr:to>
      <xdr:col>13</xdr:col>
      <xdr:colOff>113164</xdr:colOff>
      <xdr:row>38</xdr:row>
      <xdr:rowOff>11879</xdr:rowOff>
    </xdr:to>
    <xdr:sp macro="" textlink="">
      <xdr:nvSpPr>
        <xdr:cNvPr id="19" name="Rounded Rectangle 18"/>
        <xdr:cNvSpPr/>
      </xdr:nvSpPr>
      <xdr:spPr>
        <a:xfrm>
          <a:off x="4926011" y="6946079"/>
          <a:ext cx="1064078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Putaran &amp; Pengemasan</a:t>
          </a:r>
        </a:p>
      </xdr:txBody>
    </xdr:sp>
    <xdr:clientData/>
  </xdr:twoCellAnchor>
  <xdr:twoCellAnchor>
    <xdr:from>
      <xdr:col>9</xdr:col>
      <xdr:colOff>119988</xdr:colOff>
      <xdr:row>36</xdr:row>
      <xdr:rowOff>15099</xdr:rowOff>
    </xdr:from>
    <xdr:to>
      <xdr:col>10</xdr:col>
      <xdr:colOff>579910</xdr:colOff>
      <xdr:row>38</xdr:row>
      <xdr:rowOff>15099</xdr:rowOff>
    </xdr:to>
    <xdr:sp macro="" textlink="">
      <xdr:nvSpPr>
        <xdr:cNvPr id="20" name="Rounded Rectangle 19"/>
        <xdr:cNvSpPr/>
      </xdr:nvSpPr>
      <xdr:spPr>
        <a:xfrm>
          <a:off x="3558513" y="6949299"/>
          <a:ext cx="1069522" cy="381000"/>
        </a:xfrm>
        <a:prstGeom prst="roundRect">
          <a:avLst/>
        </a:prstGeom>
        <a:solidFill>
          <a:srgbClr val="00B050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Gula</a:t>
          </a:r>
        </a:p>
      </xdr:txBody>
    </xdr:sp>
    <xdr:clientData/>
  </xdr:twoCellAnchor>
  <xdr:twoCellAnchor>
    <xdr:from>
      <xdr:col>11</xdr:col>
      <xdr:colOff>270007</xdr:colOff>
      <xdr:row>41</xdr:row>
      <xdr:rowOff>63497</xdr:rowOff>
    </xdr:from>
    <xdr:to>
      <xdr:col>13</xdr:col>
      <xdr:colOff>114885</xdr:colOff>
      <xdr:row>43</xdr:row>
      <xdr:rowOff>63497</xdr:rowOff>
    </xdr:to>
    <xdr:sp macro="" textlink="">
      <xdr:nvSpPr>
        <xdr:cNvPr id="21" name="Rounded Rectangle 20"/>
        <xdr:cNvSpPr/>
      </xdr:nvSpPr>
      <xdr:spPr>
        <a:xfrm>
          <a:off x="4927732" y="7950197"/>
          <a:ext cx="1064078" cy="381000"/>
        </a:xfrm>
        <a:prstGeom prst="roundRect">
          <a:avLst/>
        </a:prstGeom>
        <a:solidFill>
          <a:srgbClr val="00B050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Tetes</a:t>
          </a:r>
        </a:p>
      </xdr:txBody>
    </xdr:sp>
    <xdr:clientData/>
  </xdr:twoCellAnchor>
  <xdr:twoCellAnchor>
    <xdr:from>
      <xdr:col>11</xdr:col>
      <xdr:colOff>276831</xdr:colOff>
      <xdr:row>44</xdr:row>
      <xdr:rowOff>137991</xdr:rowOff>
    </xdr:from>
    <xdr:to>
      <xdr:col>13</xdr:col>
      <xdr:colOff>121709</xdr:colOff>
      <xdr:row>46</xdr:row>
      <xdr:rowOff>137991</xdr:rowOff>
    </xdr:to>
    <xdr:sp macro="" textlink="">
      <xdr:nvSpPr>
        <xdr:cNvPr id="22" name="Rounded Rectangle 21"/>
        <xdr:cNvSpPr/>
      </xdr:nvSpPr>
      <xdr:spPr>
        <a:xfrm>
          <a:off x="4934556" y="8596191"/>
          <a:ext cx="1064078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Storage Tank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(sounding tts)</a:t>
          </a:r>
        </a:p>
      </xdr:txBody>
    </xdr:sp>
    <xdr:clientData/>
  </xdr:twoCellAnchor>
  <xdr:twoCellAnchor>
    <xdr:from>
      <xdr:col>11</xdr:col>
      <xdr:colOff>276849</xdr:colOff>
      <xdr:row>48</xdr:row>
      <xdr:rowOff>23691</xdr:rowOff>
    </xdr:from>
    <xdr:to>
      <xdr:col>13</xdr:col>
      <xdr:colOff>121727</xdr:colOff>
      <xdr:row>50</xdr:row>
      <xdr:rowOff>23691</xdr:rowOff>
    </xdr:to>
    <xdr:sp macro="" textlink="">
      <xdr:nvSpPr>
        <xdr:cNvPr id="23" name="Rounded Rectangle 22"/>
        <xdr:cNvSpPr/>
      </xdr:nvSpPr>
      <xdr:spPr>
        <a:xfrm>
          <a:off x="4934574" y="9243891"/>
          <a:ext cx="1064078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Input ke 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Front End</a:t>
          </a:r>
        </a:p>
      </xdr:txBody>
    </xdr:sp>
    <xdr:clientData/>
  </xdr:twoCellAnchor>
  <xdr:twoCellAnchor editAs="oneCell">
    <xdr:from>
      <xdr:col>12</xdr:col>
      <xdr:colOff>562333</xdr:colOff>
      <xdr:row>48</xdr:row>
      <xdr:rowOff>23691</xdr:rowOff>
    </xdr:from>
    <xdr:to>
      <xdr:col>13</xdr:col>
      <xdr:colOff>121462</xdr:colOff>
      <xdr:row>48</xdr:row>
      <xdr:rowOff>137991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658" y="9243891"/>
          <a:ext cx="168729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351310</xdr:colOff>
      <xdr:row>22</xdr:row>
      <xdr:rowOff>11205</xdr:rowOff>
    </xdr:from>
    <xdr:to>
      <xdr:col>12</xdr:col>
      <xdr:colOff>579910</xdr:colOff>
      <xdr:row>22</xdr:row>
      <xdr:rowOff>19500</xdr:rowOff>
    </xdr:to>
    <xdr:cxnSp macro="">
      <xdr:nvCxnSpPr>
        <xdr:cNvPr id="25" name="Straight Arrow Connector 24"/>
        <xdr:cNvCxnSpPr>
          <a:stCxn id="2" idx="3"/>
          <a:endCxn id="3" idx="1"/>
        </xdr:cNvCxnSpPr>
      </xdr:nvCxnSpPr>
      <xdr:spPr>
        <a:xfrm>
          <a:off x="5618635" y="4278405"/>
          <a:ext cx="228600" cy="829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427510</xdr:colOff>
      <xdr:row>22</xdr:row>
      <xdr:rowOff>17958</xdr:rowOff>
    </xdr:from>
    <xdr:to>
      <xdr:col>15</xdr:col>
      <xdr:colOff>49974</xdr:colOff>
      <xdr:row>22</xdr:row>
      <xdr:rowOff>19500</xdr:rowOff>
    </xdr:to>
    <xdr:cxnSp macro="">
      <xdr:nvCxnSpPr>
        <xdr:cNvPr id="26" name="Straight Arrow Connector 25"/>
        <xdr:cNvCxnSpPr>
          <a:stCxn id="3" idx="3"/>
          <a:endCxn id="5" idx="1"/>
        </xdr:cNvCxnSpPr>
      </xdr:nvCxnSpPr>
      <xdr:spPr>
        <a:xfrm flipV="1">
          <a:off x="6914035" y="4285158"/>
          <a:ext cx="232064" cy="1542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503710</xdr:colOff>
      <xdr:row>22</xdr:row>
      <xdr:rowOff>17958</xdr:rowOff>
    </xdr:from>
    <xdr:to>
      <xdr:col>17</xdr:col>
      <xdr:colOff>160564</xdr:colOff>
      <xdr:row>22</xdr:row>
      <xdr:rowOff>24379</xdr:rowOff>
    </xdr:to>
    <xdr:cxnSp macro="">
      <xdr:nvCxnSpPr>
        <xdr:cNvPr id="27" name="Straight Arrow Connector 26"/>
        <xdr:cNvCxnSpPr>
          <a:stCxn id="5" idx="3"/>
          <a:endCxn id="6" idx="1"/>
        </xdr:cNvCxnSpPr>
      </xdr:nvCxnSpPr>
      <xdr:spPr>
        <a:xfrm>
          <a:off x="8209435" y="4285158"/>
          <a:ext cx="266454" cy="6421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14349</xdr:colOff>
      <xdr:row>22</xdr:row>
      <xdr:rowOff>24379</xdr:rowOff>
    </xdr:from>
    <xdr:to>
      <xdr:col>19</xdr:col>
      <xdr:colOff>275110</xdr:colOff>
      <xdr:row>22</xdr:row>
      <xdr:rowOff>40775</xdr:rowOff>
    </xdr:to>
    <xdr:cxnSp macro="">
      <xdr:nvCxnSpPr>
        <xdr:cNvPr id="28" name="Straight Arrow Connector 27"/>
        <xdr:cNvCxnSpPr>
          <a:stCxn id="6" idx="3"/>
          <a:endCxn id="7" idx="1"/>
        </xdr:cNvCxnSpPr>
      </xdr:nvCxnSpPr>
      <xdr:spPr>
        <a:xfrm>
          <a:off x="9548874" y="4291579"/>
          <a:ext cx="260761" cy="16396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275110</xdr:colOff>
      <xdr:row>36</xdr:row>
      <xdr:rowOff>186830</xdr:rowOff>
    </xdr:from>
    <xdr:to>
      <xdr:col>17</xdr:col>
      <xdr:colOff>532410</xdr:colOff>
      <xdr:row>36</xdr:row>
      <xdr:rowOff>186830</xdr:rowOff>
    </xdr:to>
    <xdr:cxnSp macro="">
      <xdr:nvCxnSpPr>
        <xdr:cNvPr id="29" name="Straight Arrow Connector 28"/>
        <xdr:cNvCxnSpPr>
          <a:stCxn id="16" idx="1"/>
          <a:endCxn id="17" idx="3"/>
        </xdr:cNvCxnSpPr>
      </xdr:nvCxnSpPr>
      <xdr:spPr>
        <a:xfrm flipH="1">
          <a:off x="8590435" y="7121030"/>
          <a:ext cx="2573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182541</xdr:colOff>
      <xdr:row>36</xdr:row>
      <xdr:rowOff>186830</xdr:rowOff>
    </xdr:from>
    <xdr:to>
      <xdr:col>15</xdr:col>
      <xdr:colOff>427510</xdr:colOff>
      <xdr:row>36</xdr:row>
      <xdr:rowOff>187595</xdr:rowOff>
    </xdr:to>
    <xdr:cxnSp macro="">
      <xdr:nvCxnSpPr>
        <xdr:cNvPr id="30" name="Straight Arrow Connector 29"/>
        <xdr:cNvCxnSpPr>
          <a:stCxn id="17" idx="1"/>
          <a:endCxn id="18" idx="3"/>
        </xdr:cNvCxnSpPr>
      </xdr:nvCxnSpPr>
      <xdr:spPr>
        <a:xfrm flipH="1">
          <a:off x="7278666" y="7121030"/>
          <a:ext cx="244969" cy="76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113164</xdr:colOff>
      <xdr:row>36</xdr:row>
      <xdr:rowOff>187595</xdr:rowOff>
    </xdr:from>
    <xdr:to>
      <xdr:col>13</xdr:col>
      <xdr:colOff>337662</xdr:colOff>
      <xdr:row>37</xdr:row>
      <xdr:rowOff>11879</xdr:rowOff>
    </xdr:to>
    <xdr:cxnSp macro="">
      <xdr:nvCxnSpPr>
        <xdr:cNvPr id="31" name="Straight Arrow Connector 30"/>
        <xdr:cNvCxnSpPr>
          <a:stCxn id="18" idx="1"/>
          <a:endCxn id="19" idx="3"/>
        </xdr:cNvCxnSpPr>
      </xdr:nvCxnSpPr>
      <xdr:spPr>
        <a:xfrm flipH="1">
          <a:off x="5990089" y="7121795"/>
          <a:ext cx="224498" cy="14784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579910</xdr:colOff>
      <xdr:row>37</xdr:row>
      <xdr:rowOff>11879</xdr:rowOff>
    </xdr:from>
    <xdr:to>
      <xdr:col>11</xdr:col>
      <xdr:colOff>268286</xdr:colOff>
      <xdr:row>37</xdr:row>
      <xdr:rowOff>15099</xdr:rowOff>
    </xdr:to>
    <xdr:cxnSp macro="">
      <xdr:nvCxnSpPr>
        <xdr:cNvPr id="32" name="Straight Arrow Connector 31"/>
        <xdr:cNvCxnSpPr>
          <a:stCxn id="19" idx="1"/>
          <a:endCxn id="20" idx="3"/>
        </xdr:cNvCxnSpPr>
      </xdr:nvCxnSpPr>
      <xdr:spPr>
        <a:xfrm flipH="1">
          <a:off x="4628035" y="7136579"/>
          <a:ext cx="297976" cy="322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190725</xdr:colOff>
      <xdr:row>38</xdr:row>
      <xdr:rowOff>11879</xdr:rowOff>
    </xdr:from>
    <xdr:to>
      <xdr:col>12</xdr:col>
      <xdr:colOff>192446</xdr:colOff>
      <xdr:row>41</xdr:row>
      <xdr:rowOff>63497</xdr:rowOff>
    </xdr:to>
    <xdr:cxnSp macro="">
      <xdr:nvCxnSpPr>
        <xdr:cNvPr id="33" name="Straight Arrow Connector 32"/>
        <xdr:cNvCxnSpPr>
          <a:stCxn id="19" idx="2"/>
          <a:endCxn id="21" idx="0"/>
        </xdr:cNvCxnSpPr>
      </xdr:nvCxnSpPr>
      <xdr:spPr>
        <a:xfrm>
          <a:off x="5458050" y="7327079"/>
          <a:ext cx="1721" cy="623118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191086</xdr:colOff>
      <xdr:row>43</xdr:row>
      <xdr:rowOff>63497</xdr:rowOff>
    </xdr:from>
    <xdr:to>
      <xdr:col>12</xdr:col>
      <xdr:colOff>197910</xdr:colOff>
      <xdr:row>44</xdr:row>
      <xdr:rowOff>137991</xdr:rowOff>
    </xdr:to>
    <xdr:cxnSp macro="">
      <xdr:nvCxnSpPr>
        <xdr:cNvPr id="34" name="Straight Arrow Connector 33"/>
        <xdr:cNvCxnSpPr>
          <a:stCxn id="21" idx="2"/>
          <a:endCxn id="22" idx="0"/>
        </xdr:cNvCxnSpPr>
      </xdr:nvCxnSpPr>
      <xdr:spPr>
        <a:xfrm>
          <a:off x="5458411" y="8331197"/>
          <a:ext cx="6824" cy="264994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197910</xdr:colOff>
      <xdr:row>46</xdr:row>
      <xdr:rowOff>137991</xdr:rowOff>
    </xdr:from>
    <xdr:to>
      <xdr:col>12</xdr:col>
      <xdr:colOff>197928</xdr:colOff>
      <xdr:row>48</xdr:row>
      <xdr:rowOff>23691</xdr:rowOff>
    </xdr:to>
    <xdr:cxnSp macro="">
      <xdr:nvCxnSpPr>
        <xdr:cNvPr id="35" name="Straight Arrow Connector 34"/>
        <xdr:cNvCxnSpPr>
          <a:stCxn id="22" idx="2"/>
          <a:endCxn id="23" idx="0"/>
        </xdr:cNvCxnSpPr>
      </xdr:nvCxnSpPr>
      <xdr:spPr>
        <a:xfrm>
          <a:off x="5465235" y="8977191"/>
          <a:ext cx="18" cy="2667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197550</xdr:colOff>
      <xdr:row>37</xdr:row>
      <xdr:rowOff>184111</xdr:rowOff>
    </xdr:from>
    <xdr:to>
      <xdr:col>21</xdr:col>
      <xdr:colOff>204280</xdr:colOff>
      <xdr:row>40</xdr:row>
      <xdr:rowOff>127437</xdr:rowOff>
    </xdr:to>
    <xdr:cxnSp macro="">
      <xdr:nvCxnSpPr>
        <xdr:cNvPr id="36" name="Straight Arrow Connector 35"/>
        <xdr:cNvCxnSpPr>
          <a:stCxn id="12" idx="2"/>
          <a:endCxn id="13" idx="0"/>
        </xdr:cNvCxnSpPr>
      </xdr:nvCxnSpPr>
      <xdr:spPr>
        <a:xfrm>
          <a:off x="10951275" y="7308811"/>
          <a:ext cx="6730" cy="514826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202751</xdr:colOff>
      <xdr:row>42</xdr:row>
      <xdr:rowOff>127437</xdr:rowOff>
    </xdr:from>
    <xdr:to>
      <xdr:col>21</xdr:col>
      <xdr:colOff>204280</xdr:colOff>
      <xdr:row>44</xdr:row>
      <xdr:rowOff>98862</xdr:rowOff>
    </xdr:to>
    <xdr:cxnSp macro="">
      <xdr:nvCxnSpPr>
        <xdr:cNvPr id="37" name="Straight Arrow Connector 36"/>
        <xdr:cNvCxnSpPr>
          <a:stCxn id="13" idx="2"/>
          <a:endCxn id="14" idx="0"/>
        </xdr:cNvCxnSpPr>
      </xdr:nvCxnSpPr>
      <xdr:spPr>
        <a:xfrm flipH="1">
          <a:off x="10956476" y="8204637"/>
          <a:ext cx="1529" cy="3524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427510</xdr:colOff>
      <xdr:row>23</xdr:row>
      <xdr:rowOff>11205</xdr:rowOff>
    </xdr:from>
    <xdr:to>
      <xdr:col>11</xdr:col>
      <xdr:colOff>427510</xdr:colOff>
      <xdr:row>24</xdr:row>
      <xdr:rowOff>116975</xdr:rowOff>
    </xdr:to>
    <xdr:cxnSp macro="">
      <xdr:nvCxnSpPr>
        <xdr:cNvPr id="38" name="Straight Arrow Connector 37"/>
        <xdr:cNvCxnSpPr>
          <a:stCxn id="2" idx="2"/>
          <a:endCxn id="10" idx="0"/>
        </xdr:cNvCxnSpPr>
      </xdr:nvCxnSpPr>
      <xdr:spPr>
        <a:xfrm>
          <a:off x="5085235" y="4468905"/>
          <a:ext cx="0" cy="29627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318331</xdr:colOff>
      <xdr:row>3</xdr:row>
      <xdr:rowOff>90409</xdr:rowOff>
    </xdr:from>
    <xdr:to>
      <xdr:col>7</xdr:col>
      <xdr:colOff>546929</xdr:colOff>
      <xdr:row>5</xdr:row>
      <xdr:rowOff>14209</xdr:rowOff>
    </xdr:to>
    <xdr:sp macro="" textlink="">
      <xdr:nvSpPr>
        <xdr:cNvPr id="39" name="Flowchart: Terminator 38"/>
        <xdr:cNvSpPr/>
      </xdr:nvSpPr>
      <xdr:spPr>
        <a:xfrm>
          <a:off x="1928056" y="738109"/>
          <a:ext cx="838198" cy="304800"/>
        </a:xfrm>
        <a:prstGeom prst="flowChartTerminator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23</xdr:col>
      <xdr:colOff>94523</xdr:colOff>
      <xdr:row>18</xdr:row>
      <xdr:rowOff>151717</xdr:rowOff>
    </xdr:from>
    <xdr:to>
      <xdr:col>24</xdr:col>
      <xdr:colOff>17304</xdr:colOff>
      <xdr:row>20</xdr:row>
      <xdr:rowOff>151717</xdr:rowOff>
    </xdr:to>
    <xdr:sp macro="" textlink="">
      <xdr:nvSpPr>
        <xdr:cNvPr id="40" name="Rounded Rectangle 39"/>
        <xdr:cNvSpPr/>
      </xdr:nvSpPr>
      <xdr:spPr>
        <a:xfrm>
          <a:off x="12067448" y="3656917"/>
          <a:ext cx="532381" cy="38100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Field</a:t>
          </a:r>
        </a:p>
      </xdr:txBody>
    </xdr:sp>
    <xdr:clientData/>
  </xdr:twoCellAnchor>
  <xdr:twoCellAnchor>
    <xdr:from>
      <xdr:col>23</xdr:col>
      <xdr:colOff>119988</xdr:colOff>
      <xdr:row>20</xdr:row>
      <xdr:rowOff>151717</xdr:rowOff>
    </xdr:from>
    <xdr:to>
      <xdr:col>23</xdr:col>
      <xdr:colOff>358982</xdr:colOff>
      <xdr:row>22</xdr:row>
      <xdr:rowOff>40775</xdr:rowOff>
    </xdr:to>
    <xdr:cxnSp macro="">
      <xdr:nvCxnSpPr>
        <xdr:cNvPr id="41" name="Elbow Connector 40"/>
        <xdr:cNvCxnSpPr>
          <a:stCxn id="7" idx="3"/>
          <a:endCxn id="40" idx="2"/>
        </xdr:cNvCxnSpPr>
      </xdr:nvCxnSpPr>
      <xdr:spPr>
        <a:xfrm flipV="1">
          <a:off x="12092913" y="4037917"/>
          <a:ext cx="238994" cy="270058"/>
        </a:xfrm>
        <a:prstGeom prst="bentConnector2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403075</xdr:colOff>
      <xdr:row>24</xdr:row>
      <xdr:rowOff>45099</xdr:rowOff>
    </xdr:from>
    <xdr:to>
      <xdr:col>21</xdr:col>
      <xdr:colOff>184343</xdr:colOff>
      <xdr:row>25</xdr:row>
      <xdr:rowOff>100820</xdr:rowOff>
    </xdr:to>
    <xdr:sp macro="" textlink="">
      <xdr:nvSpPr>
        <xdr:cNvPr id="42" name="TextBox 1041"/>
        <xdr:cNvSpPr txBox="1"/>
      </xdr:nvSpPr>
      <xdr:spPr>
        <a:xfrm>
          <a:off x="10547200" y="4693299"/>
          <a:ext cx="390868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/>
            <a:t>Yes</a:t>
          </a:r>
        </a:p>
      </xdr:txBody>
    </xdr:sp>
    <xdr:clientData/>
  </xdr:twoCellAnchor>
  <xdr:twoCellAnchor>
    <xdr:from>
      <xdr:col>23</xdr:col>
      <xdr:colOff>105638</xdr:colOff>
      <xdr:row>22</xdr:row>
      <xdr:rowOff>40775</xdr:rowOff>
    </xdr:from>
    <xdr:to>
      <xdr:col>23</xdr:col>
      <xdr:colOff>503710</xdr:colOff>
      <xdr:row>23</xdr:row>
      <xdr:rowOff>96496</xdr:rowOff>
    </xdr:to>
    <xdr:sp macro="" textlink="">
      <xdr:nvSpPr>
        <xdr:cNvPr id="43" name="TextBox 87"/>
        <xdr:cNvSpPr txBox="1"/>
      </xdr:nvSpPr>
      <xdr:spPr>
        <a:xfrm>
          <a:off x="12078563" y="4307975"/>
          <a:ext cx="398072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/>
            <a:t>No</a:t>
          </a:r>
        </a:p>
      </xdr:txBody>
    </xdr:sp>
    <xdr:clientData/>
  </xdr:twoCellAnchor>
  <xdr:twoCellAnchor>
    <xdr:from>
      <xdr:col>8</xdr:col>
      <xdr:colOff>372054</xdr:colOff>
      <xdr:row>24</xdr:row>
      <xdr:rowOff>115294</xdr:rowOff>
    </xdr:from>
    <xdr:to>
      <xdr:col>10</xdr:col>
      <xdr:colOff>221063</xdr:colOff>
      <xdr:row>26</xdr:row>
      <xdr:rowOff>115294</xdr:rowOff>
    </xdr:to>
    <xdr:sp macro="" textlink="">
      <xdr:nvSpPr>
        <xdr:cNvPr id="44" name="Rounded Rectangle 43"/>
        <xdr:cNvSpPr/>
      </xdr:nvSpPr>
      <xdr:spPr>
        <a:xfrm>
          <a:off x="3200979" y="4763494"/>
          <a:ext cx="1068209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PS</a:t>
          </a:r>
        </a:p>
      </xdr:txBody>
    </xdr:sp>
    <xdr:clientData/>
  </xdr:twoCellAnchor>
  <xdr:twoCellAnchor>
    <xdr:from>
      <xdr:col>8</xdr:col>
      <xdr:colOff>281602</xdr:colOff>
      <xdr:row>26</xdr:row>
      <xdr:rowOff>72151</xdr:rowOff>
    </xdr:from>
    <xdr:to>
      <xdr:col>10</xdr:col>
      <xdr:colOff>382686</xdr:colOff>
      <xdr:row>27</xdr:row>
      <xdr:rowOff>97095</xdr:rowOff>
    </xdr:to>
    <xdr:sp macro="" textlink="">
      <xdr:nvSpPr>
        <xdr:cNvPr id="45" name="TextBox 15"/>
        <xdr:cNvSpPr txBox="1"/>
      </xdr:nvSpPr>
      <xdr:spPr>
        <a:xfrm>
          <a:off x="3110527" y="5101351"/>
          <a:ext cx="132028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 editAs="oneCell">
    <xdr:from>
      <xdr:col>10</xdr:col>
      <xdr:colOff>35455</xdr:colOff>
      <xdr:row>24</xdr:row>
      <xdr:rowOff>137300</xdr:rowOff>
    </xdr:from>
    <xdr:to>
      <xdr:col>10</xdr:col>
      <xdr:colOff>207925</xdr:colOff>
      <xdr:row>25</xdr:row>
      <xdr:rowOff>61100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3580" y="4785500"/>
          <a:ext cx="172470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448839</xdr:colOff>
      <xdr:row>44</xdr:row>
      <xdr:rowOff>99118</xdr:rowOff>
    </xdr:from>
    <xdr:to>
      <xdr:col>17</xdr:col>
      <xdr:colOff>303643</xdr:colOff>
      <xdr:row>46</xdr:row>
      <xdr:rowOff>99118</xdr:rowOff>
    </xdr:to>
    <xdr:sp macro="" textlink="">
      <xdr:nvSpPr>
        <xdr:cNvPr id="47" name="Rounded Rectangle 46"/>
        <xdr:cNvSpPr/>
      </xdr:nvSpPr>
      <xdr:spPr>
        <a:xfrm>
          <a:off x="7544964" y="8557318"/>
          <a:ext cx="1074004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QM</a:t>
          </a:r>
        </a:p>
      </xdr:txBody>
    </xdr:sp>
    <xdr:clientData/>
  </xdr:twoCellAnchor>
  <xdr:twoCellAnchor editAs="oneCell">
    <xdr:from>
      <xdr:col>17</xdr:col>
      <xdr:colOff>132193</xdr:colOff>
      <xdr:row>44</xdr:row>
      <xdr:rowOff>126012</xdr:rowOff>
    </xdr:from>
    <xdr:to>
      <xdr:col>17</xdr:col>
      <xdr:colOff>303643</xdr:colOff>
      <xdr:row>45</xdr:row>
      <xdr:rowOff>49812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7518" y="8584212"/>
          <a:ext cx="171450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107366</xdr:colOff>
      <xdr:row>48</xdr:row>
      <xdr:rowOff>24378</xdr:rowOff>
    </xdr:from>
    <xdr:to>
      <xdr:col>10</xdr:col>
      <xdr:colOff>567880</xdr:colOff>
      <xdr:row>50</xdr:row>
      <xdr:rowOff>24378</xdr:rowOff>
    </xdr:to>
    <xdr:sp macro="" textlink="">
      <xdr:nvSpPr>
        <xdr:cNvPr id="49" name="Rounded Rectangle 48"/>
        <xdr:cNvSpPr/>
      </xdr:nvSpPr>
      <xdr:spPr>
        <a:xfrm>
          <a:off x="3545891" y="9244578"/>
          <a:ext cx="1070114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MM</a:t>
          </a:r>
        </a:p>
      </xdr:txBody>
    </xdr:sp>
    <xdr:clientData/>
  </xdr:twoCellAnchor>
  <xdr:twoCellAnchor editAs="oneCell">
    <xdr:from>
      <xdr:col>10</xdr:col>
      <xdr:colOff>382503</xdr:colOff>
      <xdr:row>48</xdr:row>
      <xdr:rowOff>54195</xdr:rowOff>
    </xdr:from>
    <xdr:to>
      <xdr:col>10</xdr:col>
      <xdr:colOff>556674</xdr:colOff>
      <xdr:row>48</xdr:row>
      <xdr:rowOff>168495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0628" y="9274395"/>
          <a:ext cx="174171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464735</xdr:colOff>
      <xdr:row>28</xdr:row>
      <xdr:rowOff>83846</xdr:rowOff>
    </xdr:from>
    <xdr:to>
      <xdr:col>24</xdr:col>
      <xdr:colOff>315056</xdr:colOff>
      <xdr:row>30</xdr:row>
      <xdr:rowOff>83846</xdr:rowOff>
    </xdr:to>
    <xdr:sp macro="" textlink="">
      <xdr:nvSpPr>
        <xdr:cNvPr id="51" name="Rounded Rectangle 50"/>
        <xdr:cNvSpPr/>
      </xdr:nvSpPr>
      <xdr:spPr>
        <a:xfrm>
          <a:off x="11828060" y="5494046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MM -</a:t>
          </a:r>
          <a:r>
            <a:rPr lang="en-US" sz="1000" b="1" baseline="0">
              <a:solidFill>
                <a:schemeClr val="bg1"/>
              </a:solidFill>
            </a:rPr>
            <a:t> PP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172634</xdr:colOff>
      <xdr:row>28</xdr:row>
      <xdr:rowOff>62887</xdr:rowOff>
    </xdr:from>
    <xdr:to>
      <xdr:col>24</xdr:col>
      <xdr:colOff>342573</xdr:colOff>
      <xdr:row>28</xdr:row>
      <xdr:rowOff>177187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5159" y="5473087"/>
          <a:ext cx="169939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364329</xdr:colOff>
      <xdr:row>30</xdr:row>
      <xdr:rowOff>33695</xdr:rowOff>
    </xdr:from>
    <xdr:to>
      <xdr:col>24</xdr:col>
      <xdr:colOff>464097</xdr:colOff>
      <xdr:row>31</xdr:row>
      <xdr:rowOff>58639</xdr:rowOff>
    </xdr:to>
    <xdr:sp macro="" textlink="">
      <xdr:nvSpPr>
        <xdr:cNvPr id="53" name="TextBox 85"/>
        <xdr:cNvSpPr txBox="1"/>
      </xdr:nvSpPr>
      <xdr:spPr>
        <a:xfrm>
          <a:off x="11727654" y="5824895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15</xdr:col>
      <xdr:colOff>328596</xdr:colOff>
      <xdr:row>46</xdr:row>
      <xdr:rowOff>105294</xdr:rowOff>
    </xdr:from>
    <xdr:to>
      <xdr:col>17</xdr:col>
      <xdr:colOff>423883</xdr:colOff>
      <xdr:row>47</xdr:row>
      <xdr:rowOff>130238</xdr:rowOff>
    </xdr:to>
    <xdr:sp macro="" textlink="">
      <xdr:nvSpPr>
        <xdr:cNvPr id="54" name="TextBox 86"/>
        <xdr:cNvSpPr txBox="1"/>
      </xdr:nvSpPr>
      <xdr:spPr>
        <a:xfrm>
          <a:off x="7424721" y="8944494"/>
          <a:ext cx="1314487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9</xdr:col>
      <xdr:colOff>1191</xdr:colOff>
      <xdr:row>50</xdr:row>
      <xdr:rowOff>36446</xdr:rowOff>
    </xdr:from>
    <xdr:to>
      <xdr:col>11</xdr:col>
      <xdr:colOff>96906</xdr:colOff>
      <xdr:row>51</xdr:row>
      <xdr:rowOff>61390</xdr:rowOff>
    </xdr:to>
    <xdr:sp macro="" textlink="">
      <xdr:nvSpPr>
        <xdr:cNvPr id="55" name="TextBox 90"/>
        <xdr:cNvSpPr txBox="1"/>
      </xdr:nvSpPr>
      <xdr:spPr>
        <a:xfrm>
          <a:off x="3439716" y="9637646"/>
          <a:ext cx="1314915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20</xdr:col>
      <xdr:colOff>275110</xdr:colOff>
      <xdr:row>31</xdr:row>
      <xdr:rowOff>61308</xdr:rowOff>
    </xdr:from>
    <xdr:to>
      <xdr:col>22</xdr:col>
      <xdr:colOff>119989</xdr:colOff>
      <xdr:row>33</xdr:row>
      <xdr:rowOff>61308</xdr:rowOff>
    </xdr:to>
    <xdr:sp macro="" textlink="">
      <xdr:nvSpPr>
        <xdr:cNvPr id="56" name="Rounded Rectangle 55"/>
        <xdr:cNvSpPr/>
      </xdr:nvSpPr>
      <xdr:spPr>
        <a:xfrm>
          <a:off x="10419235" y="6043008"/>
          <a:ext cx="1064079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Meja Tebu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(Cek QC Tebu)</a:t>
          </a:r>
        </a:p>
      </xdr:txBody>
    </xdr:sp>
    <xdr:clientData/>
  </xdr:twoCellAnchor>
  <xdr:twoCellAnchor>
    <xdr:from>
      <xdr:col>19</xdr:col>
      <xdr:colOff>380010</xdr:colOff>
      <xdr:row>36</xdr:row>
      <xdr:rowOff>184110</xdr:rowOff>
    </xdr:from>
    <xdr:to>
      <xdr:col>20</xdr:col>
      <xdr:colOff>275110</xdr:colOff>
      <xdr:row>36</xdr:row>
      <xdr:rowOff>186829</xdr:rowOff>
    </xdr:to>
    <xdr:cxnSp macro="">
      <xdr:nvCxnSpPr>
        <xdr:cNvPr id="57" name="Elbow Connector 56"/>
        <xdr:cNvCxnSpPr>
          <a:stCxn id="12" idx="1"/>
          <a:endCxn id="16" idx="3"/>
        </xdr:cNvCxnSpPr>
      </xdr:nvCxnSpPr>
      <xdr:spPr>
        <a:xfrm rot="10800000" flipV="1">
          <a:off x="9914535" y="7118310"/>
          <a:ext cx="504700" cy="2719"/>
        </a:xfrm>
        <a:prstGeom prst="bentConnector3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197549</xdr:colOff>
      <xdr:row>33</xdr:row>
      <xdr:rowOff>61308</xdr:rowOff>
    </xdr:from>
    <xdr:to>
      <xdr:col>21</xdr:col>
      <xdr:colOff>197549</xdr:colOff>
      <xdr:row>35</xdr:row>
      <xdr:rowOff>184111</xdr:rowOff>
    </xdr:to>
    <xdr:cxnSp macro="">
      <xdr:nvCxnSpPr>
        <xdr:cNvPr id="58" name="Straight Arrow Connector 57"/>
        <xdr:cNvCxnSpPr>
          <a:stCxn id="56" idx="2"/>
          <a:endCxn id="12" idx="0"/>
        </xdr:cNvCxnSpPr>
      </xdr:nvCxnSpPr>
      <xdr:spPr>
        <a:xfrm>
          <a:off x="10951274" y="6424008"/>
          <a:ext cx="0" cy="503803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23682</xdr:colOff>
      <xdr:row>44</xdr:row>
      <xdr:rowOff>53191</xdr:rowOff>
    </xdr:from>
    <xdr:to>
      <xdr:col>19</xdr:col>
      <xdr:colOff>477419</xdr:colOff>
      <xdr:row>46</xdr:row>
      <xdr:rowOff>150948</xdr:rowOff>
    </xdr:to>
    <xdr:sp macro="" textlink="">
      <xdr:nvSpPr>
        <xdr:cNvPr id="59" name="Rounded Rectangle 58"/>
        <xdr:cNvSpPr/>
      </xdr:nvSpPr>
      <xdr:spPr>
        <a:xfrm>
          <a:off x="8948607" y="8511391"/>
          <a:ext cx="1063337" cy="478757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Nilai Rendemen Individu</a:t>
          </a:r>
        </a:p>
      </xdr:txBody>
    </xdr:sp>
    <xdr:clientData/>
  </xdr:twoCellAnchor>
  <xdr:twoCellAnchor>
    <xdr:from>
      <xdr:col>22</xdr:col>
      <xdr:colOff>39627</xdr:colOff>
      <xdr:row>41</xdr:row>
      <xdr:rowOff>179749</xdr:rowOff>
    </xdr:from>
    <xdr:to>
      <xdr:col>23</xdr:col>
      <xdr:colOff>417163</xdr:colOff>
      <xdr:row>43</xdr:row>
      <xdr:rowOff>185192</xdr:rowOff>
    </xdr:to>
    <xdr:sp macro="" textlink="">
      <xdr:nvSpPr>
        <xdr:cNvPr id="60" name="Flowchart: Document 59"/>
        <xdr:cNvSpPr/>
      </xdr:nvSpPr>
      <xdr:spPr>
        <a:xfrm>
          <a:off x="11402952" y="8066449"/>
          <a:ext cx="987136" cy="386443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0">
              <a:solidFill>
                <a:schemeClr val="tx1"/>
              </a:solidFill>
            </a:rPr>
            <a:t>Didapat nilai %Brix dan %Pol</a:t>
          </a:r>
        </a:p>
      </xdr:txBody>
    </xdr:sp>
    <xdr:clientData/>
  </xdr:twoCellAnchor>
  <xdr:twoCellAnchor>
    <xdr:from>
      <xdr:col>18</xdr:col>
      <xdr:colOff>16786</xdr:colOff>
      <xdr:row>48</xdr:row>
      <xdr:rowOff>35282</xdr:rowOff>
    </xdr:from>
    <xdr:to>
      <xdr:col>19</xdr:col>
      <xdr:colOff>470523</xdr:colOff>
      <xdr:row>50</xdr:row>
      <xdr:rowOff>35282</xdr:rowOff>
    </xdr:to>
    <xdr:sp macro="" textlink="">
      <xdr:nvSpPr>
        <xdr:cNvPr id="61" name="Rounded Rectangle 60"/>
        <xdr:cNvSpPr/>
      </xdr:nvSpPr>
      <xdr:spPr>
        <a:xfrm>
          <a:off x="8941711" y="9255482"/>
          <a:ext cx="1063337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DO bagi hasil</a:t>
          </a:r>
          <a:r>
            <a:rPr lang="en-US" sz="1000" b="1" baseline="0">
              <a:solidFill>
                <a:sysClr val="windowText" lastClr="000000"/>
              </a:solidFill>
            </a:rPr>
            <a:t> dengan petani</a:t>
          </a:r>
          <a:endParaRPr 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477419</xdr:colOff>
      <xdr:row>45</xdr:row>
      <xdr:rowOff>98862</xdr:rowOff>
    </xdr:from>
    <xdr:to>
      <xdr:col>20</xdr:col>
      <xdr:colOff>280311</xdr:colOff>
      <xdr:row>45</xdr:row>
      <xdr:rowOff>102070</xdr:rowOff>
    </xdr:to>
    <xdr:cxnSp macro="">
      <xdr:nvCxnSpPr>
        <xdr:cNvPr id="62" name="Straight Arrow Connector 61"/>
        <xdr:cNvCxnSpPr>
          <a:stCxn id="14" idx="1"/>
          <a:endCxn id="59" idx="3"/>
        </xdr:cNvCxnSpPr>
      </xdr:nvCxnSpPr>
      <xdr:spPr>
        <a:xfrm flipH="1">
          <a:off x="10011944" y="8747562"/>
          <a:ext cx="412492" cy="320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210031</xdr:colOff>
      <xdr:row>21</xdr:row>
      <xdr:rowOff>9196</xdr:rowOff>
    </xdr:from>
    <xdr:to>
      <xdr:col>8</xdr:col>
      <xdr:colOff>57040</xdr:colOff>
      <xdr:row>23</xdr:row>
      <xdr:rowOff>9196</xdr:rowOff>
    </xdr:to>
    <xdr:sp macro="" textlink="">
      <xdr:nvSpPr>
        <xdr:cNvPr id="63" name="Rounded Rectangle 62"/>
        <xdr:cNvSpPr/>
      </xdr:nvSpPr>
      <xdr:spPr>
        <a:xfrm>
          <a:off x="1819756" y="4085896"/>
          <a:ext cx="1066209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Master Blok</a:t>
          </a:r>
        </a:p>
      </xdr:txBody>
    </xdr:sp>
    <xdr:clientData/>
  </xdr:twoCellAnchor>
  <xdr:twoCellAnchor>
    <xdr:from>
      <xdr:col>8</xdr:col>
      <xdr:colOff>373081</xdr:colOff>
      <xdr:row>21</xdr:row>
      <xdr:rowOff>8365</xdr:rowOff>
    </xdr:from>
    <xdr:to>
      <xdr:col>10</xdr:col>
      <xdr:colOff>220681</xdr:colOff>
      <xdr:row>23</xdr:row>
      <xdr:rowOff>8365</xdr:rowOff>
    </xdr:to>
    <xdr:sp macro="" textlink="">
      <xdr:nvSpPr>
        <xdr:cNvPr id="64" name="Rounded Rectangle 63"/>
        <xdr:cNvSpPr/>
      </xdr:nvSpPr>
      <xdr:spPr>
        <a:xfrm>
          <a:off x="3202006" y="4085065"/>
          <a:ext cx="1066800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Taksasi Maret &amp; Desember</a:t>
          </a:r>
        </a:p>
      </xdr:txBody>
    </xdr:sp>
    <xdr:clientData/>
  </xdr:twoCellAnchor>
  <xdr:twoCellAnchor>
    <xdr:from>
      <xdr:col>8</xdr:col>
      <xdr:colOff>57040</xdr:colOff>
      <xdr:row>22</xdr:row>
      <xdr:rowOff>8365</xdr:rowOff>
    </xdr:from>
    <xdr:to>
      <xdr:col>8</xdr:col>
      <xdr:colOff>373081</xdr:colOff>
      <xdr:row>22</xdr:row>
      <xdr:rowOff>9196</xdr:rowOff>
    </xdr:to>
    <xdr:cxnSp macro="">
      <xdr:nvCxnSpPr>
        <xdr:cNvPr id="65" name="Straight Arrow Connector 64"/>
        <xdr:cNvCxnSpPr>
          <a:stCxn id="63" idx="3"/>
          <a:endCxn id="64" idx="1"/>
        </xdr:cNvCxnSpPr>
      </xdr:nvCxnSpPr>
      <xdr:spPr>
        <a:xfrm flipV="1">
          <a:off x="2885965" y="4275565"/>
          <a:ext cx="316041" cy="831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220681</xdr:colOff>
      <xdr:row>22</xdr:row>
      <xdr:rowOff>8365</xdr:rowOff>
    </xdr:from>
    <xdr:to>
      <xdr:col>10</xdr:col>
      <xdr:colOff>503710</xdr:colOff>
      <xdr:row>22</xdr:row>
      <xdr:rowOff>11205</xdr:rowOff>
    </xdr:to>
    <xdr:cxnSp macro="">
      <xdr:nvCxnSpPr>
        <xdr:cNvPr id="66" name="Straight Arrow Connector 65"/>
        <xdr:cNvCxnSpPr>
          <a:stCxn id="64" idx="3"/>
          <a:endCxn id="2" idx="1"/>
        </xdr:cNvCxnSpPr>
      </xdr:nvCxnSpPr>
      <xdr:spPr>
        <a:xfrm>
          <a:off x="4268806" y="4275565"/>
          <a:ext cx="283029" cy="284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546723</xdr:colOff>
      <xdr:row>46</xdr:row>
      <xdr:rowOff>150948</xdr:rowOff>
    </xdr:from>
    <xdr:to>
      <xdr:col>18</xdr:col>
      <xdr:colOff>553619</xdr:colOff>
      <xdr:row>48</xdr:row>
      <xdr:rowOff>35282</xdr:rowOff>
    </xdr:to>
    <xdr:cxnSp macro="">
      <xdr:nvCxnSpPr>
        <xdr:cNvPr id="67" name="Straight Arrow Connector 66"/>
        <xdr:cNvCxnSpPr>
          <a:stCxn id="59" idx="2"/>
          <a:endCxn id="61" idx="0"/>
        </xdr:cNvCxnSpPr>
      </xdr:nvCxnSpPr>
      <xdr:spPr>
        <a:xfrm flipH="1">
          <a:off x="9471648" y="8990148"/>
          <a:ext cx="6896" cy="26533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209376</xdr:colOff>
      <xdr:row>6</xdr:row>
      <xdr:rowOff>126683</xdr:rowOff>
    </xdr:from>
    <xdr:to>
      <xdr:col>8</xdr:col>
      <xdr:colOff>56384</xdr:colOff>
      <xdr:row>8</xdr:row>
      <xdr:rowOff>126683</xdr:rowOff>
    </xdr:to>
    <xdr:sp macro="" textlink="">
      <xdr:nvSpPr>
        <xdr:cNvPr id="68" name="Rounded Rectangle 67"/>
        <xdr:cNvSpPr/>
      </xdr:nvSpPr>
      <xdr:spPr>
        <a:xfrm>
          <a:off x="1819101" y="1345883"/>
          <a:ext cx="1066208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Survei lahan, kontrak,dll</a:t>
          </a:r>
        </a:p>
      </xdr:txBody>
    </xdr:sp>
    <xdr:clientData/>
  </xdr:twoCellAnchor>
  <xdr:twoCellAnchor>
    <xdr:from>
      <xdr:col>12</xdr:col>
      <xdr:colOff>554391</xdr:colOff>
      <xdr:row>48</xdr:row>
      <xdr:rowOff>154318</xdr:rowOff>
    </xdr:from>
    <xdr:to>
      <xdr:col>14</xdr:col>
      <xdr:colOff>325791</xdr:colOff>
      <xdr:row>50</xdr:row>
      <xdr:rowOff>159761</xdr:rowOff>
    </xdr:to>
    <xdr:sp macro="" textlink="">
      <xdr:nvSpPr>
        <xdr:cNvPr id="69" name="Flowchart: Document 68"/>
        <xdr:cNvSpPr/>
      </xdr:nvSpPr>
      <xdr:spPr>
        <a:xfrm>
          <a:off x="5821716" y="9374518"/>
          <a:ext cx="990600" cy="386443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Didapat nilai Qty Tetes</a:t>
          </a:r>
        </a:p>
      </xdr:txBody>
    </xdr:sp>
    <xdr:clientData/>
  </xdr:twoCellAnchor>
  <xdr:twoCellAnchor>
    <xdr:from>
      <xdr:col>10</xdr:col>
      <xdr:colOff>567880</xdr:colOff>
      <xdr:row>49</xdr:row>
      <xdr:rowOff>23691</xdr:rowOff>
    </xdr:from>
    <xdr:to>
      <xdr:col>11</xdr:col>
      <xdr:colOff>276849</xdr:colOff>
      <xdr:row>49</xdr:row>
      <xdr:rowOff>24378</xdr:rowOff>
    </xdr:to>
    <xdr:cxnSp macro="">
      <xdr:nvCxnSpPr>
        <xdr:cNvPr id="70" name="Straight Arrow Connector 69"/>
        <xdr:cNvCxnSpPr>
          <a:stCxn id="23" idx="1"/>
          <a:endCxn id="49" idx="3"/>
        </xdr:cNvCxnSpPr>
      </xdr:nvCxnSpPr>
      <xdr:spPr>
        <a:xfrm flipH="1">
          <a:off x="4616005" y="9434391"/>
          <a:ext cx="318569" cy="68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197550</xdr:colOff>
      <xdr:row>30</xdr:row>
      <xdr:rowOff>83361</xdr:rowOff>
    </xdr:from>
    <xdr:to>
      <xdr:col>21</xdr:col>
      <xdr:colOff>197550</xdr:colOff>
      <xdr:row>31</xdr:row>
      <xdr:rowOff>61308</xdr:rowOff>
    </xdr:to>
    <xdr:cxnSp macro="">
      <xdr:nvCxnSpPr>
        <xdr:cNvPr id="71" name="Straight Arrow Connector 70"/>
        <xdr:cNvCxnSpPr>
          <a:stCxn id="8" idx="2"/>
          <a:endCxn id="56" idx="0"/>
        </xdr:cNvCxnSpPr>
      </xdr:nvCxnSpPr>
      <xdr:spPr>
        <a:xfrm>
          <a:off x="10951275" y="5874561"/>
          <a:ext cx="0" cy="168447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465023</xdr:colOff>
      <xdr:row>21</xdr:row>
      <xdr:rowOff>16122</xdr:rowOff>
    </xdr:from>
    <xdr:to>
      <xdr:col>8</xdr:col>
      <xdr:colOff>33057</xdr:colOff>
      <xdr:row>21</xdr:row>
      <xdr:rowOff>130422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48" y="4092822"/>
          <a:ext cx="17763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21869</xdr:colOff>
      <xdr:row>21</xdr:row>
      <xdr:rowOff>24091</xdr:rowOff>
    </xdr:from>
    <xdr:to>
      <xdr:col>10</xdr:col>
      <xdr:colOff>197060</xdr:colOff>
      <xdr:row>21</xdr:row>
      <xdr:rowOff>138391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994" y="4100791"/>
          <a:ext cx="175191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21</xdr:col>
      <xdr:colOff>539805</xdr:colOff>
      <xdr:row>31</xdr:row>
      <xdr:rowOff>73316</xdr:rowOff>
    </xdr:from>
    <xdr:to>
      <xdr:col>22</xdr:col>
      <xdr:colOff>106137</xdr:colOff>
      <xdr:row>31</xdr:row>
      <xdr:rowOff>187616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3530" y="6055016"/>
          <a:ext cx="175932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438837</xdr:colOff>
      <xdr:row>25</xdr:row>
      <xdr:rowOff>85724</xdr:rowOff>
    </xdr:from>
    <xdr:to>
      <xdr:col>24</xdr:col>
      <xdr:colOff>289158</xdr:colOff>
      <xdr:row>27</xdr:row>
      <xdr:rowOff>85724</xdr:rowOff>
    </xdr:to>
    <xdr:sp macro="" textlink="">
      <xdr:nvSpPr>
        <xdr:cNvPr id="75" name="Rounded Rectangle 74"/>
        <xdr:cNvSpPr/>
      </xdr:nvSpPr>
      <xdr:spPr>
        <a:xfrm>
          <a:off x="11802162" y="4924424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QM</a:t>
          </a:r>
        </a:p>
      </xdr:txBody>
    </xdr:sp>
    <xdr:clientData/>
  </xdr:twoCellAnchor>
  <xdr:twoCellAnchor>
    <xdr:from>
      <xdr:col>17</xdr:col>
      <xdr:colOff>303643</xdr:colOff>
      <xdr:row>45</xdr:row>
      <xdr:rowOff>99118</xdr:rowOff>
    </xdr:from>
    <xdr:to>
      <xdr:col>18</xdr:col>
      <xdr:colOff>23682</xdr:colOff>
      <xdr:row>45</xdr:row>
      <xdr:rowOff>102070</xdr:rowOff>
    </xdr:to>
    <xdr:cxnSp macro="">
      <xdr:nvCxnSpPr>
        <xdr:cNvPr id="76" name="Straight Arrow Connector 75"/>
        <xdr:cNvCxnSpPr>
          <a:stCxn id="59" idx="1"/>
          <a:endCxn id="47" idx="3"/>
        </xdr:cNvCxnSpPr>
      </xdr:nvCxnSpPr>
      <xdr:spPr>
        <a:xfrm flipH="1" flipV="1">
          <a:off x="8618968" y="8747818"/>
          <a:ext cx="329639" cy="2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143919</xdr:colOff>
      <xdr:row>39</xdr:row>
      <xdr:rowOff>165570</xdr:rowOff>
    </xdr:from>
    <xdr:to>
      <xdr:col>10</xdr:col>
      <xdr:colOff>563397</xdr:colOff>
      <xdr:row>41</xdr:row>
      <xdr:rowOff>165570</xdr:rowOff>
    </xdr:to>
    <xdr:sp macro="" textlink="">
      <xdr:nvSpPr>
        <xdr:cNvPr id="77" name="Rounded Rectangle 76"/>
        <xdr:cNvSpPr/>
      </xdr:nvSpPr>
      <xdr:spPr>
        <a:xfrm>
          <a:off x="3582444" y="7671270"/>
          <a:ext cx="1029078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PP-MM-SD</a:t>
          </a:r>
        </a:p>
      </xdr:txBody>
    </xdr:sp>
    <xdr:clientData/>
  </xdr:twoCellAnchor>
  <xdr:twoCellAnchor editAs="oneCell">
    <xdr:from>
      <xdr:col>10</xdr:col>
      <xdr:colOff>378020</xdr:colOff>
      <xdr:row>40</xdr:row>
      <xdr:rowOff>4887</xdr:rowOff>
    </xdr:from>
    <xdr:to>
      <xdr:col>10</xdr:col>
      <xdr:colOff>552191</xdr:colOff>
      <xdr:row>40</xdr:row>
      <xdr:rowOff>119187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6145" y="7701087"/>
          <a:ext cx="174171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602844</xdr:colOff>
      <xdr:row>41</xdr:row>
      <xdr:rowOff>177638</xdr:rowOff>
    </xdr:from>
    <xdr:to>
      <xdr:col>11</xdr:col>
      <xdr:colOff>92423</xdr:colOff>
      <xdr:row>43</xdr:row>
      <xdr:rowOff>12082</xdr:rowOff>
    </xdr:to>
    <xdr:sp macro="" textlink="">
      <xdr:nvSpPr>
        <xdr:cNvPr id="79" name="TextBox 90"/>
        <xdr:cNvSpPr txBox="1"/>
      </xdr:nvSpPr>
      <xdr:spPr>
        <a:xfrm>
          <a:off x="3431769" y="8064338"/>
          <a:ext cx="1318379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10</xdr:col>
      <xdr:colOff>49269</xdr:colOff>
      <xdr:row>38</xdr:row>
      <xdr:rowOff>15099</xdr:rowOff>
    </xdr:from>
    <xdr:to>
      <xdr:col>10</xdr:col>
      <xdr:colOff>52978</xdr:colOff>
      <xdr:row>39</xdr:row>
      <xdr:rowOff>165570</xdr:rowOff>
    </xdr:to>
    <xdr:cxnSp macro="">
      <xdr:nvCxnSpPr>
        <xdr:cNvPr id="80" name="Straight Arrow Connector 79"/>
        <xdr:cNvCxnSpPr>
          <a:stCxn id="20" idx="2"/>
          <a:endCxn id="77" idx="0"/>
        </xdr:cNvCxnSpPr>
      </xdr:nvCxnSpPr>
      <xdr:spPr>
        <a:xfrm>
          <a:off x="4097394" y="7330299"/>
          <a:ext cx="3709" cy="3409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503710</xdr:colOff>
      <xdr:row>23</xdr:row>
      <xdr:rowOff>19499</xdr:rowOff>
    </xdr:from>
    <xdr:to>
      <xdr:col>18</xdr:col>
      <xdr:colOff>87457</xdr:colOff>
      <xdr:row>23</xdr:row>
      <xdr:rowOff>24378</xdr:rowOff>
    </xdr:to>
    <xdr:cxnSp macro="">
      <xdr:nvCxnSpPr>
        <xdr:cNvPr id="81" name="Elbow Connector 80"/>
        <xdr:cNvCxnSpPr>
          <a:stCxn id="3" idx="2"/>
          <a:endCxn id="6" idx="2"/>
        </xdr:cNvCxnSpPr>
      </xdr:nvCxnSpPr>
      <xdr:spPr>
        <a:xfrm rot="16200000" flipH="1">
          <a:off x="7694069" y="3163765"/>
          <a:ext cx="4879" cy="2631747"/>
        </a:xfrm>
        <a:prstGeom prst="bentConnector3">
          <a:avLst>
            <a:gd name="adj1" fmla="val 4785386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579492</xdr:colOff>
      <xdr:row>23</xdr:row>
      <xdr:rowOff>17958</xdr:rowOff>
    </xdr:from>
    <xdr:to>
      <xdr:col>15</xdr:col>
      <xdr:colOff>579911</xdr:colOff>
      <xdr:row>24</xdr:row>
      <xdr:rowOff>57654</xdr:rowOff>
    </xdr:to>
    <xdr:cxnSp macro="">
      <xdr:nvCxnSpPr>
        <xdr:cNvPr id="82" name="Straight Connector 81"/>
        <xdr:cNvCxnSpPr>
          <a:stCxn id="5" idx="2"/>
        </xdr:cNvCxnSpPr>
      </xdr:nvCxnSpPr>
      <xdr:spPr>
        <a:xfrm flipH="1">
          <a:off x="7675617" y="4475658"/>
          <a:ext cx="419" cy="23019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152058</xdr:colOff>
      <xdr:row>25</xdr:row>
      <xdr:rowOff>93967</xdr:rowOff>
    </xdr:from>
    <xdr:to>
      <xdr:col>24</xdr:col>
      <xdr:colOff>315812</xdr:colOff>
      <xdr:row>26</xdr:row>
      <xdr:rowOff>17767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583" y="4932667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190725</xdr:colOff>
      <xdr:row>35</xdr:row>
      <xdr:rowOff>186831</xdr:rowOff>
    </xdr:from>
    <xdr:to>
      <xdr:col>18</xdr:col>
      <xdr:colOff>456210</xdr:colOff>
      <xdr:row>36</xdr:row>
      <xdr:rowOff>11880</xdr:rowOff>
    </xdr:to>
    <xdr:cxnSp macro="">
      <xdr:nvCxnSpPr>
        <xdr:cNvPr id="84" name="Elbow Connector 83"/>
        <xdr:cNvCxnSpPr>
          <a:stCxn id="19" idx="0"/>
          <a:endCxn id="16" idx="0"/>
        </xdr:cNvCxnSpPr>
      </xdr:nvCxnSpPr>
      <xdr:spPr>
        <a:xfrm rot="5400000" flipH="1" flipV="1">
          <a:off x="7411818" y="4976763"/>
          <a:ext cx="15549" cy="3923085"/>
        </a:xfrm>
        <a:prstGeom prst="bentConnector3">
          <a:avLst>
            <a:gd name="adj1" fmla="val 1570191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260102</xdr:colOff>
      <xdr:row>34</xdr:row>
      <xdr:rowOff>138632</xdr:rowOff>
    </xdr:from>
    <xdr:to>
      <xdr:col>14</xdr:col>
      <xdr:colOff>262160</xdr:colOff>
      <xdr:row>36</xdr:row>
      <xdr:rowOff>3664</xdr:rowOff>
    </xdr:to>
    <xdr:cxnSp macro="">
      <xdr:nvCxnSpPr>
        <xdr:cNvPr id="85" name="Straight Connector 84"/>
        <xdr:cNvCxnSpPr/>
      </xdr:nvCxnSpPr>
      <xdr:spPr>
        <a:xfrm flipV="1">
          <a:off x="6746627" y="6691832"/>
          <a:ext cx="2058" cy="2460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333674</xdr:colOff>
      <xdr:row>34</xdr:row>
      <xdr:rowOff>159653</xdr:rowOff>
    </xdr:from>
    <xdr:to>
      <xdr:col>16</xdr:col>
      <xdr:colOff>335732</xdr:colOff>
      <xdr:row>36</xdr:row>
      <xdr:rowOff>24685</xdr:rowOff>
    </xdr:to>
    <xdr:cxnSp macro="">
      <xdr:nvCxnSpPr>
        <xdr:cNvPr id="86" name="Straight Connector 85"/>
        <xdr:cNvCxnSpPr/>
      </xdr:nvCxnSpPr>
      <xdr:spPr>
        <a:xfrm flipV="1">
          <a:off x="8039399" y="6712853"/>
          <a:ext cx="2058" cy="2460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52608</xdr:colOff>
      <xdr:row>28</xdr:row>
      <xdr:rowOff>80644</xdr:rowOff>
    </xdr:from>
    <xdr:to>
      <xdr:col>16</xdr:col>
      <xdr:colOff>506402</xdr:colOff>
      <xdr:row>30</xdr:row>
      <xdr:rowOff>80644</xdr:rowOff>
    </xdr:to>
    <xdr:sp macro="" textlink="">
      <xdr:nvSpPr>
        <xdr:cNvPr id="87" name="Rounded Rectangle 86"/>
        <xdr:cNvSpPr/>
      </xdr:nvSpPr>
      <xdr:spPr>
        <a:xfrm>
          <a:off x="7148733" y="5490844"/>
          <a:ext cx="1063394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Progres Kerja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(HCM)</a:t>
          </a:r>
        </a:p>
      </xdr:txBody>
    </xdr:sp>
    <xdr:clientData/>
  </xdr:twoCellAnchor>
  <xdr:twoCellAnchor editAs="oneCell">
    <xdr:from>
      <xdr:col>16</xdr:col>
      <xdr:colOff>314951</xdr:colOff>
      <xdr:row>28</xdr:row>
      <xdr:rowOff>81689</xdr:rowOff>
    </xdr:from>
    <xdr:to>
      <xdr:col>16</xdr:col>
      <xdr:colOff>484993</xdr:colOff>
      <xdr:row>29</xdr:row>
      <xdr:rowOff>5489</xdr:rowOff>
    </xdr:to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676" y="5491889"/>
          <a:ext cx="170042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579492</xdr:colOff>
      <xdr:row>24</xdr:row>
      <xdr:rowOff>95428</xdr:rowOff>
    </xdr:from>
    <xdr:to>
      <xdr:col>15</xdr:col>
      <xdr:colOff>582574</xdr:colOff>
      <xdr:row>28</xdr:row>
      <xdr:rowOff>80644</xdr:rowOff>
    </xdr:to>
    <xdr:cxnSp macro="">
      <xdr:nvCxnSpPr>
        <xdr:cNvPr id="89" name="Straight Arrow Connector 88"/>
        <xdr:cNvCxnSpPr>
          <a:endCxn id="87" idx="0"/>
        </xdr:cNvCxnSpPr>
      </xdr:nvCxnSpPr>
      <xdr:spPr>
        <a:xfrm>
          <a:off x="7675617" y="4743628"/>
          <a:ext cx="3082" cy="74721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582574</xdr:colOff>
      <xdr:row>30</xdr:row>
      <xdr:rowOff>80644</xdr:rowOff>
    </xdr:from>
    <xdr:to>
      <xdr:col>15</xdr:col>
      <xdr:colOff>586819</xdr:colOff>
      <xdr:row>34</xdr:row>
      <xdr:rowOff>124736</xdr:rowOff>
    </xdr:to>
    <xdr:cxnSp macro="">
      <xdr:nvCxnSpPr>
        <xdr:cNvPr id="90" name="Straight Arrow Connector 89"/>
        <xdr:cNvCxnSpPr>
          <a:endCxn id="87" idx="2"/>
        </xdr:cNvCxnSpPr>
      </xdr:nvCxnSpPr>
      <xdr:spPr>
        <a:xfrm flipH="1" flipV="1">
          <a:off x="7678699" y="5871844"/>
          <a:ext cx="4245" cy="80609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471053</xdr:colOff>
      <xdr:row>34</xdr:row>
      <xdr:rowOff>160638</xdr:rowOff>
    </xdr:from>
    <xdr:to>
      <xdr:col>21</xdr:col>
      <xdr:colOff>175778</xdr:colOff>
      <xdr:row>34</xdr:row>
      <xdr:rowOff>160639</xdr:rowOff>
    </xdr:to>
    <xdr:cxnSp macro="">
      <xdr:nvCxnSpPr>
        <xdr:cNvPr id="91" name="Straight Connector 90"/>
        <xdr:cNvCxnSpPr/>
      </xdr:nvCxnSpPr>
      <xdr:spPr>
        <a:xfrm flipV="1">
          <a:off x="9395978" y="6713838"/>
          <a:ext cx="1533525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221063</xdr:colOff>
      <xdr:row>25</xdr:row>
      <xdr:rowOff>115294</xdr:rowOff>
    </xdr:from>
    <xdr:to>
      <xdr:col>10</xdr:col>
      <xdr:colOff>503710</xdr:colOff>
      <xdr:row>25</xdr:row>
      <xdr:rowOff>116975</xdr:rowOff>
    </xdr:to>
    <xdr:cxnSp macro="">
      <xdr:nvCxnSpPr>
        <xdr:cNvPr id="92" name="Straight Arrow Connector 91"/>
        <xdr:cNvCxnSpPr>
          <a:stCxn id="10" idx="1"/>
          <a:endCxn id="44" idx="3"/>
        </xdr:cNvCxnSpPr>
      </xdr:nvCxnSpPr>
      <xdr:spPr>
        <a:xfrm flipH="1" flipV="1">
          <a:off x="4269188" y="4953994"/>
          <a:ext cx="282647" cy="168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194827</xdr:colOff>
      <xdr:row>34</xdr:row>
      <xdr:rowOff>43805</xdr:rowOff>
    </xdr:from>
    <xdr:to>
      <xdr:col>22</xdr:col>
      <xdr:colOff>220040</xdr:colOff>
      <xdr:row>38</xdr:row>
      <xdr:rowOff>133453</xdr:rowOff>
    </xdr:to>
    <xdr:sp macro="" textlink="">
      <xdr:nvSpPr>
        <xdr:cNvPr id="93" name="Rectangle 92"/>
        <xdr:cNvSpPr/>
      </xdr:nvSpPr>
      <xdr:spPr>
        <a:xfrm>
          <a:off x="4852552" y="6597005"/>
          <a:ext cx="6730813" cy="851648"/>
        </a:xfrm>
        <a:prstGeom prst="rect">
          <a:avLst/>
        </a:prstGeom>
        <a:noFill/>
        <a:ln>
          <a:solidFill>
            <a:srgbClr val="00B050"/>
          </a:solidFill>
          <a:prstDash val="solid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475286</xdr:colOff>
      <xdr:row>48</xdr:row>
      <xdr:rowOff>62613</xdr:rowOff>
    </xdr:from>
    <xdr:to>
      <xdr:col>17</xdr:col>
      <xdr:colOff>330090</xdr:colOff>
      <xdr:row>50</xdr:row>
      <xdr:rowOff>62613</xdr:rowOff>
    </xdr:to>
    <xdr:sp macro="" textlink="">
      <xdr:nvSpPr>
        <xdr:cNvPr id="94" name="Rounded Rectangle 93"/>
        <xdr:cNvSpPr/>
      </xdr:nvSpPr>
      <xdr:spPr>
        <a:xfrm>
          <a:off x="7571411" y="9282813"/>
          <a:ext cx="1074004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SD&amp;/FICO</a:t>
          </a:r>
        </a:p>
      </xdr:txBody>
    </xdr:sp>
    <xdr:clientData/>
  </xdr:twoCellAnchor>
  <xdr:twoCellAnchor>
    <xdr:from>
      <xdr:col>17</xdr:col>
      <xdr:colOff>293060</xdr:colOff>
      <xdr:row>49</xdr:row>
      <xdr:rowOff>56785</xdr:rowOff>
    </xdr:from>
    <xdr:to>
      <xdr:col>18</xdr:col>
      <xdr:colOff>13099</xdr:colOff>
      <xdr:row>49</xdr:row>
      <xdr:rowOff>59737</xdr:rowOff>
    </xdr:to>
    <xdr:cxnSp macro="">
      <xdr:nvCxnSpPr>
        <xdr:cNvPr id="95" name="Straight Arrow Connector 94"/>
        <xdr:cNvCxnSpPr/>
      </xdr:nvCxnSpPr>
      <xdr:spPr>
        <a:xfrm flipH="1" flipV="1">
          <a:off x="8608385" y="9467485"/>
          <a:ext cx="329639" cy="2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212517</xdr:colOff>
      <xdr:row>24</xdr:row>
      <xdr:rowOff>114750</xdr:rowOff>
    </xdr:from>
    <xdr:to>
      <xdr:col>8</xdr:col>
      <xdr:colOff>60117</xdr:colOff>
      <xdr:row>26</xdr:row>
      <xdr:rowOff>114750</xdr:rowOff>
    </xdr:to>
    <xdr:sp macro="" textlink="">
      <xdr:nvSpPr>
        <xdr:cNvPr id="96" name="Rounded Rectangle 95"/>
        <xdr:cNvSpPr/>
      </xdr:nvSpPr>
      <xdr:spPr>
        <a:xfrm>
          <a:off x="1822242" y="4762950"/>
          <a:ext cx="106680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Kegiatan perawatan</a:t>
          </a:r>
        </a:p>
      </xdr:txBody>
    </xdr:sp>
    <xdr:clientData/>
  </xdr:twoCellAnchor>
  <xdr:twoCellAnchor>
    <xdr:from>
      <xdr:col>7</xdr:col>
      <xdr:colOff>133536</xdr:colOff>
      <xdr:row>23</xdr:row>
      <xdr:rowOff>9196</xdr:rowOff>
    </xdr:from>
    <xdr:to>
      <xdr:col>7</xdr:col>
      <xdr:colOff>136318</xdr:colOff>
      <xdr:row>24</xdr:row>
      <xdr:rowOff>114750</xdr:rowOff>
    </xdr:to>
    <xdr:cxnSp macro="">
      <xdr:nvCxnSpPr>
        <xdr:cNvPr id="97" name="Straight Arrow Connector 96"/>
        <xdr:cNvCxnSpPr>
          <a:stCxn id="63" idx="2"/>
          <a:endCxn id="96" idx="0"/>
        </xdr:cNvCxnSpPr>
      </xdr:nvCxnSpPr>
      <xdr:spPr>
        <a:xfrm>
          <a:off x="2352861" y="4466896"/>
          <a:ext cx="2782" cy="296054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136318</xdr:colOff>
      <xdr:row>26</xdr:row>
      <xdr:rowOff>114750</xdr:rowOff>
    </xdr:from>
    <xdr:to>
      <xdr:col>15</xdr:col>
      <xdr:colOff>52608</xdr:colOff>
      <xdr:row>29</xdr:row>
      <xdr:rowOff>80644</xdr:rowOff>
    </xdr:to>
    <xdr:cxnSp macro="">
      <xdr:nvCxnSpPr>
        <xdr:cNvPr id="98" name="Elbow Connector 97"/>
        <xdr:cNvCxnSpPr>
          <a:stCxn id="96" idx="2"/>
          <a:endCxn id="87" idx="1"/>
        </xdr:cNvCxnSpPr>
      </xdr:nvCxnSpPr>
      <xdr:spPr>
        <a:xfrm rot="16200000" flipH="1">
          <a:off x="4483491" y="3016102"/>
          <a:ext cx="537394" cy="4793090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130278</xdr:colOff>
      <xdr:row>8</xdr:row>
      <xdr:rowOff>126683</xdr:rowOff>
    </xdr:from>
    <xdr:to>
      <xdr:col>7</xdr:col>
      <xdr:colOff>132880</xdr:colOff>
      <xdr:row>9</xdr:row>
      <xdr:rowOff>180694</xdr:rowOff>
    </xdr:to>
    <xdr:cxnSp macro="">
      <xdr:nvCxnSpPr>
        <xdr:cNvPr id="99" name="Straight Arrow Connector 98"/>
        <xdr:cNvCxnSpPr>
          <a:stCxn id="68" idx="2"/>
          <a:endCxn id="100" idx="0"/>
        </xdr:cNvCxnSpPr>
      </xdr:nvCxnSpPr>
      <xdr:spPr>
        <a:xfrm flipH="1">
          <a:off x="2349603" y="1726883"/>
          <a:ext cx="2602" cy="244511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207839</xdr:colOff>
      <xdr:row>9</xdr:row>
      <xdr:rowOff>180694</xdr:rowOff>
    </xdr:from>
    <xdr:to>
      <xdr:col>9</xdr:col>
      <xdr:colOff>52718</xdr:colOff>
      <xdr:row>14</xdr:row>
      <xdr:rowOff>142594</xdr:rowOff>
    </xdr:to>
    <xdr:sp macro="" textlink="">
      <xdr:nvSpPr>
        <xdr:cNvPr id="100" name="Diamond 99"/>
        <xdr:cNvSpPr/>
      </xdr:nvSpPr>
      <xdr:spPr>
        <a:xfrm>
          <a:off x="1207964" y="1971394"/>
          <a:ext cx="2283279" cy="914400"/>
        </a:xfrm>
        <a:prstGeom prst="diamond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(Web GIS)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Penentuan</a:t>
          </a:r>
          <a:r>
            <a:rPr lang="en-US" sz="1000" b="1" baseline="0">
              <a:solidFill>
                <a:schemeClr val="bg1"/>
              </a:solidFill>
            </a:rPr>
            <a:t> petak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283018</xdr:colOff>
      <xdr:row>14</xdr:row>
      <xdr:rowOff>61649</xdr:rowOff>
    </xdr:from>
    <xdr:to>
      <xdr:col>7</xdr:col>
      <xdr:colOff>28522</xdr:colOff>
      <xdr:row>15</xdr:row>
      <xdr:rowOff>88709</xdr:rowOff>
    </xdr:to>
    <xdr:sp macro="" textlink="">
      <xdr:nvSpPr>
        <xdr:cNvPr id="101" name="TextBox 15"/>
        <xdr:cNvSpPr txBox="1"/>
      </xdr:nvSpPr>
      <xdr:spPr>
        <a:xfrm>
          <a:off x="1892743" y="2804849"/>
          <a:ext cx="355104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Yes</a:t>
          </a:r>
        </a:p>
      </xdr:txBody>
    </xdr:sp>
    <xdr:clientData/>
  </xdr:twoCellAnchor>
  <xdr:twoCellAnchor>
    <xdr:from>
      <xdr:col>5</xdr:col>
      <xdr:colOff>124531</xdr:colOff>
      <xdr:row>11</xdr:row>
      <xdr:rowOff>4061</xdr:rowOff>
    </xdr:from>
    <xdr:to>
      <xdr:col>5</xdr:col>
      <xdr:colOff>476172</xdr:colOff>
      <xdr:row>12</xdr:row>
      <xdr:rowOff>31121</xdr:rowOff>
    </xdr:to>
    <xdr:sp macro="" textlink="">
      <xdr:nvSpPr>
        <xdr:cNvPr id="102" name="TextBox 15"/>
        <xdr:cNvSpPr txBox="1"/>
      </xdr:nvSpPr>
      <xdr:spPr>
        <a:xfrm>
          <a:off x="1124656" y="2175761"/>
          <a:ext cx="351641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No</a:t>
          </a:r>
        </a:p>
      </xdr:txBody>
    </xdr:sp>
    <xdr:clientData/>
  </xdr:twoCellAnchor>
  <xdr:twoCellAnchor>
    <xdr:from>
      <xdr:col>5</xdr:col>
      <xdr:colOff>207838</xdr:colOff>
      <xdr:row>7</xdr:row>
      <xdr:rowOff>126684</xdr:rowOff>
    </xdr:from>
    <xdr:to>
      <xdr:col>6</xdr:col>
      <xdr:colOff>209375</xdr:colOff>
      <xdr:row>12</xdr:row>
      <xdr:rowOff>66395</xdr:rowOff>
    </xdr:to>
    <xdr:cxnSp macro="">
      <xdr:nvCxnSpPr>
        <xdr:cNvPr id="103" name="Elbow Connector 102"/>
        <xdr:cNvCxnSpPr>
          <a:stCxn id="100" idx="1"/>
          <a:endCxn id="68" idx="1"/>
        </xdr:cNvCxnSpPr>
      </xdr:nvCxnSpPr>
      <xdr:spPr>
        <a:xfrm rot="10800000" flipH="1">
          <a:off x="1207963" y="1536384"/>
          <a:ext cx="611137" cy="892211"/>
        </a:xfrm>
        <a:prstGeom prst="bentConnector3">
          <a:avLst>
            <a:gd name="adj1" fmla="val -37682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152808</xdr:colOff>
      <xdr:row>25</xdr:row>
      <xdr:rowOff>155863</xdr:rowOff>
    </xdr:from>
    <xdr:to>
      <xdr:col>13</xdr:col>
      <xdr:colOff>219076</xdr:colOff>
      <xdr:row>28</xdr:row>
      <xdr:rowOff>47624</xdr:rowOff>
    </xdr:to>
    <xdr:sp macro="" textlink="">
      <xdr:nvSpPr>
        <xdr:cNvPr id="104" name="Flowchart: Document 103"/>
        <xdr:cNvSpPr/>
      </xdr:nvSpPr>
      <xdr:spPr>
        <a:xfrm>
          <a:off x="5420133" y="4994563"/>
          <a:ext cx="675868" cy="463261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Print</a:t>
          </a:r>
          <a:r>
            <a:rPr lang="en-US" sz="900" b="1" baseline="0"/>
            <a:t> Out SPAT</a:t>
          </a:r>
          <a:endParaRPr lang="en-US" sz="900" b="1"/>
        </a:p>
      </xdr:txBody>
    </xdr:sp>
    <xdr:clientData/>
  </xdr:twoCellAnchor>
  <xdr:twoCellAnchor>
    <xdr:from>
      <xdr:col>7</xdr:col>
      <xdr:colOff>130071</xdr:colOff>
      <xdr:row>5</xdr:row>
      <xdr:rowOff>14209</xdr:rowOff>
    </xdr:from>
    <xdr:to>
      <xdr:col>7</xdr:col>
      <xdr:colOff>132880</xdr:colOff>
      <xdr:row>6</xdr:row>
      <xdr:rowOff>126683</xdr:rowOff>
    </xdr:to>
    <xdr:cxnSp macro="">
      <xdr:nvCxnSpPr>
        <xdr:cNvPr id="105" name="Straight Arrow Connector 104"/>
        <xdr:cNvCxnSpPr>
          <a:stCxn id="39" idx="2"/>
          <a:endCxn id="68" idx="0"/>
        </xdr:cNvCxnSpPr>
      </xdr:nvCxnSpPr>
      <xdr:spPr>
        <a:xfrm>
          <a:off x="2349396" y="1042909"/>
          <a:ext cx="2809" cy="302974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130279</xdr:colOff>
      <xdr:row>14</xdr:row>
      <xdr:rowOff>142594</xdr:rowOff>
    </xdr:from>
    <xdr:to>
      <xdr:col>7</xdr:col>
      <xdr:colOff>133535</xdr:colOff>
      <xdr:row>21</xdr:row>
      <xdr:rowOff>9196</xdr:rowOff>
    </xdr:to>
    <xdr:cxnSp macro="">
      <xdr:nvCxnSpPr>
        <xdr:cNvPr id="106" name="Straight Arrow Connector 105"/>
        <xdr:cNvCxnSpPr>
          <a:stCxn id="100" idx="2"/>
          <a:endCxn id="63" idx="0"/>
        </xdr:cNvCxnSpPr>
      </xdr:nvCxnSpPr>
      <xdr:spPr>
        <a:xfrm>
          <a:off x="2349604" y="2885794"/>
          <a:ext cx="3256" cy="1200102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466692</xdr:colOff>
      <xdr:row>34</xdr:row>
      <xdr:rowOff>16327</xdr:rowOff>
    </xdr:from>
    <xdr:to>
      <xdr:col>24</xdr:col>
      <xdr:colOff>317013</xdr:colOff>
      <xdr:row>36</xdr:row>
      <xdr:rowOff>16327</xdr:rowOff>
    </xdr:to>
    <xdr:sp macro="" textlink="">
      <xdr:nvSpPr>
        <xdr:cNvPr id="107" name="Rounded Rectangle 106"/>
        <xdr:cNvSpPr/>
      </xdr:nvSpPr>
      <xdr:spPr>
        <a:xfrm>
          <a:off x="11830017" y="6569527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PP-QM</a:t>
          </a:r>
        </a:p>
      </xdr:txBody>
    </xdr:sp>
    <xdr:clientData/>
  </xdr:twoCellAnchor>
  <xdr:twoCellAnchor>
    <xdr:from>
      <xdr:col>22</xdr:col>
      <xdr:colOff>375207</xdr:colOff>
      <xdr:row>35</xdr:row>
      <xdr:rowOff>167451</xdr:rowOff>
    </xdr:from>
    <xdr:to>
      <xdr:col>24</xdr:col>
      <xdr:colOff>474975</xdr:colOff>
      <xdr:row>37</xdr:row>
      <xdr:rowOff>1895</xdr:rowOff>
    </xdr:to>
    <xdr:sp macro="" textlink="">
      <xdr:nvSpPr>
        <xdr:cNvPr id="108" name="TextBox 85"/>
        <xdr:cNvSpPr txBox="1"/>
      </xdr:nvSpPr>
      <xdr:spPr>
        <a:xfrm>
          <a:off x="11738532" y="6911151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 editAs="oneCell">
    <xdr:from>
      <xdr:col>24</xdr:col>
      <xdr:colOff>138451</xdr:colOff>
      <xdr:row>34</xdr:row>
      <xdr:rowOff>24570</xdr:rowOff>
    </xdr:from>
    <xdr:to>
      <xdr:col>24</xdr:col>
      <xdr:colOff>302205</xdr:colOff>
      <xdr:row>34</xdr:row>
      <xdr:rowOff>138870</xdr:rowOff>
    </xdr:to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0976" y="6577770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215239</xdr:colOff>
      <xdr:row>35</xdr:row>
      <xdr:rowOff>13683</xdr:rowOff>
    </xdr:from>
    <xdr:to>
      <xdr:col>22</xdr:col>
      <xdr:colOff>466692</xdr:colOff>
      <xdr:row>35</xdr:row>
      <xdr:rowOff>16327</xdr:rowOff>
    </xdr:to>
    <xdr:cxnSp macro="">
      <xdr:nvCxnSpPr>
        <xdr:cNvPr id="110" name="Straight Arrow Connector 109"/>
        <xdr:cNvCxnSpPr>
          <a:endCxn id="107" idx="1"/>
        </xdr:cNvCxnSpPr>
      </xdr:nvCxnSpPr>
      <xdr:spPr>
        <a:xfrm>
          <a:off x="11578564" y="6757383"/>
          <a:ext cx="251453" cy="26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281833</xdr:colOff>
      <xdr:row>25</xdr:row>
      <xdr:rowOff>85602</xdr:rowOff>
    </xdr:from>
    <xdr:to>
      <xdr:col>22</xdr:col>
      <xdr:colOff>126712</xdr:colOff>
      <xdr:row>27</xdr:row>
      <xdr:rowOff>85602</xdr:rowOff>
    </xdr:to>
    <xdr:sp macro="" textlink="">
      <xdr:nvSpPr>
        <xdr:cNvPr id="111" name="Rounded Rectangle 110"/>
        <xdr:cNvSpPr/>
      </xdr:nvSpPr>
      <xdr:spPr>
        <a:xfrm>
          <a:off x="10425958" y="4924302"/>
          <a:ext cx="1064079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Input Data %Brix</a:t>
          </a:r>
        </a:p>
      </xdr:txBody>
    </xdr:sp>
    <xdr:clientData/>
  </xdr:twoCellAnchor>
  <xdr:twoCellAnchor editAs="oneCell">
    <xdr:from>
      <xdr:col>21</xdr:col>
      <xdr:colOff>608034</xdr:colOff>
      <xdr:row>25</xdr:row>
      <xdr:rowOff>85602</xdr:rowOff>
    </xdr:from>
    <xdr:to>
      <xdr:col>22</xdr:col>
      <xdr:colOff>162680</xdr:colOff>
      <xdr:row>26</xdr:row>
      <xdr:rowOff>9402</xdr:rowOff>
    </xdr:to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1759" y="4924302"/>
          <a:ext cx="164246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21</xdr:col>
      <xdr:colOff>197549</xdr:colOff>
      <xdr:row>24</xdr:row>
      <xdr:rowOff>116975</xdr:rowOff>
    </xdr:from>
    <xdr:to>
      <xdr:col>21</xdr:col>
      <xdr:colOff>204272</xdr:colOff>
      <xdr:row>25</xdr:row>
      <xdr:rowOff>85602</xdr:rowOff>
    </xdr:to>
    <xdr:cxnSp macro="">
      <xdr:nvCxnSpPr>
        <xdr:cNvPr id="113" name="Straight Arrow Connector 112"/>
        <xdr:cNvCxnSpPr>
          <a:stCxn id="7" idx="2"/>
          <a:endCxn id="111" idx="0"/>
        </xdr:cNvCxnSpPr>
      </xdr:nvCxnSpPr>
      <xdr:spPr>
        <a:xfrm>
          <a:off x="10951274" y="4765175"/>
          <a:ext cx="6723" cy="159127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197550</xdr:colOff>
      <xdr:row>27</xdr:row>
      <xdr:rowOff>85602</xdr:rowOff>
    </xdr:from>
    <xdr:to>
      <xdr:col>21</xdr:col>
      <xdr:colOff>204273</xdr:colOff>
      <xdr:row>28</xdr:row>
      <xdr:rowOff>83361</xdr:rowOff>
    </xdr:to>
    <xdr:cxnSp macro="">
      <xdr:nvCxnSpPr>
        <xdr:cNvPr id="114" name="Straight Arrow Connector 113"/>
        <xdr:cNvCxnSpPr>
          <a:stCxn id="111" idx="2"/>
          <a:endCxn id="8" idx="0"/>
        </xdr:cNvCxnSpPr>
      </xdr:nvCxnSpPr>
      <xdr:spPr>
        <a:xfrm flipH="1">
          <a:off x="10951275" y="5305302"/>
          <a:ext cx="6723" cy="188259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485742</xdr:colOff>
      <xdr:row>36</xdr:row>
      <xdr:rowOff>149677</xdr:rowOff>
    </xdr:from>
    <xdr:to>
      <xdr:col>24</xdr:col>
      <xdr:colOff>336063</xdr:colOff>
      <xdr:row>38</xdr:row>
      <xdr:rowOff>149677</xdr:rowOff>
    </xdr:to>
    <xdr:sp macro="" textlink="">
      <xdr:nvSpPr>
        <xdr:cNvPr id="115" name="Rounded Rectangle 114"/>
        <xdr:cNvSpPr/>
      </xdr:nvSpPr>
      <xdr:spPr>
        <a:xfrm>
          <a:off x="11849067" y="7083877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PM</a:t>
          </a:r>
        </a:p>
      </xdr:txBody>
    </xdr:sp>
    <xdr:clientData/>
  </xdr:twoCellAnchor>
  <xdr:twoCellAnchor>
    <xdr:from>
      <xdr:col>22</xdr:col>
      <xdr:colOff>403782</xdr:colOff>
      <xdr:row>38</xdr:row>
      <xdr:rowOff>138876</xdr:rowOff>
    </xdr:from>
    <xdr:to>
      <xdr:col>24</xdr:col>
      <xdr:colOff>503550</xdr:colOff>
      <xdr:row>39</xdr:row>
      <xdr:rowOff>163820</xdr:rowOff>
    </xdr:to>
    <xdr:sp macro="" textlink="">
      <xdr:nvSpPr>
        <xdr:cNvPr id="116" name="TextBox 85"/>
        <xdr:cNvSpPr txBox="1"/>
      </xdr:nvSpPr>
      <xdr:spPr>
        <a:xfrm>
          <a:off x="11767107" y="7454076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 editAs="oneCell">
    <xdr:from>
      <xdr:col>24</xdr:col>
      <xdr:colOff>157501</xdr:colOff>
      <xdr:row>36</xdr:row>
      <xdr:rowOff>157920</xdr:rowOff>
    </xdr:from>
    <xdr:to>
      <xdr:col>24</xdr:col>
      <xdr:colOff>321255</xdr:colOff>
      <xdr:row>37</xdr:row>
      <xdr:rowOff>81720</xdr:rowOff>
    </xdr:to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0026" y="7092120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234289</xdr:colOff>
      <xdr:row>37</xdr:row>
      <xdr:rowOff>137508</xdr:rowOff>
    </xdr:from>
    <xdr:to>
      <xdr:col>22</xdr:col>
      <xdr:colOff>485742</xdr:colOff>
      <xdr:row>37</xdr:row>
      <xdr:rowOff>140152</xdr:rowOff>
    </xdr:to>
    <xdr:cxnSp macro="">
      <xdr:nvCxnSpPr>
        <xdr:cNvPr id="118" name="Straight Arrow Connector 117"/>
        <xdr:cNvCxnSpPr/>
      </xdr:nvCxnSpPr>
      <xdr:spPr>
        <a:xfrm>
          <a:off x="11597614" y="7262208"/>
          <a:ext cx="251453" cy="26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161892</xdr:colOff>
      <xdr:row>17</xdr:row>
      <xdr:rowOff>187777</xdr:rowOff>
    </xdr:from>
    <xdr:to>
      <xdr:col>19</xdr:col>
      <xdr:colOff>12213</xdr:colOff>
      <xdr:row>19</xdr:row>
      <xdr:rowOff>187777</xdr:rowOff>
    </xdr:to>
    <xdr:sp macro="" textlink="">
      <xdr:nvSpPr>
        <xdr:cNvPr id="119" name="Rounded Rectangle 118"/>
        <xdr:cNvSpPr/>
      </xdr:nvSpPr>
      <xdr:spPr>
        <a:xfrm>
          <a:off x="8477217" y="3502477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PM</a:t>
          </a:r>
        </a:p>
      </xdr:txBody>
    </xdr:sp>
    <xdr:clientData/>
  </xdr:twoCellAnchor>
  <xdr:twoCellAnchor editAs="oneCell">
    <xdr:from>
      <xdr:col>18</xdr:col>
      <xdr:colOff>443251</xdr:colOff>
      <xdr:row>18</xdr:row>
      <xdr:rowOff>34095</xdr:rowOff>
    </xdr:from>
    <xdr:to>
      <xdr:col>18</xdr:col>
      <xdr:colOff>607005</xdr:colOff>
      <xdr:row>18</xdr:row>
      <xdr:rowOff>148395</xdr:rowOff>
    </xdr:to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8176" y="3539295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41832</xdr:colOff>
      <xdr:row>17</xdr:row>
      <xdr:rowOff>24576</xdr:rowOff>
    </xdr:from>
    <xdr:to>
      <xdr:col>19</xdr:col>
      <xdr:colOff>141600</xdr:colOff>
      <xdr:row>18</xdr:row>
      <xdr:rowOff>49520</xdr:rowOff>
    </xdr:to>
    <xdr:sp macro="" textlink="">
      <xdr:nvSpPr>
        <xdr:cNvPr id="121" name="TextBox 85"/>
        <xdr:cNvSpPr txBox="1"/>
      </xdr:nvSpPr>
      <xdr:spPr>
        <a:xfrm>
          <a:off x="8357157" y="3339276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18</xdr:col>
      <xdr:colOff>87053</xdr:colOff>
      <xdr:row>19</xdr:row>
      <xdr:rowOff>187777</xdr:rowOff>
    </xdr:from>
    <xdr:to>
      <xdr:col>18</xdr:col>
      <xdr:colOff>87457</xdr:colOff>
      <xdr:row>21</xdr:row>
      <xdr:rowOff>24379</xdr:rowOff>
    </xdr:to>
    <xdr:cxnSp macro="">
      <xdr:nvCxnSpPr>
        <xdr:cNvPr id="122" name="Straight Arrow Connector 121"/>
        <xdr:cNvCxnSpPr>
          <a:stCxn id="6" idx="0"/>
          <a:endCxn id="119" idx="2"/>
        </xdr:cNvCxnSpPr>
      </xdr:nvCxnSpPr>
      <xdr:spPr>
        <a:xfrm flipH="1" flipV="1">
          <a:off x="9011978" y="3883477"/>
          <a:ext cx="404" cy="21760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468773</xdr:colOff>
      <xdr:row>31</xdr:row>
      <xdr:rowOff>66674</xdr:rowOff>
    </xdr:from>
    <xdr:to>
      <xdr:col>24</xdr:col>
      <xdr:colOff>319094</xdr:colOff>
      <xdr:row>33</xdr:row>
      <xdr:rowOff>66674</xdr:rowOff>
    </xdr:to>
    <xdr:sp macro="" textlink="">
      <xdr:nvSpPr>
        <xdr:cNvPr id="123" name="Rounded Rectangle 122"/>
        <xdr:cNvSpPr/>
      </xdr:nvSpPr>
      <xdr:spPr>
        <a:xfrm>
          <a:off x="11832098" y="6048374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QM</a:t>
          </a:r>
        </a:p>
      </xdr:txBody>
    </xdr:sp>
    <xdr:clientData/>
  </xdr:twoCellAnchor>
  <xdr:twoCellAnchor editAs="oneCell">
    <xdr:from>
      <xdr:col>24</xdr:col>
      <xdr:colOff>181994</xdr:colOff>
      <xdr:row>31</xdr:row>
      <xdr:rowOff>65392</xdr:rowOff>
    </xdr:from>
    <xdr:to>
      <xdr:col>24</xdr:col>
      <xdr:colOff>345748</xdr:colOff>
      <xdr:row>31</xdr:row>
      <xdr:rowOff>179692</xdr:rowOff>
    </xdr:to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4519" y="6047092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126712</xdr:colOff>
      <xdr:row>26</xdr:row>
      <xdr:rowOff>85602</xdr:rowOff>
    </xdr:from>
    <xdr:to>
      <xdr:col>22</xdr:col>
      <xdr:colOff>438837</xdr:colOff>
      <xdr:row>26</xdr:row>
      <xdr:rowOff>85724</xdr:rowOff>
    </xdr:to>
    <xdr:cxnSp macro="">
      <xdr:nvCxnSpPr>
        <xdr:cNvPr id="125" name="Straight Arrow Connector 124"/>
        <xdr:cNvCxnSpPr>
          <a:stCxn id="111" idx="3"/>
          <a:endCxn id="75" idx="1"/>
        </xdr:cNvCxnSpPr>
      </xdr:nvCxnSpPr>
      <xdr:spPr>
        <a:xfrm>
          <a:off x="11490037" y="5114802"/>
          <a:ext cx="312125" cy="12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119989</xdr:colOff>
      <xdr:row>29</xdr:row>
      <xdr:rowOff>83361</xdr:rowOff>
    </xdr:from>
    <xdr:to>
      <xdr:col>22</xdr:col>
      <xdr:colOff>464735</xdr:colOff>
      <xdr:row>29</xdr:row>
      <xdr:rowOff>83846</xdr:rowOff>
    </xdr:to>
    <xdr:cxnSp macro="">
      <xdr:nvCxnSpPr>
        <xdr:cNvPr id="126" name="Straight Arrow Connector 125"/>
        <xdr:cNvCxnSpPr>
          <a:stCxn id="8" idx="3"/>
          <a:endCxn id="51" idx="1"/>
        </xdr:cNvCxnSpPr>
      </xdr:nvCxnSpPr>
      <xdr:spPr>
        <a:xfrm>
          <a:off x="11483314" y="5684061"/>
          <a:ext cx="344746" cy="48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119989</xdr:colOff>
      <xdr:row>32</xdr:row>
      <xdr:rowOff>61308</xdr:rowOff>
    </xdr:from>
    <xdr:to>
      <xdr:col>22</xdr:col>
      <xdr:colOff>468773</xdr:colOff>
      <xdr:row>32</xdr:row>
      <xdr:rowOff>66674</xdr:rowOff>
    </xdr:to>
    <xdr:cxnSp macro="">
      <xdr:nvCxnSpPr>
        <xdr:cNvPr id="127" name="Straight Arrow Connector 126"/>
        <xdr:cNvCxnSpPr>
          <a:stCxn id="56" idx="3"/>
          <a:endCxn id="123" idx="1"/>
        </xdr:cNvCxnSpPr>
      </xdr:nvCxnSpPr>
      <xdr:spPr>
        <a:xfrm>
          <a:off x="11483314" y="6233508"/>
          <a:ext cx="348784" cy="536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275111</xdr:colOff>
      <xdr:row>26</xdr:row>
      <xdr:rowOff>85602</xdr:rowOff>
    </xdr:from>
    <xdr:to>
      <xdr:col>20</xdr:col>
      <xdr:colOff>281834</xdr:colOff>
      <xdr:row>32</xdr:row>
      <xdr:rowOff>61308</xdr:rowOff>
    </xdr:to>
    <xdr:cxnSp macro="">
      <xdr:nvCxnSpPr>
        <xdr:cNvPr id="128" name="Elbow Connector 127"/>
        <xdr:cNvCxnSpPr>
          <a:stCxn id="111" idx="1"/>
          <a:endCxn id="56" idx="1"/>
        </xdr:cNvCxnSpPr>
      </xdr:nvCxnSpPr>
      <xdr:spPr>
        <a:xfrm rot="10800000" flipV="1">
          <a:off x="10419236" y="5114802"/>
          <a:ext cx="6723" cy="1118706"/>
        </a:xfrm>
        <a:prstGeom prst="bentConnector3">
          <a:avLst>
            <a:gd name="adj1" fmla="val 3500268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506402</xdr:colOff>
      <xdr:row>29</xdr:row>
      <xdr:rowOff>76200</xdr:rowOff>
    </xdr:from>
    <xdr:to>
      <xdr:col>20</xdr:col>
      <xdr:colOff>57150</xdr:colOff>
      <xdr:row>29</xdr:row>
      <xdr:rowOff>80644</xdr:rowOff>
    </xdr:to>
    <xdr:cxnSp macro="">
      <xdr:nvCxnSpPr>
        <xdr:cNvPr id="129" name="Straight Arrow Connector 128"/>
        <xdr:cNvCxnSpPr>
          <a:endCxn id="87" idx="3"/>
        </xdr:cNvCxnSpPr>
      </xdr:nvCxnSpPr>
      <xdr:spPr>
        <a:xfrm flipH="1">
          <a:off x="8212127" y="5676900"/>
          <a:ext cx="1989148" cy="44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29</xdr:row>
      <xdr:rowOff>76200</xdr:rowOff>
    </xdr:from>
    <xdr:to>
      <xdr:col>20</xdr:col>
      <xdr:colOff>303688</xdr:colOff>
      <xdr:row>29</xdr:row>
      <xdr:rowOff>83362</xdr:rowOff>
    </xdr:to>
    <xdr:cxnSp macro="">
      <xdr:nvCxnSpPr>
        <xdr:cNvPr id="130" name="Straight Connector 129"/>
        <xdr:cNvCxnSpPr/>
      </xdr:nvCxnSpPr>
      <xdr:spPr>
        <a:xfrm flipH="1" flipV="1">
          <a:off x="10163175" y="5676900"/>
          <a:ext cx="284638" cy="716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373854</xdr:colOff>
      <xdr:row>33</xdr:row>
      <xdr:rowOff>14645</xdr:rowOff>
    </xdr:from>
    <xdr:to>
      <xdr:col>24</xdr:col>
      <xdr:colOff>473622</xdr:colOff>
      <xdr:row>34</xdr:row>
      <xdr:rowOff>39589</xdr:rowOff>
    </xdr:to>
    <xdr:sp macro="" textlink="">
      <xdr:nvSpPr>
        <xdr:cNvPr id="131" name="TextBox 85"/>
        <xdr:cNvSpPr txBox="1"/>
      </xdr:nvSpPr>
      <xdr:spPr>
        <a:xfrm>
          <a:off x="11737179" y="6377345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22</xdr:col>
      <xdr:colOff>297654</xdr:colOff>
      <xdr:row>27</xdr:row>
      <xdr:rowOff>52745</xdr:rowOff>
    </xdr:from>
    <xdr:to>
      <xdr:col>24</xdr:col>
      <xdr:colOff>397422</xdr:colOff>
      <xdr:row>28</xdr:row>
      <xdr:rowOff>77689</xdr:rowOff>
    </xdr:to>
    <xdr:sp macro="" textlink="">
      <xdr:nvSpPr>
        <xdr:cNvPr id="132" name="TextBox 85"/>
        <xdr:cNvSpPr txBox="1"/>
      </xdr:nvSpPr>
      <xdr:spPr>
        <a:xfrm>
          <a:off x="11660979" y="5272445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1</xdr:col>
      <xdr:colOff>89647</xdr:colOff>
      <xdr:row>16</xdr:row>
      <xdr:rowOff>173182</xdr:rowOff>
    </xdr:from>
    <xdr:to>
      <xdr:col>25</xdr:col>
      <xdr:colOff>294408</xdr:colOff>
      <xdr:row>52</xdr:row>
      <xdr:rowOff>138545</xdr:rowOff>
    </xdr:to>
    <xdr:sp macro="" textlink="">
      <xdr:nvSpPr>
        <xdr:cNvPr id="133" name="Rectangle 132"/>
        <xdr:cNvSpPr/>
      </xdr:nvSpPr>
      <xdr:spPr>
        <a:xfrm>
          <a:off x="280147" y="3299623"/>
          <a:ext cx="13113937" cy="6823363"/>
        </a:xfrm>
        <a:prstGeom prst="rect">
          <a:avLst/>
        </a:prstGeom>
        <a:noFill/>
        <a:ln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476250</xdr:colOff>
      <xdr:row>16</xdr:row>
      <xdr:rowOff>57150</xdr:rowOff>
    </xdr:from>
    <xdr:to>
      <xdr:col>13</xdr:col>
      <xdr:colOff>123825</xdr:colOff>
      <xdr:row>17</xdr:row>
      <xdr:rowOff>123825</xdr:rowOff>
    </xdr:to>
    <xdr:sp macro="" textlink="">
      <xdr:nvSpPr>
        <xdr:cNvPr id="134" name="Rectangle 133"/>
        <xdr:cNvSpPr/>
      </xdr:nvSpPr>
      <xdr:spPr>
        <a:xfrm>
          <a:off x="4524375" y="3181350"/>
          <a:ext cx="1476375" cy="25717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ERP SAP Agri System</a:t>
          </a:r>
        </a:p>
      </xdr:txBody>
    </xdr:sp>
    <xdr:clientData/>
  </xdr:twoCellAnchor>
  <xdr:twoCellAnchor editAs="oneCell">
    <xdr:from>
      <xdr:col>16</xdr:col>
      <xdr:colOff>342538</xdr:colOff>
      <xdr:row>21</xdr:row>
      <xdr:rowOff>34795</xdr:rowOff>
    </xdr:from>
    <xdr:to>
      <xdr:col>16</xdr:col>
      <xdr:colOff>506292</xdr:colOff>
      <xdr:row>21</xdr:row>
      <xdr:rowOff>149095</xdr:rowOff>
    </xdr:to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6156" y="4113736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256761</xdr:colOff>
      <xdr:row>23</xdr:row>
      <xdr:rowOff>33131</xdr:rowOff>
    </xdr:from>
    <xdr:to>
      <xdr:col>15</xdr:col>
      <xdr:colOff>256761</xdr:colOff>
      <xdr:row>26</xdr:row>
      <xdr:rowOff>149087</xdr:rowOff>
    </xdr:to>
    <xdr:cxnSp macro="">
      <xdr:nvCxnSpPr>
        <xdr:cNvPr id="136" name="Straight Connector 135"/>
        <xdr:cNvCxnSpPr/>
      </xdr:nvCxnSpPr>
      <xdr:spPr>
        <a:xfrm>
          <a:off x="7352886" y="4490831"/>
          <a:ext cx="0" cy="687456"/>
        </a:xfrm>
        <a:prstGeom prst="line">
          <a:avLst/>
        </a:prstGeom>
        <a:ln>
          <a:prstDash val="sysDot"/>
          <a:head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255984</xdr:colOff>
      <xdr:row>26</xdr:row>
      <xdr:rowOff>136922</xdr:rowOff>
    </xdr:from>
    <xdr:to>
      <xdr:col>15</xdr:col>
      <xdr:colOff>256762</xdr:colOff>
      <xdr:row>26</xdr:row>
      <xdr:rowOff>140806</xdr:rowOff>
    </xdr:to>
    <xdr:cxnSp macro="">
      <xdr:nvCxnSpPr>
        <xdr:cNvPr id="137" name="Straight Connector 136"/>
        <xdr:cNvCxnSpPr/>
      </xdr:nvCxnSpPr>
      <xdr:spPr>
        <a:xfrm flipH="1" flipV="1">
          <a:off x="6132909" y="5166122"/>
          <a:ext cx="1219978" cy="3884"/>
        </a:xfrm>
        <a:prstGeom prst="line">
          <a:avLst/>
        </a:prstGeom>
        <a:ln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125190</xdr:colOff>
      <xdr:row>43</xdr:row>
      <xdr:rowOff>159645</xdr:rowOff>
    </xdr:from>
    <xdr:to>
      <xdr:col>22</xdr:col>
      <xdr:colOff>533195</xdr:colOff>
      <xdr:row>45</xdr:row>
      <xdr:rowOff>98863</xdr:rowOff>
    </xdr:to>
    <xdr:cxnSp macro="">
      <xdr:nvCxnSpPr>
        <xdr:cNvPr id="141" name="Elbow Connector 140"/>
        <xdr:cNvCxnSpPr>
          <a:stCxn id="60" idx="2"/>
          <a:endCxn id="14" idx="3"/>
        </xdr:cNvCxnSpPr>
      </xdr:nvCxnSpPr>
      <xdr:spPr>
        <a:xfrm rot="5400000">
          <a:off x="11532409" y="8383451"/>
          <a:ext cx="320218" cy="408005"/>
        </a:xfrm>
        <a:prstGeom prst="bentConnector2">
          <a:avLst/>
        </a:prstGeom>
        <a:ln>
          <a:prstDash val="sysDot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376221</xdr:colOff>
      <xdr:row>50</xdr:row>
      <xdr:rowOff>95769</xdr:rowOff>
    </xdr:from>
    <xdr:to>
      <xdr:col>17</xdr:col>
      <xdr:colOff>471508</xdr:colOff>
      <xdr:row>51</xdr:row>
      <xdr:rowOff>120713</xdr:rowOff>
    </xdr:to>
    <xdr:sp macro="" textlink="">
      <xdr:nvSpPr>
        <xdr:cNvPr id="142" name="TextBox 86"/>
        <xdr:cNvSpPr txBox="1"/>
      </xdr:nvSpPr>
      <xdr:spPr>
        <a:xfrm>
          <a:off x="7472346" y="9696969"/>
          <a:ext cx="1314487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2</xdr:col>
      <xdr:colOff>38021</xdr:colOff>
      <xdr:row>21</xdr:row>
      <xdr:rowOff>6955</xdr:rowOff>
    </xdr:from>
    <xdr:to>
      <xdr:col>5</xdr:col>
      <xdr:colOff>478941</xdr:colOff>
      <xdr:row>23</xdr:row>
      <xdr:rowOff>6955</xdr:rowOff>
    </xdr:to>
    <xdr:sp macro="" textlink="">
      <xdr:nvSpPr>
        <xdr:cNvPr id="140" name="Rounded Rectangle 139"/>
        <xdr:cNvSpPr/>
      </xdr:nvSpPr>
      <xdr:spPr>
        <a:xfrm>
          <a:off x="419021" y="4085896"/>
          <a:ext cx="1057244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Nursery</a:t>
          </a:r>
        </a:p>
      </xdr:txBody>
    </xdr:sp>
    <xdr:clientData/>
  </xdr:twoCellAnchor>
  <xdr:twoCellAnchor>
    <xdr:from>
      <xdr:col>2</xdr:col>
      <xdr:colOff>40920</xdr:colOff>
      <xdr:row>17</xdr:row>
      <xdr:rowOff>135465</xdr:rowOff>
    </xdr:from>
    <xdr:to>
      <xdr:col>5</xdr:col>
      <xdr:colOff>483841</xdr:colOff>
      <xdr:row>19</xdr:row>
      <xdr:rowOff>135465</xdr:rowOff>
    </xdr:to>
    <xdr:sp macro="" textlink="">
      <xdr:nvSpPr>
        <xdr:cNvPr id="143" name="Rounded Rectangle 142"/>
        <xdr:cNvSpPr/>
      </xdr:nvSpPr>
      <xdr:spPr>
        <a:xfrm>
          <a:off x="421920" y="3452406"/>
          <a:ext cx="1059245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PS, MM</a:t>
          </a:r>
        </a:p>
      </xdr:txBody>
    </xdr:sp>
    <xdr:clientData/>
  </xdr:twoCellAnchor>
  <xdr:twoCellAnchor editAs="oneCell">
    <xdr:from>
      <xdr:col>5</xdr:col>
      <xdr:colOff>287027</xdr:colOff>
      <xdr:row>17</xdr:row>
      <xdr:rowOff>157471</xdr:rowOff>
    </xdr:from>
    <xdr:to>
      <xdr:col>5</xdr:col>
      <xdr:colOff>459497</xdr:colOff>
      <xdr:row>18</xdr:row>
      <xdr:rowOff>81271</xdr:rowOff>
    </xdr:to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351" y="3474412"/>
          <a:ext cx="172470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185643</xdr:colOff>
      <xdr:row>19</xdr:row>
      <xdr:rowOff>135465</xdr:rowOff>
    </xdr:from>
    <xdr:to>
      <xdr:col>4</xdr:col>
      <xdr:colOff>189543</xdr:colOff>
      <xdr:row>21</xdr:row>
      <xdr:rowOff>6955</xdr:rowOff>
    </xdr:to>
    <xdr:cxnSp macro="">
      <xdr:nvCxnSpPr>
        <xdr:cNvPr id="139" name="Straight Arrow Connector 138"/>
        <xdr:cNvCxnSpPr>
          <a:stCxn id="140" idx="0"/>
          <a:endCxn id="143" idx="2"/>
        </xdr:cNvCxnSpPr>
      </xdr:nvCxnSpPr>
      <xdr:spPr>
        <a:xfrm flipV="1">
          <a:off x="947643" y="3833406"/>
          <a:ext cx="3900" cy="25249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478941</xdr:colOff>
      <xdr:row>22</xdr:row>
      <xdr:rowOff>6955</xdr:rowOff>
    </xdr:from>
    <xdr:to>
      <xdr:col>6</xdr:col>
      <xdr:colOff>210031</xdr:colOff>
      <xdr:row>22</xdr:row>
      <xdr:rowOff>9196</xdr:rowOff>
    </xdr:to>
    <xdr:cxnSp macro="">
      <xdr:nvCxnSpPr>
        <xdr:cNvPr id="146" name="Straight Arrow Connector 145"/>
        <xdr:cNvCxnSpPr>
          <a:stCxn id="140" idx="3"/>
          <a:endCxn id="63" idx="1"/>
        </xdr:cNvCxnSpPr>
      </xdr:nvCxnSpPr>
      <xdr:spPr>
        <a:xfrm>
          <a:off x="1476265" y="4276396"/>
          <a:ext cx="336207" cy="2241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302259</xdr:colOff>
      <xdr:row>48</xdr:row>
      <xdr:rowOff>40591</xdr:rowOff>
    </xdr:from>
    <xdr:to>
      <xdr:col>19</xdr:col>
      <xdr:colOff>466505</xdr:colOff>
      <xdr:row>48</xdr:row>
      <xdr:rowOff>154891</xdr:rowOff>
    </xdr:to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1230" y="9263032"/>
          <a:ext cx="164246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503710</xdr:colOff>
      <xdr:row>21</xdr:row>
      <xdr:rowOff>11205</xdr:rowOff>
    </xdr:from>
    <xdr:to>
      <xdr:col>15</xdr:col>
      <xdr:colOff>351310</xdr:colOff>
      <xdr:row>23</xdr:row>
      <xdr:rowOff>11205</xdr:rowOff>
    </xdr:to>
    <xdr:sp macro="" textlink="">
      <xdr:nvSpPr>
        <xdr:cNvPr id="2" name="Rounded Rectangle 1"/>
        <xdr:cNvSpPr/>
      </xdr:nvSpPr>
      <xdr:spPr>
        <a:xfrm>
          <a:off x="4551835" y="4087905"/>
          <a:ext cx="106680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Surat Perintah Tebang (SPT)</a:t>
          </a:r>
        </a:p>
      </xdr:txBody>
    </xdr:sp>
    <xdr:clientData/>
  </xdr:twoCellAnchor>
  <xdr:twoCellAnchor>
    <xdr:from>
      <xdr:col>15</xdr:col>
      <xdr:colOff>579910</xdr:colOff>
      <xdr:row>21</xdr:row>
      <xdr:rowOff>19500</xdr:rowOff>
    </xdr:from>
    <xdr:to>
      <xdr:col>17</xdr:col>
      <xdr:colOff>427510</xdr:colOff>
      <xdr:row>23</xdr:row>
      <xdr:rowOff>19500</xdr:rowOff>
    </xdr:to>
    <xdr:sp macro="" textlink="">
      <xdr:nvSpPr>
        <xdr:cNvPr id="3" name="Rounded Rectangle 2"/>
        <xdr:cNvSpPr/>
      </xdr:nvSpPr>
      <xdr:spPr>
        <a:xfrm>
          <a:off x="5847235" y="4096200"/>
          <a:ext cx="106680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Tebang Tebu</a:t>
          </a:r>
        </a:p>
      </xdr:txBody>
    </xdr:sp>
    <xdr:clientData/>
  </xdr:twoCellAnchor>
  <xdr:twoCellAnchor>
    <xdr:from>
      <xdr:col>18</xdr:col>
      <xdr:colOff>49974</xdr:colOff>
      <xdr:row>21</xdr:row>
      <xdr:rowOff>17958</xdr:rowOff>
    </xdr:from>
    <xdr:to>
      <xdr:col>19</xdr:col>
      <xdr:colOff>503710</xdr:colOff>
      <xdr:row>23</xdr:row>
      <xdr:rowOff>17958</xdr:rowOff>
    </xdr:to>
    <xdr:sp macro="" textlink="">
      <xdr:nvSpPr>
        <xdr:cNvPr id="4" name="Rounded Rectangle 3"/>
        <xdr:cNvSpPr/>
      </xdr:nvSpPr>
      <xdr:spPr>
        <a:xfrm>
          <a:off x="7146099" y="4094658"/>
          <a:ext cx="1063336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Surat Perintah Angkut Tebu</a:t>
          </a:r>
        </a:p>
      </xdr:txBody>
    </xdr:sp>
    <xdr:clientData/>
  </xdr:twoCellAnchor>
  <xdr:twoCellAnchor>
    <xdr:from>
      <xdr:col>20</xdr:col>
      <xdr:colOff>160564</xdr:colOff>
      <xdr:row>21</xdr:row>
      <xdr:rowOff>24379</xdr:rowOff>
    </xdr:from>
    <xdr:to>
      <xdr:col>22</xdr:col>
      <xdr:colOff>14349</xdr:colOff>
      <xdr:row>23</xdr:row>
      <xdr:rowOff>24379</xdr:rowOff>
    </xdr:to>
    <xdr:sp macro="" textlink="">
      <xdr:nvSpPr>
        <xdr:cNvPr id="5" name="Rounded Rectangle 4"/>
        <xdr:cNvSpPr/>
      </xdr:nvSpPr>
      <xdr:spPr>
        <a:xfrm>
          <a:off x="8475889" y="4101079"/>
          <a:ext cx="107298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Pengangkutan Tebu</a:t>
          </a:r>
        </a:p>
      </xdr:txBody>
    </xdr:sp>
    <xdr:clientData/>
  </xdr:twoCellAnchor>
  <xdr:twoCellAnchor>
    <xdr:from>
      <xdr:col>22</xdr:col>
      <xdr:colOff>275110</xdr:colOff>
      <xdr:row>19</xdr:row>
      <xdr:rowOff>143869</xdr:rowOff>
    </xdr:from>
    <xdr:to>
      <xdr:col>26</xdr:col>
      <xdr:colOff>119988</xdr:colOff>
      <xdr:row>24</xdr:row>
      <xdr:rowOff>105769</xdr:rowOff>
    </xdr:to>
    <xdr:sp macro="" textlink="">
      <xdr:nvSpPr>
        <xdr:cNvPr id="6" name="Diamond 5"/>
        <xdr:cNvSpPr/>
      </xdr:nvSpPr>
      <xdr:spPr>
        <a:xfrm>
          <a:off x="11559434" y="3886634"/>
          <a:ext cx="2265348" cy="914400"/>
        </a:xfrm>
        <a:prstGeom prst="diamond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(Selector)</a:t>
          </a:r>
          <a:br>
            <a:rPr lang="en-US" sz="1000" b="1">
              <a:solidFill>
                <a:schemeClr val="bg1"/>
              </a:solidFill>
            </a:rPr>
          </a:br>
          <a:r>
            <a:rPr lang="en-US" sz="1000" b="1">
              <a:solidFill>
                <a:schemeClr val="bg1"/>
              </a:solidFill>
            </a:rPr>
            <a:t>Pengecekan %brix</a:t>
          </a:r>
        </a:p>
      </xdr:txBody>
    </xdr:sp>
    <xdr:clientData/>
  </xdr:twoCellAnchor>
  <xdr:twoCellAnchor>
    <xdr:from>
      <xdr:col>23</xdr:col>
      <xdr:colOff>275110</xdr:colOff>
      <xdr:row>28</xdr:row>
      <xdr:rowOff>83361</xdr:rowOff>
    </xdr:from>
    <xdr:to>
      <xdr:col>25</xdr:col>
      <xdr:colOff>119989</xdr:colOff>
      <xdr:row>30</xdr:row>
      <xdr:rowOff>83361</xdr:rowOff>
    </xdr:to>
    <xdr:sp macro="" textlink="">
      <xdr:nvSpPr>
        <xdr:cNvPr id="7" name="Rounded Rectangle 6"/>
        <xdr:cNvSpPr/>
      </xdr:nvSpPr>
      <xdr:spPr>
        <a:xfrm>
          <a:off x="10419235" y="5493561"/>
          <a:ext cx="1064079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Penimbangan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(SPAT)</a:t>
          </a:r>
        </a:p>
      </xdr:txBody>
    </xdr:sp>
    <xdr:clientData/>
  </xdr:twoCellAnchor>
  <xdr:twoCellAnchor editAs="oneCell">
    <xdr:from>
      <xdr:col>24</xdr:col>
      <xdr:colOff>579879</xdr:colOff>
      <xdr:row>28</xdr:row>
      <xdr:rowOff>82379</xdr:rowOff>
    </xdr:from>
    <xdr:to>
      <xdr:col>25</xdr:col>
      <xdr:colOff>139008</xdr:colOff>
      <xdr:row>29</xdr:row>
      <xdr:rowOff>6179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3604" y="5492579"/>
          <a:ext cx="168728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503710</xdr:colOff>
      <xdr:row>24</xdr:row>
      <xdr:rowOff>116975</xdr:rowOff>
    </xdr:from>
    <xdr:to>
      <xdr:col>15</xdr:col>
      <xdr:colOff>351310</xdr:colOff>
      <xdr:row>26</xdr:row>
      <xdr:rowOff>116975</xdr:rowOff>
    </xdr:to>
    <xdr:sp macro="" textlink="">
      <xdr:nvSpPr>
        <xdr:cNvPr id="9" name="Rounded Rectangle 8"/>
        <xdr:cNvSpPr/>
      </xdr:nvSpPr>
      <xdr:spPr>
        <a:xfrm>
          <a:off x="4551835" y="4765175"/>
          <a:ext cx="1066800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Input ke 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Front End</a:t>
          </a:r>
        </a:p>
      </xdr:txBody>
    </xdr:sp>
    <xdr:clientData/>
  </xdr:twoCellAnchor>
  <xdr:twoCellAnchor editAs="oneCell">
    <xdr:from>
      <xdr:col>15</xdr:col>
      <xdr:colOff>176873</xdr:colOff>
      <xdr:row>24</xdr:row>
      <xdr:rowOff>116975</xdr:rowOff>
    </xdr:from>
    <xdr:to>
      <xdr:col>15</xdr:col>
      <xdr:colOff>351044</xdr:colOff>
      <xdr:row>25</xdr:row>
      <xdr:rowOff>40775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4198" y="4765175"/>
          <a:ext cx="174171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23</xdr:col>
      <xdr:colOff>275110</xdr:colOff>
      <xdr:row>35</xdr:row>
      <xdr:rowOff>184111</xdr:rowOff>
    </xdr:from>
    <xdr:to>
      <xdr:col>25</xdr:col>
      <xdr:colOff>119989</xdr:colOff>
      <xdr:row>37</xdr:row>
      <xdr:rowOff>184111</xdr:rowOff>
    </xdr:to>
    <xdr:sp macro="" textlink="">
      <xdr:nvSpPr>
        <xdr:cNvPr id="11" name="Rounded Rectangle 10"/>
        <xdr:cNvSpPr/>
      </xdr:nvSpPr>
      <xdr:spPr>
        <a:xfrm>
          <a:off x="10419235" y="6927811"/>
          <a:ext cx="1064079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Gilingan</a:t>
          </a:r>
        </a:p>
      </xdr:txBody>
    </xdr:sp>
    <xdr:clientData/>
  </xdr:twoCellAnchor>
  <xdr:twoCellAnchor>
    <xdr:from>
      <xdr:col>23</xdr:col>
      <xdr:colOff>281840</xdr:colOff>
      <xdr:row>40</xdr:row>
      <xdr:rowOff>127436</xdr:rowOff>
    </xdr:from>
    <xdr:to>
      <xdr:col>25</xdr:col>
      <xdr:colOff>126719</xdr:colOff>
      <xdr:row>43</xdr:row>
      <xdr:rowOff>11205</xdr:rowOff>
    </xdr:to>
    <xdr:sp macro="" textlink="">
      <xdr:nvSpPr>
        <xdr:cNvPr id="12" name="Rounded Rectangle 11"/>
        <xdr:cNvSpPr/>
      </xdr:nvSpPr>
      <xdr:spPr>
        <a:xfrm>
          <a:off x="12171281" y="7870701"/>
          <a:ext cx="1055114" cy="455269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Pengecekan ARI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Per unit angkut</a:t>
          </a:r>
        </a:p>
      </xdr:txBody>
    </xdr:sp>
    <xdr:clientData/>
  </xdr:twoCellAnchor>
  <xdr:twoCellAnchor>
    <xdr:from>
      <xdr:col>23</xdr:col>
      <xdr:colOff>280311</xdr:colOff>
      <xdr:row>44</xdr:row>
      <xdr:rowOff>98862</xdr:rowOff>
    </xdr:from>
    <xdr:to>
      <xdr:col>25</xdr:col>
      <xdr:colOff>125190</xdr:colOff>
      <xdr:row>46</xdr:row>
      <xdr:rowOff>98862</xdr:rowOff>
    </xdr:to>
    <xdr:sp macro="" textlink="">
      <xdr:nvSpPr>
        <xdr:cNvPr id="13" name="Rounded Rectangle 12"/>
        <xdr:cNvSpPr/>
      </xdr:nvSpPr>
      <xdr:spPr>
        <a:xfrm>
          <a:off x="10424436" y="8557062"/>
          <a:ext cx="1064079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Input ke 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front end</a:t>
          </a:r>
        </a:p>
      </xdr:txBody>
    </xdr:sp>
    <xdr:clientData/>
  </xdr:twoCellAnchor>
  <xdr:twoCellAnchor editAs="oneCell">
    <xdr:from>
      <xdr:col>24</xdr:col>
      <xdr:colOff>552711</xdr:colOff>
      <xdr:row>44</xdr:row>
      <xdr:rowOff>98862</xdr:rowOff>
    </xdr:from>
    <xdr:to>
      <xdr:col>25</xdr:col>
      <xdr:colOff>111840</xdr:colOff>
      <xdr:row>45</xdr:row>
      <xdr:rowOff>22662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436" y="8557062"/>
          <a:ext cx="168728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21</xdr:col>
      <xdr:colOff>28146</xdr:colOff>
      <xdr:row>35</xdr:row>
      <xdr:rowOff>186830</xdr:rowOff>
    </xdr:from>
    <xdr:to>
      <xdr:col>22</xdr:col>
      <xdr:colOff>480864</xdr:colOff>
      <xdr:row>37</xdr:row>
      <xdr:rowOff>186830</xdr:rowOff>
    </xdr:to>
    <xdr:sp macro="" textlink="">
      <xdr:nvSpPr>
        <xdr:cNvPr id="15" name="Rounded Rectangle 14"/>
        <xdr:cNvSpPr/>
      </xdr:nvSpPr>
      <xdr:spPr>
        <a:xfrm>
          <a:off x="10707352" y="6977595"/>
          <a:ext cx="1057836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Pemurnian</a:t>
          </a:r>
        </a:p>
      </xdr:txBody>
    </xdr:sp>
    <xdr:clientData/>
  </xdr:twoCellAnchor>
  <xdr:twoCellAnchor>
    <xdr:from>
      <xdr:col>18</xdr:col>
      <xdr:colOff>427510</xdr:colOff>
      <xdr:row>35</xdr:row>
      <xdr:rowOff>186830</xdr:rowOff>
    </xdr:from>
    <xdr:to>
      <xdr:col>20</xdr:col>
      <xdr:colOff>275110</xdr:colOff>
      <xdr:row>37</xdr:row>
      <xdr:rowOff>186830</xdr:rowOff>
    </xdr:to>
    <xdr:sp macro="" textlink="">
      <xdr:nvSpPr>
        <xdr:cNvPr id="16" name="Rounded Rectangle 15"/>
        <xdr:cNvSpPr/>
      </xdr:nvSpPr>
      <xdr:spPr>
        <a:xfrm>
          <a:off x="7523635" y="6930530"/>
          <a:ext cx="106680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Penguapan</a:t>
          </a:r>
        </a:p>
      </xdr:txBody>
    </xdr:sp>
    <xdr:clientData/>
  </xdr:twoCellAnchor>
  <xdr:twoCellAnchor>
    <xdr:from>
      <xdr:col>16</xdr:col>
      <xdr:colOff>337662</xdr:colOff>
      <xdr:row>35</xdr:row>
      <xdr:rowOff>187595</xdr:rowOff>
    </xdr:from>
    <xdr:to>
      <xdr:col>18</xdr:col>
      <xdr:colOff>182541</xdr:colOff>
      <xdr:row>37</xdr:row>
      <xdr:rowOff>187595</xdr:rowOff>
    </xdr:to>
    <xdr:sp macro="" textlink="">
      <xdr:nvSpPr>
        <xdr:cNvPr id="17" name="Rounded Rectangle 16"/>
        <xdr:cNvSpPr/>
      </xdr:nvSpPr>
      <xdr:spPr>
        <a:xfrm>
          <a:off x="6214587" y="6931295"/>
          <a:ext cx="1064079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Masakan &amp; Kristalisasi</a:t>
          </a:r>
        </a:p>
      </xdr:txBody>
    </xdr:sp>
    <xdr:clientData/>
  </xdr:twoCellAnchor>
  <xdr:twoCellAnchor>
    <xdr:from>
      <xdr:col>14</xdr:col>
      <xdr:colOff>268286</xdr:colOff>
      <xdr:row>36</xdr:row>
      <xdr:rowOff>11879</xdr:rowOff>
    </xdr:from>
    <xdr:to>
      <xdr:col>16</xdr:col>
      <xdr:colOff>113164</xdr:colOff>
      <xdr:row>38</xdr:row>
      <xdr:rowOff>11879</xdr:rowOff>
    </xdr:to>
    <xdr:sp macro="" textlink="">
      <xdr:nvSpPr>
        <xdr:cNvPr id="18" name="Rounded Rectangle 17"/>
        <xdr:cNvSpPr/>
      </xdr:nvSpPr>
      <xdr:spPr>
        <a:xfrm>
          <a:off x="4926011" y="6946079"/>
          <a:ext cx="1064078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Putaran &amp; Pengemasan</a:t>
          </a:r>
        </a:p>
      </xdr:txBody>
    </xdr:sp>
    <xdr:clientData/>
  </xdr:twoCellAnchor>
  <xdr:twoCellAnchor>
    <xdr:from>
      <xdr:col>12</xdr:col>
      <xdr:colOff>119988</xdr:colOff>
      <xdr:row>36</xdr:row>
      <xdr:rowOff>15099</xdr:rowOff>
    </xdr:from>
    <xdr:to>
      <xdr:col>13</xdr:col>
      <xdr:colOff>579910</xdr:colOff>
      <xdr:row>38</xdr:row>
      <xdr:rowOff>15099</xdr:rowOff>
    </xdr:to>
    <xdr:sp macro="" textlink="">
      <xdr:nvSpPr>
        <xdr:cNvPr id="19" name="Rounded Rectangle 18"/>
        <xdr:cNvSpPr/>
      </xdr:nvSpPr>
      <xdr:spPr>
        <a:xfrm>
          <a:off x="3558513" y="6949299"/>
          <a:ext cx="1069522" cy="381000"/>
        </a:xfrm>
        <a:prstGeom prst="roundRect">
          <a:avLst/>
        </a:prstGeom>
        <a:solidFill>
          <a:srgbClr val="00B050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Gula</a:t>
          </a:r>
        </a:p>
      </xdr:txBody>
    </xdr:sp>
    <xdr:clientData/>
  </xdr:twoCellAnchor>
  <xdr:twoCellAnchor>
    <xdr:from>
      <xdr:col>14</xdr:col>
      <xdr:colOff>270007</xdr:colOff>
      <xdr:row>39</xdr:row>
      <xdr:rowOff>164347</xdr:rowOff>
    </xdr:from>
    <xdr:to>
      <xdr:col>16</xdr:col>
      <xdr:colOff>114885</xdr:colOff>
      <xdr:row>41</xdr:row>
      <xdr:rowOff>164347</xdr:rowOff>
    </xdr:to>
    <xdr:sp macro="" textlink="">
      <xdr:nvSpPr>
        <xdr:cNvPr id="20" name="Rounded Rectangle 19"/>
        <xdr:cNvSpPr/>
      </xdr:nvSpPr>
      <xdr:spPr>
        <a:xfrm>
          <a:off x="6713389" y="7672288"/>
          <a:ext cx="1055114" cy="381000"/>
        </a:xfrm>
        <a:prstGeom prst="roundRect">
          <a:avLst/>
        </a:prstGeom>
        <a:solidFill>
          <a:srgbClr val="00B050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Tetes</a:t>
          </a:r>
        </a:p>
      </xdr:txBody>
    </xdr:sp>
    <xdr:clientData/>
  </xdr:twoCellAnchor>
  <xdr:twoCellAnchor>
    <xdr:from>
      <xdr:col>14</xdr:col>
      <xdr:colOff>276831</xdr:colOff>
      <xdr:row>43</xdr:row>
      <xdr:rowOff>48341</xdr:rowOff>
    </xdr:from>
    <xdr:to>
      <xdr:col>16</xdr:col>
      <xdr:colOff>121709</xdr:colOff>
      <xdr:row>45</xdr:row>
      <xdr:rowOff>48341</xdr:rowOff>
    </xdr:to>
    <xdr:sp macro="" textlink="">
      <xdr:nvSpPr>
        <xdr:cNvPr id="21" name="Rounded Rectangle 20"/>
        <xdr:cNvSpPr/>
      </xdr:nvSpPr>
      <xdr:spPr>
        <a:xfrm>
          <a:off x="6720213" y="8318282"/>
          <a:ext cx="1055114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Storage Tank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(sounding tts)</a:t>
          </a:r>
        </a:p>
      </xdr:txBody>
    </xdr:sp>
    <xdr:clientData/>
  </xdr:twoCellAnchor>
  <xdr:twoCellAnchor>
    <xdr:from>
      <xdr:col>14</xdr:col>
      <xdr:colOff>276849</xdr:colOff>
      <xdr:row>46</xdr:row>
      <xdr:rowOff>124541</xdr:rowOff>
    </xdr:from>
    <xdr:to>
      <xdr:col>16</xdr:col>
      <xdr:colOff>121727</xdr:colOff>
      <xdr:row>48</xdr:row>
      <xdr:rowOff>124541</xdr:rowOff>
    </xdr:to>
    <xdr:sp macro="" textlink="">
      <xdr:nvSpPr>
        <xdr:cNvPr id="22" name="Rounded Rectangle 21"/>
        <xdr:cNvSpPr/>
      </xdr:nvSpPr>
      <xdr:spPr>
        <a:xfrm>
          <a:off x="6720231" y="8965982"/>
          <a:ext cx="1055114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Input ke 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Front End</a:t>
          </a:r>
        </a:p>
      </xdr:txBody>
    </xdr:sp>
    <xdr:clientData/>
  </xdr:twoCellAnchor>
  <xdr:twoCellAnchor editAs="oneCell">
    <xdr:from>
      <xdr:col>15</xdr:col>
      <xdr:colOff>562333</xdr:colOff>
      <xdr:row>46</xdr:row>
      <xdr:rowOff>124541</xdr:rowOff>
    </xdr:from>
    <xdr:to>
      <xdr:col>16</xdr:col>
      <xdr:colOff>121462</xdr:colOff>
      <xdr:row>47</xdr:row>
      <xdr:rowOff>48341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833" y="8965982"/>
          <a:ext cx="164247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351310</xdr:colOff>
      <xdr:row>22</xdr:row>
      <xdr:rowOff>11205</xdr:rowOff>
    </xdr:from>
    <xdr:to>
      <xdr:col>15</xdr:col>
      <xdr:colOff>579910</xdr:colOff>
      <xdr:row>22</xdr:row>
      <xdr:rowOff>19500</xdr:rowOff>
    </xdr:to>
    <xdr:cxnSp macro="">
      <xdr:nvCxnSpPr>
        <xdr:cNvPr id="24" name="Straight Arrow Connector 23"/>
        <xdr:cNvCxnSpPr>
          <a:stCxn id="2" idx="3"/>
          <a:endCxn id="3" idx="1"/>
        </xdr:cNvCxnSpPr>
      </xdr:nvCxnSpPr>
      <xdr:spPr>
        <a:xfrm>
          <a:off x="5618635" y="4278405"/>
          <a:ext cx="228600" cy="829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427510</xdr:colOff>
      <xdr:row>22</xdr:row>
      <xdr:rowOff>17958</xdr:rowOff>
    </xdr:from>
    <xdr:to>
      <xdr:col>18</xdr:col>
      <xdr:colOff>49974</xdr:colOff>
      <xdr:row>22</xdr:row>
      <xdr:rowOff>19500</xdr:rowOff>
    </xdr:to>
    <xdr:cxnSp macro="">
      <xdr:nvCxnSpPr>
        <xdr:cNvPr id="25" name="Straight Arrow Connector 24"/>
        <xdr:cNvCxnSpPr>
          <a:stCxn id="3" idx="3"/>
          <a:endCxn id="4" idx="1"/>
        </xdr:cNvCxnSpPr>
      </xdr:nvCxnSpPr>
      <xdr:spPr>
        <a:xfrm flipV="1">
          <a:off x="6914035" y="4285158"/>
          <a:ext cx="232064" cy="1542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503710</xdr:colOff>
      <xdr:row>22</xdr:row>
      <xdr:rowOff>17958</xdr:rowOff>
    </xdr:from>
    <xdr:to>
      <xdr:col>20</xdr:col>
      <xdr:colOff>160564</xdr:colOff>
      <xdr:row>22</xdr:row>
      <xdr:rowOff>24379</xdr:rowOff>
    </xdr:to>
    <xdr:cxnSp macro="">
      <xdr:nvCxnSpPr>
        <xdr:cNvPr id="26" name="Straight Arrow Connector 25"/>
        <xdr:cNvCxnSpPr>
          <a:stCxn id="4" idx="3"/>
          <a:endCxn id="5" idx="1"/>
        </xdr:cNvCxnSpPr>
      </xdr:nvCxnSpPr>
      <xdr:spPr>
        <a:xfrm>
          <a:off x="8209435" y="4285158"/>
          <a:ext cx="266454" cy="6421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14349</xdr:colOff>
      <xdr:row>22</xdr:row>
      <xdr:rowOff>24379</xdr:rowOff>
    </xdr:from>
    <xdr:to>
      <xdr:col>22</xdr:col>
      <xdr:colOff>275110</xdr:colOff>
      <xdr:row>22</xdr:row>
      <xdr:rowOff>29569</xdr:rowOff>
    </xdr:to>
    <xdr:cxnSp macro="">
      <xdr:nvCxnSpPr>
        <xdr:cNvPr id="27" name="Straight Arrow Connector 26"/>
        <xdr:cNvCxnSpPr>
          <a:stCxn id="5" idx="3"/>
          <a:endCxn id="6" idx="1"/>
        </xdr:cNvCxnSpPr>
      </xdr:nvCxnSpPr>
      <xdr:spPr>
        <a:xfrm>
          <a:off x="11298673" y="4338644"/>
          <a:ext cx="260761" cy="519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275110</xdr:colOff>
      <xdr:row>36</xdr:row>
      <xdr:rowOff>186830</xdr:rowOff>
    </xdr:from>
    <xdr:to>
      <xdr:col>21</xdr:col>
      <xdr:colOff>28146</xdr:colOff>
      <xdr:row>36</xdr:row>
      <xdr:rowOff>186830</xdr:rowOff>
    </xdr:to>
    <xdr:cxnSp macro="">
      <xdr:nvCxnSpPr>
        <xdr:cNvPr id="28" name="Straight Arrow Connector 27"/>
        <xdr:cNvCxnSpPr>
          <a:stCxn id="15" idx="1"/>
          <a:endCxn id="16" idx="3"/>
        </xdr:cNvCxnSpPr>
      </xdr:nvCxnSpPr>
      <xdr:spPr>
        <a:xfrm flipH="1">
          <a:off x="10349198" y="7168095"/>
          <a:ext cx="358154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182541</xdr:colOff>
      <xdr:row>36</xdr:row>
      <xdr:rowOff>186830</xdr:rowOff>
    </xdr:from>
    <xdr:to>
      <xdr:col>18</xdr:col>
      <xdr:colOff>427510</xdr:colOff>
      <xdr:row>36</xdr:row>
      <xdr:rowOff>187595</xdr:rowOff>
    </xdr:to>
    <xdr:cxnSp macro="">
      <xdr:nvCxnSpPr>
        <xdr:cNvPr id="29" name="Straight Arrow Connector 28"/>
        <xdr:cNvCxnSpPr>
          <a:stCxn id="16" idx="1"/>
          <a:endCxn id="17" idx="3"/>
        </xdr:cNvCxnSpPr>
      </xdr:nvCxnSpPr>
      <xdr:spPr>
        <a:xfrm flipH="1">
          <a:off x="7278666" y="7121030"/>
          <a:ext cx="244969" cy="76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113164</xdr:colOff>
      <xdr:row>36</xdr:row>
      <xdr:rowOff>187595</xdr:rowOff>
    </xdr:from>
    <xdr:to>
      <xdr:col>16</xdr:col>
      <xdr:colOff>337662</xdr:colOff>
      <xdr:row>37</xdr:row>
      <xdr:rowOff>11879</xdr:rowOff>
    </xdr:to>
    <xdr:cxnSp macro="">
      <xdr:nvCxnSpPr>
        <xdr:cNvPr id="30" name="Straight Arrow Connector 29"/>
        <xdr:cNvCxnSpPr>
          <a:stCxn id="17" idx="1"/>
          <a:endCxn id="18" idx="3"/>
        </xdr:cNvCxnSpPr>
      </xdr:nvCxnSpPr>
      <xdr:spPr>
        <a:xfrm flipH="1">
          <a:off x="5990089" y="7121795"/>
          <a:ext cx="224498" cy="14784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579910</xdr:colOff>
      <xdr:row>37</xdr:row>
      <xdr:rowOff>11879</xdr:rowOff>
    </xdr:from>
    <xdr:to>
      <xdr:col>14</xdr:col>
      <xdr:colOff>268286</xdr:colOff>
      <xdr:row>37</xdr:row>
      <xdr:rowOff>15099</xdr:rowOff>
    </xdr:to>
    <xdr:cxnSp macro="">
      <xdr:nvCxnSpPr>
        <xdr:cNvPr id="31" name="Straight Arrow Connector 30"/>
        <xdr:cNvCxnSpPr>
          <a:stCxn id="18" idx="1"/>
          <a:endCxn id="19" idx="3"/>
        </xdr:cNvCxnSpPr>
      </xdr:nvCxnSpPr>
      <xdr:spPr>
        <a:xfrm flipH="1">
          <a:off x="4628035" y="7136579"/>
          <a:ext cx="297976" cy="322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190725</xdr:colOff>
      <xdr:row>38</xdr:row>
      <xdr:rowOff>11879</xdr:rowOff>
    </xdr:from>
    <xdr:to>
      <xdr:col>15</xdr:col>
      <xdr:colOff>192446</xdr:colOff>
      <xdr:row>39</xdr:row>
      <xdr:rowOff>164347</xdr:rowOff>
    </xdr:to>
    <xdr:cxnSp macro="">
      <xdr:nvCxnSpPr>
        <xdr:cNvPr id="32" name="Straight Arrow Connector 31"/>
        <xdr:cNvCxnSpPr>
          <a:stCxn id="18" idx="2"/>
          <a:endCxn id="20" idx="0"/>
        </xdr:cNvCxnSpPr>
      </xdr:nvCxnSpPr>
      <xdr:spPr>
        <a:xfrm>
          <a:off x="7239225" y="7329320"/>
          <a:ext cx="1721" cy="342968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191086</xdr:colOff>
      <xdr:row>41</xdr:row>
      <xdr:rowOff>164347</xdr:rowOff>
    </xdr:from>
    <xdr:to>
      <xdr:col>15</xdr:col>
      <xdr:colOff>197910</xdr:colOff>
      <xdr:row>43</xdr:row>
      <xdr:rowOff>48341</xdr:rowOff>
    </xdr:to>
    <xdr:cxnSp macro="">
      <xdr:nvCxnSpPr>
        <xdr:cNvPr id="33" name="Straight Arrow Connector 32"/>
        <xdr:cNvCxnSpPr>
          <a:stCxn id="20" idx="2"/>
          <a:endCxn id="21" idx="0"/>
        </xdr:cNvCxnSpPr>
      </xdr:nvCxnSpPr>
      <xdr:spPr>
        <a:xfrm>
          <a:off x="7239586" y="8053288"/>
          <a:ext cx="6824" cy="264994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197910</xdr:colOff>
      <xdr:row>45</xdr:row>
      <xdr:rowOff>48341</xdr:rowOff>
    </xdr:from>
    <xdr:to>
      <xdr:col>15</xdr:col>
      <xdr:colOff>197928</xdr:colOff>
      <xdr:row>46</xdr:row>
      <xdr:rowOff>124541</xdr:rowOff>
    </xdr:to>
    <xdr:cxnSp macro="">
      <xdr:nvCxnSpPr>
        <xdr:cNvPr id="34" name="Straight Arrow Connector 33"/>
        <xdr:cNvCxnSpPr>
          <a:stCxn id="21" idx="2"/>
          <a:endCxn id="22" idx="0"/>
        </xdr:cNvCxnSpPr>
      </xdr:nvCxnSpPr>
      <xdr:spPr>
        <a:xfrm>
          <a:off x="7246410" y="8699282"/>
          <a:ext cx="18" cy="2667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197549</xdr:colOff>
      <xdr:row>37</xdr:row>
      <xdr:rowOff>184111</xdr:rowOff>
    </xdr:from>
    <xdr:to>
      <xdr:col>24</xdr:col>
      <xdr:colOff>204279</xdr:colOff>
      <xdr:row>40</xdr:row>
      <xdr:rowOff>127436</xdr:rowOff>
    </xdr:to>
    <xdr:cxnSp macro="">
      <xdr:nvCxnSpPr>
        <xdr:cNvPr id="35" name="Straight Arrow Connector 34"/>
        <xdr:cNvCxnSpPr>
          <a:stCxn id="11" idx="2"/>
          <a:endCxn id="12" idx="0"/>
        </xdr:cNvCxnSpPr>
      </xdr:nvCxnSpPr>
      <xdr:spPr>
        <a:xfrm>
          <a:off x="12692108" y="7355876"/>
          <a:ext cx="6730" cy="51482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202750</xdr:colOff>
      <xdr:row>43</xdr:row>
      <xdr:rowOff>11205</xdr:rowOff>
    </xdr:from>
    <xdr:to>
      <xdr:col>24</xdr:col>
      <xdr:colOff>204279</xdr:colOff>
      <xdr:row>44</xdr:row>
      <xdr:rowOff>98862</xdr:rowOff>
    </xdr:to>
    <xdr:cxnSp macro="">
      <xdr:nvCxnSpPr>
        <xdr:cNvPr id="36" name="Straight Arrow Connector 35"/>
        <xdr:cNvCxnSpPr>
          <a:stCxn id="12" idx="2"/>
          <a:endCxn id="13" idx="0"/>
        </xdr:cNvCxnSpPr>
      </xdr:nvCxnSpPr>
      <xdr:spPr>
        <a:xfrm flipH="1">
          <a:off x="12697309" y="8325970"/>
          <a:ext cx="1529" cy="27815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427510</xdr:colOff>
      <xdr:row>23</xdr:row>
      <xdr:rowOff>11205</xdr:rowOff>
    </xdr:from>
    <xdr:to>
      <xdr:col>14</xdr:col>
      <xdr:colOff>427510</xdr:colOff>
      <xdr:row>24</xdr:row>
      <xdr:rowOff>116975</xdr:rowOff>
    </xdr:to>
    <xdr:cxnSp macro="">
      <xdr:nvCxnSpPr>
        <xdr:cNvPr id="37" name="Straight Arrow Connector 36"/>
        <xdr:cNvCxnSpPr>
          <a:stCxn id="2" idx="2"/>
          <a:endCxn id="9" idx="0"/>
        </xdr:cNvCxnSpPr>
      </xdr:nvCxnSpPr>
      <xdr:spPr>
        <a:xfrm>
          <a:off x="5085235" y="4468905"/>
          <a:ext cx="0" cy="29627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318331</xdr:colOff>
      <xdr:row>1</xdr:row>
      <xdr:rowOff>67993</xdr:rowOff>
    </xdr:from>
    <xdr:to>
      <xdr:col>10</xdr:col>
      <xdr:colOff>546929</xdr:colOff>
      <xdr:row>2</xdr:row>
      <xdr:rowOff>182293</xdr:rowOff>
    </xdr:to>
    <xdr:sp macro="" textlink="">
      <xdr:nvSpPr>
        <xdr:cNvPr id="38" name="Flowchart: Terminator 37"/>
        <xdr:cNvSpPr/>
      </xdr:nvSpPr>
      <xdr:spPr>
        <a:xfrm>
          <a:off x="1920772" y="336934"/>
          <a:ext cx="833716" cy="304800"/>
        </a:xfrm>
        <a:prstGeom prst="flowChartTerminator">
          <a:avLst/>
        </a:prstGeom>
        <a:solidFill>
          <a:srgbClr val="00206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chemeClr val="bg1"/>
              </a:solidFill>
            </a:rPr>
            <a:t>Start</a:t>
          </a:r>
        </a:p>
      </xdr:txBody>
    </xdr:sp>
    <xdr:clientData/>
  </xdr:twoCellAnchor>
  <xdr:twoCellAnchor>
    <xdr:from>
      <xdr:col>26</xdr:col>
      <xdr:colOff>94523</xdr:colOff>
      <xdr:row>18</xdr:row>
      <xdr:rowOff>151717</xdr:rowOff>
    </xdr:from>
    <xdr:to>
      <xdr:col>27</xdr:col>
      <xdr:colOff>17304</xdr:colOff>
      <xdr:row>20</xdr:row>
      <xdr:rowOff>151717</xdr:rowOff>
    </xdr:to>
    <xdr:sp macro="" textlink="">
      <xdr:nvSpPr>
        <xdr:cNvPr id="39" name="Rounded Rectangle 38"/>
        <xdr:cNvSpPr/>
      </xdr:nvSpPr>
      <xdr:spPr>
        <a:xfrm>
          <a:off x="12067448" y="3656917"/>
          <a:ext cx="532381" cy="38100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End</a:t>
          </a:r>
        </a:p>
      </xdr:txBody>
    </xdr:sp>
    <xdr:clientData/>
  </xdr:twoCellAnchor>
  <xdr:twoCellAnchor>
    <xdr:from>
      <xdr:col>26</xdr:col>
      <xdr:colOff>119988</xdr:colOff>
      <xdr:row>20</xdr:row>
      <xdr:rowOff>151717</xdr:rowOff>
    </xdr:from>
    <xdr:to>
      <xdr:col>26</xdr:col>
      <xdr:colOff>358473</xdr:colOff>
      <xdr:row>22</xdr:row>
      <xdr:rowOff>29569</xdr:rowOff>
    </xdr:to>
    <xdr:cxnSp macro="">
      <xdr:nvCxnSpPr>
        <xdr:cNvPr id="40" name="Elbow Connector 39"/>
        <xdr:cNvCxnSpPr>
          <a:stCxn id="6" idx="3"/>
          <a:endCxn id="39" idx="2"/>
        </xdr:cNvCxnSpPr>
      </xdr:nvCxnSpPr>
      <xdr:spPr>
        <a:xfrm flipV="1">
          <a:off x="13824782" y="4084982"/>
          <a:ext cx="238485" cy="258852"/>
        </a:xfrm>
        <a:prstGeom prst="bentConnector2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403075</xdr:colOff>
      <xdr:row>24</xdr:row>
      <xdr:rowOff>45099</xdr:rowOff>
    </xdr:from>
    <xdr:to>
      <xdr:col>24</xdr:col>
      <xdr:colOff>184343</xdr:colOff>
      <xdr:row>25</xdr:row>
      <xdr:rowOff>100820</xdr:rowOff>
    </xdr:to>
    <xdr:sp macro="" textlink="">
      <xdr:nvSpPr>
        <xdr:cNvPr id="41" name="TextBox 1041"/>
        <xdr:cNvSpPr txBox="1"/>
      </xdr:nvSpPr>
      <xdr:spPr>
        <a:xfrm>
          <a:off x="10547200" y="4693299"/>
          <a:ext cx="390868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/>
            <a:t>Yes</a:t>
          </a:r>
        </a:p>
      </xdr:txBody>
    </xdr:sp>
    <xdr:clientData/>
  </xdr:twoCellAnchor>
  <xdr:twoCellAnchor>
    <xdr:from>
      <xdr:col>26</xdr:col>
      <xdr:colOff>105638</xdr:colOff>
      <xdr:row>22</xdr:row>
      <xdr:rowOff>40775</xdr:rowOff>
    </xdr:from>
    <xdr:to>
      <xdr:col>26</xdr:col>
      <xdr:colOff>503710</xdr:colOff>
      <xdr:row>23</xdr:row>
      <xdr:rowOff>96496</xdr:rowOff>
    </xdr:to>
    <xdr:sp macro="" textlink="">
      <xdr:nvSpPr>
        <xdr:cNvPr id="42" name="TextBox 87"/>
        <xdr:cNvSpPr txBox="1"/>
      </xdr:nvSpPr>
      <xdr:spPr>
        <a:xfrm>
          <a:off x="12078563" y="4307975"/>
          <a:ext cx="398072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/>
            <a:t>No</a:t>
          </a:r>
        </a:p>
      </xdr:txBody>
    </xdr:sp>
    <xdr:clientData/>
  </xdr:twoCellAnchor>
  <xdr:twoCellAnchor>
    <xdr:from>
      <xdr:col>5</xdr:col>
      <xdr:colOff>103112</xdr:colOff>
      <xdr:row>21</xdr:row>
      <xdr:rowOff>36853</xdr:rowOff>
    </xdr:from>
    <xdr:to>
      <xdr:col>8</xdr:col>
      <xdr:colOff>546033</xdr:colOff>
      <xdr:row>23</xdr:row>
      <xdr:rowOff>36853</xdr:rowOff>
    </xdr:to>
    <xdr:sp macro="" textlink="">
      <xdr:nvSpPr>
        <xdr:cNvPr id="43" name="Rounded Rectangle 42"/>
        <xdr:cNvSpPr/>
      </xdr:nvSpPr>
      <xdr:spPr>
        <a:xfrm>
          <a:off x="484112" y="4115794"/>
          <a:ext cx="1059245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PS</a:t>
          </a:r>
        </a:p>
      </xdr:txBody>
    </xdr:sp>
    <xdr:clientData/>
  </xdr:twoCellAnchor>
  <xdr:twoCellAnchor>
    <xdr:from>
      <xdr:col>5</xdr:col>
      <xdr:colOff>31707</xdr:colOff>
      <xdr:row>23</xdr:row>
      <xdr:rowOff>4916</xdr:rowOff>
    </xdr:from>
    <xdr:to>
      <xdr:col>9</xdr:col>
      <xdr:colOff>121586</xdr:colOff>
      <xdr:row>24</xdr:row>
      <xdr:rowOff>29860</xdr:rowOff>
    </xdr:to>
    <xdr:sp macro="" textlink="">
      <xdr:nvSpPr>
        <xdr:cNvPr id="44" name="TextBox 15"/>
        <xdr:cNvSpPr txBox="1"/>
      </xdr:nvSpPr>
      <xdr:spPr>
        <a:xfrm>
          <a:off x="2241507" y="4462616"/>
          <a:ext cx="13186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 editAs="oneCell">
    <xdr:from>
      <xdr:col>8</xdr:col>
      <xdr:colOff>360425</xdr:colOff>
      <xdr:row>21</xdr:row>
      <xdr:rowOff>58859</xdr:rowOff>
    </xdr:from>
    <xdr:to>
      <xdr:col>8</xdr:col>
      <xdr:colOff>532895</xdr:colOff>
      <xdr:row>21</xdr:row>
      <xdr:rowOff>173159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749" y="4137800"/>
          <a:ext cx="172470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18</xdr:col>
      <xdr:colOff>448839</xdr:colOff>
      <xdr:row>44</xdr:row>
      <xdr:rowOff>99118</xdr:rowOff>
    </xdr:from>
    <xdr:to>
      <xdr:col>20</xdr:col>
      <xdr:colOff>303643</xdr:colOff>
      <xdr:row>46</xdr:row>
      <xdr:rowOff>99118</xdr:rowOff>
    </xdr:to>
    <xdr:sp macro="" textlink="">
      <xdr:nvSpPr>
        <xdr:cNvPr id="46" name="Rounded Rectangle 45"/>
        <xdr:cNvSpPr/>
      </xdr:nvSpPr>
      <xdr:spPr>
        <a:xfrm>
          <a:off x="7544964" y="8557318"/>
          <a:ext cx="1074004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QM</a:t>
          </a:r>
        </a:p>
      </xdr:txBody>
    </xdr:sp>
    <xdr:clientData/>
  </xdr:twoCellAnchor>
  <xdr:twoCellAnchor editAs="oneCell">
    <xdr:from>
      <xdr:col>20</xdr:col>
      <xdr:colOff>132193</xdr:colOff>
      <xdr:row>44</xdr:row>
      <xdr:rowOff>126012</xdr:rowOff>
    </xdr:from>
    <xdr:to>
      <xdr:col>20</xdr:col>
      <xdr:colOff>303643</xdr:colOff>
      <xdr:row>45</xdr:row>
      <xdr:rowOff>49812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7518" y="8584212"/>
          <a:ext cx="171450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25</xdr:col>
      <xdr:colOff>464735</xdr:colOff>
      <xdr:row>28</xdr:row>
      <xdr:rowOff>83846</xdr:rowOff>
    </xdr:from>
    <xdr:to>
      <xdr:col>27</xdr:col>
      <xdr:colOff>315056</xdr:colOff>
      <xdr:row>30</xdr:row>
      <xdr:rowOff>83846</xdr:rowOff>
    </xdr:to>
    <xdr:sp macro="" textlink="">
      <xdr:nvSpPr>
        <xdr:cNvPr id="50" name="Rounded Rectangle 49"/>
        <xdr:cNvSpPr/>
      </xdr:nvSpPr>
      <xdr:spPr>
        <a:xfrm>
          <a:off x="11828060" y="5494046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MM -</a:t>
          </a:r>
          <a:r>
            <a:rPr lang="en-US" sz="1000" b="1" baseline="0">
              <a:solidFill>
                <a:schemeClr val="bg1"/>
              </a:solidFill>
            </a:rPr>
            <a:t> PP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27</xdr:col>
      <xdr:colOff>172634</xdr:colOff>
      <xdr:row>28</xdr:row>
      <xdr:rowOff>62887</xdr:rowOff>
    </xdr:from>
    <xdr:to>
      <xdr:col>27</xdr:col>
      <xdr:colOff>342573</xdr:colOff>
      <xdr:row>28</xdr:row>
      <xdr:rowOff>177187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5159" y="5473087"/>
          <a:ext cx="169939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25</xdr:col>
      <xdr:colOff>364329</xdr:colOff>
      <xdr:row>30</xdr:row>
      <xdr:rowOff>33695</xdr:rowOff>
    </xdr:from>
    <xdr:to>
      <xdr:col>27</xdr:col>
      <xdr:colOff>464097</xdr:colOff>
      <xdr:row>31</xdr:row>
      <xdr:rowOff>58639</xdr:rowOff>
    </xdr:to>
    <xdr:sp macro="" textlink="">
      <xdr:nvSpPr>
        <xdr:cNvPr id="52" name="TextBox 85"/>
        <xdr:cNvSpPr txBox="1"/>
      </xdr:nvSpPr>
      <xdr:spPr>
        <a:xfrm>
          <a:off x="11727654" y="5824895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18</xdr:col>
      <xdr:colOff>328596</xdr:colOff>
      <xdr:row>46</xdr:row>
      <xdr:rowOff>105294</xdr:rowOff>
    </xdr:from>
    <xdr:to>
      <xdr:col>20</xdr:col>
      <xdr:colOff>423883</xdr:colOff>
      <xdr:row>47</xdr:row>
      <xdr:rowOff>130238</xdr:rowOff>
    </xdr:to>
    <xdr:sp macro="" textlink="">
      <xdr:nvSpPr>
        <xdr:cNvPr id="53" name="TextBox 86"/>
        <xdr:cNvSpPr txBox="1"/>
      </xdr:nvSpPr>
      <xdr:spPr>
        <a:xfrm>
          <a:off x="7424721" y="8944494"/>
          <a:ext cx="1314487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23</xdr:col>
      <xdr:colOff>275110</xdr:colOff>
      <xdr:row>31</xdr:row>
      <xdr:rowOff>61308</xdr:rowOff>
    </xdr:from>
    <xdr:to>
      <xdr:col>25</xdr:col>
      <xdr:colOff>119989</xdr:colOff>
      <xdr:row>33</xdr:row>
      <xdr:rowOff>61308</xdr:rowOff>
    </xdr:to>
    <xdr:sp macro="" textlink="">
      <xdr:nvSpPr>
        <xdr:cNvPr id="55" name="Rounded Rectangle 54"/>
        <xdr:cNvSpPr/>
      </xdr:nvSpPr>
      <xdr:spPr>
        <a:xfrm>
          <a:off x="10419235" y="6043008"/>
          <a:ext cx="1064079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Meja Tebu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(Cek QC Tebu)</a:t>
          </a:r>
        </a:p>
      </xdr:txBody>
    </xdr:sp>
    <xdr:clientData/>
  </xdr:twoCellAnchor>
  <xdr:twoCellAnchor>
    <xdr:from>
      <xdr:col>22</xdr:col>
      <xdr:colOff>480865</xdr:colOff>
      <xdr:row>36</xdr:row>
      <xdr:rowOff>184110</xdr:rowOff>
    </xdr:from>
    <xdr:to>
      <xdr:col>23</xdr:col>
      <xdr:colOff>275111</xdr:colOff>
      <xdr:row>36</xdr:row>
      <xdr:rowOff>186829</xdr:rowOff>
    </xdr:to>
    <xdr:cxnSp macro="">
      <xdr:nvCxnSpPr>
        <xdr:cNvPr id="56" name="Elbow Connector 55"/>
        <xdr:cNvCxnSpPr>
          <a:stCxn id="11" idx="1"/>
          <a:endCxn id="15" idx="3"/>
        </xdr:cNvCxnSpPr>
      </xdr:nvCxnSpPr>
      <xdr:spPr>
        <a:xfrm rot="10800000" flipV="1">
          <a:off x="11765189" y="7165375"/>
          <a:ext cx="399363" cy="2719"/>
        </a:xfrm>
        <a:prstGeom prst="bentConnector3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197549</xdr:colOff>
      <xdr:row>33</xdr:row>
      <xdr:rowOff>61308</xdr:rowOff>
    </xdr:from>
    <xdr:to>
      <xdr:col>24</xdr:col>
      <xdr:colOff>197549</xdr:colOff>
      <xdr:row>35</xdr:row>
      <xdr:rowOff>184111</xdr:rowOff>
    </xdr:to>
    <xdr:cxnSp macro="">
      <xdr:nvCxnSpPr>
        <xdr:cNvPr id="57" name="Straight Arrow Connector 56"/>
        <xdr:cNvCxnSpPr>
          <a:stCxn id="55" idx="2"/>
          <a:endCxn id="11" idx="0"/>
        </xdr:cNvCxnSpPr>
      </xdr:nvCxnSpPr>
      <xdr:spPr>
        <a:xfrm>
          <a:off x="10951274" y="6424008"/>
          <a:ext cx="0" cy="503803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23682</xdr:colOff>
      <xdr:row>44</xdr:row>
      <xdr:rowOff>53191</xdr:rowOff>
    </xdr:from>
    <xdr:to>
      <xdr:col>22</xdr:col>
      <xdr:colOff>477419</xdr:colOff>
      <xdr:row>46</xdr:row>
      <xdr:rowOff>150948</xdr:rowOff>
    </xdr:to>
    <xdr:sp macro="" textlink="">
      <xdr:nvSpPr>
        <xdr:cNvPr id="58" name="Rounded Rectangle 57"/>
        <xdr:cNvSpPr/>
      </xdr:nvSpPr>
      <xdr:spPr>
        <a:xfrm>
          <a:off x="8948607" y="8511391"/>
          <a:ext cx="1063337" cy="478757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dihasilkan nilai Rendemen Individu</a:t>
          </a:r>
        </a:p>
      </xdr:txBody>
    </xdr:sp>
    <xdr:clientData/>
  </xdr:twoCellAnchor>
  <xdr:twoCellAnchor>
    <xdr:from>
      <xdr:col>21</xdr:col>
      <xdr:colOff>16786</xdr:colOff>
      <xdr:row>48</xdr:row>
      <xdr:rowOff>35282</xdr:rowOff>
    </xdr:from>
    <xdr:to>
      <xdr:col>22</xdr:col>
      <xdr:colOff>470523</xdr:colOff>
      <xdr:row>50</xdr:row>
      <xdr:rowOff>35282</xdr:rowOff>
    </xdr:to>
    <xdr:sp macro="" textlink="">
      <xdr:nvSpPr>
        <xdr:cNvPr id="60" name="Rounded Rectangle 59"/>
        <xdr:cNvSpPr/>
      </xdr:nvSpPr>
      <xdr:spPr>
        <a:xfrm>
          <a:off x="8941711" y="9255482"/>
          <a:ext cx="1063337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DO bagi hasil</a:t>
          </a:r>
          <a:r>
            <a:rPr lang="en-US" sz="1000" b="1" baseline="0">
              <a:solidFill>
                <a:sysClr val="windowText" lastClr="000000"/>
              </a:solidFill>
            </a:rPr>
            <a:t> dengan petani</a:t>
          </a:r>
          <a:endParaRPr 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477419</xdr:colOff>
      <xdr:row>45</xdr:row>
      <xdr:rowOff>98862</xdr:rowOff>
    </xdr:from>
    <xdr:to>
      <xdr:col>23</xdr:col>
      <xdr:colOff>280311</xdr:colOff>
      <xdr:row>45</xdr:row>
      <xdr:rowOff>102070</xdr:rowOff>
    </xdr:to>
    <xdr:cxnSp macro="">
      <xdr:nvCxnSpPr>
        <xdr:cNvPr id="61" name="Straight Arrow Connector 60"/>
        <xdr:cNvCxnSpPr>
          <a:stCxn id="13" idx="1"/>
          <a:endCxn id="58" idx="3"/>
        </xdr:cNvCxnSpPr>
      </xdr:nvCxnSpPr>
      <xdr:spPr>
        <a:xfrm flipH="1">
          <a:off x="10011944" y="8747562"/>
          <a:ext cx="412492" cy="320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210031</xdr:colOff>
      <xdr:row>21</xdr:row>
      <xdr:rowOff>9196</xdr:rowOff>
    </xdr:from>
    <xdr:to>
      <xdr:col>11</xdr:col>
      <xdr:colOff>57040</xdr:colOff>
      <xdr:row>23</xdr:row>
      <xdr:rowOff>9196</xdr:rowOff>
    </xdr:to>
    <xdr:sp macro="" textlink="">
      <xdr:nvSpPr>
        <xdr:cNvPr id="62" name="Rounded Rectangle 61"/>
        <xdr:cNvSpPr/>
      </xdr:nvSpPr>
      <xdr:spPr>
        <a:xfrm>
          <a:off x="1819756" y="4085896"/>
          <a:ext cx="1066209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Master Blok</a:t>
          </a:r>
        </a:p>
      </xdr:txBody>
    </xdr:sp>
    <xdr:clientData/>
  </xdr:twoCellAnchor>
  <xdr:twoCellAnchor>
    <xdr:from>
      <xdr:col>11</xdr:col>
      <xdr:colOff>373081</xdr:colOff>
      <xdr:row>21</xdr:row>
      <xdr:rowOff>8365</xdr:rowOff>
    </xdr:from>
    <xdr:to>
      <xdr:col>13</xdr:col>
      <xdr:colOff>220681</xdr:colOff>
      <xdr:row>23</xdr:row>
      <xdr:rowOff>8365</xdr:rowOff>
    </xdr:to>
    <xdr:sp macro="" textlink="">
      <xdr:nvSpPr>
        <xdr:cNvPr id="63" name="Rounded Rectangle 62"/>
        <xdr:cNvSpPr/>
      </xdr:nvSpPr>
      <xdr:spPr>
        <a:xfrm>
          <a:off x="3202006" y="4085065"/>
          <a:ext cx="1066800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Taksasi Maret &amp; Desember</a:t>
          </a:r>
        </a:p>
      </xdr:txBody>
    </xdr:sp>
    <xdr:clientData/>
  </xdr:twoCellAnchor>
  <xdr:twoCellAnchor>
    <xdr:from>
      <xdr:col>11</xdr:col>
      <xdr:colOff>57040</xdr:colOff>
      <xdr:row>22</xdr:row>
      <xdr:rowOff>8365</xdr:rowOff>
    </xdr:from>
    <xdr:to>
      <xdr:col>11</xdr:col>
      <xdr:colOff>373081</xdr:colOff>
      <xdr:row>22</xdr:row>
      <xdr:rowOff>9196</xdr:rowOff>
    </xdr:to>
    <xdr:cxnSp macro="">
      <xdr:nvCxnSpPr>
        <xdr:cNvPr id="64" name="Straight Arrow Connector 63"/>
        <xdr:cNvCxnSpPr>
          <a:stCxn id="62" idx="3"/>
          <a:endCxn id="63" idx="1"/>
        </xdr:cNvCxnSpPr>
      </xdr:nvCxnSpPr>
      <xdr:spPr>
        <a:xfrm flipV="1">
          <a:off x="2885965" y="4275565"/>
          <a:ext cx="316041" cy="831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220681</xdr:colOff>
      <xdr:row>22</xdr:row>
      <xdr:rowOff>8365</xdr:rowOff>
    </xdr:from>
    <xdr:to>
      <xdr:col>13</xdr:col>
      <xdr:colOff>503710</xdr:colOff>
      <xdr:row>22</xdr:row>
      <xdr:rowOff>11205</xdr:rowOff>
    </xdr:to>
    <xdr:cxnSp macro="">
      <xdr:nvCxnSpPr>
        <xdr:cNvPr id="65" name="Straight Arrow Connector 64"/>
        <xdr:cNvCxnSpPr>
          <a:stCxn id="63" idx="3"/>
          <a:endCxn id="2" idx="1"/>
        </xdr:cNvCxnSpPr>
      </xdr:nvCxnSpPr>
      <xdr:spPr>
        <a:xfrm>
          <a:off x="4268806" y="4275565"/>
          <a:ext cx="283029" cy="284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546723</xdr:colOff>
      <xdr:row>46</xdr:row>
      <xdr:rowOff>150948</xdr:rowOff>
    </xdr:from>
    <xdr:to>
      <xdr:col>21</xdr:col>
      <xdr:colOff>553619</xdr:colOff>
      <xdr:row>48</xdr:row>
      <xdr:rowOff>35282</xdr:rowOff>
    </xdr:to>
    <xdr:cxnSp macro="">
      <xdr:nvCxnSpPr>
        <xdr:cNvPr id="66" name="Straight Arrow Connector 65"/>
        <xdr:cNvCxnSpPr>
          <a:stCxn id="58" idx="2"/>
          <a:endCxn id="60" idx="0"/>
        </xdr:cNvCxnSpPr>
      </xdr:nvCxnSpPr>
      <xdr:spPr>
        <a:xfrm flipH="1">
          <a:off x="9471648" y="8990148"/>
          <a:ext cx="6896" cy="26533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209376</xdr:colOff>
      <xdr:row>4</xdr:row>
      <xdr:rowOff>104267</xdr:rowOff>
    </xdr:from>
    <xdr:to>
      <xdr:col>11</xdr:col>
      <xdr:colOff>56384</xdr:colOff>
      <xdr:row>6</xdr:row>
      <xdr:rowOff>104267</xdr:rowOff>
    </xdr:to>
    <xdr:sp macro="" textlink="">
      <xdr:nvSpPr>
        <xdr:cNvPr id="67" name="Rounded Rectangle 66"/>
        <xdr:cNvSpPr/>
      </xdr:nvSpPr>
      <xdr:spPr>
        <a:xfrm>
          <a:off x="1811817" y="944708"/>
          <a:ext cx="1057243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Survei lahan, kontrak,dll</a:t>
          </a:r>
        </a:p>
      </xdr:txBody>
    </xdr:sp>
    <xdr:clientData/>
  </xdr:twoCellAnchor>
  <xdr:twoCellAnchor>
    <xdr:from>
      <xdr:col>24</xdr:col>
      <xdr:colOff>197550</xdr:colOff>
      <xdr:row>30</xdr:row>
      <xdr:rowOff>83361</xdr:rowOff>
    </xdr:from>
    <xdr:to>
      <xdr:col>24</xdr:col>
      <xdr:colOff>197550</xdr:colOff>
      <xdr:row>31</xdr:row>
      <xdr:rowOff>61308</xdr:rowOff>
    </xdr:to>
    <xdr:cxnSp macro="">
      <xdr:nvCxnSpPr>
        <xdr:cNvPr id="70" name="Straight Arrow Connector 69"/>
        <xdr:cNvCxnSpPr>
          <a:stCxn id="7" idx="2"/>
          <a:endCxn id="55" idx="0"/>
        </xdr:cNvCxnSpPr>
      </xdr:nvCxnSpPr>
      <xdr:spPr>
        <a:xfrm>
          <a:off x="10951275" y="5874561"/>
          <a:ext cx="0" cy="168447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465023</xdr:colOff>
      <xdr:row>21</xdr:row>
      <xdr:rowOff>16122</xdr:rowOff>
    </xdr:from>
    <xdr:to>
      <xdr:col>11</xdr:col>
      <xdr:colOff>33058</xdr:colOff>
      <xdr:row>21</xdr:row>
      <xdr:rowOff>130422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48" y="4092822"/>
          <a:ext cx="17763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13</xdr:col>
      <xdr:colOff>21869</xdr:colOff>
      <xdr:row>21</xdr:row>
      <xdr:rowOff>24091</xdr:rowOff>
    </xdr:from>
    <xdr:to>
      <xdr:col>13</xdr:col>
      <xdr:colOff>197060</xdr:colOff>
      <xdr:row>21</xdr:row>
      <xdr:rowOff>138391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994" y="4100791"/>
          <a:ext cx="175191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539805</xdr:colOff>
      <xdr:row>31</xdr:row>
      <xdr:rowOff>73316</xdr:rowOff>
    </xdr:from>
    <xdr:to>
      <xdr:col>25</xdr:col>
      <xdr:colOff>106138</xdr:colOff>
      <xdr:row>31</xdr:row>
      <xdr:rowOff>187616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3530" y="6055016"/>
          <a:ext cx="175932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25</xdr:col>
      <xdr:colOff>438837</xdr:colOff>
      <xdr:row>25</xdr:row>
      <xdr:rowOff>85724</xdr:rowOff>
    </xdr:from>
    <xdr:to>
      <xdr:col>27</xdr:col>
      <xdr:colOff>289158</xdr:colOff>
      <xdr:row>27</xdr:row>
      <xdr:rowOff>85724</xdr:rowOff>
    </xdr:to>
    <xdr:sp macro="" textlink="">
      <xdr:nvSpPr>
        <xdr:cNvPr id="74" name="Rounded Rectangle 73"/>
        <xdr:cNvSpPr/>
      </xdr:nvSpPr>
      <xdr:spPr>
        <a:xfrm>
          <a:off x="11802162" y="4924424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QM</a:t>
          </a:r>
        </a:p>
      </xdr:txBody>
    </xdr:sp>
    <xdr:clientData/>
  </xdr:twoCellAnchor>
  <xdr:twoCellAnchor>
    <xdr:from>
      <xdr:col>20</xdr:col>
      <xdr:colOff>303643</xdr:colOff>
      <xdr:row>45</xdr:row>
      <xdr:rowOff>99118</xdr:rowOff>
    </xdr:from>
    <xdr:to>
      <xdr:col>21</xdr:col>
      <xdr:colOff>23682</xdr:colOff>
      <xdr:row>45</xdr:row>
      <xdr:rowOff>102070</xdr:rowOff>
    </xdr:to>
    <xdr:cxnSp macro="">
      <xdr:nvCxnSpPr>
        <xdr:cNvPr id="75" name="Straight Arrow Connector 74"/>
        <xdr:cNvCxnSpPr>
          <a:stCxn id="58" idx="1"/>
          <a:endCxn id="46" idx="3"/>
        </xdr:cNvCxnSpPr>
      </xdr:nvCxnSpPr>
      <xdr:spPr>
        <a:xfrm flipH="1" flipV="1">
          <a:off x="8618968" y="8747818"/>
          <a:ext cx="329639" cy="2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143919</xdr:colOff>
      <xdr:row>41</xdr:row>
      <xdr:rowOff>87132</xdr:rowOff>
    </xdr:from>
    <xdr:to>
      <xdr:col>13</xdr:col>
      <xdr:colOff>563397</xdr:colOff>
      <xdr:row>43</xdr:row>
      <xdr:rowOff>87132</xdr:rowOff>
    </xdr:to>
    <xdr:sp macro="" textlink="">
      <xdr:nvSpPr>
        <xdr:cNvPr id="76" name="Rounded Rectangle 75"/>
        <xdr:cNvSpPr/>
      </xdr:nvSpPr>
      <xdr:spPr>
        <a:xfrm>
          <a:off x="5377066" y="7976073"/>
          <a:ext cx="1024596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PP-MM-SD</a:t>
          </a:r>
        </a:p>
      </xdr:txBody>
    </xdr:sp>
    <xdr:clientData/>
  </xdr:twoCellAnchor>
  <xdr:twoCellAnchor editAs="oneCell">
    <xdr:from>
      <xdr:col>13</xdr:col>
      <xdr:colOff>378020</xdr:colOff>
      <xdr:row>41</xdr:row>
      <xdr:rowOff>116949</xdr:rowOff>
    </xdr:from>
    <xdr:to>
      <xdr:col>13</xdr:col>
      <xdr:colOff>552191</xdr:colOff>
      <xdr:row>42</xdr:row>
      <xdr:rowOff>40749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6285" y="8005890"/>
          <a:ext cx="174171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165816</xdr:colOff>
      <xdr:row>43</xdr:row>
      <xdr:rowOff>76787</xdr:rowOff>
    </xdr:from>
    <xdr:to>
      <xdr:col>13</xdr:col>
      <xdr:colOff>260512</xdr:colOff>
      <xdr:row>44</xdr:row>
      <xdr:rowOff>101731</xdr:rowOff>
    </xdr:to>
    <xdr:sp macro="" textlink="">
      <xdr:nvSpPr>
        <xdr:cNvPr id="78" name="TextBox 90"/>
        <xdr:cNvSpPr txBox="1"/>
      </xdr:nvSpPr>
      <xdr:spPr>
        <a:xfrm>
          <a:off x="4793845" y="8346728"/>
          <a:ext cx="1304932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13</xdr:col>
      <xdr:colOff>47390</xdr:colOff>
      <xdr:row>38</xdr:row>
      <xdr:rowOff>15099</xdr:rowOff>
    </xdr:from>
    <xdr:to>
      <xdr:col>13</xdr:col>
      <xdr:colOff>51099</xdr:colOff>
      <xdr:row>41</xdr:row>
      <xdr:rowOff>87132</xdr:rowOff>
    </xdr:to>
    <xdr:cxnSp macro="">
      <xdr:nvCxnSpPr>
        <xdr:cNvPr id="79" name="Straight Arrow Connector 78"/>
        <xdr:cNvCxnSpPr>
          <a:stCxn id="19" idx="2"/>
          <a:endCxn id="76" idx="0"/>
        </xdr:cNvCxnSpPr>
      </xdr:nvCxnSpPr>
      <xdr:spPr>
        <a:xfrm>
          <a:off x="5885655" y="7332540"/>
          <a:ext cx="3709" cy="6435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503710</xdr:colOff>
      <xdr:row>23</xdr:row>
      <xdr:rowOff>19499</xdr:rowOff>
    </xdr:from>
    <xdr:to>
      <xdr:col>21</xdr:col>
      <xdr:colOff>87457</xdr:colOff>
      <xdr:row>23</xdr:row>
      <xdr:rowOff>24378</xdr:rowOff>
    </xdr:to>
    <xdr:cxnSp macro="">
      <xdr:nvCxnSpPr>
        <xdr:cNvPr id="80" name="Elbow Connector 79"/>
        <xdr:cNvCxnSpPr>
          <a:stCxn id="3" idx="2"/>
          <a:endCxn id="5" idx="2"/>
        </xdr:cNvCxnSpPr>
      </xdr:nvCxnSpPr>
      <xdr:spPr>
        <a:xfrm rot="16200000" flipH="1">
          <a:off x="7694069" y="3163765"/>
          <a:ext cx="4879" cy="2631747"/>
        </a:xfrm>
        <a:prstGeom prst="bentConnector3">
          <a:avLst>
            <a:gd name="adj1" fmla="val 4785386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579492</xdr:colOff>
      <xdr:row>23</xdr:row>
      <xdr:rowOff>17958</xdr:rowOff>
    </xdr:from>
    <xdr:to>
      <xdr:col>18</xdr:col>
      <xdr:colOff>579911</xdr:colOff>
      <xdr:row>24</xdr:row>
      <xdr:rowOff>57654</xdr:rowOff>
    </xdr:to>
    <xdr:cxnSp macro="">
      <xdr:nvCxnSpPr>
        <xdr:cNvPr id="81" name="Straight Connector 80"/>
        <xdr:cNvCxnSpPr>
          <a:stCxn id="4" idx="2"/>
        </xdr:cNvCxnSpPr>
      </xdr:nvCxnSpPr>
      <xdr:spPr>
        <a:xfrm flipH="1">
          <a:off x="7675617" y="4475658"/>
          <a:ext cx="419" cy="23019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152058</xdr:colOff>
      <xdr:row>25</xdr:row>
      <xdr:rowOff>93967</xdr:rowOff>
    </xdr:from>
    <xdr:to>
      <xdr:col>27</xdr:col>
      <xdr:colOff>315812</xdr:colOff>
      <xdr:row>26</xdr:row>
      <xdr:rowOff>17767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583" y="4932667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18</xdr:col>
      <xdr:colOff>52608</xdr:colOff>
      <xdr:row>28</xdr:row>
      <xdr:rowOff>80644</xdr:rowOff>
    </xdr:from>
    <xdr:to>
      <xdr:col>19</xdr:col>
      <xdr:colOff>506402</xdr:colOff>
      <xdr:row>30</xdr:row>
      <xdr:rowOff>80644</xdr:rowOff>
    </xdr:to>
    <xdr:sp macro="" textlink="">
      <xdr:nvSpPr>
        <xdr:cNvPr id="86" name="Rounded Rectangle 85"/>
        <xdr:cNvSpPr/>
      </xdr:nvSpPr>
      <xdr:spPr>
        <a:xfrm>
          <a:off x="7148733" y="5490844"/>
          <a:ext cx="1063394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</a:rPr>
            <a:t>Progres Kerja</a:t>
          </a:r>
        </a:p>
        <a:p>
          <a:pPr algn="ctr"/>
          <a:r>
            <a:rPr lang="en-US" sz="1000" b="1">
              <a:solidFill>
                <a:schemeClr val="tx1"/>
              </a:solidFill>
            </a:rPr>
            <a:t>(HCM)</a:t>
          </a:r>
        </a:p>
      </xdr:txBody>
    </xdr:sp>
    <xdr:clientData/>
  </xdr:twoCellAnchor>
  <xdr:twoCellAnchor editAs="oneCell">
    <xdr:from>
      <xdr:col>19</xdr:col>
      <xdr:colOff>314951</xdr:colOff>
      <xdr:row>28</xdr:row>
      <xdr:rowOff>81689</xdr:rowOff>
    </xdr:from>
    <xdr:to>
      <xdr:col>19</xdr:col>
      <xdr:colOff>484993</xdr:colOff>
      <xdr:row>29</xdr:row>
      <xdr:rowOff>5489</xdr:rowOff>
    </xdr:to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676" y="5491889"/>
          <a:ext cx="170042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18</xdr:col>
      <xdr:colOff>579492</xdr:colOff>
      <xdr:row>24</xdr:row>
      <xdr:rowOff>95428</xdr:rowOff>
    </xdr:from>
    <xdr:to>
      <xdr:col>18</xdr:col>
      <xdr:colOff>582574</xdr:colOff>
      <xdr:row>28</xdr:row>
      <xdr:rowOff>80644</xdr:rowOff>
    </xdr:to>
    <xdr:cxnSp macro="">
      <xdr:nvCxnSpPr>
        <xdr:cNvPr id="88" name="Straight Arrow Connector 87"/>
        <xdr:cNvCxnSpPr>
          <a:endCxn id="86" idx="0"/>
        </xdr:cNvCxnSpPr>
      </xdr:nvCxnSpPr>
      <xdr:spPr>
        <a:xfrm>
          <a:off x="7675617" y="4743628"/>
          <a:ext cx="3082" cy="74721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584962</xdr:colOff>
      <xdr:row>30</xdr:row>
      <xdr:rowOff>80644</xdr:rowOff>
    </xdr:from>
    <xdr:to>
      <xdr:col>18</xdr:col>
      <xdr:colOff>591207</xdr:colOff>
      <xdr:row>35</xdr:row>
      <xdr:rowOff>13138</xdr:rowOff>
    </xdr:to>
    <xdr:cxnSp macro="">
      <xdr:nvCxnSpPr>
        <xdr:cNvPr id="89" name="Straight Arrow Connector 88"/>
        <xdr:cNvCxnSpPr>
          <a:endCxn id="86" idx="2"/>
        </xdr:cNvCxnSpPr>
      </xdr:nvCxnSpPr>
      <xdr:spPr>
        <a:xfrm flipH="1" flipV="1">
          <a:off x="9525324" y="5920454"/>
          <a:ext cx="6245" cy="88499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194827</xdr:colOff>
      <xdr:row>35</xdr:row>
      <xdr:rowOff>8283</xdr:rowOff>
    </xdr:from>
    <xdr:to>
      <xdr:col>25</xdr:col>
      <xdr:colOff>220040</xdr:colOff>
      <xdr:row>38</xdr:row>
      <xdr:rowOff>133453</xdr:rowOff>
    </xdr:to>
    <xdr:sp macro="" textlink="">
      <xdr:nvSpPr>
        <xdr:cNvPr id="92" name="Rectangle 91"/>
        <xdr:cNvSpPr/>
      </xdr:nvSpPr>
      <xdr:spPr>
        <a:xfrm>
          <a:off x="6638209" y="6799048"/>
          <a:ext cx="6681507" cy="696670"/>
        </a:xfrm>
        <a:prstGeom prst="rect">
          <a:avLst/>
        </a:prstGeom>
        <a:noFill/>
        <a:ln w="2540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18</xdr:col>
      <xdr:colOff>475286</xdr:colOff>
      <xdr:row>48</xdr:row>
      <xdr:rowOff>62613</xdr:rowOff>
    </xdr:from>
    <xdr:to>
      <xdr:col>20</xdr:col>
      <xdr:colOff>330090</xdr:colOff>
      <xdr:row>50</xdr:row>
      <xdr:rowOff>62613</xdr:rowOff>
    </xdr:to>
    <xdr:sp macro="" textlink="">
      <xdr:nvSpPr>
        <xdr:cNvPr id="93" name="Rounded Rectangle 92"/>
        <xdr:cNvSpPr/>
      </xdr:nvSpPr>
      <xdr:spPr>
        <a:xfrm>
          <a:off x="7571411" y="9282813"/>
          <a:ext cx="1074004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SD&amp;/FICO</a:t>
          </a:r>
        </a:p>
      </xdr:txBody>
    </xdr:sp>
    <xdr:clientData/>
  </xdr:twoCellAnchor>
  <xdr:twoCellAnchor>
    <xdr:from>
      <xdr:col>20</xdr:col>
      <xdr:colOff>293060</xdr:colOff>
      <xdr:row>49</xdr:row>
      <xdr:rowOff>56785</xdr:rowOff>
    </xdr:from>
    <xdr:to>
      <xdr:col>21</xdr:col>
      <xdr:colOff>13099</xdr:colOff>
      <xdr:row>49</xdr:row>
      <xdr:rowOff>59737</xdr:rowOff>
    </xdr:to>
    <xdr:cxnSp macro="">
      <xdr:nvCxnSpPr>
        <xdr:cNvPr id="94" name="Straight Arrow Connector 93"/>
        <xdr:cNvCxnSpPr/>
      </xdr:nvCxnSpPr>
      <xdr:spPr>
        <a:xfrm flipH="1" flipV="1">
          <a:off x="8608385" y="9467485"/>
          <a:ext cx="329639" cy="2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212517</xdr:colOff>
      <xdr:row>24</xdr:row>
      <xdr:rowOff>114750</xdr:rowOff>
    </xdr:from>
    <xdr:to>
      <xdr:col>11</xdr:col>
      <xdr:colOff>60117</xdr:colOff>
      <xdr:row>26</xdr:row>
      <xdr:rowOff>114750</xdr:rowOff>
    </xdr:to>
    <xdr:sp macro="" textlink="">
      <xdr:nvSpPr>
        <xdr:cNvPr id="95" name="Rounded Rectangle 94"/>
        <xdr:cNvSpPr/>
      </xdr:nvSpPr>
      <xdr:spPr>
        <a:xfrm>
          <a:off x="1814958" y="4765191"/>
          <a:ext cx="105783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Kegiatan perawatan</a:t>
          </a:r>
        </a:p>
      </xdr:txBody>
    </xdr:sp>
    <xdr:clientData/>
  </xdr:twoCellAnchor>
  <xdr:twoCellAnchor>
    <xdr:from>
      <xdr:col>10</xdr:col>
      <xdr:colOff>130278</xdr:colOff>
      <xdr:row>6</xdr:row>
      <xdr:rowOff>104267</xdr:rowOff>
    </xdr:from>
    <xdr:to>
      <xdr:col>10</xdr:col>
      <xdr:colOff>132880</xdr:colOff>
      <xdr:row>7</xdr:row>
      <xdr:rowOff>158278</xdr:rowOff>
    </xdr:to>
    <xdr:cxnSp macro="">
      <xdr:nvCxnSpPr>
        <xdr:cNvPr id="98" name="Straight Arrow Connector 97"/>
        <xdr:cNvCxnSpPr>
          <a:stCxn id="67" idx="2"/>
          <a:endCxn id="99" idx="0"/>
        </xdr:cNvCxnSpPr>
      </xdr:nvCxnSpPr>
      <xdr:spPr>
        <a:xfrm flipH="1">
          <a:off x="2337837" y="1325708"/>
          <a:ext cx="2602" cy="244511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207839</xdr:colOff>
      <xdr:row>7</xdr:row>
      <xdr:rowOff>158278</xdr:rowOff>
    </xdr:from>
    <xdr:to>
      <xdr:col>12</xdr:col>
      <xdr:colOff>52718</xdr:colOff>
      <xdr:row>12</xdr:row>
      <xdr:rowOff>120178</xdr:rowOff>
    </xdr:to>
    <xdr:sp macro="" textlink="">
      <xdr:nvSpPr>
        <xdr:cNvPr id="99" name="Diamond 98"/>
        <xdr:cNvSpPr/>
      </xdr:nvSpPr>
      <xdr:spPr>
        <a:xfrm>
          <a:off x="1205163" y="1570219"/>
          <a:ext cx="2265349" cy="914400"/>
        </a:xfrm>
        <a:prstGeom prst="diamond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(Web GIS)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Penentuan</a:t>
          </a:r>
          <a:r>
            <a:rPr lang="en-US" sz="1000" b="1" baseline="0">
              <a:solidFill>
                <a:schemeClr val="bg1"/>
              </a:solidFill>
            </a:rPr>
            <a:t> petak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283018</xdr:colOff>
      <xdr:row>12</xdr:row>
      <xdr:rowOff>39233</xdr:rowOff>
    </xdr:from>
    <xdr:to>
      <xdr:col>10</xdr:col>
      <xdr:colOff>28522</xdr:colOff>
      <xdr:row>13</xdr:row>
      <xdr:rowOff>66293</xdr:rowOff>
    </xdr:to>
    <xdr:sp macro="" textlink="">
      <xdr:nvSpPr>
        <xdr:cNvPr id="100" name="TextBox 15"/>
        <xdr:cNvSpPr txBox="1"/>
      </xdr:nvSpPr>
      <xdr:spPr>
        <a:xfrm>
          <a:off x="1885459" y="2403674"/>
          <a:ext cx="350622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Yes</a:t>
          </a:r>
        </a:p>
      </xdr:txBody>
    </xdr:sp>
    <xdr:clientData/>
  </xdr:twoCellAnchor>
  <xdr:twoCellAnchor>
    <xdr:from>
      <xdr:col>8</xdr:col>
      <xdr:colOff>124531</xdr:colOff>
      <xdr:row>8</xdr:row>
      <xdr:rowOff>172145</xdr:rowOff>
    </xdr:from>
    <xdr:to>
      <xdr:col>8</xdr:col>
      <xdr:colOff>476172</xdr:colOff>
      <xdr:row>10</xdr:row>
      <xdr:rowOff>8705</xdr:rowOff>
    </xdr:to>
    <xdr:sp macro="" textlink="">
      <xdr:nvSpPr>
        <xdr:cNvPr id="101" name="TextBox 15"/>
        <xdr:cNvSpPr txBox="1"/>
      </xdr:nvSpPr>
      <xdr:spPr>
        <a:xfrm>
          <a:off x="1121855" y="1774586"/>
          <a:ext cx="351641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No</a:t>
          </a:r>
        </a:p>
      </xdr:txBody>
    </xdr:sp>
    <xdr:clientData/>
  </xdr:twoCellAnchor>
  <xdr:twoCellAnchor>
    <xdr:from>
      <xdr:col>8</xdr:col>
      <xdr:colOff>207838</xdr:colOff>
      <xdr:row>5</xdr:row>
      <xdr:rowOff>104268</xdr:rowOff>
    </xdr:from>
    <xdr:to>
      <xdr:col>9</xdr:col>
      <xdr:colOff>209375</xdr:colOff>
      <xdr:row>10</xdr:row>
      <xdr:rowOff>43979</xdr:rowOff>
    </xdr:to>
    <xdr:cxnSp macro="">
      <xdr:nvCxnSpPr>
        <xdr:cNvPr id="102" name="Elbow Connector 101"/>
        <xdr:cNvCxnSpPr>
          <a:stCxn id="99" idx="1"/>
          <a:endCxn id="67" idx="1"/>
        </xdr:cNvCxnSpPr>
      </xdr:nvCxnSpPr>
      <xdr:spPr>
        <a:xfrm rot="10800000" flipH="1">
          <a:off x="1205162" y="1135209"/>
          <a:ext cx="606654" cy="892211"/>
        </a:xfrm>
        <a:prstGeom prst="bentConnector3">
          <a:avLst>
            <a:gd name="adj1" fmla="val -37682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152808</xdr:colOff>
      <xdr:row>25</xdr:row>
      <xdr:rowOff>155863</xdr:rowOff>
    </xdr:from>
    <xdr:to>
      <xdr:col>16</xdr:col>
      <xdr:colOff>219076</xdr:colOff>
      <xdr:row>28</xdr:row>
      <xdr:rowOff>47624</xdr:rowOff>
    </xdr:to>
    <xdr:sp macro="" textlink="">
      <xdr:nvSpPr>
        <xdr:cNvPr id="103" name="Flowchart: Document 102"/>
        <xdr:cNvSpPr/>
      </xdr:nvSpPr>
      <xdr:spPr>
        <a:xfrm>
          <a:off x="5420133" y="4994563"/>
          <a:ext cx="675868" cy="463261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Print</a:t>
          </a:r>
          <a:r>
            <a:rPr lang="en-US" sz="900" b="1" baseline="0"/>
            <a:t> Out SPAT</a:t>
          </a:r>
          <a:endParaRPr lang="en-US" sz="900" b="1"/>
        </a:p>
      </xdr:txBody>
    </xdr:sp>
    <xdr:clientData/>
  </xdr:twoCellAnchor>
  <xdr:twoCellAnchor>
    <xdr:from>
      <xdr:col>10</xdr:col>
      <xdr:colOff>130071</xdr:colOff>
      <xdr:row>2</xdr:row>
      <xdr:rowOff>182293</xdr:rowOff>
    </xdr:from>
    <xdr:to>
      <xdr:col>10</xdr:col>
      <xdr:colOff>132880</xdr:colOff>
      <xdr:row>4</xdr:row>
      <xdr:rowOff>104267</xdr:rowOff>
    </xdr:to>
    <xdr:cxnSp macro="">
      <xdr:nvCxnSpPr>
        <xdr:cNvPr id="104" name="Straight Arrow Connector 103"/>
        <xdr:cNvCxnSpPr>
          <a:stCxn id="38" idx="2"/>
          <a:endCxn id="67" idx="0"/>
        </xdr:cNvCxnSpPr>
      </xdr:nvCxnSpPr>
      <xdr:spPr>
        <a:xfrm>
          <a:off x="2337630" y="641734"/>
          <a:ext cx="2809" cy="302974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466692</xdr:colOff>
      <xdr:row>35</xdr:row>
      <xdr:rowOff>157147</xdr:rowOff>
    </xdr:from>
    <xdr:to>
      <xdr:col>27</xdr:col>
      <xdr:colOff>317013</xdr:colOff>
      <xdr:row>37</xdr:row>
      <xdr:rowOff>157147</xdr:rowOff>
    </xdr:to>
    <xdr:sp macro="" textlink="">
      <xdr:nvSpPr>
        <xdr:cNvPr id="106" name="Rounded Rectangle 105"/>
        <xdr:cNvSpPr/>
      </xdr:nvSpPr>
      <xdr:spPr>
        <a:xfrm>
          <a:off x="13727149" y="6948886"/>
          <a:ext cx="1076147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PP-QM</a:t>
          </a:r>
        </a:p>
      </xdr:txBody>
    </xdr:sp>
    <xdr:clientData/>
  </xdr:twoCellAnchor>
  <xdr:twoCellAnchor>
    <xdr:from>
      <xdr:col>25</xdr:col>
      <xdr:colOff>375207</xdr:colOff>
      <xdr:row>37</xdr:row>
      <xdr:rowOff>126035</xdr:rowOff>
    </xdr:from>
    <xdr:to>
      <xdr:col>27</xdr:col>
      <xdr:colOff>474975</xdr:colOff>
      <xdr:row>38</xdr:row>
      <xdr:rowOff>150979</xdr:rowOff>
    </xdr:to>
    <xdr:sp macro="" textlink="">
      <xdr:nvSpPr>
        <xdr:cNvPr id="107" name="TextBox 85"/>
        <xdr:cNvSpPr txBox="1"/>
      </xdr:nvSpPr>
      <xdr:spPr>
        <a:xfrm>
          <a:off x="13635664" y="7298774"/>
          <a:ext cx="132559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 editAs="oneCell">
    <xdr:from>
      <xdr:col>27</xdr:col>
      <xdr:colOff>138451</xdr:colOff>
      <xdr:row>35</xdr:row>
      <xdr:rowOff>165390</xdr:rowOff>
    </xdr:from>
    <xdr:to>
      <xdr:col>27</xdr:col>
      <xdr:colOff>302205</xdr:colOff>
      <xdr:row>36</xdr:row>
      <xdr:rowOff>89190</xdr:rowOff>
    </xdr:to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734" y="6957129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25</xdr:col>
      <xdr:colOff>215239</xdr:colOff>
      <xdr:row>36</xdr:row>
      <xdr:rowOff>154503</xdr:rowOff>
    </xdr:from>
    <xdr:to>
      <xdr:col>25</xdr:col>
      <xdr:colOff>466692</xdr:colOff>
      <xdr:row>36</xdr:row>
      <xdr:rowOff>157147</xdr:rowOff>
    </xdr:to>
    <xdr:cxnSp macro="">
      <xdr:nvCxnSpPr>
        <xdr:cNvPr id="109" name="Straight Arrow Connector 108"/>
        <xdr:cNvCxnSpPr>
          <a:endCxn id="106" idx="1"/>
        </xdr:cNvCxnSpPr>
      </xdr:nvCxnSpPr>
      <xdr:spPr>
        <a:xfrm>
          <a:off x="13475696" y="7136742"/>
          <a:ext cx="251453" cy="26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281833</xdr:colOff>
      <xdr:row>25</xdr:row>
      <xdr:rowOff>85602</xdr:rowOff>
    </xdr:from>
    <xdr:to>
      <xdr:col>25</xdr:col>
      <xdr:colOff>126712</xdr:colOff>
      <xdr:row>27</xdr:row>
      <xdr:rowOff>85602</xdr:rowOff>
    </xdr:to>
    <xdr:sp macro="" textlink="">
      <xdr:nvSpPr>
        <xdr:cNvPr id="110" name="Rounded Rectangle 109"/>
        <xdr:cNvSpPr/>
      </xdr:nvSpPr>
      <xdr:spPr>
        <a:xfrm>
          <a:off x="10425958" y="4924302"/>
          <a:ext cx="1064079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Input Data %Brix</a:t>
          </a:r>
        </a:p>
      </xdr:txBody>
    </xdr:sp>
    <xdr:clientData/>
  </xdr:twoCellAnchor>
  <xdr:twoCellAnchor editAs="oneCell">
    <xdr:from>
      <xdr:col>24</xdr:col>
      <xdr:colOff>608034</xdr:colOff>
      <xdr:row>25</xdr:row>
      <xdr:rowOff>85602</xdr:rowOff>
    </xdr:from>
    <xdr:to>
      <xdr:col>25</xdr:col>
      <xdr:colOff>162681</xdr:colOff>
      <xdr:row>26</xdr:row>
      <xdr:rowOff>9402</xdr:rowOff>
    </xdr:to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1759" y="4924302"/>
          <a:ext cx="164246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24</xdr:col>
      <xdr:colOff>197549</xdr:colOff>
      <xdr:row>24</xdr:row>
      <xdr:rowOff>105769</xdr:rowOff>
    </xdr:from>
    <xdr:to>
      <xdr:col>24</xdr:col>
      <xdr:colOff>204272</xdr:colOff>
      <xdr:row>25</xdr:row>
      <xdr:rowOff>85602</xdr:rowOff>
    </xdr:to>
    <xdr:cxnSp macro="">
      <xdr:nvCxnSpPr>
        <xdr:cNvPr id="112" name="Straight Arrow Connector 111"/>
        <xdr:cNvCxnSpPr>
          <a:stCxn id="6" idx="2"/>
          <a:endCxn id="110" idx="0"/>
        </xdr:cNvCxnSpPr>
      </xdr:nvCxnSpPr>
      <xdr:spPr>
        <a:xfrm>
          <a:off x="12692108" y="4801034"/>
          <a:ext cx="6723" cy="170333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197550</xdr:colOff>
      <xdr:row>27</xdr:row>
      <xdr:rowOff>85602</xdr:rowOff>
    </xdr:from>
    <xdr:to>
      <xdr:col>24</xdr:col>
      <xdr:colOff>204273</xdr:colOff>
      <xdr:row>28</xdr:row>
      <xdr:rowOff>83361</xdr:rowOff>
    </xdr:to>
    <xdr:cxnSp macro="">
      <xdr:nvCxnSpPr>
        <xdr:cNvPr id="113" name="Straight Arrow Connector 112"/>
        <xdr:cNvCxnSpPr>
          <a:stCxn id="110" idx="2"/>
          <a:endCxn id="7" idx="0"/>
        </xdr:cNvCxnSpPr>
      </xdr:nvCxnSpPr>
      <xdr:spPr>
        <a:xfrm flipH="1">
          <a:off x="10951275" y="5305302"/>
          <a:ext cx="6723" cy="188259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161892</xdr:colOff>
      <xdr:row>17</xdr:row>
      <xdr:rowOff>187777</xdr:rowOff>
    </xdr:from>
    <xdr:to>
      <xdr:col>22</xdr:col>
      <xdr:colOff>12213</xdr:colOff>
      <xdr:row>19</xdr:row>
      <xdr:rowOff>187777</xdr:rowOff>
    </xdr:to>
    <xdr:sp macro="" textlink="">
      <xdr:nvSpPr>
        <xdr:cNvPr id="118" name="Rounded Rectangle 117"/>
        <xdr:cNvSpPr/>
      </xdr:nvSpPr>
      <xdr:spPr>
        <a:xfrm>
          <a:off x="8477217" y="3502477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PM</a:t>
          </a:r>
        </a:p>
      </xdr:txBody>
    </xdr:sp>
    <xdr:clientData/>
  </xdr:twoCellAnchor>
  <xdr:twoCellAnchor editAs="oneCell">
    <xdr:from>
      <xdr:col>21</xdr:col>
      <xdr:colOff>443251</xdr:colOff>
      <xdr:row>18</xdr:row>
      <xdr:rowOff>34095</xdr:rowOff>
    </xdr:from>
    <xdr:to>
      <xdr:col>22</xdr:col>
      <xdr:colOff>1887</xdr:colOff>
      <xdr:row>18</xdr:row>
      <xdr:rowOff>148395</xdr:rowOff>
    </xdr:to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8176" y="3539295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20</xdr:col>
      <xdr:colOff>41832</xdr:colOff>
      <xdr:row>17</xdr:row>
      <xdr:rowOff>24576</xdr:rowOff>
    </xdr:from>
    <xdr:to>
      <xdr:col>22</xdr:col>
      <xdr:colOff>141600</xdr:colOff>
      <xdr:row>18</xdr:row>
      <xdr:rowOff>49520</xdr:rowOff>
    </xdr:to>
    <xdr:sp macro="" textlink="">
      <xdr:nvSpPr>
        <xdr:cNvPr id="120" name="TextBox 85"/>
        <xdr:cNvSpPr txBox="1"/>
      </xdr:nvSpPr>
      <xdr:spPr>
        <a:xfrm>
          <a:off x="8357157" y="3339276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21</xdr:col>
      <xdr:colOff>87053</xdr:colOff>
      <xdr:row>19</xdr:row>
      <xdr:rowOff>187777</xdr:rowOff>
    </xdr:from>
    <xdr:to>
      <xdr:col>21</xdr:col>
      <xdr:colOff>87457</xdr:colOff>
      <xdr:row>21</xdr:row>
      <xdr:rowOff>24379</xdr:rowOff>
    </xdr:to>
    <xdr:cxnSp macro="">
      <xdr:nvCxnSpPr>
        <xdr:cNvPr id="121" name="Straight Arrow Connector 120"/>
        <xdr:cNvCxnSpPr>
          <a:stCxn id="5" idx="0"/>
          <a:endCxn id="118" idx="2"/>
        </xdr:cNvCxnSpPr>
      </xdr:nvCxnSpPr>
      <xdr:spPr>
        <a:xfrm flipH="1" flipV="1">
          <a:off x="9011978" y="3883477"/>
          <a:ext cx="404" cy="21760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468773</xdr:colOff>
      <xdr:row>31</xdr:row>
      <xdr:rowOff>66674</xdr:rowOff>
    </xdr:from>
    <xdr:to>
      <xdr:col>27</xdr:col>
      <xdr:colOff>319094</xdr:colOff>
      <xdr:row>33</xdr:row>
      <xdr:rowOff>66674</xdr:rowOff>
    </xdr:to>
    <xdr:sp macro="" textlink="">
      <xdr:nvSpPr>
        <xdr:cNvPr id="122" name="Rounded Rectangle 121"/>
        <xdr:cNvSpPr/>
      </xdr:nvSpPr>
      <xdr:spPr>
        <a:xfrm>
          <a:off x="11832098" y="6048374"/>
          <a:ext cx="1069521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QM</a:t>
          </a:r>
        </a:p>
      </xdr:txBody>
    </xdr:sp>
    <xdr:clientData/>
  </xdr:twoCellAnchor>
  <xdr:twoCellAnchor editAs="oneCell">
    <xdr:from>
      <xdr:col>27</xdr:col>
      <xdr:colOff>181994</xdr:colOff>
      <xdr:row>31</xdr:row>
      <xdr:rowOff>65392</xdr:rowOff>
    </xdr:from>
    <xdr:to>
      <xdr:col>27</xdr:col>
      <xdr:colOff>345748</xdr:colOff>
      <xdr:row>31</xdr:row>
      <xdr:rowOff>179692</xdr:rowOff>
    </xdr:to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4519" y="6047092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25</xdr:col>
      <xdr:colOff>126712</xdr:colOff>
      <xdr:row>26</xdr:row>
      <xdr:rowOff>85602</xdr:rowOff>
    </xdr:from>
    <xdr:to>
      <xdr:col>25</xdr:col>
      <xdr:colOff>438837</xdr:colOff>
      <xdr:row>26</xdr:row>
      <xdr:rowOff>85724</xdr:rowOff>
    </xdr:to>
    <xdr:cxnSp macro="">
      <xdr:nvCxnSpPr>
        <xdr:cNvPr id="124" name="Straight Arrow Connector 123"/>
        <xdr:cNvCxnSpPr>
          <a:stCxn id="110" idx="3"/>
          <a:endCxn id="74" idx="1"/>
        </xdr:cNvCxnSpPr>
      </xdr:nvCxnSpPr>
      <xdr:spPr>
        <a:xfrm>
          <a:off x="11490037" y="5114802"/>
          <a:ext cx="312125" cy="12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119989</xdr:colOff>
      <xdr:row>29</xdr:row>
      <xdr:rowOff>83361</xdr:rowOff>
    </xdr:from>
    <xdr:to>
      <xdr:col>25</xdr:col>
      <xdr:colOff>464735</xdr:colOff>
      <xdr:row>29</xdr:row>
      <xdr:rowOff>83846</xdr:rowOff>
    </xdr:to>
    <xdr:cxnSp macro="">
      <xdr:nvCxnSpPr>
        <xdr:cNvPr id="125" name="Straight Arrow Connector 124"/>
        <xdr:cNvCxnSpPr>
          <a:stCxn id="7" idx="3"/>
          <a:endCxn id="50" idx="1"/>
        </xdr:cNvCxnSpPr>
      </xdr:nvCxnSpPr>
      <xdr:spPr>
        <a:xfrm>
          <a:off x="11483314" y="5684061"/>
          <a:ext cx="344746" cy="48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119989</xdr:colOff>
      <xdr:row>32</xdr:row>
      <xdr:rowOff>61308</xdr:rowOff>
    </xdr:from>
    <xdr:to>
      <xdr:col>25</xdr:col>
      <xdr:colOff>468773</xdr:colOff>
      <xdr:row>32</xdr:row>
      <xdr:rowOff>66674</xdr:rowOff>
    </xdr:to>
    <xdr:cxnSp macro="">
      <xdr:nvCxnSpPr>
        <xdr:cNvPr id="126" name="Straight Arrow Connector 125"/>
        <xdr:cNvCxnSpPr>
          <a:stCxn id="55" idx="3"/>
          <a:endCxn id="122" idx="1"/>
        </xdr:cNvCxnSpPr>
      </xdr:nvCxnSpPr>
      <xdr:spPr>
        <a:xfrm>
          <a:off x="11483314" y="6233508"/>
          <a:ext cx="348784" cy="536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275111</xdr:colOff>
      <xdr:row>26</xdr:row>
      <xdr:rowOff>85602</xdr:rowOff>
    </xdr:from>
    <xdr:to>
      <xdr:col>23</xdr:col>
      <xdr:colOff>281834</xdr:colOff>
      <xdr:row>32</xdr:row>
      <xdr:rowOff>61308</xdr:rowOff>
    </xdr:to>
    <xdr:cxnSp macro="">
      <xdr:nvCxnSpPr>
        <xdr:cNvPr id="127" name="Elbow Connector 126"/>
        <xdr:cNvCxnSpPr>
          <a:stCxn id="110" idx="1"/>
          <a:endCxn id="55" idx="1"/>
        </xdr:cNvCxnSpPr>
      </xdr:nvCxnSpPr>
      <xdr:spPr>
        <a:xfrm rot="10800000" flipV="1">
          <a:off x="10419236" y="5114802"/>
          <a:ext cx="6723" cy="1118706"/>
        </a:xfrm>
        <a:prstGeom prst="bentConnector3">
          <a:avLst>
            <a:gd name="adj1" fmla="val 3500268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506402</xdr:colOff>
      <xdr:row>29</xdr:row>
      <xdr:rowOff>76200</xdr:rowOff>
    </xdr:from>
    <xdr:to>
      <xdr:col>23</xdr:col>
      <xdr:colOff>57150</xdr:colOff>
      <xdr:row>29</xdr:row>
      <xdr:rowOff>80644</xdr:rowOff>
    </xdr:to>
    <xdr:cxnSp macro="">
      <xdr:nvCxnSpPr>
        <xdr:cNvPr id="128" name="Straight Arrow Connector 127"/>
        <xdr:cNvCxnSpPr>
          <a:endCxn id="86" idx="3"/>
        </xdr:cNvCxnSpPr>
      </xdr:nvCxnSpPr>
      <xdr:spPr>
        <a:xfrm flipH="1">
          <a:off x="8212127" y="5676900"/>
          <a:ext cx="1989148" cy="44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29</xdr:row>
      <xdr:rowOff>76200</xdr:rowOff>
    </xdr:from>
    <xdr:to>
      <xdr:col>23</xdr:col>
      <xdr:colOff>303688</xdr:colOff>
      <xdr:row>29</xdr:row>
      <xdr:rowOff>83362</xdr:rowOff>
    </xdr:to>
    <xdr:cxnSp macro="">
      <xdr:nvCxnSpPr>
        <xdr:cNvPr id="129" name="Straight Connector 128"/>
        <xdr:cNvCxnSpPr/>
      </xdr:nvCxnSpPr>
      <xdr:spPr>
        <a:xfrm flipH="1" flipV="1">
          <a:off x="10163175" y="5676900"/>
          <a:ext cx="284638" cy="716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373854</xdr:colOff>
      <xdr:row>33</xdr:row>
      <xdr:rowOff>14645</xdr:rowOff>
    </xdr:from>
    <xdr:to>
      <xdr:col>27</xdr:col>
      <xdr:colOff>473622</xdr:colOff>
      <xdr:row>34</xdr:row>
      <xdr:rowOff>39589</xdr:rowOff>
    </xdr:to>
    <xdr:sp macro="" textlink="">
      <xdr:nvSpPr>
        <xdr:cNvPr id="130" name="TextBox 85"/>
        <xdr:cNvSpPr txBox="1"/>
      </xdr:nvSpPr>
      <xdr:spPr>
        <a:xfrm>
          <a:off x="11737179" y="6377345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25</xdr:col>
      <xdr:colOff>297654</xdr:colOff>
      <xdr:row>27</xdr:row>
      <xdr:rowOff>52745</xdr:rowOff>
    </xdr:from>
    <xdr:to>
      <xdr:col>27</xdr:col>
      <xdr:colOff>397422</xdr:colOff>
      <xdr:row>28</xdr:row>
      <xdr:rowOff>77689</xdr:rowOff>
    </xdr:to>
    <xdr:sp macro="" textlink="">
      <xdr:nvSpPr>
        <xdr:cNvPr id="131" name="TextBox 85"/>
        <xdr:cNvSpPr txBox="1"/>
      </xdr:nvSpPr>
      <xdr:spPr>
        <a:xfrm>
          <a:off x="11660979" y="5272445"/>
          <a:ext cx="131896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1</xdr:col>
      <xdr:colOff>228600</xdr:colOff>
      <xdr:row>13</xdr:row>
      <xdr:rowOff>22412</xdr:rowOff>
    </xdr:from>
    <xdr:to>
      <xdr:col>28</xdr:col>
      <xdr:colOff>294408</xdr:colOff>
      <xdr:row>52</xdr:row>
      <xdr:rowOff>138546</xdr:rowOff>
    </xdr:to>
    <xdr:sp macro="" textlink="">
      <xdr:nvSpPr>
        <xdr:cNvPr id="132" name="Rectangle 131"/>
        <xdr:cNvSpPr/>
      </xdr:nvSpPr>
      <xdr:spPr>
        <a:xfrm>
          <a:off x="833718" y="2577353"/>
          <a:ext cx="14375719" cy="7545634"/>
        </a:xfrm>
        <a:prstGeom prst="rect">
          <a:avLst/>
        </a:prstGeom>
        <a:noFill/>
        <a:ln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330574</xdr:colOff>
      <xdr:row>12</xdr:row>
      <xdr:rowOff>98525</xdr:rowOff>
    </xdr:from>
    <xdr:to>
      <xdr:col>15</xdr:col>
      <xdr:colOff>583267</xdr:colOff>
      <xdr:row>13</xdr:row>
      <xdr:rowOff>165200</xdr:rowOff>
    </xdr:to>
    <xdr:sp macro="" textlink="">
      <xdr:nvSpPr>
        <xdr:cNvPr id="133" name="Rectangle 132"/>
        <xdr:cNvSpPr/>
      </xdr:nvSpPr>
      <xdr:spPr>
        <a:xfrm>
          <a:off x="6199439" y="2457794"/>
          <a:ext cx="1468963" cy="25717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ERP SAP Agri System</a:t>
          </a:r>
        </a:p>
      </xdr:txBody>
    </xdr:sp>
    <xdr:clientData/>
  </xdr:twoCellAnchor>
  <xdr:twoCellAnchor editAs="oneCell">
    <xdr:from>
      <xdr:col>19</xdr:col>
      <xdr:colOff>342538</xdr:colOff>
      <xdr:row>21</xdr:row>
      <xdr:rowOff>34795</xdr:rowOff>
    </xdr:from>
    <xdr:to>
      <xdr:col>19</xdr:col>
      <xdr:colOff>506292</xdr:colOff>
      <xdr:row>21</xdr:row>
      <xdr:rowOff>149095</xdr:rowOff>
    </xdr:to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263" y="4111495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18</xdr:col>
      <xdr:colOff>256761</xdr:colOff>
      <xdr:row>23</xdr:row>
      <xdr:rowOff>33131</xdr:rowOff>
    </xdr:from>
    <xdr:to>
      <xdr:col>18</xdr:col>
      <xdr:colOff>256761</xdr:colOff>
      <xdr:row>26</xdr:row>
      <xdr:rowOff>149087</xdr:rowOff>
    </xdr:to>
    <xdr:cxnSp macro="">
      <xdr:nvCxnSpPr>
        <xdr:cNvPr id="135" name="Straight Connector 134"/>
        <xdr:cNvCxnSpPr/>
      </xdr:nvCxnSpPr>
      <xdr:spPr>
        <a:xfrm>
          <a:off x="7352886" y="4490831"/>
          <a:ext cx="0" cy="687456"/>
        </a:xfrm>
        <a:prstGeom prst="line">
          <a:avLst/>
        </a:prstGeom>
        <a:ln>
          <a:prstDash val="sysDot"/>
          <a:head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255984</xdr:colOff>
      <xdr:row>26</xdr:row>
      <xdr:rowOff>136922</xdr:rowOff>
    </xdr:from>
    <xdr:to>
      <xdr:col>18</xdr:col>
      <xdr:colOff>256762</xdr:colOff>
      <xdr:row>26</xdr:row>
      <xdr:rowOff>140806</xdr:rowOff>
    </xdr:to>
    <xdr:cxnSp macro="">
      <xdr:nvCxnSpPr>
        <xdr:cNvPr id="136" name="Straight Connector 135"/>
        <xdr:cNvCxnSpPr/>
      </xdr:nvCxnSpPr>
      <xdr:spPr>
        <a:xfrm flipH="1" flipV="1">
          <a:off x="6132909" y="5166122"/>
          <a:ext cx="1219978" cy="3884"/>
        </a:xfrm>
        <a:prstGeom prst="line">
          <a:avLst/>
        </a:prstGeom>
        <a:ln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376221</xdr:colOff>
      <xdr:row>50</xdr:row>
      <xdr:rowOff>28533</xdr:rowOff>
    </xdr:from>
    <xdr:to>
      <xdr:col>20</xdr:col>
      <xdr:colOff>471508</xdr:colOff>
      <xdr:row>51</xdr:row>
      <xdr:rowOff>53477</xdr:rowOff>
    </xdr:to>
    <xdr:sp macro="" textlink="">
      <xdr:nvSpPr>
        <xdr:cNvPr id="138" name="TextBox 86"/>
        <xdr:cNvSpPr txBox="1"/>
      </xdr:nvSpPr>
      <xdr:spPr>
        <a:xfrm>
          <a:off x="9240074" y="9676798"/>
          <a:ext cx="1305522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5</xdr:col>
      <xdr:colOff>105256</xdr:colOff>
      <xdr:row>17</xdr:row>
      <xdr:rowOff>119014</xdr:rowOff>
    </xdr:from>
    <xdr:to>
      <xdr:col>8</xdr:col>
      <xdr:colOff>546176</xdr:colOff>
      <xdr:row>19</xdr:row>
      <xdr:rowOff>119014</xdr:rowOff>
    </xdr:to>
    <xdr:sp macro="" textlink="">
      <xdr:nvSpPr>
        <xdr:cNvPr id="139" name="Rounded Rectangle 138"/>
        <xdr:cNvSpPr/>
      </xdr:nvSpPr>
      <xdr:spPr>
        <a:xfrm>
          <a:off x="486256" y="3435955"/>
          <a:ext cx="1057244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Nursery</a:t>
          </a:r>
        </a:p>
      </xdr:txBody>
    </xdr:sp>
    <xdr:clientData/>
  </xdr:twoCellAnchor>
  <xdr:twoCellAnchor editAs="oneCell">
    <xdr:from>
      <xdr:col>22</xdr:col>
      <xdr:colOff>302259</xdr:colOff>
      <xdr:row>48</xdr:row>
      <xdr:rowOff>40591</xdr:rowOff>
    </xdr:from>
    <xdr:to>
      <xdr:col>22</xdr:col>
      <xdr:colOff>466505</xdr:colOff>
      <xdr:row>48</xdr:row>
      <xdr:rowOff>154891</xdr:rowOff>
    </xdr:to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6784" y="9260791"/>
          <a:ext cx="164246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208435</xdr:colOff>
      <xdr:row>14</xdr:row>
      <xdr:rowOff>184891</xdr:rowOff>
    </xdr:from>
    <xdr:to>
      <xdr:col>11</xdr:col>
      <xdr:colOff>56035</xdr:colOff>
      <xdr:row>16</xdr:row>
      <xdr:rowOff>184891</xdr:rowOff>
    </xdr:to>
    <xdr:sp macro="" textlink="">
      <xdr:nvSpPr>
        <xdr:cNvPr id="145" name="Rounded Rectangle 144"/>
        <xdr:cNvSpPr/>
      </xdr:nvSpPr>
      <xdr:spPr>
        <a:xfrm>
          <a:off x="3626229" y="2930332"/>
          <a:ext cx="105783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Kontrak</a:t>
          </a:r>
          <a:r>
            <a:rPr lang="en-US" sz="1000" b="1" baseline="0">
              <a:solidFill>
                <a:schemeClr val="bg1"/>
              </a:solidFill>
            </a:rPr>
            <a:t> status lahan petani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130278</xdr:colOff>
      <xdr:row>12</xdr:row>
      <xdr:rowOff>120178</xdr:rowOff>
    </xdr:from>
    <xdr:to>
      <xdr:col>10</xdr:col>
      <xdr:colOff>132235</xdr:colOff>
      <xdr:row>14</xdr:row>
      <xdr:rowOff>184891</xdr:rowOff>
    </xdr:to>
    <xdr:cxnSp macro="">
      <xdr:nvCxnSpPr>
        <xdr:cNvPr id="147" name="Straight Arrow Connector 146"/>
        <xdr:cNvCxnSpPr>
          <a:stCxn id="99" idx="2"/>
          <a:endCxn id="145" idx="0"/>
        </xdr:cNvCxnSpPr>
      </xdr:nvCxnSpPr>
      <xdr:spPr>
        <a:xfrm>
          <a:off x="4153190" y="2484619"/>
          <a:ext cx="1957" cy="445713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578631</xdr:colOff>
      <xdr:row>15</xdr:row>
      <xdr:rowOff>178834</xdr:rowOff>
    </xdr:from>
    <xdr:to>
      <xdr:col>12</xdr:col>
      <xdr:colOff>473449</xdr:colOff>
      <xdr:row>18</xdr:row>
      <xdr:rowOff>70595</xdr:rowOff>
    </xdr:to>
    <xdr:sp macro="" textlink="">
      <xdr:nvSpPr>
        <xdr:cNvPr id="148" name="Flowchart: Document 147"/>
        <xdr:cNvSpPr/>
      </xdr:nvSpPr>
      <xdr:spPr>
        <a:xfrm>
          <a:off x="4601543" y="3114775"/>
          <a:ext cx="1105053" cy="463261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berhubungan</a:t>
          </a:r>
          <a:r>
            <a:rPr lang="en-US" sz="900" b="1" baseline="0"/>
            <a:t> </a:t>
          </a:r>
          <a:r>
            <a:rPr lang="en-US" sz="900" b="1"/>
            <a:t>dgn kredit atau mandiri</a:t>
          </a:r>
        </a:p>
      </xdr:txBody>
    </xdr:sp>
    <xdr:clientData/>
  </xdr:twoCellAnchor>
  <xdr:twoCellAnchor>
    <xdr:from>
      <xdr:col>10</xdr:col>
      <xdr:colOff>132235</xdr:colOff>
      <xdr:row>16</xdr:row>
      <xdr:rowOff>184891</xdr:rowOff>
    </xdr:from>
    <xdr:to>
      <xdr:col>10</xdr:col>
      <xdr:colOff>133535</xdr:colOff>
      <xdr:row>21</xdr:row>
      <xdr:rowOff>9196</xdr:rowOff>
    </xdr:to>
    <xdr:cxnSp macro="">
      <xdr:nvCxnSpPr>
        <xdr:cNvPr id="150" name="Straight Arrow Connector 149"/>
        <xdr:cNvCxnSpPr>
          <a:stCxn id="145" idx="2"/>
          <a:endCxn id="62" idx="0"/>
        </xdr:cNvCxnSpPr>
      </xdr:nvCxnSpPr>
      <xdr:spPr>
        <a:xfrm>
          <a:off x="4155147" y="3311332"/>
          <a:ext cx="1300" cy="77680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551076</xdr:colOff>
      <xdr:row>22</xdr:row>
      <xdr:rowOff>9196</xdr:rowOff>
    </xdr:from>
    <xdr:to>
      <xdr:col>9</xdr:col>
      <xdr:colOff>210031</xdr:colOff>
      <xdr:row>22</xdr:row>
      <xdr:rowOff>12199</xdr:rowOff>
    </xdr:to>
    <xdr:cxnSp macro="">
      <xdr:nvCxnSpPr>
        <xdr:cNvPr id="152" name="Straight Arrow Connector 151"/>
        <xdr:cNvCxnSpPr>
          <a:stCxn id="62" idx="1"/>
        </xdr:cNvCxnSpPr>
      </xdr:nvCxnSpPr>
      <xdr:spPr>
        <a:xfrm flipH="1">
          <a:off x="1548400" y="4278637"/>
          <a:ext cx="264072" cy="300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17554</xdr:colOff>
      <xdr:row>19</xdr:row>
      <xdr:rowOff>119014</xdr:rowOff>
    </xdr:from>
    <xdr:to>
      <xdr:col>8</xdr:col>
      <xdr:colOff>21454</xdr:colOff>
      <xdr:row>21</xdr:row>
      <xdr:rowOff>12199</xdr:rowOff>
    </xdr:to>
    <xdr:cxnSp macro="">
      <xdr:nvCxnSpPr>
        <xdr:cNvPr id="154" name="Straight Arrow Connector 153"/>
        <xdr:cNvCxnSpPr>
          <a:stCxn id="139" idx="2"/>
        </xdr:cNvCxnSpPr>
      </xdr:nvCxnSpPr>
      <xdr:spPr>
        <a:xfrm>
          <a:off x="1014878" y="3816955"/>
          <a:ext cx="3900" cy="27418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387141</xdr:colOff>
      <xdr:row>17</xdr:row>
      <xdr:rowOff>137145</xdr:rowOff>
    </xdr:from>
    <xdr:to>
      <xdr:col>8</xdr:col>
      <xdr:colOff>560292</xdr:colOff>
      <xdr:row>18</xdr:row>
      <xdr:rowOff>60945</xdr:rowOff>
    </xdr:to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465" y="3454086"/>
          <a:ext cx="173151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103672</xdr:colOff>
      <xdr:row>14</xdr:row>
      <xdr:rowOff>74952</xdr:rowOff>
    </xdr:from>
    <xdr:to>
      <xdr:col>8</xdr:col>
      <xdr:colOff>546593</xdr:colOff>
      <xdr:row>16</xdr:row>
      <xdr:rowOff>74952</xdr:rowOff>
    </xdr:to>
    <xdr:sp macro="" textlink="">
      <xdr:nvSpPr>
        <xdr:cNvPr id="156" name="Rounded Rectangle 155"/>
        <xdr:cNvSpPr/>
      </xdr:nvSpPr>
      <xdr:spPr>
        <a:xfrm>
          <a:off x="484672" y="2820393"/>
          <a:ext cx="1059245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MM</a:t>
          </a:r>
        </a:p>
      </xdr:txBody>
    </xdr:sp>
    <xdr:clientData/>
  </xdr:twoCellAnchor>
  <xdr:twoCellAnchor editAs="oneCell">
    <xdr:from>
      <xdr:col>8</xdr:col>
      <xdr:colOff>372190</xdr:colOff>
      <xdr:row>14</xdr:row>
      <xdr:rowOff>96955</xdr:rowOff>
    </xdr:from>
    <xdr:to>
      <xdr:col>8</xdr:col>
      <xdr:colOff>544660</xdr:colOff>
      <xdr:row>15</xdr:row>
      <xdr:rowOff>20755</xdr:rowOff>
    </xdr:to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514" y="2842396"/>
          <a:ext cx="172470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16971</xdr:colOff>
      <xdr:row>16</xdr:row>
      <xdr:rowOff>74952</xdr:rowOff>
    </xdr:from>
    <xdr:to>
      <xdr:col>8</xdr:col>
      <xdr:colOff>17554</xdr:colOff>
      <xdr:row>17</xdr:row>
      <xdr:rowOff>119014</xdr:rowOff>
    </xdr:to>
    <xdr:cxnSp macro="">
      <xdr:nvCxnSpPr>
        <xdr:cNvPr id="159" name="Straight Arrow Connector 158"/>
        <xdr:cNvCxnSpPr>
          <a:stCxn id="139" idx="0"/>
          <a:endCxn id="156" idx="2"/>
        </xdr:cNvCxnSpPr>
      </xdr:nvCxnSpPr>
      <xdr:spPr>
        <a:xfrm flipH="1" flipV="1">
          <a:off x="1014295" y="3201393"/>
          <a:ext cx="583" cy="23456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133535</xdr:colOff>
      <xdr:row>23</xdr:row>
      <xdr:rowOff>9196</xdr:rowOff>
    </xdr:from>
    <xdr:to>
      <xdr:col>10</xdr:col>
      <xdr:colOff>136317</xdr:colOff>
      <xdr:row>24</xdr:row>
      <xdr:rowOff>114750</xdr:rowOff>
    </xdr:to>
    <xdr:cxnSp macro="">
      <xdr:nvCxnSpPr>
        <xdr:cNvPr id="165" name="Straight Arrow Connector 164"/>
        <xdr:cNvCxnSpPr>
          <a:stCxn id="62" idx="2"/>
          <a:endCxn id="95" idx="0"/>
        </xdr:cNvCxnSpPr>
      </xdr:nvCxnSpPr>
      <xdr:spPr>
        <a:xfrm>
          <a:off x="2341094" y="4469137"/>
          <a:ext cx="2782" cy="296054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463447</xdr:colOff>
      <xdr:row>17</xdr:row>
      <xdr:rowOff>155959</xdr:rowOff>
    </xdr:from>
    <xdr:to>
      <xdr:col>3</xdr:col>
      <xdr:colOff>82445</xdr:colOff>
      <xdr:row>19</xdr:row>
      <xdr:rowOff>79759</xdr:rowOff>
    </xdr:to>
    <xdr:sp macro="" textlink="">
      <xdr:nvSpPr>
        <xdr:cNvPr id="168" name="Flowchart: Terminator 167"/>
        <xdr:cNvSpPr/>
      </xdr:nvSpPr>
      <xdr:spPr>
        <a:xfrm>
          <a:off x="1073047" y="3470659"/>
          <a:ext cx="838198" cy="304800"/>
        </a:xfrm>
        <a:prstGeom prst="flowChartTerminator">
          <a:avLst/>
        </a:prstGeom>
        <a:solidFill>
          <a:srgbClr val="00206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chemeClr val="bg1"/>
              </a:solidFill>
            </a:rPr>
            <a:t>Start</a:t>
          </a:r>
        </a:p>
      </xdr:txBody>
    </xdr:sp>
    <xdr:clientData/>
  </xdr:twoCellAnchor>
  <xdr:twoCellAnchor>
    <xdr:from>
      <xdr:col>3</xdr:col>
      <xdr:colOff>82445</xdr:colOff>
      <xdr:row>18</xdr:row>
      <xdr:rowOff>117859</xdr:rowOff>
    </xdr:from>
    <xdr:to>
      <xdr:col>5</xdr:col>
      <xdr:colOff>105256</xdr:colOff>
      <xdr:row>18</xdr:row>
      <xdr:rowOff>119014</xdr:rowOff>
    </xdr:to>
    <xdr:cxnSp macro="">
      <xdr:nvCxnSpPr>
        <xdr:cNvPr id="170" name="Straight Arrow Connector 169"/>
        <xdr:cNvCxnSpPr>
          <a:stCxn id="168" idx="3"/>
          <a:endCxn id="139" idx="1"/>
        </xdr:cNvCxnSpPr>
      </xdr:nvCxnSpPr>
      <xdr:spPr>
        <a:xfrm>
          <a:off x="1911245" y="3623059"/>
          <a:ext cx="403811" cy="115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546176</xdr:colOff>
      <xdr:row>18</xdr:row>
      <xdr:rowOff>115957</xdr:rowOff>
    </xdr:from>
    <xdr:to>
      <xdr:col>10</xdr:col>
      <xdr:colOff>115956</xdr:colOff>
      <xdr:row>18</xdr:row>
      <xdr:rowOff>119014</xdr:rowOff>
    </xdr:to>
    <xdr:cxnSp macro="">
      <xdr:nvCxnSpPr>
        <xdr:cNvPr id="172" name="Straight Connector 171"/>
        <xdr:cNvCxnSpPr>
          <a:stCxn id="139" idx="3"/>
        </xdr:cNvCxnSpPr>
      </xdr:nvCxnSpPr>
      <xdr:spPr>
        <a:xfrm flipV="1">
          <a:off x="3387111" y="3619500"/>
          <a:ext cx="795606" cy="3057"/>
        </a:xfrm>
        <a:prstGeom prst="line">
          <a:avLst/>
        </a:prstGeom>
        <a:ln>
          <a:headEnd type="none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53599</xdr:colOff>
      <xdr:row>13</xdr:row>
      <xdr:rowOff>89570</xdr:rowOff>
    </xdr:from>
    <xdr:to>
      <xdr:col>9</xdr:col>
      <xdr:colOff>142162</xdr:colOff>
      <xdr:row>14</xdr:row>
      <xdr:rowOff>114514</xdr:rowOff>
    </xdr:to>
    <xdr:sp macro="" textlink="">
      <xdr:nvSpPr>
        <xdr:cNvPr id="173" name="TextBox 85"/>
        <xdr:cNvSpPr txBox="1"/>
      </xdr:nvSpPr>
      <xdr:spPr>
        <a:xfrm>
          <a:off x="2249952" y="2644511"/>
          <a:ext cx="13100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30</xdr:col>
      <xdr:colOff>5570</xdr:colOff>
      <xdr:row>17</xdr:row>
      <xdr:rowOff>163124</xdr:rowOff>
    </xdr:from>
    <xdr:to>
      <xdr:col>31</xdr:col>
      <xdr:colOff>461010</xdr:colOff>
      <xdr:row>19</xdr:row>
      <xdr:rowOff>163124</xdr:rowOff>
    </xdr:to>
    <xdr:sp macro="" textlink="">
      <xdr:nvSpPr>
        <xdr:cNvPr id="174" name="Rounded Rectangle 173"/>
        <xdr:cNvSpPr/>
      </xdr:nvSpPr>
      <xdr:spPr>
        <a:xfrm>
          <a:off x="16130835" y="3480065"/>
          <a:ext cx="1060557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31</xdr:col>
      <xdr:colOff>286930</xdr:colOff>
      <xdr:row>18</xdr:row>
      <xdr:rowOff>9442</xdr:rowOff>
    </xdr:from>
    <xdr:to>
      <xdr:col>31</xdr:col>
      <xdr:colOff>450684</xdr:colOff>
      <xdr:row>18</xdr:row>
      <xdr:rowOff>123742</xdr:rowOff>
    </xdr:to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7312" y="3516883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30</xdr:col>
      <xdr:colOff>19158</xdr:colOff>
      <xdr:row>21</xdr:row>
      <xdr:rowOff>26923</xdr:rowOff>
    </xdr:from>
    <xdr:to>
      <xdr:col>31</xdr:col>
      <xdr:colOff>472895</xdr:colOff>
      <xdr:row>23</xdr:row>
      <xdr:rowOff>26923</xdr:rowOff>
    </xdr:to>
    <xdr:sp macro="" textlink="">
      <xdr:nvSpPr>
        <xdr:cNvPr id="176" name="Rounded Rectangle 175"/>
        <xdr:cNvSpPr/>
      </xdr:nvSpPr>
      <xdr:spPr>
        <a:xfrm>
          <a:off x="16144423" y="4105864"/>
          <a:ext cx="1058854" cy="381000"/>
        </a:xfrm>
        <a:prstGeom prst="roundRect">
          <a:avLst/>
        </a:prstGeom>
        <a:solidFill>
          <a:srgbClr val="FFC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31</xdr:col>
      <xdr:colOff>311723</xdr:colOff>
      <xdr:row>21</xdr:row>
      <xdr:rowOff>43760</xdr:rowOff>
    </xdr:from>
    <xdr:to>
      <xdr:col>31</xdr:col>
      <xdr:colOff>475477</xdr:colOff>
      <xdr:row>21</xdr:row>
      <xdr:rowOff>158060</xdr:rowOff>
    </xdr:to>
    <xdr:pic>
      <xdr:nvPicPr>
        <xdr:cNvPr id="177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2105" y="4122701"/>
          <a:ext cx="163754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30</xdr:col>
      <xdr:colOff>20176</xdr:colOff>
      <xdr:row>24</xdr:row>
      <xdr:rowOff>28464</xdr:rowOff>
    </xdr:from>
    <xdr:to>
      <xdr:col>31</xdr:col>
      <xdr:colOff>472894</xdr:colOff>
      <xdr:row>26</xdr:row>
      <xdr:rowOff>28464</xdr:rowOff>
    </xdr:to>
    <xdr:sp macro="" textlink="">
      <xdr:nvSpPr>
        <xdr:cNvPr id="178" name="Rounded Rectangle 177"/>
        <xdr:cNvSpPr/>
      </xdr:nvSpPr>
      <xdr:spPr>
        <a:xfrm>
          <a:off x="16145441" y="4678905"/>
          <a:ext cx="105783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30761</xdr:colOff>
      <xdr:row>27</xdr:row>
      <xdr:rowOff>31638</xdr:rowOff>
    </xdr:from>
    <xdr:to>
      <xdr:col>31</xdr:col>
      <xdr:colOff>480758</xdr:colOff>
      <xdr:row>29</xdr:row>
      <xdr:rowOff>37619</xdr:rowOff>
    </xdr:to>
    <xdr:sp macro="" textlink="">
      <xdr:nvSpPr>
        <xdr:cNvPr id="179" name="Rounded Rectangle 178"/>
        <xdr:cNvSpPr/>
      </xdr:nvSpPr>
      <xdr:spPr>
        <a:xfrm>
          <a:off x="16046368" y="5311209"/>
          <a:ext cx="1062319" cy="386981"/>
        </a:xfrm>
        <a:prstGeom prst="roundRect">
          <a:avLst/>
        </a:prstGeom>
        <a:solidFill>
          <a:srgbClr val="00B050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86132</xdr:colOff>
      <xdr:row>33</xdr:row>
      <xdr:rowOff>63974</xdr:rowOff>
    </xdr:from>
    <xdr:to>
      <xdr:col>31</xdr:col>
      <xdr:colOff>152401</xdr:colOff>
      <xdr:row>35</xdr:row>
      <xdr:rowOff>146235</xdr:rowOff>
    </xdr:to>
    <xdr:sp macro="" textlink="">
      <xdr:nvSpPr>
        <xdr:cNvPr id="180" name="Flowchart: Document 179"/>
        <xdr:cNvSpPr/>
      </xdr:nvSpPr>
      <xdr:spPr>
        <a:xfrm>
          <a:off x="16211397" y="6428915"/>
          <a:ext cx="671386" cy="463261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900" b="1"/>
        </a:p>
      </xdr:txBody>
    </xdr:sp>
    <xdr:clientData/>
  </xdr:twoCellAnchor>
  <xdr:twoCellAnchor>
    <xdr:from>
      <xdr:col>12</xdr:col>
      <xdr:colOff>131616</xdr:colOff>
      <xdr:row>46</xdr:row>
      <xdr:rowOff>128488</xdr:rowOff>
    </xdr:from>
    <xdr:to>
      <xdr:col>13</xdr:col>
      <xdr:colOff>581612</xdr:colOff>
      <xdr:row>48</xdr:row>
      <xdr:rowOff>128488</xdr:rowOff>
    </xdr:to>
    <xdr:sp macro="" textlink="">
      <xdr:nvSpPr>
        <xdr:cNvPr id="182" name="Rounded Rectangle 181"/>
        <xdr:cNvSpPr/>
      </xdr:nvSpPr>
      <xdr:spPr>
        <a:xfrm>
          <a:off x="5364763" y="8969929"/>
          <a:ext cx="1055114" cy="381000"/>
        </a:xfrm>
        <a:prstGeom prst="roundRect">
          <a:avLst/>
        </a:prstGeom>
        <a:solidFill>
          <a:srgbClr val="FFFF00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ysClr val="windowText" lastClr="000000"/>
              </a:solidFill>
            </a:rPr>
            <a:t>dihasilkan nilai Qty Tetes</a:t>
          </a:r>
        </a:p>
      </xdr:txBody>
    </xdr:sp>
    <xdr:clientData/>
  </xdr:twoCellAnchor>
  <xdr:twoCellAnchor>
    <xdr:from>
      <xdr:col>13</xdr:col>
      <xdr:colOff>51099</xdr:colOff>
      <xdr:row>43</xdr:row>
      <xdr:rowOff>87132</xdr:rowOff>
    </xdr:from>
    <xdr:to>
      <xdr:col>13</xdr:col>
      <xdr:colOff>54055</xdr:colOff>
      <xdr:row>46</xdr:row>
      <xdr:rowOff>128488</xdr:rowOff>
    </xdr:to>
    <xdr:cxnSp macro="">
      <xdr:nvCxnSpPr>
        <xdr:cNvPr id="188" name="Straight Arrow Connector 187"/>
        <xdr:cNvCxnSpPr>
          <a:stCxn id="182" idx="0"/>
          <a:endCxn id="76" idx="2"/>
        </xdr:cNvCxnSpPr>
      </xdr:nvCxnSpPr>
      <xdr:spPr>
        <a:xfrm flipH="1" flipV="1">
          <a:off x="5889364" y="8357073"/>
          <a:ext cx="2956" cy="61285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581612</xdr:colOff>
      <xdr:row>47</xdr:row>
      <xdr:rowOff>124541</xdr:rowOff>
    </xdr:from>
    <xdr:to>
      <xdr:col>14</xdr:col>
      <xdr:colOff>276849</xdr:colOff>
      <xdr:row>47</xdr:row>
      <xdr:rowOff>128488</xdr:rowOff>
    </xdr:to>
    <xdr:cxnSp macro="">
      <xdr:nvCxnSpPr>
        <xdr:cNvPr id="190" name="Straight Arrow Connector 189"/>
        <xdr:cNvCxnSpPr>
          <a:stCxn id="22" idx="1"/>
          <a:endCxn id="182" idx="3"/>
        </xdr:cNvCxnSpPr>
      </xdr:nvCxnSpPr>
      <xdr:spPr>
        <a:xfrm flipH="1">
          <a:off x="6419877" y="9156482"/>
          <a:ext cx="300354" cy="394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39930</xdr:colOff>
      <xdr:row>30</xdr:row>
      <xdr:rowOff>21332</xdr:rowOff>
    </xdr:from>
    <xdr:to>
      <xdr:col>31</xdr:col>
      <xdr:colOff>493668</xdr:colOff>
      <xdr:row>32</xdr:row>
      <xdr:rowOff>15206</xdr:rowOff>
    </xdr:to>
    <xdr:sp macro="" textlink="">
      <xdr:nvSpPr>
        <xdr:cNvPr id="191" name="Rounded Rectangle 190"/>
        <xdr:cNvSpPr/>
      </xdr:nvSpPr>
      <xdr:spPr>
        <a:xfrm>
          <a:off x="16055537" y="5872403"/>
          <a:ext cx="1066060" cy="374874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147592</xdr:colOff>
      <xdr:row>36</xdr:row>
      <xdr:rowOff>173489</xdr:rowOff>
    </xdr:from>
    <xdr:to>
      <xdr:col>31</xdr:col>
      <xdr:colOff>70372</xdr:colOff>
      <xdr:row>38</xdr:row>
      <xdr:rowOff>173489</xdr:rowOff>
    </xdr:to>
    <xdr:sp macro="" textlink="">
      <xdr:nvSpPr>
        <xdr:cNvPr id="197" name="Rounded Rectangle 196"/>
        <xdr:cNvSpPr/>
      </xdr:nvSpPr>
      <xdr:spPr>
        <a:xfrm>
          <a:off x="16462556" y="7113132"/>
          <a:ext cx="535102" cy="38100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End</a:t>
          </a:r>
        </a:p>
      </xdr:txBody>
    </xdr:sp>
    <xdr:clientData/>
  </xdr:twoCellAnchor>
  <xdr:twoCellAnchor>
    <xdr:from>
      <xdr:col>30</xdr:col>
      <xdr:colOff>124629</xdr:colOff>
      <xdr:row>40</xdr:row>
      <xdr:rowOff>37578</xdr:rowOff>
    </xdr:from>
    <xdr:to>
      <xdr:col>31</xdr:col>
      <xdr:colOff>353227</xdr:colOff>
      <xdr:row>41</xdr:row>
      <xdr:rowOff>151878</xdr:rowOff>
    </xdr:to>
    <xdr:sp macro="" textlink="">
      <xdr:nvSpPr>
        <xdr:cNvPr id="198" name="Flowchart: Terminator 197"/>
        <xdr:cNvSpPr/>
      </xdr:nvSpPr>
      <xdr:spPr>
        <a:xfrm>
          <a:off x="16439593" y="7739221"/>
          <a:ext cx="840920" cy="304800"/>
        </a:xfrm>
        <a:prstGeom prst="flowChartTerminator">
          <a:avLst/>
        </a:prstGeom>
        <a:solidFill>
          <a:srgbClr val="00206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chemeClr val="bg1"/>
              </a:solidFill>
            </a:rPr>
            <a:t>Start</a:t>
          </a:r>
        </a:p>
      </xdr:txBody>
    </xdr:sp>
    <xdr:clientData/>
  </xdr:twoCellAnchor>
  <xdr:twoCellAnchor>
    <xdr:from>
      <xdr:col>11</xdr:col>
      <xdr:colOff>388862</xdr:colOff>
      <xdr:row>24</xdr:row>
      <xdr:rowOff>115294</xdr:rowOff>
    </xdr:from>
    <xdr:to>
      <xdr:col>13</xdr:col>
      <xdr:colOff>231708</xdr:colOff>
      <xdr:row>26</xdr:row>
      <xdr:rowOff>115294</xdr:rowOff>
    </xdr:to>
    <xdr:sp macro="" textlink="">
      <xdr:nvSpPr>
        <xdr:cNvPr id="199" name="Rounded Rectangle 198"/>
        <xdr:cNvSpPr/>
      </xdr:nvSpPr>
      <xdr:spPr>
        <a:xfrm>
          <a:off x="5046587" y="4763494"/>
          <a:ext cx="1062046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PS</a:t>
          </a:r>
        </a:p>
      </xdr:txBody>
    </xdr:sp>
    <xdr:clientData/>
  </xdr:twoCellAnchor>
  <xdr:twoCellAnchor editAs="oneCell">
    <xdr:from>
      <xdr:col>13</xdr:col>
      <xdr:colOff>46100</xdr:colOff>
      <xdr:row>24</xdr:row>
      <xdr:rowOff>127775</xdr:rowOff>
    </xdr:from>
    <xdr:to>
      <xdr:col>13</xdr:col>
      <xdr:colOff>218570</xdr:colOff>
      <xdr:row>25</xdr:row>
      <xdr:rowOff>51575</xdr:rowOff>
    </xdr:to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025" y="4775975"/>
          <a:ext cx="172470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231708</xdr:colOff>
      <xdr:row>25</xdr:row>
      <xdr:rowOff>115294</xdr:rowOff>
    </xdr:from>
    <xdr:to>
      <xdr:col>13</xdr:col>
      <xdr:colOff>503710</xdr:colOff>
      <xdr:row>25</xdr:row>
      <xdr:rowOff>116975</xdr:rowOff>
    </xdr:to>
    <xdr:cxnSp macro="">
      <xdr:nvCxnSpPr>
        <xdr:cNvPr id="202" name="Straight Arrow Connector 201"/>
        <xdr:cNvCxnSpPr>
          <a:stCxn id="9" idx="1"/>
          <a:endCxn id="199" idx="3"/>
        </xdr:cNvCxnSpPr>
      </xdr:nvCxnSpPr>
      <xdr:spPr>
        <a:xfrm flipH="1" flipV="1">
          <a:off x="6108633" y="4953994"/>
          <a:ext cx="272002" cy="168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136316</xdr:colOff>
      <xdr:row>26</xdr:row>
      <xdr:rowOff>114750</xdr:rowOff>
    </xdr:from>
    <xdr:to>
      <xdr:col>18</xdr:col>
      <xdr:colOff>52607</xdr:colOff>
      <xdr:row>29</xdr:row>
      <xdr:rowOff>80644</xdr:rowOff>
    </xdr:to>
    <xdr:cxnSp macro="">
      <xdr:nvCxnSpPr>
        <xdr:cNvPr id="204" name="Elbow Connector 203"/>
        <xdr:cNvCxnSpPr>
          <a:stCxn id="95" idx="2"/>
          <a:endCxn id="86" idx="1"/>
        </xdr:cNvCxnSpPr>
      </xdr:nvCxnSpPr>
      <xdr:spPr>
        <a:xfrm rot="16200000" flipH="1">
          <a:off x="6312290" y="3016101"/>
          <a:ext cx="537394" cy="4793091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78441</xdr:colOff>
      <xdr:row>15</xdr:row>
      <xdr:rowOff>44824</xdr:rowOff>
    </xdr:from>
    <xdr:to>
      <xdr:col>35</xdr:col>
      <xdr:colOff>437029</xdr:colOff>
      <xdr:row>43</xdr:row>
      <xdr:rowOff>78441</xdr:rowOff>
    </xdr:to>
    <xdr:sp macro="" textlink="">
      <xdr:nvSpPr>
        <xdr:cNvPr id="206" name="Rectangle 205"/>
        <xdr:cNvSpPr/>
      </xdr:nvSpPr>
      <xdr:spPr>
        <a:xfrm>
          <a:off x="15598588" y="2980765"/>
          <a:ext cx="3697941" cy="5367617"/>
        </a:xfrm>
        <a:prstGeom prst="rect">
          <a:avLst/>
        </a:prstGeom>
        <a:noFill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314325</xdr:colOff>
      <xdr:row>16</xdr:row>
      <xdr:rowOff>151375</xdr:rowOff>
    </xdr:from>
    <xdr:to>
      <xdr:col>20</xdr:col>
      <xdr:colOff>335445</xdr:colOff>
      <xdr:row>19</xdr:row>
      <xdr:rowOff>58510</xdr:rowOff>
    </xdr:to>
    <xdr:sp macro="" textlink="">
      <xdr:nvSpPr>
        <xdr:cNvPr id="207" name="Flowchart: Document 206"/>
        <xdr:cNvSpPr/>
      </xdr:nvSpPr>
      <xdr:spPr>
        <a:xfrm>
          <a:off x="9281432" y="3281018"/>
          <a:ext cx="1245763" cy="533063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Catat aktivitas kendaraan milik</a:t>
          </a:r>
          <a:r>
            <a:rPr lang="en-US" sz="900" b="1" baseline="0"/>
            <a:t> PG</a:t>
          </a:r>
          <a:endParaRPr lang="en-US" sz="900" b="1"/>
        </a:p>
      </xdr:txBody>
    </xdr:sp>
    <xdr:clientData/>
  </xdr:twoCellAnchor>
  <xdr:twoCellAnchor>
    <xdr:from>
      <xdr:col>25</xdr:col>
      <xdr:colOff>86933</xdr:colOff>
      <xdr:row>41</xdr:row>
      <xdr:rowOff>115201</xdr:rowOff>
    </xdr:from>
    <xdr:to>
      <xdr:col>26</xdr:col>
      <xdr:colOff>462642</xdr:colOff>
      <xdr:row>44</xdr:row>
      <xdr:rowOff>6962</xdr:rowOff>
    </xdr:to>
    <xdr:sp macro="" textlink="">
      <xdr:nvSpPr>
        <xdr:cNvPr id="208" name="Flowchart: Document 207"/>
        <xdr:cNvSpPr/>
      </xdr:nvSpPr>
      <xdr:spPr>
        <a:xfrm>
          <a:off x="13340290" y="8061772"/>
          <a:ext cx="988031" cy="463261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dihasilkan nilai %Brix dan %Pol</a:t>
          </a:r>
        </a:p>
      </xdr:txBody>
    </xdr:sp>
    <xdr:clientData/>
  </xdr:twoCellAnchor>
  <xdr:twoCellAnchor>
    <xdr:from>
      <xdr:col>18</xdr:col>
      <xdr:colOff>424783</xdr:colOff>
      <xdr:row>40</xdr:row>
      <xdr:rowOff>84315</xdr:rowOff>
    </xdr:from>
    <xdr:to>
      <xdr:col>20</xdr:col>
      <xdr:colOff>270253</xdr:colOff>
      <xdr:row>42</xdr:row>
      <xdr:rowOff>84315</xdr:rowOff>
    </xdr:to>
    <xdr:sp macro="" textlink="">
      <xdr:nvSpPr>
        <xdr:cNvPr id="166" name="Rounded Rectangle 165"/>
        <xdr:cNvSpPr/>
      </xdr:nvSpPr>
      <xdr:spPr>
        <a:xfrm>
          <a:off x="9288636" y="7827580"/>
          <a:ext cx="105570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St. Besali</a:t>
          </a:r>
        </a:p>
      </xdr:txBody>
    </xdr:sp>
    <xdr:clientData/>
  </xdr:twoCellAnchor>
  <xdr:twoCellAnchor>
    <xdr:from>
      <xdr:col>21</xdr:col>
      <xdr:colOff>24425</xdr:colOff>
      <xdr:row>40</xdr:row>
      <xdr:rowOff>84291</xdr:rowOff>
    </xdr:from>
    <xdr:to>
      <xdr:col>22</xdr:col>
      <xdr:colOff>489902</xdr:colOff>
      <xdr:row>42</xdr:row>
      <xdr:rowOff>84291</xdr:rowOff>
    </xdr:to>
    <xdr:sp macro="" textlink="">
      <xdr:nvSpPr>
        <xdr:cNvPr id="167" name="Rounded Rectangle 166"/>
        <xdr:cNvSpPr/>
      </xdr:nvSpPr>
      <xdr:spPr>
        <a:xfrm>
          <a:off x="10703631" y="7827556"/>
          <a:ext cx="1070595" cy="381000"/>
        </a:xfrm>
        <a:prstGeom prst="round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bg1"/>
              </a:solidFill>
            </a:rPr>
            <a:t>Modul PM</a:t>
          </a:r>
        </a:p>
      </xdr:txBody>
    </xdr:sp>
    <xdr:clientData/>
  </xdr:twoCellAnchor>
  <xdr:twoCellAnchor editAs="oneCell">
    <xdr:from>
      <xdr:col>22</xdr:col>
      <xdr:colOff>306802</xdr:colOff>
      <xdr:row>40</xdr:row>
      <xdr:rowOff>102472</xdr:rowOff>
    </xdr:from>
    <xdr:to>
      <xdr:col>22</xdr:col>
      <xdr:colOff>471148</xdr:colOff>
      <xdr:row>41</xdr:row>
      <xdr:rowOff>26272</xdr:rowOff>
    </xdr:to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126" y="7845737"/>
          <a:ext cx="164346" cy="11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21</xdr:col>
      <xdr:colOff>164247</xdr:colOff>
      <xdr:row>42</xdr:row>
      <xdr:rowOff>42636</xdr:rowOff>
    </xdr:from>
    <xdr:to>
      <xdr:col>22</xdr:col>
      <xdr:colOff>439112</xdr:colOff>
      <xdr:row>43</xdr:row>
      <xdr:rowOff>69696</xdr:rowOff>
    </xdr:to>
    <xdr:sp macro="" textlink="">
      <xdr:nvSpPr>
        <xdr:cNvPr id="185" name="TextBox 85"/>
        <xdr:cNvSpPr txBox="1"/>
      </xdr:nvSpPr>
      <xdr:spPr>
        <a:xfrm>
          <a:off x="10917972" y="8167461"/>
          <a:ext cx="884465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19</xdr:col>
      <xdr:colOff>347518</xdr:colOff>
      <xdr:row>38</xdr:row>
      <xdr:rowOff>144036</xdr:rowOff>
    </xdr:from>
    <xdr:to>
      <xdr:col>19</xdr:col>
      <xdr:colOff>348475</xdr:colOff>
      <xdr:row>40</xdr:row>
      <xdr:rowOff>84315</xdr:rowOff>
    </xdr:to>
    <xdr:cxnSp macro="">
      <xdr:nvCxnSpPr>
        <xdr:cNvPr id="186" name="Straight Arrow Connector 185"/>
        <xdr:cNvCxnSpPr>
          <a:stCxn id="166" idx="0"/>
        </xdr:cNvCxnSpPr>
      </xdr:nvCxnSpPr>
      <xdr:spPr>
        <a:xfrm flipV="1">
          <a:off x="9867872" y="7503841"/>
          <a:ext cx="957" cy="32127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270253</xdr:colOff>
      <xdr:row>41</xdr:row>
      <xdr:rowOff>84291</xdr:rowOff>
    </xdr:from>
    <xdr:to>
      <xdr:col>21</xdr:col>
      <xdr:colOff>24425</xdr:colOff>
      <xdr:row>41</xdr:row>
      <xdr:rowOff>84315</xdr:rowOff>
    </xdr:to>
    <xdr:cxnSp macro="">
      <xdr:nvCxnSpPr>
        <xdr:cNvPr id="189" name="Straight Arrow Connector 188"/>
        <xdr:cNvCxnSpPr>
          <a:stCxn id="166" idx="3"/>
          <a:endCxn id="167" idx="1"/>
        </xdr:cNvCxnSpPr>
      </xdr:nvCxnSpPr>
      <xdr:spPr>
        <a:xfrm flipV="1">
          <a:off x="10344341" y="8018056"/>
          <a:ext cx="359290" cy="2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39</xdr:row>
      <xdr:rowOff>161925</xdr:rowOff>
    </xdr:from>
    <xdr:to>
      <xdr:col>23</xdr:col>
      <xdr:colOff>38100</xdr:colOff>
      <xdr:row>43</xdr:row>
      <xdr:rowOff>76201</xdr:rowOff>
    </xdr:to>
    <xdr:sp macro="" textlink="">
      <xdr:nvSpPr>
        <xdr:cNvPr id="213" name="Rectangle 212"/>
        <xdr:cNvSpPr/>
      </xdr:nvSpPr>
      <xdr:spPr>
        <a:xfrm>
          <a:off x="9274865" y="7715664"/>
          <a:ext cx="2797865" cy="676276"/>
        </a:xfrm>
        <a:prstGeom prst="rect">
          <a:avLst/>
        </a:prstGeom>
        <a:noFill/>
        <a:ln w="19050">
          <a:solidFill>
            <a:srgbClr val="FF9900"/>
          </a:solidFill>
          <a:prstDash val="sys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309733</xdr:colOff>
      <xdr:row>38</xdr:row>
      <xdr:rowOff>108857</xdr:rowOff>
    </xdr:from>
    <xdr:to>
      <xdr:col>19</xdr:col>
      <xdr:colOff>380490</xdr:colOff>
      <xdr:row>38</xdr:row>
      <xdr:rowOff>179614</xdr:rowOff>
    </xdr:to>
    <xdr:sp macro="" textlink="">
      <xdr:nvSpPr>
        <xdr:cNvPr id="214" name="Oval 213"/>
        <xdr:cNvSpPr/>
      </xdr:nvSpPr>
      <xdr:spPr>
        <a:xfrm>
          <a:off x="9810921" y="7472873"/>
          <a:ext cx="70757" cy="7075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237115</xdr:colOff>
      <xdr:row>26</xdr:row>
      <xdr:rowOff>105962</xdr:rowOff>
    </xdr:from>
    <xdr:to>
      <xdr:col>13</xdr:col>
      <xdr:colOff>335277</xdr:colOff>
      <xdr:row>27</xdr:row>
      <xdr:rowOff>130906</xdr:rowOff>
    </xdr:to>
    <xdr:sp macro="" textlink="">
      <xdr:nvSpPr>
        <xdr:cNvPr id="217" name="TextBox 15"/>
        <xdr:cNvSpPr txBox="1"/>
      </xdr:nvSpPr>
      <xdr:spPr>
        <a:xfrm>
          <a:off x="4916789" y="5183201"/>
          <a:ext cx="1323988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/>
            <a:t>SAP Integration</a:t>
          </a:r>
        </a:p>
      </xdr:txBody>
    </xdr:sp>
    <xdr:clientData/>
  </xdr:twoCellAnchor>
  <xdr:twoCellAnchor>
    <xdr:from>
      <xdr:col>10</xdr:col>
      <xdr:colOff>71993</xdr:colOff>
      <xdr:row>18</xdr:row>
      <xdr:rowOff>65690</xdr:rowOff>
    </xdr:from>
    <xdr:to>
      <xdr:col>10</xdr:col>
      <xdr:colOff>190498</xdr:colOff>
      <xdr:row>18</xdr:row>
      <xdr:rowOff>157656</xdr:rowOff>
    </xdr:to>
    <xdr:sp macro="" textlink="">
      <xdr:nvSpPr>
        <xdr:cNvPr id="219" name="Oval 218"/>
        <xdr:cNvSpPr/>
      </xdr:nvSpPr>
      <xdr:spPr>
        <a:xfrm flipH="1" flipV="1">
          <a:off x="4125045" y="3619500"/>
          <a:ext cx="118505" cy="91966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6</xdr:row>
      <xdr:rowOff>38101</xdr:rowOff>
    </xdr:from>
    <xdr:to>
      <xdr:col>4</xdr:col>
      <xdr:colOff>476250</xdr:colOff>
      <xdr:row>9</xdr:row>
      <xdr:rowOff>57151</xdr:rowOff>
    </xdr:to>
    <xdr:sp macro="" textlink="">
      <xdr:nvSpPr>
        <xdr:cNvPr id="2" name="Rectangle 1"/>
        <xdr:cNvSpPr/>
      </xdr:nvSpPr>
      <xdr:spPr>
        <a:xfrm>
          <a:off x="1762125" y="1181101"/>
          <a:ext cx="1152525" cy="5905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Petani</a:t>
          </a:r>
          <a:r>
            <a:rPr lang="en-US" sz="1000" baseline="0"/>
            <a:t> ajukan Up Tebang ke bagian tanaman</a:t>
          </a:r>
          <a:endParaRPr lang="en-US" sz="1000"/>
        </a:p>
      </xdr:txBody>
    </xdr:sp>
    <xdr:clientData/>
  </xdr:twoCellAnchor>
  <xdr:twoCellAnchor>
    <xdr:from>
      <xdr:col>5</xdr:col>
      <xdr:colOff>266700</xdr:colOff>
      <xdr:row>6</xdr:row>
      <xdr:rowOff>38101</xdr:rowOff>
    </xdr:from>
    <xdr:to>
      <xdr:col>7</xdr:col>
      <xdr:colOff>276225</xdr:colOff>
      <xdr:row>9</xdr:row>
      <xdr:rowOff>57151</xdr:rowOff>
    </xdr:to>
    <xdr:sp macro="" textlink="">
      <xdr:nvSpPr>
        <xdr:cNvPr id="3" name="Rectangle 2"/>
        <xdr:cNvSpPr/>
      </xdr:nvSpPr>
      <xdr:spPr>
        <a:xfrm>
          <a:off x="3314700" y="1181101"/>
          <a:ext cx="1228725" cy="5905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Data dilanjutkan ke bag. pengolahan untuk dihitung</a:t>
          </a:r>
        </a:p>
      </xdr:txBody>
    </xdr:sp>
    <xdr:clientData/>
  </xdr:twoCellAnchor>
  <xdr:twoCellAnchor>
    <xdr:from>
      <xdr:col>6</xdr:col>
      <xdr:colOff>281421</xdr:colOff>
      <xdr:row>3</xdr:row>
      <xdr:rowOff>186169</xdr:rowOff>
    </xdr:from>
    <xdr:to>
      <xdr:col>7</xdr:col>
      <xdr:colOff>573232</xdr:colOff>
      <xdr:row>6</xdr:row>
      <xdr:rowOff>77930</xdr:rowOff>
    </xdr:to>
    <xdr:sp macro="" textlink="">
      <xdr:nvSpPr>
        <xdr:cNvPr id="4" name="Flowchart: Document 3"/>
        <xdr:cNvSpPr/>
      </xdr:nvSpPr>
      <xdr:spPr>
        <a:xfrm>
          <a:off x="2489489" y="757669"/>
          <a:ext cx="897948" cy="463261"/>
        </a:xfrm>
        <a:prstGeom prst="flowChart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Dikeluarkan PB43</a:t>
          </a:r>
        </a:p>
      </xdr:txBody>
    </xdr:sp>
    <xdr:clientData/>
  </xdr:twoCellAnchor>
  <xdr:twoCellAnchor>
    <xdr:from>
      <xdr:col>8</xdr:col>
      <xdr:colOff>76200</xdr:colOff>
      <xdr:row>6</xdr:row>
      <xdr:rowOff>38101</xdr:rowOff>
    </xdr:from>
    <xdr:to>
      <xdr:col>10</xdr:col>
      <xdr:colOff>85725</xdr:colOff>
      <xdr:row>9</xdr:row>
      <xdr:rowOff>57151</xdr:rowOff>
    </xdr:to>
    <xdr:sp macro="" textlink="">
      <xdr:nvSpPr>
        <xdr:cNvPr id="5" name="Rectangle 4"/>
        <xdr:cNvSpPr/>
      </xdr:nvSpPr>
      <xdr:spPr>
        <a:xfrm>
          <a:off x="4953000" y="1181101"/>
          <a:ext cx="1228725" cy="5905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Pada</a:t>
          </a:r>
          <a:r>
            <a:rPr lang="en-US" sz="1000" baseline="0"/>
            <a:t> b</a:t>
          </a:r>
          <a:r>
            <a:rPr lang="en-US" sz="1000"/>
            <a:t>agian Tanaman dihitung biaya</a:t>
          </a:r>
          <a:r>
            <a:rPr lang="en-US" sz="1000" baseline="0"/>
            <a:t> olah lahan</a:t>
          </a:r>
          <a:endParaRPr lang="en-US" sz="1000"/>
        </a:p>
      </xdr:txBody>
    </xdr:sp>
    <xdr:clientData/>
  </xdr:twoCellAnchor>
  <xdr:twoCellAnchor>
    <xdr:from>
      <xdr:col>10</xdr:col>
      <xdr:colOff>457199</xdr:colOff>
      <xdr:row>6</xdr:row>
      <xdr:rowOff>38101</xdr:rowOff>
    </xdr:from>
    <xdr:to>
      <xdr:col>13</xdr:col>
      <xdr:colOff>219074</xdr:colOff>
      <xdr:row>9</xdr:row>
      <xdr:rowOff>57151</xdr:rowOff>
    </xdr:to>
    <xdr:sp macro="" textlink="">
      <xdr:nvSpPr>
        <xdr:cNvPr id="6" name="Rectangle 5"/>
        <xdr:cNvSpPr/>
      </xdr:nvSpPr>
      <xdr:spPr>
        <a:xfrm>
          <a:off x="6553199" y="1181101"/>
          <a:ext cx="1590675" cy="5905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Data dirampungkan di TUK untuk </a:t>
          </a:r>
          <a:r>
            <a:rPr lang="en-US" sz="1000" baseline="0"/>
            <a:t> dihitung biaya potongan, dll</a:t>
          </a:r>
          <a:endParaRPr lang="en-US" sz="1000"/>
        </a:p>
      </xdr:txBody>
    </xdr:sp>
    <xdr:clientData/>
  </xdr:twoCellAnchor>
  <xdr:twoCellAnchor>
    <xdr:from>
      <xdr:col>13</xdr:col>
      <xdr:colOff>590550</xdr:colOff>
      <xdr:row>6</xdr:row>
      <xdr:rowOff>38101</xdr:rowOff>
    </xdr:from>
    <xdr:to>
      <xdr:col>15</xdr:col>
      <xdr:colOff>447675</xdr:colOff>
      <xdr:row>9</xdr:row>
      <xdr:rowOff>57151</xdr:rowOff>
    </xdr:to>
    <xdr:sp macro="" textlink="">
      <xdr:nvSpPr>
        <xdr:cNvPr id="7" name="Rectangle 6"/>
        <xdr:cNvSpPr/>
      </xdr:nvSpPr>
      <xdr:spPr>
        <a:xfrm>
          <a:off x="8515350" y="1181101"/>
          <a:ext cx="1076325" cy="5905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Terbit DO sebagai</a:t>
          </a:r>
          <a:r>
            <a:rPr lang="en-US" sz="1000" baseline="0"/>
            <a:t> dasar pembayaran ke petani</a:t>
          </a:r>
          <a:endParaRPr lang="en-US" sz="1000"/>
        </a:p>
      </xdr:txBody>
    </xdr:sp>
    <xdr:clientData/>
  </xdr:twoCellAnchor>
  <xdr:twoCellAnchor>
    <xdr:from>
      <xdr:col>4</xdr:col>
      <xdr:colOff>476250</xdr:colOff>
      <xdr:row>7</xdr:row>
      <xdr:rowOff>142876</xdr:rowOff>
    </xdr:from>
    <xdr:to>
      <xdr:col>5</xdr:col>
      <xdr:colOff>266700</xdr:colOff>
      <xdr:row>7</xdr:row>
      <xdr:rowOff>142876</xdr:rowOff>
    </xdr:to>
    <xdr:cxnSp macro="">
      <xdr:nvCxnSpPr>
        <xdr:cNvPr id="9" name="Straight Arrow Connector 8"/>
        <xdr:cNvCxnSpPr>
          <a:stCxn id="2" idx="3"/>
          <a:endCxn id="3" idx="1"/>
        </xdr:cNvCxnSpPr>
      </xdr:nvCxnSpPr>
      <xdr:spPr>
        <a:xfrm>
          <a:off x="2914650" y="1476376"/>
          <a:ext cx="4000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7</xdr:row>
      <xdr:rowOff>142876</xdr:rowOff>
    </xdr:from>
    <xdr:to>
      <xdr:col>8</xdr:col>
      <xdr:colOff>76200</xdr:colOff>
      <xdr:row>7</xdr:row>
      <xdr:rowOff>142876</xdr:rowOff>
    </xdr:to>
    <xdr:cxnSp macro="">
      <xdr:nvCxnSpPr>
        <xdr:cNvPr id="11" name="Straight Arrow Connector 10"/>
        <xdr:cNvCxnSpPr>
          <a:stCxn id="3" idx="3"/>
          <a:endCxn id="5" idx="1"/>
        </xdr:cNvCxnSpPr>
      </xdr:nvCxnSpPr>
      <xdr:spPr>
        <a:xfrm>
          <a:off x="4543425" y="1476376"/>
          <a:ext cx="40957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7</xdr:row>
      <xdr:rowOff>142876</xdr:rowOff>
    </xdr:from>
    <xdr:to>
      <xdr:col>10</xdr:col>
      <xdr:colOff>457199</xdr:colOff>
      <xdr:row>7</xdr:row>
      <xdr:rowOff>142876</xdr:rowOff>
    </xdr:to>
    <xdr:cxnSp macro="">
      <xdr:nvCxnSpPr>
        <xdr:cNvPr id="13" name="Straight Arrow Connector 12"/>
        <xdr:cNvCxnSpPr>
          <a:stCxn id="5" idx="3"/>
          <a:endCxn id="6" idx="1"/>
        </xdr:cNvCxnSpPr>
      </xdr:nvCxnSpPr>
      <xdr:spPr>
        <a:xfrm>
          <a:off x="6181725" y="1476376"/>
          <a:ext cx="371474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219074</xdr:colOff>
      <xdr:row>7</xdr:row>
      <xdr:rowOff>142876</xdr:rowOff>
    </xdr:from>
    <xdr:to>
      <xdr:col>13</xdr:col>
      <xdr:colOff>590550</xdr:colOff>
      <xdr:row>7</xdr:row>
      <xdr:rowOff>142876</xdr:rowOff>
    </xdr:to>
    <xdr:cxnSp macro="">
      <xdr:nvCxnSpPr>
        <xdr:cNvPr id="15" name="Straight Arrow Connector 14"/>
        <xdr:cNvCxnSpPr>
          <a:stCxn id="6" idx="3"/>
          <a:endCxn id="7" idx="1"/>
        </xdr:cNvCxnSpPr>
      </xdr:nvCxnSpPr>
      <xdr:spPr>
        <a:xfrm>
          <a:off x="8143874" y="1476376"/>
          <a:ext cx="371476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49</xdr:row>
      <xdr:rowOff>95263</xdr:rowOff>
    </xdr:from>
    <xdr:ext cx="2009775" cy="3820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3875" y="9286888"/>
              <a:ext cx="2009775" cy="382092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1"/>
                <a:t>faktor perah  =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/>
                        </a:rPr>
                        <m:t>𝑘𝑔</m:t>
                      </m:r>
                      <m:r>
                        <a:rPr lang="en-US" sz="1200" b="0" i="1">
                          <a:latin typeface="Cambria Math"/>
                        </a:rPr>
                        <m:t> </m:t>
                      </m:r>
                      <m:r>
                        <a:rPr lang="en-US" sz="1200" b="0" i="1">
                          <a:latin typeface="Cambria Math"/>
                        </a:rPr>
                        <m:t>𝑛𝑖𝑟𝑎</m:t>
                      </m:r>
                      <m:r>
                        <a:rPr lang="en-US" sz="1200" b="0" i="1">
                          <a:latin typeface="Cambria Math"/>
                        </a:rPr>
                        <m:t> </m:t>
                      </m:r>
                      <m:r>
                        <a:rPr lang="en-US" sz="1200" b="0" i="1">
                          <a:latin typeface="Cambria Math"/>
                        </a:rPr>
                        <m:t>𝑝𝑒𝑟𝑎</m:t>
                      </m:r>
                      <m:r>
                        <a:rPr lang="en-US" sz="1200" b="0" i="1">
                          <a:latin typeface="Cambria Math"/>
                        </a:rPr>
                        <m:t>h</m:t>
                      </m:r>
                    </m:num>
                    <m:den>
                      <m:r>
                        <a:rPr lang="en-US" sz="1200" b="0" i="1">
                          <a:latin typeface="Cambria Math"/>
                        </a:rPr>
                        <m:t>𝑘𝑔</m:t>
                      </m:r>
                      <m:r>
                        <a:rPr lang="en-US" sz="1200" b="0" i="1">
                          <a:latin typeface="Cambria Math"/>
                        </a:rPr>
                        <m:t> </m:t>
                      </m:r>
                      <m:r>
                        <a:rPr lang="en-US" sz="1200" b="0" i="1">
                          <a:latin typeface="Cambria Math"/>
                        </a:rPr>
                        <m:t>𝑡𝑒𝑏𝑢</m:t>
                      </m:r>
                      <m:r>
                        <a:rPr lang="en-US" sz="1200" b="0" i="1">
                          <a:latin typeface="Cambria Math"/>
                        </a:rPr>
                        <m:t> </m:t>
                      </m:r>
                      <m:r>
                        <a:rPr lang="en-US" sz="1200" b="0" i="1">
                          <a:latin typeface="Cambria Math"/>
                        </a:rPr>
                        <m:t>𝑠𝑎𝑚𝑝𝑒𝑙</m:t>
                      </m:r>
                    </m:den>
                  </m:f>
                </m:oMath>
              </a14:m>
              <a:endParaRPr lang="en-US" sz="1200" b="0" i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3875" y="9286888"/>
              <a:ext cx="2009775" cy="382092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1"/>
                <a:t>faktor perah  =  </a:t>
              </a:r>
              <a:r>
                <a:rPr lang="en-US" sz="1200" b="0" i="0">
                  <a:latin typeface="Cambria Math"/>
                </a:rPr>
                <a:t>(𝑘𝑔 𝑛𝑖𝑟𝑎 𝑝𝑒𝑟𝑎ℎ)/(𝑘𝑔 𝑡𝑒𝑏𝑢 𝑠𝑎𝑚𝑝𝑒𝑙)</a:t>
              </a:r>
              <a:endParaRPr lang="en-US" sz="1200" b="0" i="1"/>
            </a:p>
          </xdr:txBody>
        </xdr:sp>
      </mc:Fallback>
    </mc:AlternateContent>
    <xdr:clientData/>
  </xdr:oneCellAnchor>
  <xdr:oneCellAnchor>
    <xdr:from>
      <xdr:col>3</xdr:col>
      <xdr:colOff>19049</xdr:colOff>
      <xdr:row>52</xdr:row>
      <xdr:rowOff>61923</xdr:rowOff>
    </xdr:from>
    <xdr:ext cx="3743326" cy="583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04824" y="9834573"/>
              <a:ext cx="3743326" cy="58317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𝑓𝑎𝑘𝑡𝑜𝑟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𝑟𝑒𝑛𝑑𝑒𝑚𝑒𝑛</m:t>
                    </m:r>
                    <m:r>
                      <a:rPr lang="en-US" sz="11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𝑘𝑟𝑖𝑠𝑡𝑎𝑙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𝑡𝑎𝑘𝑠𝑎𝑠𝑖</m:t>
                        </m:r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𝑡𝑜𝑛𝑎𝑠𝑒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𝑔𝑢𝑙𝑎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003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𝑗𝑢𝑚𝑙𝑎</m:t>
                        </m:r>
                        <m:r>
                          <a:rPr lang="en-US" sz="1100" b="0" i="1">
                            <a:latin typeface="Cambria Math"/>
                          </a:rPr>
                          <m:t>h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𝑘𝑟𝑖𝑠𝑡𝑎𝑙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𝑐𝑜𝑛𝑡𝑜</m:t>
                        </m:r>
                        <m:r>
                          <a:rPr lang="en-US" sz="1100" b="0" i="1">
                            <a:latin typeface="Cambria Math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04824" y="9834573"/>
              <a:ext cx="3743326" cy="58317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𝑓𝑎𝑘𝑡𝑜𝑟 𝑟𝑒𝑛𝑑𝑒𝑚𝑒𝑛=  (𝑘𝑟𝑖𝑠𝑡𝑎𝑙 𝑡𝑎𝑘𝑠𝑎𝑠𝑖+(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 𝑡𝑜𝑛𝑎𝑠𝑒 𝑔𝑢𝑙𝑎)/1.003) </a:t>
              </a:r>
              <a:r>
                <a:rPr lang="en-US" sz="1100" b="0" i="0">
                  <a:latin typeface="Cambria Math"/>
                </a:rPr>
                <a:t> )/(𝑗𝑢𝑚𝑙𝑎ℎ 𝑘𝑟𝑖𝑠𝑡𝑎𝑙 𝑐𝑜𝑛𝑡𝑜ℎ)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16</xdr:col>
      <xdr:colOff>923925</xdr:colOff>
      <xdr:row>85</xdr:row>
      <xdr:rowOff>95250</xdr:rowOff>
    </xdr:from>
    <xdr:to>
      <xdr:col>17</xdr:col>
      <xdr:colOff>28575</xdr:colOff>
      <xdr:row>85</xdr:row>
      <xdr:rowOff>95250</xdr:rowOff>
    </xdr:to>
    <xdr:cxnSp macro="">
      <xdr:nvCxnSpPr>
        <xdr:cNvPr id="5" name="Straight Arrow Connector 4"/>
        <xdr:cNvCxnSpPr/>
      </xdr:nvCxnSpPr>
      <xdr:spPr>
        <a:xfrm>
          <a:off x="10086975" y="15668625"/>
          <a:ext cx="17240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914400</xdr:colOff>
      <xdr:row>87</xdr:row>
      <xdr:rowOff>114300</xdr:rowOff>
    </xdr:from>
    <xdr:to>
      <xdr:col>17</xdr:col>
      <xdr:colOff>19050</xdr:colOff>
      <xdr:row>87</xdr:row>
      <xdr:rowOff>114300</xdr:rowOff>
    </xdr:to>
    <xdr:cxnSp macro="">
      <xdr:nvCxnSpPr>
        <xdr:cNvPr id="6" name="Straight Arrow Connector 5"/>
        <xdr:cNvCxnSpPr/>
      </xdr:nvCxnSpPr>
      <xdr:spPr>
        <a:xfrm>
          <a:off x="10077450" y="16068675"/>
          <a:ext cx="17240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904875</xdr:colOff>
      <xdr:row>93</xdr:row>
      <xdr:rowOff>123825</xdr:rowOff>
    </xdr:from>
    <xdr:to>
      <xdr:col>17</xdr:col>
      <xdr:colOff>9525</xdr:colOff>
      <xdr:row>93</xdr:row>
      <xdr:rowOff>123825</xdr:rowOff>
    </xdr:to>
    <xdr:cxnSp macro="">
      <xdr:nvCxnSpPr>
        <xdr:cNvPr id="7" name="Straight Arrow Connector 6"/>
        <xdr:cNvCxnSpPr/>
      </xdr:nvCxnSpPr>
      <xdr:spPr>
        <a:xfrm>
          <a:off x="10067925" y="17221200"/>
          <a:ext cx="17240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904875</xdr:colOff>
      <xdr:row>95</xdr:row>
      <xdr:rowOff>104775</xdr:rowOff>
    </xdr:from>
    <xdr:to>
      <xdr:col>17</xdr:col>
      <xdr:colOff>9525</xdr:colOff>
      <xdr:row>95</xdr:row>
      <xdr:rowOff>104775</xdr:rowOff>
    </xdr:to>
    <xdr:cxnSp macro="">
      <xdr:nvCxnSpPr>
        <xdr:cNvPr id="8" name="Straight Arrow Connector 7"/>
        <xdr:cNvCxnSpPr/>
      </xdr:nvCxnSpPr>
      <xdr:spPr>
        <a:xfrm>
          <a:off x="10067925" y="17583150"/>
          <a:ext cx="17240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904875</xdr:colOff>
      <xdr:row>97</xdr:row>
      <xdr:rowOff>114300</xdr:rowOff>
    </xdr:from>
    <xdr:to>
      <xdr:col>17</xdr:col>
      <xdr:colOff>9525</xdr:colOff>
      <xdr:row>97</xdr:row>
      <xdr:rowOff>114300</xdr:rowOff>
    </xdr:to>
    <xdr:cxnSp macro="">
      <xdr:nvCxnSpPr>
        <xdr:cNvPr id="9" name="Straight Arrow Connector 8"/>
        <xdr:cNvCxnSpPr/>
      </xdr:nvCxnSpPr>
      <xdr:spPr>
        <a:xfrm>
          <a:off x="10067925" y="17973675"/>
          <a:ext cx="17240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99</xdr:row>
      <xdr:rowOff>104775</xdr:rowOff>
    </xdr:from>
    <xdr:to>
      <xdr:col>17</xdr:col>
      <xdr:colOff>0</xdr:colOff>
      <xdr:row>99</xdr:row>
      <xdr:rowOff>104775</xdr:rowOff>
    </xdr:to>
    <xdr:cxnSp macro="">
      <xdr:nvCxnSpPr>
        <xdr:cNvPr id="10" name="Straight Arrow Connector 9"/>
        <xdr:cNvCxnSpPr/>
      </xdr:nvCxnSpPr>
      <xdr:spPr>
        <a:xfrm>
          <a:off x="9239250" y="18345150"/>
          <a:ext cx="254317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9</xdr:row>
      <xdr:rowOff>95263</xdr:rowOff>
    </xdr:from>
    <xdr:ext cx="2009775" cy="3820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3875" y="1819288"/>
              <a:ext cx="2009775" cy="382092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1"/>
                <a:t>faktor perah  =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/>
                        </a:rPr>
                        <m:t>𝑘𝑔</m:t>
                      </m:r>
                      <m:r>
                        <a:rPr lang="en-US" sz="1200" b="0" i="1">
                          <a:latin typeface="Cambria Math"/>
                        </a:rPr>
                        <m:t> </m:t>
                      </m:r>
                      <m:r>
                        <a:rPr lang="en-US" sz="1200" b="0" i="1">
                          <a:latin typeface="Cambria Math"/>
                        </a:rPr>
                        <m:t>𝑛𝑖𝑟𝑎</m:t>
                      </m:r>
                      <m:r>
                        <a:rPr lang="en-US" sz="1200" b="0" i="1">
                          <a:latin typeface="Cambria Math"/>
                        </a:rPr>
                        <m:t> </m:t>
                      </m:r>
                      <m:r>
                        <a:rPr lang="en-US" sz="1200" b="0" i="1">
                          <a:latin typeface="Cambria Math"/>
                        </a:rPr>
                        <m:t>𝑝𝑒𝑟𝑎</m:t>
                      </m:r>
                      <m:r>
                        <a:rPr lang="en-US" sz="1200" b="0" i="1">
                          <a:latin typeface="Cambria Math"/>
                        </a:rPr>
                        <m:t>h</m:t>
                      </m:r>
                    </m:num>
                    <m:den>
                      <m:r>
                        <a:rPr lang="en-US" sz="1200" b="0" i="1">
                          <a:latin typeface="Cambria Math"/>
                        </a:rPr>
                        <m:t>𝑘𝑔</m:t>
                      </m:r>
                      <m:r>
                        <a:rPr lang="en-US" sz="1200" b="0" i="1">
                          <a:latin typeface="Cambria Math"/>
                        </a:rPr>
                        <m:t> </m:t>
                      </m:r>
                      <m:r>
                        <a:rPr lang="en-US" sz="1200" b="0" i="1">
                          <a:latin typeface="Cambria Math"/>
                        </a:rPr>
                        <m:t>𝑡𝑒𝑏𝑢</m:t>
                      </m:r>
                      <m:r>
                        <a:rPr lang="en-US" sz="1200" b="0" i="1">
                          <a:latin typeface="Cambria Math"/>
                        </a:rPr>
                        <m:t> </m:t>
                      </m:r>
                      <m:r>
                        <a:rPr lang="en-US" sz="1200" b="0" i="1">
                          <a:latin typeface="Cambria Math"/>
                        </a:rPr>
                        <m:t>𝑠𝑎𝑚𝑝𝑒𝑙</m:t>
                      </m:r>
                    </m:den>
                  </m:f>
                </m:oMath>
              </a14:m>
              <a:endParaRPr lang="en-US" sz="1200" b="0" i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3875" y="1819288"/>
              <a:ext cx="2009775" cy="382092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1"/>
                <a:t>faktor perah  =  </a:t>
              </a:r>
              <a:r>
                <a:rPr lang="en-US" sz="1200" b="0" i="0">
                  <a:latin typeface="Cambria Math"/>
                </a:rPr>
                <a:t>(𝑘𝑔 𝑛𝑖𝑟𝑎 𝑝𝑒𝑟𝑎ℎ)/(𝑘𝑔 𝑡𝑒𝑏𝑢 𝑠𝑎𝑚𝑝𝑒𝑙)</a:t>
              </a:r>
              <a:endParaRPr lang="en-US" sz="1200" b="0" i="1"/>
            </a:p>
          </xdr:txBody>
        </xdr:sp>
      </mc:Fallback>
    </mc:AlternateContent>
    <xdr:clientData/>
  </xdr:oneCellAnchor>
  <xdr:oneCellAnchor>
    <xdr:from>
      <xdr:col>3</xdr:col>
      <xdr:colOff>19049</xdr:colOff>
      <xdr:row>12</xdr:row>
      <xdr:rowOff>61923</xdr:rowOff>
    </xdr:from>
    <xdr:ext cx="3743326" cy="583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04824" y="2366973"/>
              <a:ext cx="3743326" cy="58317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𝑓𝑎𝑘𝑡𝑜𝑟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𝑆𝐻𝑆</m:t>
                    </m:r>
                    <m:r>
                      <a:rPr lang="en-US" sz="11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𝑘𝑟𝑖𝑠𝑡𝑎𝑙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𝑡𝑎𝑘𝑠𝑎𝑠𝑖</m:t>
                        </m:r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𝑡𝑜𝑛𝑎𝑠𝑒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𝑔𝑢𝑙𝑎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003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𝑗𝑢𝑚𝑙𝑎</m:t>
                        </m:r>
                        <m:r>
                          <a:rPr lang="en-US" sz="1100" b="0" i="1">
                            <a:latin typeface="Cambria Math"/>
                          </a:rPr>
                          <m:t>h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𝑘𝑟𝑖𝑠𝑡𝑎𝑙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𝑐𝑜𝑛𝑡𝑜</m:t>
                        </m:r>
                        <m:r>
                          <a:rPr lang="en-US" sz="1100" b="0" i="1">
                            <a:latin typeface="Cambria Math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04824" y="2366973"/>
              <a:ext cx="3743326" cy="58317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𝑓𝑎𝑘𝑡𝑜𝑟 𝑆𝐻𝑆=  (𝑘𝑟𝑖𝑠𝑡𝑎𝑙 𝑡𝑎𝑘𝑠𝑎𝑠𝑖+(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 𝑡𝑜𝑛𝑎𝑠𝑒 𝑔𝑢𝑙𝑎)/1.003) </a:t>
              </a:r>
              <a:r>
                <a:rPr lang="en-US" sz="1100" b="0" i="0">
                  <a:latin typeface="Cambria Math"/>
                </a:rPr>
                <a:t> )/(𝑗𝑢𝑚𝑙𝑎ℎ 𝑘𝑟𝑖𝑠𝑡𝑎𝑙 𝑐𝑜𝑛𝑡𝑜ℎ)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11</xdr:col>
      <xdr:colOff>47625</xdr:colOff>
      <xdr:row>18</xdr:row>
      <xdr:rowOff>166687</xdr:rowOff>
    </xdr:from>
    <xdr:to>
      <xdr:col>17</xdr:col>
      <xdr:colOff>35719</xdr:colOff>
      <xdr:row>26</xdr:row>
      <xdr:rowOff>47625</xdr:rowOff>
    </xdr:to>
    <xdr:sp macro="" textlink="">
      <xdr:nvSpPr>
        <xdr:cNvPr id="4" name="Rectangle 3"/>
        <xdr:cNvSpPr/>
      </xdr:nvSpPr>
      <xdr:spPr>
        <a:xfrm>
          <a:off x="5965031" y="3619500"/>
          <a:ext cx="5976938" cy="1404938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19050</xdr:rowOff>
    </xdr:from>
    <xdr:to>
      <xdr:col>9</xdr:col>
      <xdr:colOff>542925</xdr:colOff>
      <xdr:row>9</xdr:row>
      <xdr:rowOff>9525</xdr:rowOff>
    </xdr:to>
    <xdr:sp macro="" textlink="">
      <xdr:nvSpPr>
        <xdr:cNvPr id="2" name="Rectangle 1"/>
        <xdr:cNvSpPr/>
      </xdr:nvSpPr>
      <xdr:spPr>
        <a:xfrm>
          <a:off x="4019550" y="971550"/>
          <a:ext cx="1733550" cy="752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Program ARI</a:t>
          </a:r>
        </a:p>
        <a:p>
          <a:pPr algn="ctr"/>
          <a:r>
            <a:rPr lang="en-US" sz="1100"/>
            <a:t>(kalkulasi</a:t>
          </a:r>
          <a:r>
            <a:rPr lang="en-US" sz="1100" baseline="0"/>
            <a:t> nilai Brix dan Pol dengan faktor rend )</a:t>
          </a:r>
          <a:endParaRPr lang="en-US" sz="1100"/>
        </a:p>
      </xdr:txBody>
    </xdr:sp>
    <xdr:clientData/>
  </xdr:twoCellAnchor>
  <xdr:twoCellAnchor>
    <xdr:from>
      <xdr:col>4</xdr:col>
      <xdr:colOff>257175</xdr:colOff>
      <xdr:row>5</xdr:row>
      <xdr:rowOff>180974</xdr:rowOff>
    </xdr:from>
    <xdr:to>
      <xdr:col>6</xdr:col>
      <xdr:colOff>114300</xdr:colOff>
      <xdr:row>8</xdr:row>
      <xdr:rowOff>38099</xdr:rowOff>
    </xdr:to>
    <xdr:sp macro="" textlink="">
      <xdr:nvSpPr>
        <xdr:cNvPr id="3" name="Rectangle 2"/>
        <xdr:cNvSpPr/>
      </xdr:nvSpPr>
      <xdr:spPr>
        <a:xfrm>
          <a:off x="2419350" y="1133474"/>
          <a:ext cx="1076325" cy="4286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%Brix dan %Pol</a:t>
          </a:r>
        </a:p>
      </xdr:txBody>
    </xdr:sp>
    <xdr:clientData/>
  </xdr:twoCellAnchor>
  <xdr:twoCellAnchor>
    <xdr:from>
      <xdr:col>6</xdr:col>
      <xdr:colOff>114300</xdr:colOff>
      <xdr:row>7</xdr:row>
      <xdr:rowOff>14287</xdr:rowOff>
    </xdr:from>
    <xdr:to>
      <xdr:col>7</xdr:col>
      <xdr:colOff>28575</xdr:colOff>
      <xdr:row>7</xdr:row>
      <xdr:rowOff>14288</xdr:rowOff>
    </xdr:to>
    <xdr:cxnSp macro="">
      <xdr:nvCxnSpPr>
        <xdr:cNvPr id="4" name="Straight Arrow Connector 3"/>
        <xdr:cNvCxnSpPr>
          <a:stCxn id="3" idx="3"/>
          <a:endCxn id="2" idx="1"/>
        </xdr:cNvCxnSpPr>
      </xdr:nvCxnSpPr>
      <xdr:spPr>
        <a:xfrm>
          <a:off x="3495675" y="1347787"/>
          <a:ext cx="523875" cy="1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371475</xdr:colOff>
      <xdr:row>5</xdr:row>
      <xdr:rowOff>104774</xdr:rowOff>
    </xdr:from>
    <xdr:to>
      <xdr:col>12</xdr:col>
      <xdr:colOff>285750</xdr:colOff>
      <xdr:row>8</xdr:row>
      <xdr:rowOff>104775</xdr:rowOff>
    </xdr:to>
    <xdr:sp macro="" textlink="">
      <xdr:nvSpPr>
        <xdr:cNvPr id="5" name="Rectangle 4"/>
        <xdr:cNvSpPr/>
      </xdr:nvSpPr>
      <xdr:spPr>
        <a:xfrm>
          <a:off x="6191250" y="1057274"/>
          <a:ext cx="1133475" cy="57150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Nilai</a:t>
          </a:r>
          <a:r>
            <a:rPr lang="en-US" sz="1100" b="1" baseline="0"/>
            <a:t> Rendemen Individu</a:t>
          </a:r>
          <a:endParaRPr lang="en-US" sz="1100" b="1"/>
        </a:p>
      </xdr:txBody>
    </xdr:sp>
    <xdr:clientData/>
  </xdr:twoCellAnchor>
  <xdr:twoCellAnchor>
    <xdr:from>
      <xdr:col>9</xdr:col>
      <xdr:colOff>542925</xdr:colOff>
      <xdr:row>7</xdr:row>
      <xdr:rowOff>9525</xdr:rowOff>
    </xdr:from>
    <xdr:to>
      <xdr:col>10</xdr:col>
      <xdr:colOff>371475</xdr:colOff>
      <xdr:row>7</xdr:row>
      <xdr:rowOff>14288</xdr:rowOff>
    </xdr:to>
    <xdr:cxnSp macro="">
      <xdr:nvCxnSpPr>
        <xdr:cNvPr id="6" name="Straight Arrow Connector 5"/>
        <xdr:cNvCxnSpPr>
          <a:stCxn id="2" idx="3"/>
          <a:endCxn id="5" idx="1"/>
        </xdr:cNvCxnSpPr>
      </xdr:nvCxnSpPr>
      <xdr:spPr>
        <a:xfrm flipV="1">
          <a:off x="5753100" y="1343025"/>
          <a:ext cx="438150" cy="4763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3</xdr:row>
      <xdr:rowOff>9525</xdr:rowOff>
    </xdr:from>
    <xdr:to>
      <xdr:col>12</xdr:col>
      <xdr:colOff>561975</xdr:colOff>
      <xdr:row>10</xdr:row>
      <xdr:rowOff>161925</xdr:rowOff>
    </xdr:to>
    <xdr:sp macro="" textlink="">
      <xdr:nvSpPr>
        <xdr:cNvPr id="7" name="Rectangle 6"/>
        <xdr:cNvSpPr/>
      </xdr:nvSpPr>
      <xdr:spPr>
        <a:xfrm>
          <a:off x="3743325" y="581025"/>
          <a:ext cx="3857625" cy="148590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2</xdr:row>
      <xdr:rowOff>38100</xdr:rowOff>
    </xdr:from>
    <xdr:to>
      <xdr:col>9</xdr:col>
      <xdr:colOff>57150</xdr:colOff>
      <xdr:row>4</xdr:row>
      <xdr:rowOff>0</xdr:rowOff>
    </xdr:to>
    <xdr:sp macro="" textlink="">
      <xdr:nvSpPr>
        <xdr:cNvPr id="8" name="Rounded Rectangle 7"/>
        <xdr:cNvSpPr/>
      </xdr:nvSpPr>
      <xdr:spPr>
        <a:xfrm>
          <a:off x="4095750" y="419100"/>
          <a:ext cx="1171575" cy="3429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Rendemen Awal</a:t>
          </a:r>
        </a:p>
      </xdr:txBody>
    </xdr:sp>
    <xdr:clientData/>
  </xdr:twoCellAnchor>
  <xdr:twoCellAnchor>
    <xdr:from>
      <xdr:col>13</xdr:col>
      <xdr:colOff>400050</xdr:colOff>
      <xdr:row>5</xdr:row>
      <xdr:rowOff>85724</xdr:rowOff>
    </xdr:from>
    <xdr:to>
      <xdr:col>15</xdr:col>
      <xdr:colOff>314325</xdr:colOff>
      <xdr:row>8</xdr:row>
      <xdr:rowOff>85725</xdr:rowOff>
    </xdr:to>
    <xdr:sp macro="" textlink="">
      <xdr:nvSpPr>
        <xdr:cNvPr id="9" name="Rectangle 8"/>
        <xdr:cNvSpPr/>
      </xdr:nvSpPr>
      <xdr:spPr>
        <a:xfrm>
          <a:off x="8048625" y="1038224"/>
          <a:ext cx="1133475" cy="571501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Posting to QM</a:t>
          </a:r>
        </a:p>
      </xdr:txBody>
    </xdr:sp>
    <xdr:clientData/>
  </xdr:twoCellAnchor>
  <xdr:twoCellAnchor>
    <xdr:from>
      <xdr:col>12</xdr:col>
      <xdr:colOff>561975</xdr:colOff>
      <xdr:row>6</xdr:row>
      <xdr:rowOff>180975</xdr:rowOff>
    </xdr:from>
    <xdr:to>
      <xdr:col>13</xdr:col>
      <xdr:colOff>400050</xdr:colOff>
      <xdr:row>6</xdr:row>
      <xdr:rowOff>180975</xdr:rowOff>
    </xdr:to>
    <xdr:cxnSp macro="">
      <xdr:nvCxnSpPr>
        <xdr:cNvPr id="10" name="Straight Arrow Connector 9"/>
        <xdr:cNvCxnSpPr>
          <a:stCxn id="7" idx="3"/>
          <a:endCxn id="9" idx="1"/>
        </xdr:cNvCxnSpPr>
      </xdr:nvCxnSpPr>
      <xdr:spPr>
        <a:xfrm>
          <a:off x="7600950" y="1323975"/>
          <a:ext cx="44767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14</xdr:row>
      <xdr:rowOff>114300</xdr:rowOff>
    </xdr:from>
    <xdr:to>
      <xdr:col>11</xdr:col>
      <xdr:colOff>114300</xdr:colOff>
      <xdr:row>17</xdr:row>
      <xdr:rowOff>180975</xdr:rowOff>
    </xdr:to>
    <xdr:sp macro="" textlink="">
      <xdr:nvSpPr>
        <xdr:cNvPr id="11" name="Rectangle 10"/>
        <xdr:cNvSpPr/>
      </xdr:nvSpPr>
      <xdr:spPr>
        <a:xfrm>
          <a:off x="4810125" y="2781300"/>
          <a:ext cx="1733550" cy="6381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Rendemen Release</a:t>
          </a:r>
        </a:p>
        <a:p>
          <a:pPr algn="ctr"/>
          <a:endParaRPr lang="en-US" sz="1100"/>
        </a:p>
      </xdr:txBody>
    </xdr:sp>
    <xdr:clientData/>
  </xdr:twoCellAnchor>
  <xdr:twoCellAnchor>
    <xdr:from>
      <xdr:col>9</xdr:col>
      <xdr:colOff>461963</xdr:colOff>
      <xdr:row>10</xdr:row>
      <xdr:rowOff>161925</xdr:rowOff>
    </xdr:from>
    <xdr:to>
      <xdr:col>9</xdr:col>
      <xdr:colOff>466725</xdr:colOff>
      <xdr:row>14</xdr:row>
      <xdr:rowOff>114300</xdr:rowOff>
    </xdr:to>
    <xdr:cxnSp macro="">
      <xdr:nvCxnSpPr>
        <xdr:cNvPr id="12" name="Straight Arrow Connector 11"/>
        <xdr:cNvCxnSpPr>
          <a:stCxn id="7" idx="2"/>
          <a:endCxn id="11" idx="0"/>
        </xdr:cNvCxnSpPr>
      </xdr:nvCxnSpPr>
      <xdr:spPr>
        <a:xfrm>
          <a:off x="5672138" y="2066925"/>
          <a:ext cx="4762" cy="71437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20</xdr:row>
      <xdr:rowOff>66675</xdr:rowOff>
    </xdr:from>
    <xdr:to>
      <xdr:col>11</xdr:col>
      <xdr:colOff>114300</xdr:colOff>
      <xdr:row>24</xdr:row>
      <xdr:rowOff>57150</xdr:rowOff>
    </xdr:to>
    <xdr:sp macro="" textlink="">
      <xdr:nvSpPr>
        <xdr:cNvPr id="13" name="Rectangle 12"/>
        <xdr:cNvSpPr/>
      </xdr:nvSpPr>
      <xdr:spPr>
        <a:xfrm>
          <a:off x="4810125" y="3876675"/>
          <a:ext cx="1733550" cy="752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Rendemen Koreksi 1</a:t>
          </a:r>
        </a:p>
      </xdr:txBody>
    </xdr:sp>
    <xdr:clientData/>
  </xdr:twoCellAnchor>
  <xdr:twoCellAnchor>
    <xdr:from>
      <xdr:col>8</xdr:col>
      <xdr:colOff>219075</xdr:colOff>
      <xdr:row>27</xdr:row>
      <xdr:rowOff>7872</xdr:rowOff>
    </xdr:from>
    <xdr:to>
      <xdr:col>11</xdr:col>
      <xdr:colOff>123825</xdr:colOff>
      <xdr:row>30</xdr:row>
      <xdr:rowOff>188847</xdr:rowOff>
    </xdr:to>
    <xdr:sp macro="" textlink="">
      <xdr:nvSpPr>
        <xdr:cNvPr id="14" name="Rectangle 13"/>
        <xdr:cNvSpPr/>
      </xdr:nvSpPr>
      <xdr:spPr>
        <a:xfrm>
          <a:off x="4819650" y="5151372"/>
          <a:ext cx="1733550" cy="7524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Rendemen Koreksi 2</a:t>
          </a:r>
          <a:endParaRPr lang="en-US" sz="1100"/>
        </a:p>
      </xdr:txBody>
    </xdr:sp>
    <xdr:clientData/>
  </xdr:twoCellAnchor>
  <xdr:twoCellAnchor>
    <xdr:from>
      <xdr:col>9</xdr:col>
      <xdr:colOff>466725</xdr:colOff>
      <xdr:row>17</xdr:row>
      <xdr:rowOff>180975</xdr:rowOff>
    </xdr:from>
    <xdr:to>
      <xdr:col>9</xdr:col>
      <xdr:colOff>466725</xdr:colOff>
      <xdr:row>20</xdr:row>
      <xdr:rowOff>66675</xdr:rowOff>
    </xdr:to>
    <xdr:cxnSp macro="">
      <xdr:nvCxnSpPr>
        <xdr:cNvPr id="15" name="Straight Arrow Connector 14"/>
        <xdr:cNvCxnSpPr>
          <a:stCxn id="11" idx="2"/>
          <a:endCxn id="13" idx="0"/>
        </xdr:cNvCxnSpPr>
      </xdr:nvCxnSpPr>
      <xdr:spPr>
        <a:xfrm>
          <a:off x="5676900" y="3419475"/>
          <a:ext cx="0" cy="45720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468382</xdr:colOff>
      <xdr:row>24</xdr:row>
      <xdr:rowOff>57150</xdr:rowOff>
    </xdr:from>
    <xdr:to>
      <xdr:col>9</xdr:col>
      <xdr:colOff>477907</xdr:colOff>
      <xdr:row>27</xdr:row>
      <xdr:rowOff>7872</xdr:rowOff>
    </xdr:to>
    <xdr:cxnSp macro="">
      <xdr:nvCxnSpPr>
        <xdr:cNvPr id="16" name="Straight Arrow Connector 15"/>
        <xdr:cNvCxnSpPr>
          <a:stCxn id="13" idx="2"/>
          <a:endCxn id="14" idx="0"/>
        </xdr:cNvCxnSpPr>
      </xdr:nvCxnSpPr>
      <xdr:spPr>
        <a:xfrm>
          <a:off x="5678557" y="4629150"/>
          <a:ext cx="9525" cy="522222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366346</xdr:colOff>
      <xdr:row>12</xdr:row>
      <xdr:rowOff>57150</xdr:rowOff>
    </xdr:from>
    <xdr:to>
      <xdr:col>9</xdr:col>
      <xdr:colOff>466727</xdr:colOff>
      <xdr:row>12</xdr:row>
      <xdr:rowOff>58615</xdr:rowOff>
    </xdr:to>
    <xdr:cxnSp macro="">
      <xdr:nvCxnSpPr>
        <xdr:cNvPr id="17" name="Straight Connector 16"/>
        <xdr:cNvCxnSpPr/>
      </xdr:nvCxnSpPr>
      <xdr:spPr>
        <a:xfrm flipH="1">
          <a:off x="4357321" y="2343150"/>
          <a:ext cx="1319581" cy="14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373674</xdr:colOff>
      <xdr:row>12</xdr:row>
      <xdr:rowOff>65943</xdr:rowOff>
    </xdr:from>
    <xdr:to>
      <xdr:col>8</xdr:col>
      <xdr:colOff>202224</xdr:colOff>
      <xdr:row>22</xdr:row>
      <xdr:rowOff>61914</xdr:rowOff>
    </xdr:to>
    <xdr:cxnSp macro="">
      <xdr:nvCxnSpPr>
        <xdr:cNvPr id="18" name="Elbow Connector 17"/>
        <xdr:cNvCxnSpPr/>
      </xdr:nvCxnSpPr>
      <xdr:spPr>
        <a:xfrm rot="10800000">
          <a:off x="4364649" y="2351943"/>
          <a:ext cx="438150" cy="1900971"/>
        </a:xfrm>
        <a:prstGeom prst="bentConnector2">
          <a:avLst/>
        </a:prstGeom>
        <a:ln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375558</xdr:colOff>
      <xdr:row>22</xdr:row>
      <xdr:rowOff>65943</xdr:rowOff>
    </xdr:from>
    <xdr:to>
      <xdr:col>8</xdr:col>
      <xdr:colOff>206306</xdr:colOff>
      <xdr:row>28</xdr:row>
      <xdr:rowOff>119064</xdr:rowOff>
    </xdr:to>
    <xdr:cxnSp macro="">
      <xdr:nvCxnSpPr>
        <xdr:cNvPr id="19" name="Elbow Connector 18"/>
        <xdr:cNvCxnSpPr/>
      </xdr:nvCxnSpPr>
      <xdr:spPr>
        <a:xfrm rot="10800000">
          <a:off x="4366533" y="4256943"/>
          <a:ext cx="440348" cy="1196121"/>
        </a:xfrm>
        <a:prstGeom prst="bentConnector2">
          <a:avLst/>
        </a:prstGeom>
        <a:ln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36856</xdr:colOff>
      <xdr:row>5</xdr:row>
      <xdr:rowOff>189256</xdr:rowOff>
    </xdr:from>
    <xdr:to>
      <xdr:col>3</xdr:col>
      <xdr:colOff>506894</xdr:colOff>
      <xdr:row>8</xdr:row>
      <xdr:rowOff>46381</xdr:rowOff>
    </xdr:to>
    <xdr:sp macro="" textlink="">
      <xdr:nvSpPr>
        <xdr:cNvPr id="20" name="Rectangle 19"/>
        <xdr:cNvSpPr/>
      </xdr:nvSpPr>
      <xdr:spPr>
        <a:xfrm>
          <a:off x="979831" y="1141756"/>
          <a:ext cx="1079638" cy="4286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Sampel Nira</a:t>
          </a:r>
        </a:p>
      </xdr:txBody>
    </xdr:sp>
    <xdr:clientData/>
  </xdr:twoCellAnchor>
  <xdr:twoCellAnchor>
    <xdr:from>
      <xdr:col>3</xdr:col>
      <xdr:colOff>506894</xdr:colOff>
      <xdr:row>7</xdr:row>
      <xdr:rowOff>14287</xdr:rowOff>
    </xdr:from>
    <xdr:to>
      <xdr:col>4</xdr:col>
      <xdr:colOff>257175</xdr:colOff>
      <xdr:row>7</xdr:row>
      <xdr:rowOff>22569</xdr:rowOff>
    </xdr:to>
    <xdr:cxnSp macro="">
      <xdr:nvCxnSpPr>
        <xdr:cNvPr id="21" name="Straight Arrow Connector 20"/>
        <xdr:cNvCxnSpPr>
          <a:stCxn id="20" idx="3"/>
          <a:endCxn id="3" idx="1"/>
        </xdr:cNvCxnSpPr>
      </xdr:nvCxnSpPr>
      <xdr:spPr>
        <a:xfrm flipV="1">
          <a:off x="2059469" y="1347787"/>
          <a:ext cx="359881" cy="8282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19</xdr:row>
      <xdr:rowOff>26276</xdr:rowOff>
    </xdr:from>
    <xdr:to>
      <xdr:col>11</xdr:col>
      <xdr:colOff>604345</xdr:colOff>
      <xdr:row>29</xdr:row>
      <xdr:rowOff>3110</xdr:rowOff>
    </xdr:to>
    <xdr:cxnSp macro="">
      <xdr:nvCxnSpPr>
        <xdr:cNvPr id="22" name="Elbow Connector 21"/>
        <xdr:cNvCxnSpPr>
          <a:stCxn id="14" idx="3"/>
        </xdr:cNvCxnSpPr>
      </xdr:nvCxnSpPr>
      <xdr:spPr>
        <a:xfrm flipV="1">
          <a:off x="6553200" y="3645776"/>
          <a:ext cx="480520" cy="1881834"/>
        </a:xfrm>
        <a:prstGeom prst="bentConnector2">
          <a:avLst/>
        </a:prstGeom>
        <a:ln>
          <a:headEnd type="triangl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472109</xdr:colOff>
      <xdr:row>19</xdr:row>
      <xdr:rowOff>16565</xdr:rowOff>
    </xdr:from>
    <xdr:to>
      <xdr:col>12</xdr:col>
      <xdr:colOff>8282</xdr:colOff>
      <xdr:row>19</xdr:row>
      <xdr:rowOff>16565</xdr:rowOff>
    </xdr:to>
    <xdr:cxnSp macro="">
      <xdr:nvCxnSpPr>
        <xdr:cNvPr id="23" name="Straight Connector 22"/>
        <xdr:cNvCxnSpPr/>
      </xdr:nvCxnSpPr>
      <xdr:spPr>
        <a:xfrm flipH="1">
          <a:off x="5682284" y="3636065"/>
          <a:ext cx="1364973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229914</xdr:colOff>
      <xdr:row>13</xdr:row>
      <xdr:rowOff>140805</xdr:rowOff>
    </xdr:from>
    <xdr:to>
      <xdr:col>7</xdr:col>
      <xdr:colOff>512379</xdr:colOff>
      <xdr:row>15</xdr:row>
      <xdr:rowOff>13138</xdr:rowOff>
    </xdr:to>
    <xdr:sp macro="" textlink="">
      <xdr:nvSpPr>
        <xdr:cNvPr id="24" name="Oval 23"/>
        <xdr:cNvSpPr/>
      </xdr:nvSpPr>
      <xdr:spPr>
        <a:xfrm>
          <a:off x="4220889" y="2617305"/>
          <a:ext cx="282465" cy="253333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>
    <xdr:from>
      <xdr:col>11</xdr:col>
      <xdr:colOff>453257</xdr:colOff>
      <xdr:row>21</xdr:row>
      <xdr:rowOff>168967</xdr:rowOff>
    </xdr:from>
    <xdr:to>
      <xdr:col>12</xdr:col>
      <xdr:colOff>85396</xdr:colOff>
      <xdr:row>23</xdr:row>
      <xdr:rowOff>26277</xdr:rowOff>
    </xdr:to>
    <xdr:sp macro="" textlink="">
      <xdr:nvSpPr>
        <xdr:cNvPr id="25" name="Oval 24"/>
        <xdr:cNvSpPr/>
      </xdr:nvSpPr>
      <xdr:spPr>
        <a:xfrm>
          <a:off x="6882632" y="4169467"/>
          <a:ext cx="241739" cy="23831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>
    <xdr:from>
      <xdr:col>9</xdr:col>
      <xdr:colOff>346214</xdr:colOff>
      <xdr:row>24</xdr:row>
      <xdr:rowOff>160569</xdr:rowOff>
    </xdr:from>
    <xdr:to>
      <xdr:col>9</xdr:col>
      <xdr:colOff>597776</xdr:colOff>
      <xdr:row>26</xdr:row>
      <xdr:rowOff>21420</xdr:rowOff>
    </xdr:to>
    <xdr:sp macro="" textlink="">
      <xdr:nvSpPr>
        <xdr:cNvPr id="26" name="Oval 25"/>
        <xdr:cNvSpPr/>
      </xdr:nvSpPr>
      <xdr:spPr>
        <a:xfrm>
          <a:off x="5556389" y="4732569"/>
          <a:ext cx="251562" cy="241851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3</a:t>
          </a:r>
        </a:p>
      </xdr:txBody>
    </xdr:sp>
    <xdr:clientData/>
  </xdr:twoCellAnchor>
  <xdr:twoCellAnchor>
    <xdr:from>
      <xdr:col>11</xdr:col>
      <xdr:colOff>485775</xdr:colOff>
      <xdr:row>15</xdr:row>
      <xdr:rowOff>19050</xdr:rowOff>
    </xdr:from>
    <xdr:to>
      <xdr:col>13</xdr:col>
      <xdr:colOff>171450</xdr:colOff>
      <xdr:row>17</xdr:row>
      <xdr:rowOff>76200</xdr:rowOff>
    </xdr:to>
    <xdr:sp macro="" textlink="">
      <xdr:nvSpPr>
        <xdr:cNvPr id="27" name="Rectangle 26"/>
        <xdr:cNvSpPr/>
      </xdr:nvSpPr>
      <xdr:spPr>
        <a:xfrm>
          <a:off x="6915150" y="2876550"/>
          <a:ext cx="904875" cy="4381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digunakan</a:t>
          </a:r>
          <a:r>
            <a:rPr lang="en-US" sz="900" b="1" baseline="0"/>
            <a:t> untuk DO PTR</a:t>
          </a:r>
          <a:endParaRPr lang="en-US" sz="900" b="1"/>
        </a:p>
      </xdr:txBody>
    </xdr:sp>
    <xdr:clientData/>
  </xdr:twoCellAnchor>
  <xdr:twoCellAnchor>
    <xdr:from>
      <xdr:col>11</xdr:col>
      <xdr:colOff>114300</xdr:colOff>
      <xdr:row>16</xdr:row>
      <xdr:rowOff>47625</xdr:rowOff>
    </xdr:from>
    <xdr:to>
      <xdr:col>11</xdr:col>
      <xdr:colOff>485775</xdr:colOff>
      <xdr:row>16</xdr:row>
      <xdr:rowOff>52388</xdr:rowOff>
    </xdr:to>
    <xdr:cxnSp macro="">
      <xdr:nvCxnSpPr>
        <xdr:cNvPr id="28" name="Straight Arrow Connector 27"/>
        <xdr:cNvCxnSpPr>
          <a:stCxn id="11" idx="3"/>
          <a:endCxn id="27" idx="1"/>
        </xdr:cNvCxnSpPr>
      </xdr:nvCxnSpPr>
      <xdr:spPr>
        <a:xfrm flipV="1">
          <a:off x="6543675" y="3095625"/>
          <a:ext cx="371475" cy="4763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25702</xdr:colOff>
      <xdr:row>4</xdr:row>
      <xdr:rowOff>125485</xdr:rowOff>
    </xdr:from>
    <xdr:to>
      <xdr:col>12</xdr:col>
      <xdr:colOff>287263</xdr:colOff>
      <xdr:row>33</xdr:row>
      <xdr:rowOff>74081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3285" y="696985"/>
          <a:ext cx="6643311" cy="54836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47625</xdr:rowOff>
    </xdr:from>
    <xdr:to>
      <xdr:col>4</xdr:col>
      <xdr:colOff>704850</xdr:colOff>
      <xdr:row>18</xdr:row>
      <xdr:rowOff>159804</xdr:rowOff>
    </xdr:to>
    <xdr:sp macro="" textlink="">
      <xdr:nvSpPr>
        <xdr:cNvPr id="2" name="Rectangle 1"/>
        <xdr:cNvSpPr/>
      </xdr:nvSpPr>
      <xdr:spPr>
        <a:xfrm>
          <a:off x="714375" y="1485900"/>
          <a:ext cx="704850" cy="30267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View</a:t>
          </a:r>
        </a:p>
      </xdr:txBody>
    </xdr:sp>
    <xdr:clientData/>
  </xdr:twoCellAnchor>
  <xdr:twoCellAnchor>
    <xdr:from>
      <xdr:col>4</xdr:col>
      <xdr:colOff>904874</xdr:colOff>
      <xdr:row>17</xdr:row>
      <xdr:rowOff>57150</xdr:rowOff>
    </xdr:from>
    <xdr:to>
      <xdr:col>6</xdr:col>
      <xdr:colOff>47624</xdr:colOff>
      <xdr:row>18</xdr:row>
      <xdr:rowOff>169329</xdr:rowOff>
    </xdr:to>
    <xdr:sp macro="" textlink="">
      <xdr:nvSpPr>
        <xdr:cNvPr id="3" name="Rectangle 2"/>
        <xdr:cNvSpPr/>
      </xdr:nvSpPr>
      <xdr:spPr>
        <a:xfrm>
          <a:off x="1619249" y="1495425"/>
          <a:ext cx="752475" cy="30267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Add</a:t>
          </a:r>
        </a:p>
      </xdr:txBody>
    </xdr:sp>
    <xdr:clientData/>
  </xdr:twoCellAnchor>
  <xdr:twoCellAnchor>
    <xdr:from>
      <xdr:col>8</xdr:col>
      <xdr:colOff>85725</xdr:colOff>
      <xdr:row>11</xdr:row>
      <xdr:rowOff>57151</xdr:rowOff>
    </xdr:from>
    <xdr:to>
      <xdr:col>8</xdr:col>
      <xdr:colOff>190500</xdr:colOff>
      <xdr:row>11</xdr:row>
      <xdr:rowOff>133351</xdr:rowOff>
    </xdr:to>
    <xdr:sp macro="" textlink="">
      <xdr:nvSpPr>
        <xdr:cNvPr id="4" name="Flowchart: Merge 3"/>
        <xdr:cNvSpPr/>
      </xdr:nvSpPr>
      <xdr:spPr>
        <a:xfrm>
          <a:off x="3629025" y="733426"/>
          <a:ext cx="104775" cy="76200"/>
        </a:xfrm>
        <a:prstGeom prst="flowChartMerge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57150</xdr:colOff>
      <xdr:row>13</xdr:row>
      <xdr:rowOff>9525</xdr:rowOff>
    </xdr:from>
    <xdr:to>
      <xdr:col>8</xdr:col>
      <xdr:colOff>228600</xdr:colOff>
      <xdr:row>13</xdr:row>
      <xdr:rowOff>171450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92" t="17766" r="9391" b="76923"/>
        <a:stretch/>
      </xdr:blipFill>
      <xdr:spPr bwMode="auto">
        <a:xfrm>
          <a:off x="3600450" y="1066800"/>
          <a:ext cx="171450" cy="161925"/>
        </a:xfrm>
        <a:prstGeom prst="rect">
          <a:avLst/>
        </a:prstGeom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>
    <xdr:from>
      <xdr:col>8</xdr:col>
      <xdr:colOff>85725</xdr:colOff>
      <xdr:row>15</xdr:row>
      <xdr:rowOff>57151</xdr:rowOff>
    </xdr:from>
    <xdr:to>
      <xdr:col>8</xdr:col>
      <xdr:colOff>190500</xdr:colOff>
      <xdr:row>15</xdr:row>
      <xdr:rowOff>133351</xdr:rowOff>
    </xdr:to>
    <xdr:sp macro="" textlink="">
      <xdr:nvSpPr>
        <xdr:cNvPr id="6" name="Flowchart: Merge 5"/>
        <xdr:cNvSpPr/>
      </xdr:nvSpPr>
      <xdr:spPr>
        <a:xfrm>
          <a:off x="3629025" y="2066926"/>
          <a:ext cx="104775" cy="76200"/>
        </a:xfrm>
        <a:prstGeom prst="flowChartMerge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22948</xdr:colOff>
      <xdr:row>43</xdr:row>
      <xdr:rowOff>126066</xdr:rowOff>
    </xdr:from>
    <xdr:to>
      <xdr:col>4</xdr:col>
      <xdr:colOff>727797</xdr:colOff>
      <xdr:row>45</xdr:row>
      <xdr:rowOff>47745</xdr:rowOff>
    </xdr:to>
    <xdr:sp macro="" textlink="">
      <xdr:nvSpPr>
        <xdr:cNvPr id="7" name="Rectangle 6"/>
        <xdr:cNvSpPr/>
      </xdr:nvSpPr>
      <xdr:spPr>
        <a:xfrm>
          <a:off x="728919" y="6894419"/>
          <a:ext cx="704849" cy="30267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Proses</a:t>
          </a:r>
        </a:p>
      </xdr:txBody>
    </xdr:sp>
    <xdr:clientData/>
  </xdr:twoCellAnchor>
  <xdr:twoCellAnchor>
    <xdr:from>
      <xdr:col>4</xdr:col>
      <xdr:colOff>804555</xdr:colOff>
      <xdr:row>43</xdr:row>
      <xdr:rowOff>135591</xdr:rowOff>
    </xdr:from>
    <xdr:to>
      <xdr:col>6</xdr:col>
      <xdr:colOff>145676</xdr:colOff>
      <xdr:row>45</xdr:row>
      <xdr:rowOff>57270</xdr:rowOff>
    </xdr:to>
    <xdr:sp macro="" textlink="">
      <xdr:nvSpPr>
        <xdr:cNvPr id="8" name="Rectangle 7"/>
        <xdr:cNvSpPr/>
      </xdr:nvSpPr>
      <xdr:spPr>
        <a:xfrm>
          <a:off x="1510526" y="6903944"/>
          <a:ext cx="674621" cy="30267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Save</a:t>
          </a:r>
        </a:p>
      </xdr:txBody>
    </xdr:sp>
    <xdr:clientData/>
  </xdr:twoCellAnchor>
  <xdr:twoCellAnchor>
    <xdr:from>
      <xdr:col>6</xdr:col>
      <xdr:colOff>217377</xdr:colOff>
      <xdr:row>43</xdr:row>
      <xdr:rowOff>142313</xdr:rowOff>
    </xdr:from>
    <xdr:to>
      <xdr:col>7</xdr:col>
      <xdr:colOff>302557</xdr:colOff>
      <xdr:row>45</xdr:row>
      <xdr:rowOff>63992</xdr:rowOff>
    </xdr:to>
    <xdr:sp macro="" textlink="">
      <xdr:nvSpPr>
        <xdr:cNvPr id="9" name="Rectangle 8"/>
        <xdr:cNvSpPr/>
      </xdr:nvSpPr>
      <xdr:spPr>
        <a:xfrm>
          <a:off x="2256848" y="6910666"/>
          <a:ext cx="690297" cy="30267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xdr:twoCellAnchor>
    <xdr:from>
      <xdr:col>8</xdr:col>
      <xdr:colOff>85725</xdr:colOff>
      <xdr:row>7</xdr:row>
      <xdr:rowOff>57151</xdr:rowOff>
    </xdr:from>
    <xdr:to>
      <xdr:col>8</xdr:col>
      <xdr:colOff>190500</xdr:colOff>
      <xdr:row>7</xdr:row>
      <xdr:rowOff>133351</xdr:rowOff>
    </xdr:to>
    <xdr:sp macro="" textlink="">
      <xdr:nvSpPr>
        <xdr:cNvPr id="10" name="Flowchart: Merge 9"/>
        <xdr:cNvSpPr/>
      </xdr:nvSpPr>
      <xdr:spPr>
        <a:xfrm>
          <a:off x="3335431" y="1491504"/>
          <a:ext cx="104775" cy="76200"/>
        </a:xfrm>
        <a:prstGeom prst="flowChartMerge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85725</xdr:colOff>
      <xdr:row>9</xdr:row>
      <xdr:rowOff>57151</xdr:rowOff>
    </xdr:from>
    <xdr:to>
      <xdr:col>8</xdr:col>
      <xdr:colOff>190500</xdr:colOff>
      <xdr:row>9</xdr:row>
      <xdr:rowOff>133351</xdr:rowOff>
    </xdr:to>
    <xdr:sp macro="" textlink="">
      <xdr:nvSpPr>
        <xdr:cNvPr id="11" name="Flowchart: Merge 10"/>
        <xdr:cNvSpPr/>
      </xdr:nvSpPr>
      <xdr:spPr>
        <a:xfrm>
          <a:off x="3335431" y="1491504"/>
          <a:ext cx="104775" cy="76200"/>
        </a:xfrm>
        <a:prstGeom prst="flowChartMerge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34636</xdr:colOff>
      <xdr:row>71</xdr:row>
      <xdr:rowOff>51956</xdr:rowOff>
    </xdr:from>
    <xdr:to>
      <xdr:col>11</xdr:col>
      <xdr:colOff>1919844</xdr:colOff>
      <xdr:row>91</xdr:row>
      <xdr:rowOff>103911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2"/>
        <a:stretch/>
      </xdr:blipFill>
      <xdr:spPr>
        <a:xfrm>
          <a:off x="8676409" y="4727865"/>
          <a:ext cx="5905500" cy="386195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</xdr:colOff>
      <xdr:row>94</xdr:row>
      <xdr:rowOff>27214</xdr:rowOff>
    </xdr:from>
    <xdr:to>
      <xdr:col>11</xdr:col>
      <xdr:colOff>1959430</xdr:colOff>
      <xdr:row>106</xdr:row>
      <xdr:rowOff>27214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722180" y="9089571"/>
          <a:ext cx="5905500" cy="2286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</xdr:colOff>
      <xdr:row>108</xdr:row>
      <xdr:rowOff>0</xdr:rowOff>
    </xdr:from>
    <xdr:to>
      <xdr:col>11</xdr:col>
      <xdr:colOff>1864180</xdr:colOff>
      <xdr:row>121</xdr:row>
      <xdr:rowOff>13607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722180" y="11729357"/>
          <a:ext cx="5810250" cy="24901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11205</xdr:colOff>
      <xdr:row>54</xdr:row>
      <xdr:rowOff>134472</xdr:rowOff>
    </xdr:from>
    <xdr:to>
      <xdr:col>13</xdr:col>
      <xdr:colOff>22412</xdr:colOff>
      <xdr:row>66</xdr:row>
      <xdr:rowOff>53994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5823" y="12046325"/>
          <a:ext cx="8079442" cy="2205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27</xdr:col>
      <xdr:colOff>427423</xdr:colOff>
      <xdr:row>40</xdr:row>
      <xdr:rowOff>176892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662147" y="481853"/>
          <a:ext cx="8293952" cy="665389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5</xdr:col>
      <xdr:colOff>85726</xdr:colOff>
      <xdr:row>9</xdr:row>
      <xdr:rowOff>104775</xdr:rowOff>
    </xdr:to>
    <xdr:sp macro="" textlink="">
      <xdr:nvSpPr>
        <xdr:cNvPr id="2" name="Rectangle 1"/>
        <xdr:cNvSpPr/>
      </xdr:nvSpPr>
      <xdr:spPr>
        <a:xfrm>
          <a:off x="1847850" y="809625"/>
          <a:ext cx="1285876" cy="4381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Ukur Ketinggian Zat (sounding)</a:t>
          </a:r>
        </a:p>
      </xdr:txBody>
    </xdr:sp>
    <xdr:clientData/>
  </xdr:twoCellAnchor>
  <xdr:twoCellAnchor>
    <xdr:from>
      <xdr:col>5</xdr:col>
      <xdr:colOff>447675</xdr:colOff>
      <xdr:row>7</xdr:row>
      <xdr:rowOff>38100</xdr:rowOff>
    </xdr:from>
    <xdr:to>
      <xdr:col>7</xdr:col>
      <xdr:colOff>514351</xdr:colOff>
      <xdr:row>9</xdr:row>
      <xdr:rowOff>104775</xdr:rowOff>
    </xdr:to>
    <xdr:sp macro="" textlink="">
      <xdr:nvSpPr>
        <xdr:cNvPr id="3" name="Rectangle 2"/>
        <xdr:cNvSpPr/>
      </xdr:nvSpPr>
      <xdr:spPr>
        <a:xfrm>
          <a:off x="3495675" y="1371600"/>
          <a:ext cx="1285876" cy="4476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Ukur</a:t>
          </a:r>
          <a:r>
            <a:rPr lang="en-US" sz="1000" b="1" baseline="0"/>
            <a:t> suhu sampel sounding</a:t>
          </a:r>
          <a:endParaRPr lang="en-US" sz="1000" b="1"/>
        </a:p>
      </xdr:txBody>
    </xdr:sp>
    <xdr:clientData/>
  </xdr:twoCellAnchor>
  <xdr:twoCellAnchor>
    <xdr:from>
      <xdr:col>6</xdr:col>
      <xdr:colOff>333375</xdr:colOff>
      <xdr:row>4</xdr:row>
      <xdr:rowOff>171450</xdr:rowOff>
    </xdr:from>
    <xdr:to>
      <xdr:col>8</xdr:col>
      <xdr:colOff>219808</xdr:colOff>
      <xdr:row>7</xdr:row>
      <xdr:rowOff>104775</xdr:rowOff>
    </xdr:to>
    <xdr:sp macro="" textlink="">
      <xdr:nvSpPr>
        <xdr:cNvPr id="4" name="Flowchart: Document 3"/>
        <xdr:cNvSpPr/>
      </xdr:nvSpPr>
      <xdr:spPr>
        <a:xfrm>
          <a:off x="3990975" y="361950"/>
          <a:ext cx="1105633" cy="504825"/>
        </a:xfrm>
        <a:prstGeom prst="flowChartDocumen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Suhu</a:t>
          </a:r>
          <a:r>
            <a:rPr lang="en-US" sz="1000" baseline="0"/>
            <a:t> diukur pada beberapa bagian</a:t>
          </a:r>
          <a:endParaRPr lang="en-US" sz="1000"/>
        </a:p>
      </xdr:txBody>
    </xdr:sp>
    <xdr:clientData/>
  </xdr:twoCellAnchor>
  <xdr:twoCellAnchor>
    <xdr:from>
      <xdr:col>3</xdr:col>
      <xdr:colOff>390525</xdr:colOff>
      <xdr:row>4</xdr:row>
      <xdr:rowOff>161925</xdr:rowOff>
    </xdr:from>
    <xdr:to>
      <xdr:col>5</xdr:col>
      <xdr:colOff>197827</xdr:colOff>
      <xdr:row>7</xdr:row>
      <xdr:rowOff>95250</xdr:rowOff>
    </xdr:to>
    <xdr:sp macro="" textlink="">
      <xdr:nvSpPr>
        <xdr:cNvPr id="5" name="Flowchart: Document 4"/>
        <xdr:cNvSpPr/>
      </xdr:nvSpPr>
      <xdr:spPr>
        <a:xfrm>
          <a:off x="2219325" y="352425"/>
          <a:ext cx="1026502" cy="504825"/>
        </a:xfrm>
        <a:prstGeom prst="flowChartDocumen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didapatkan ketinggian zat</a:t>
          </a:r>
        </a:p>
      </xdr:txBody>
    </xdr:sp>
    <xdr:clientData/>
  </xdr:twoCellAnchor>
  <xdr:twoCellAnchor>
    <xdr:from>
      <xdr:col>3</xdr:col>
      <xdr:colOff>19050</xdr:colOff>
      <xdr:row>11</xdr:row>
      <xdr:rowOff>66675</xdr:rowOff>
    </xdr:from>
    <xdr:to>
      <xdr:col>5</xdr:col>
      <xdr:colOff>85726</xdr:colOff>
      <xdr:row>13</xdr:row>
      <xdr:rowOff>123825</xdr:rowOff>
    </xdr:to>
    <xdr:sp macro="" textlink="">
      <xdr:nvSpPr>
        <xdr:cNvPr id="6" name="Rectangle 5"/>
        <xdr:cNvSpPr/>
      </xdr:nvSpPr>
      <xdr:spPr>
        <a:xfrm>
          <a:off x="1847850" y="1590675"/>
          <a:ext cx="1285876" cy="4381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Volume</a:t>
          </a:r>
          <a:r>
            <a:rPr lang="en-US" sz="1000" b="1" baseline="0"/>
            <a:t> Zat</a:t>
          </a:r>
        </a:p>
        <a:p>
          <a:pPr algn="ctr"/>
          <a:r>
            <a:rPr lang="en-US" sz="1000" b="1" baseline="0"/>
            <a:t>(m3)</a:t>
          </a:r>
        </a:p>
      </xdr:txBody>
    </xdr:sp>
    <xdr:clientData/>
  </xdr:twoCellAnchor>
  <xdr:twoCellAnchor>
    <xdr:from>
      <xdr:col>1</xdr:col>
      <xdr:colOff>27111</xdr:colOff>
      <xdr:row>9</xdr:row>
      <xdr:rowOff>47625</xdr:rowOff>
    </xdr:from>
    <xdr:to>
      <xdr:col>2</xdr:col>
      <xdr:colOff>482846</xdr:colOff>
      <xdr:row>11</xdr:row>
      <xdr:rowOff>104775</xdr:rowOff>
    </xdr:to>
    <xdr:sp macro="" textlink="">
      <xdr:nvSpPr>
        <xdr:cNvPr id="7" name="Rectangle 6"/>
        <xdr:cNvSpPr/>
      </xdr:nvSpPr>
      <xdr:spPr>
        <a:xfrm>
          <a:off x="636711" y="1190625"/>
          <a:ext cx="1065335" cy="4381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Hitung</a:t>
          </a:r>
          <a:r>
            <a:rPr lang="en-US" sz="1000" b="1" baseline="0"/>
            <a:t> volume</a:t>
          </a:r>
        </a:p>
      </xdr:txBody>
    </xdr:sp>
    <xdr:clientData/>
  </xdr:twoCellAnchor>
  <xdr:twoCellAnchor>
    <xdr:from>
      <xdr:col>1</xdr:col>
      <xdr:colOff>559046</xdr:colOff>
      <xdr:row>11</xdr:row>
      <xdr:rowOff>104774</xdr:rowOff>
    </xdr:from>
    <xdr:to>
      <xdr:col>3</xdr:col>
      <xdr:colOff>19050</xdr:colOff>
      <xdr:row>12</xdr:row>
      <xdr:rowOff>95249</xdr:rowOff>
    </xdr:to>
    <xdr:cxnSp macro="">
      <xdr:nvCxnSpPr>
        <xdr:cNvPr id="8" name="Elbow Connector 7"/>
        <xdr:cNvCxnSpPr>
          <a:stCxn id="7" idx="2"/>
          <a:endCxn id="6" idx="1"/>
        </xdr:cNvCxnSpPr>
      </xdr:nvCxnSpPr>
      <xdr:spPr>
        <a:xfrm rot="16200000" flipH="1">
          <a:off x="1417760" y="1379660"/>
          <a:ext cx="180975" cy="679204"/>
        </a:xfrm>
        <a:prstGeom prst="bentConnector2">
          <a:avLst/>
        </a:prstGeom>
        <a:ln>
          <a:prstDash val="sys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52388</xdr:colOff>
      <xdr:row>9</xdr:row>
      <xdr:rowOff>104775</xdr:rowOff>
    </xdr:from>
    <xdr:to>
      <xdr:col>4</xdr:col>
      <xdr:colOff>52388</xdr:colOff>
      <xdr:row>11</xdr:row>
      <xdr:rowOff>66675</xdr:rowOff>
    </xdr:to>
    <xdr:cxnSp macro="">
      <xdr:nvCxnSpPr>
        <xdr:cNvPr id="9" name="Straight Arrow Connector 8"/>
        <xdr:cNvCxnSpPr>
          <a:stCxn id="2" idx="2"/>
          <a:endCxn id="6" idx="0"/>
        </xdr:cNvCxnSpPr>
      </xdr:nvCxnSpPr>
      <xdr:spPr>
        <a:xfrm>
          <a:off x="2490788" y="1247775"/>
          <a:ext cx="0" cy="3429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559046</xdr:colOff>
      <xdr:row>6</xdr:row>
      <xdr:rowOff>33337</xdr:rowOff>
    </xdr:from>
    <xdr:to>
      <xdr:col>3</xdr:col>
      <xdr:colOff>390525</xdr:colOff>
      <xdr:row>9</xdr:row>
      <xdr:rowOff>47624</xdr:rowOff>
    </xdr:to>
    <xdr:cxnSp macro="">
      <xdr:nvCxnSpPr>
        <xdr:cNvPr id="10" name="Elbow Connector 9"/>
        <xdr:cNvCxnSpPr>
          <a:stCxn id="5" idx="1"/>
          <a:endCxn id="7" idx="0"/>
        </xdr:cNvCxnSpPr>
      </xdr:nvCxnSpPr>
      <xdr:spPr>
        <a:xfrm rot="10800000" flipV="1">
          <a:off x="1168646" y="604837"/>
          <a:ext cx="1050679" cy="585787"/>
        </a:xfrm>
        <a:prstGeom prst="bentConnector2">
          <a:avLst/>
        </a:prstGeom>
        <a:ln>
          <a:prstDash val="sys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11</xdr:row>
      <xdr:rowOff>57150</xdr:rowOff>
    </xdr:from>
    <xdr:to>
      <xdr:col>7</xdr:col>
      <xdr:colOff>514351</xdr:colOff>
      <xdr:row>13</xdr:row>
      <xdr:rowOff>114300</xdr:rowOff>
    </xdr:to>
    <xdr:sp macro="" textlink="">
      <xdr:nvSpPr>
        <xdr:cNvPr id="11" name="Rectangle 10"/>
        <xdr:cNvSpPr/>
      </xdr:nvSpPr>
      <xdr:spPr>
        <a:xfrm>
          <a:off x="3495675" y="1581150"/>
          <a:ext cx="1285876" cy="4381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Berat Jenis</a:t>
          </a:r>
        </a:p>
        <a:p>
          <a:pPr algn="ctr"/>
          <a:r>
            <a:rPr lang="en-US" sz="1000" b="1" baseline="0"/>
            <a:t>(kg/m3)</a:t>
          </a:r>
        </a:p>
      </xdr:txBody>
    </xdr:sp>
    <xdr:clientData/>
  </xdr:twoCellAnchor>
  <xdr:twoCellAnchor>
    <xdr:from>
      <xdr:col>6</xdr:col>
      <xdr:colOff>481013</xdr:colOff>
      <xdr:row>9</xdr:row>
      <xdr:rowOff>104775</xdr:rowOff>
    </xdr:from>
    <xdr:to>
      <xdr:col>6</xdr:col>
      <xdr:colOff>481013</xdr:colOff>
      <xdr:row>11</xdr:row>
      <xdr:rowOff>57150</xdr:rowOff>
    </xdr:to>
    <xdr:cxnSp macro="">
      <xdr:nvCxnSpPr>
        <xdr:cNvPr id="12" name="Straight Arrow Connector 11"/>
        <xdr:cNvCxnSpPr>
          <a:stCxn id="3" idx="2"/>
          <a:endCxn id="11" idx="0"/>
        </xdr:cNvCxnSpPr>
      </xdr:nvCxnSpPr>
      <xdr:spPr>
        <a:xfrm>
          <a:off x="4138613" y="1819275"/>
          <a:ext cx="0" cy="3333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76485</xdr:colOff>
      <xdr:row>9</xdr:row>
      <xdr:rowOff>49823</xdr:rowOff>
    </xdr:from>
    <xdr:to>
      <xdr:col>9</xdr:col>
      <xdr:colOff>532219</xdr:colOff>
      <xdr:row>11</xdr:row>
      <xdr:rowOff>106973</xdr:rowOff>
    </xdr:to>
    <xdr:sp macro="" textlink="">
      <xdr:nvSpPr>
        <xdr:cNvPr id="13" name="Rectangle 12"/>
        <xdr:cNvSpPr/>
      </xdr:nvSpPr>
      <xdr:spPr>
        <a:xfrm>
          <a:off x="4953285" y="1192823"/>
          <a:ext cx="1065334" cy="4381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Ambil sampel tentukan B.Jenis</a:t>
          </a:r>
          <a:endParaRPr lang="en-US" sz="1000" b="1" baseline="0"/>
        </a:p>
      </xdr:txBody>
    </xdr:sp>
    <xdr:clientData/>
  </xdr:twoCellAnchor>
  <xdr:twoCellAnchor>
    <xdr:from>
      <xdr:col>8</xdr:col>
      <xdr:colOff>219808</xdr:colOff>
      <xdr:row>6</xdr:row>
      <xdr:rowOff>42863</xdr:rowOff>
    </xdr:from>
    <xdr:to>
      <xdr:col>8</xdr:col>
      <xdr:colOff>610809</xdr:colOff>
      <xdr:row>9</xdr:row>
      <xdr:rowOff>49823</xdr:rowOff>
    </xdr:to>
    <xdr:cxnSp macro="">
      <xdr:nvCxnSpPr>
        <xdr:cNvPr id="14" name="Elbow Connector 13"/>
        <xdr:cNvCxnSpPr>
          <a:stCxn id="4" idx="3"/>
          <a:endCxn id="13" idx="0"/>
        </xdr:cNvCxnSpPr>
      </xdr:nvCxnSpPr>
      <xdr:spPr>
        <a:xfrm>
          <a:off x="5096608" y="614363"/>
          <a:ext cx="391001" cy="578460"/>
        </a:xfrm>
        <a:prstGeom prst="bentConnector2">
          <a:avLst/>
        </a:prstGeom>
        <a:ln>
          <a:prstDash val="sys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514351</xdr:colOff>
      <xdr:row>11</xdr:row>
      <xdr:rowOff>106974</xdr:rowOff>
    </xdr:from>
    <xdr:to>
      <xdr:col>8</xdr:col>
      <xdr:colOff>610809</xdr:colOff>
      <xdr:row>12</xdr:row>
      <xdr:rowOff>85726</xdr:rowOff>
    </xdr:to>
    <xdr:cxnSp macro="">
      <xdr:nvCxnSpPr>
        <xdr:cNvPr id="15" name="Elbow Connector 14"/>
        <xdr:cNvCxnSpPr>
          <a:stCxn id="13" idx="2"/>
          <a:endCxn id="11" idx="3"/>
        </xdr:cNvCxnSpPr>
      </xdr:nvCxnSpPr>
      <xdr:spPr>
        <a:xfrm rot="5400000">
          <a:off x="5049954" y="1362571"/>
          <a:ext cx="169252" cy="706058"/>
        </a:xfrm>
        <a:prstGeom prst="bentConnector2">
          <a:avLst/>
        </a:prstGeom>
        <a:ln>
          <a:prstDash val="sys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256443</xdr:colOff>
      <xdr:row>15</xdr:row>
      <xdr:rowOff>65943</xdr:rowOff>
    </xdr:from>
    <xdr:to>
      <xdr:col>6</xdr:col>
      <xdr:colOff>322384</xdr:colOff>
      <xdr:row>16</xdr:row>
      <xdr:rowOff>146538</xdr:rowOff>
    </xdr:to>
    <xdr:sp macro="" textlink="">
      <xdr:nvSpPr>
        <xdr:cNvPr id="16" name="TextBox 15"/>
        <xdr:cNvSpPr txBox="1"/>
      </xdr:nvSpPr>
      <xdr:spPr>
        <a:xfrm>
          <a:off x="2694843" y="2351943"/>
          <a:ext cx="1285141" cy="27109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Volume x Berat Jenis</a:t>
          </a:r>
        </a:p>
      </xdr:txBody>
    </xdr:sp>
    <xdr:clientData/>
  </xdr:twoCellAnchor>
  <xdr:twoCellAnchor>
    <xdr:from>
      <xdr:col>6</xdr:col>
      <xdr:colOff>322385</xdr:colOff>
      <xdr:row>13</xdr:row>
      <xdr:rowOff>114300</xdr:rowOff>
    </xdr:from>
    <xdr:to>
      <xdr:col>6</xdr:col>
      <xdr:colOff>481014</xdr:colOff>
      <xdr:row>16</xdr:row>
      <xdr:rowOff>10991</xdr:rowOff>
    </xdr:to>
    <xdr:cxnSp macro="">
      <xdr:nvCxnSpPr>
        <xdr:cNvPr id="17" name="Elbow Connector 16"/>
        <xdr:cNvCxnSpPr>
          <a:stCxn id="11" idx="2"/>
          <a:endCxn id="16" idx="3"/>
        </xdr:cNvCxnSpPr>
      </xdr:nvCxnSpPr>
      <xdr:spPr>
        <a:xfrm rot="5400000">
          <a:off x="3825204" y="2174081"/>
          <a:ext cx="468191" cy="158629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52389</xdr:colOff>
      <xdr:row>13</xdr:row>
      <xdr:rowOff>123825</xdr:rowOff>
    </xdr:from>
    <xdr:to>
      <xdr:col>4</xdr:col>
      <xdr:colOff>256443</xdr:colOff>
      <xdr:row>16</xdr:row>
      <xdr:rowOff>10991</xdr:rowOff>
    </xdr:to>
    <xdr:cxnSp macro="">
      <xdr:nvCxnSpPr>
        <xdr:cNvPr id="18" name="Elbow Connector 17"/>
        <xdr:cNvCxnSpPr>
          <a:stCxn id="6" idx="2"/>
          <a:endCxn id="16" idx="1"/>
        </xdr:cNvCxnSpPr>
      </xdr:nvCxnSpPr>
      <xdr:spPr>
        <a:xfrm rot="16200000" flipH="1">
          <a:off x="2363483" y="2156131"/>
          <a:ext cx="458666" cy="204054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257907</xdr:colOff>
      <xdr:row>18</xdr:row>
      <xdr:rowOff>103309</xdr:rowOff>
    </xdr:from>
    <xdr:to>
      <xdr:col>6</xdr:col>
      <xdr:colOff>324582</xdr:colOff>
      <xdr:row>20</xdr:row>
      <xdr:rowOff>160459</xdr:rowOff>
    </xdr:to>
    <xdr:sp macro="" textlink="">
      <xdr:nvSpPr>
        <xdr:cNvPr id="19" name="Rectangle 18"/>
        <xdr:cNvSpPr/>
      </xdr:nvSpPr>
      <xdr:spPr>
        <a:xfrm>
          <a:off x="2696307" y="2960809"/>
          <a:ext cx="1285875" cy="4381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 baseline="0"/>
            <a:t>Kuantitas Zat</a:t>
          </a:r>
        </a:p>
        <a:p>
          <a:pPr algn="ctr"/>
          <a:r>
            <a:rPr lang="en-US" sz="1000" b="1" baseline="0"/>
            <a:t>(Kg)</a:t>
          </a:r>
        </a:p>
      </xdr:txBody>
    </xdr:sp>
    <xdr:clientData/>
  </xdr:twoCellAnchor>
  <xdr:twoCellAnchor>
    <xdr:from>
      <xdr:col>5</xdr:col>
      <xdr:colOff>289414</xdr:colOff>
      <xdr:row>16</xdr:row>
      <xdr:rowOff>146538</xdr:rowOff>
    </xdr:from>
    <xdr:to>
      <xdr:col>5</xdr:col>
      <xdr:colOff>291245</xdr:colOff>
      <xdr:row>18</xdr:row>
      <xdr:rowOff>103309</xdr:rowOff>
    </xdr:to>
    <xdr:cxnSp macro="">
      <xdr:nvCxnSpPr>
        <xdr:cNvPr id="20" name="Straight Arrow Connector 19"/>
        <xdr:cNvCxnSpPr>
          <a:stCxn id="16" idx="2"/>
          <a:endCxn id="19" idx="0"/>
        </xdr:cNvCxnSpPr>
      </xdr:nvCxnSpPr>
      <xdr:spPr>
        <a:xfrm>
          <a:off x="3337414" y="2623038"/>
          <a:ext cx="1831" cy="3377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388453</xdr:colOff>
      <xdr:row>7</xdr:row>
      <xdr:rowOff>31059</xdr:rowOff>
    </xdr:from>
    <xdr:to>
      <xdr:col>14</xdr:col>
      <xdr:colOff>455129</xdr:colOff>
      <xdr:row>9</xdr:row>
      <xdr:rowOff>88209</xdr:rowOff>
    </xdr:to>
    <xdr:sp macro="" textlink="">
      <xdr:nvSpPr>
        <xdr:cNvPr id="21" name="Rectangle 20"/>
        <xdr:cNvSpPr/>
      </xdr:nvSpPr>
      <xdr:spPr>
        <a:xfrm>
          <a:off x="7743410" y="793059"/>
          <a:ext cx="1292502" cy="4381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Ukur Ketinggian Zat (sounding)</a:t>
          </a:r>
        </a:p>
      </xdr:txBody>
    </xdr:sp>
    <xdr:clientData/>
  </xdr:twoCellAnchor>
  <xdr:twoCellAnchor>
    <xdr:from>
      <xdr:col>15</xdr:col>
      <xdr:colOff>204165</xdr:colOff>
      <xdr:row>7</xdr:row>
      <xdr:rowOff>21534</xdr:rowOff>
    </xdr:from>
    <xdr:to>
      <xdr:col>17</xdr:col>
      <xdr:colOff>270841</xdr:colOff>
      <xdr:row>9</xdr:row>
      <xdr:rowOff>88209</xdr:rowOff>
    </xdr:to>
    <xdr:sp macro="" textlink="">
      <xdr:nvSpPr>
        <xdr:cNvPr id="22" name="Rectangle 21"/>
        <xdr:cNvSpPr/>
      </xdr:nvSpPr>
      <xdr:spPr>
        <a:xfrm>
          <a:off x="9397861" y="783534"/>
          <a:ext cx="1292502" cy="4476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Ukur</a:t>
          </a:r>
          <a:r>
            <a:rPr lang="en-US" sz="1000" b="1" baseline="0"/>
            <a:t> suhu sampel sounding</a:t>
          </a:r>
          <a:endParaRPr lang="en-US" sz="1000" b="1"/>
        </a:p>
      </xdr:txBody>
    </xdr:sp>
    <xdr:clientData/>
  </xdr:twoCellAnchor>
  <xdr:twoCellAnchor>
    <xdr:from>
      <xdr:col>16</xdr:col>
      <xdr:colOff>89865</xdr:colOff>
      <xdr:row>4</xdr:row>
      <xdr:rowOff>154884</xdr:rowOff>
    </xdr:from>
    <xdr:to>
      <xdr:col>17</xdr:col>
      <xdr:colOff>589211</xdr:colOff>
      <xdr:row>7</xdr:row>
      <xdr:rowOff>88209</xdr:rowOff>
    </xdr:to>
    <xdr:sp macro="" textlink="">
      <xdr:nvSpPr>
        <xdr:cNvPr id="23" name="Flowchart: Document 22"/>
        <xdr:cNvSpPr/>
      </xdr:nvSpPr>
      <xdr:spPr>
        <a:xfrm>
          <a:off x="9896474" y="345384"/>
          <a:ext cx="1112259" cy="504825"/>
        </a:xfrm>
        <a:prstGeom prst="flowChartDocumen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Suhu</a:t>
          </a:r>
          <a:r>
            <a:rPr lang="en-US" sz="1000" baseline="0"/>
            <a:t> diukur pada beberapa bagian</a:t>
          </a:r>
          <a:endParaRPr lang="en-US" sz="1000"/>
        </a:p>
      </xdr:txBody>
    </xdr:sp>
    <xdr:clientData/>
  </xdr:twoCellAnchor>
  <xdr:twoCellAnchor>
    <xdr:from>
      <xdr:col>13</xdr:col>
      <xdr:colOff>147015</xdr:colOff>
      <xdr:row>4</xdr:row>
      <xdr:rowOff>145359</xdr:rowOff>
    </xdr:from>
    <xdr:to>
      <xdr:col>14</xdr:col>
      <xdr:colOff>567230</xdr:colOff>
      <xdr:row>7</xdr:row>
      <xdr:rowOff>78684</xdr:rowOff>
    </xdr:to>
    <xdr:sp macro="" textlink="">
      <xdr:nvSpPr>
        <xdr:cNvPr id="24" name="Flowchart: Document 23"/>
        <xdr:cNvSpPr/>
      </xdr:nvSpPr>
      <xdr:spPr>
        <a:xfrm>
          <a:off x="8114885" y="335859"/>
          <a:ext cx="1033128" cy="504825"/>
        </a:xfrm>
        <a:prstGeom prst="flowChartDocumen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didapatkan ketinggian zat</a:t>
          </a:r>
        </a:p>
      </xdr:txBody>
    </xdr:sp>
    <xdr:clientData/>
  </xdr:twoCellAnchor>
  <xdr:twoCellAnchor>
    <xdr:from>
      <xdr:col>12</xdr:col>
      <xdr:colOff>388453</xdr:colOff>
      <xdr:row>11</xdr:row>
      <xdr:rowOff>50109</xdr:rowOff>
    </xdr:from>
    <xdr:to>
      <xdr:col>14</xdr:col>
      <xdr:colOff>455129</xdr:colOff>
      <xdr:row>13</xdr:row>
      <xdr:rowOff>107259</xdr:rowOff>
    </xdr:to>
    <xdr:sp macro="" textlink="">
      <xdr:nvSpPr>
        <xdr:cNvPr id="25" name="Rectangle 24"/>
        <xdr:cNvSpPr/>
      </xdr:nvSpPr>
      <xdr:spPr>
        <a:xfrm>
          <a:off x="7743410" y="1574109"/>
          <a:ext cx="1292502" cy="4381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Volume</a:t>
          </a:r>
          <a:r>
            <a:rPr lang="en-US" sz="1000" b="1" baseline="0"/>
            <a:t> Zat</a:t>
          </a:r>
        </a:p>
        <a:p>
          <a:pPr algn="ctr"/>
          <a:r>
            <a:rPr lang="en-US" sz="1000" b="1" baseline="0"/>
            <a:t>(m3)</a:t>
          </a:r>
        </a:p>
      </xdr:txBody>
    </xdr:sp>
    <xdr:clientData/>
  </xdr:twoCellAnchor>
  <xdr:twoCellAnchor>
    <xdr:from>
      <xdr:col>10</xdr:col>
      <xdr:colOff>396515</xdr:colOff>
      <xdr:row>9</xdr:row>
      <xdr:rowOff>31059</xdr:rowOff>
    </xdr:from>
    <xdr:to>
      <xdr:col>12</xdr:col>
      <xdr:colOff>239336</xdr:colOff>
      <xdr:row>11</xdr:row>
      <xdr:rowOff>88209</xdr:rowOff>
    </xdr:to>
    <xdr:sp macro="" textlink="">
      <xdr:nvSpPr>
        <xdr:cNvPr id="26" name="Rectangle 25"/>
        <xdr:cNvSpPr/>
      </xdr:nvSpPr>
      <xdr:spPr>
        <a:xfrm>
          <a:off x="6525645" y="1174059"/>
          <a:ext cx="1068648" cy="4381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Master Kalibrasi Tanki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315537</xdr:colOff>
      <xdr:row>11</xdr:row>
      <xdr:rowOff>88208</xdr:rowOff>
    </xdr:from>
    <xdr:to>
      <xdr:col>12</xdr:col>
      <xdr:colOff>388453</xdr:colOff>
      <xdr:row>12</xdr:row>
      <xdr:rowOff>78683</xdr:rowOff>
    </xdr:to>
    <xdr:cxnSp macro="">
      <xdr:nvCxnSpPr>
        <xdr:cNvPr id="27" name="Elbow Connector 26"/>
        <xdr:cNvCxnSpPr>
          <a:stCxn id="26" idx="2"/>
          <a:endCxn id="25" idx="1"/>
        </xdr:cNvCxnSpPr>
      </xdr:nvCxnSpPr>
      <xdr:spPr>
        <a:xfrm rot="16200000" flipH="1">
          <a:off x="7310007" y="1359781"/>
          <a:ext cx="180975" cy="685830"/>
        </a:xfrm>
        <a:prstGeom prst="bentConnector2">
          <a:avLst/>
        </a:prstGeom>
        <a:ln>
          <a:prstDash val="sys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421791</xdr:colOff>
      <xdr:row>9</xdr:row>
      <xdr:rowOff>88209</xdr:rowOff>
    </xdr:from>
    <xdr:to>
      <xdr:col>13</xdr:col>
      <xdr:colOff>421791</xdr:colOff>
      <xdr:row>11</xdr:row>
      <xdr:rowOff>50109</xdr:rowOff>
    </xdr:to>
    <xdr:cxnSp macro="">
      <xdr:nvCxnSpPr>
        <xdr:cNvPr id="28" name="Straight Arrow Connector 27"/>
        <xdr:cNvCxnSpPr>
          <a:stCxn id="21" idx="2"/>
          <a:endCxn id="25" idx="0"/>
        </xdr:cNvCxnSpPr>
      </xdr:nvCxnSpPr>
      <xdr:spPr>
        <a:xfrm>
          <a:off x="8389661" y="1231209"/>
          <a:ext cx="0" cy="3429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315537</xdr:colOff>
      <xdr:row>6</xdr:row>
      <xdr:rowOff>16771</xdr:rowOff>
    </xdr:from>
    <xdr:to>
      <xdr:col>13</xdr:col>
      <xdr:colOff>147015</xdr:colOff>
      <xdr:row>9</xdr:row>
      <xdr:rowOff>31058</xdr:rowOff>
    </xdr:to>
    <xdr:cxnSp macro="">
      <xdr:nvCxnSpPr>
        <xdr:cNvPr id="29" name="Elbow Connector 28"/>
        <xdr:cNvCxnSpPr>
          <a:stCxn id="24" idx="1"/>
          <a:endCxn id="26" idx="0"/>
        </xdr:cNvCxnSpPr>
      </xdr:nvCxnSpPr>
      <xdr:spPr>
        <a:xfrm rot="10800000" flipV="1">
          <a:off x="7057580" y="588271"/>
          <a:ext cx="1057305" cy="585787"/>
        </a:xfrm>
        <a:prstGeom prst="bentConnector2">
          <a:avLst/>
        </a:prstGeom>
        <a:ln>
          <a:prstDash val="sys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204165</xdr:colOff>
      <xdr:row>11</xdr:row>
      <xdr:rowOff>40584</xdr:rowOff>
    </xdr:from>
    <xdr:to>
      <xdr:col>17</xdr:col>
      <xdr:colOff>270841</xdr:colOff>
      <xdr:row>13</xdr:row>
      <xdr:rowOff>97734</xdr:rowOff>
    </xdr:to>
    <xdr:sp macro="" textlink="">
      <xdr:nvSpPr>
        <xdr:cNvPr id="30" name="Rectangle 29"/>
        <xdr:cNvSpPr/>
      </xdr:nvSpPr>
      <xdr:spPr>
        <a:xfrm>
          <a:off x="9397861" y="1564584"/>
          <a:ext cx="1292502" cy="4381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Berat Jenis</a:t>
          </a:r>
        </a:p>
        <a:p>
          <a:pPr algn="ctr"/>
          <a:r>
            <a:rPr lang="en-US" sz="1000" b="1" baseline="0"/>
            <a:t>(kg/m3)</a:t>
          </a:r>
        </a:p>
      </xdr:txBody>
    </xdr:sp>
    <xdr:clientData/>
  </xdr:twoCellAnchor>
  <xdr:twoCellAnchor>
    <xdr:from>
      <xdr:col>16</xdr:col>
      <xdr:colOff>237503</xdr:colOff>
      <xdr:row>9</xdr:row>
      <xdr:rowOff>88209</xdr:rowOff>
    </xdr:from>
    <xdr:to>
      <xdr:col>16</xdr:col>
      <xdr:colOff>237503</xdr:colOff>
      <xdr:row>11</xdr:row>
      <xdr:rowOff>40584</xdr:rowOff>
    </xdr:to>
    <xdr:cxnSp macro="">
      <xdr:nvCxnSpPr>
        <xdr:cNvPr id="31" name="Straight Arrow Connector 30"/>
        <xdr:cNvCxnSpPr>
          <a:stCxn id="22" idx="2"/>
          <a:endCxn id="30" idx="0"/>
        </xdr:cNvCxnSpPr>
      </xdr:nvCxnSpPr>
      <xdr:spPr>
        <a:xfrm>
          <a:off x="10044112" y="1231209"/>
          <a:ext cx="0" cy="3333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445888</xdr:colOff>
      <xdr:row>9</xdr:row>
      <xdr:rowOff>33257</xdr:rowOff>
    </xdr:from>
    <xdr:to>
      <xdr:col>19</xdr:col>
      <xdr:colOff>288709</xdr:colOff>
      <xdr:row>11</xdr:row>
      <xdr:rowOff>90407</xdr:rowOff>
    </xdr:to>
    <xdr:sp macro="" textlink="">
      <xdr:nvSpPr>
        <xdr:cNvPr id="32" name="Rectangle 31"/>
        <xdr:cNvSpPr/>
      </xdr:nvSpPr>
      <xdr:spPr>
        <a:xfrm>
          <a:off x="10865410" y="1176257"/>
          <a:ext cx="1068647" cy="4381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Master Kalibrasi Suhu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589211</xdr:colOff>
      <xdr:row>6</xdr:row>
      <xdr:rowOff>26297</xdr:rowOff>
    </xdr:from>
    <xdr:to>
      <xdr:col>18</xdr:col>
      <xdr:colOff>367299</xdr:colOff>
      <xdr:row>9</xdr:row>
      <xdr:rowOff>33257</xdr:rowOff>
    </xdr:to>
    <xdr:cxnSp macro="">
      <xdr:nvCxnSpPr>
        <xdr:cNvPr id="33" name="Elbow Connector 32"/>
        <xdr:cNvCxnSpPr>
          <a:stCxn id="23" idx="3"/>
          <a:endCxn id="32" idx="0"/>
        </xdr:cNvCxnSpPr>
      </xdr:nvCxnSpPr>
      <xdr:spPr>
        <a:xfrm>
          <a:off x="11008733" y="597797"/>
          <a:ext cx="391001" cy="578460"/>
        </a:xfrm>
        <a:prstGeom prst="bentConnector2">
          <a:avLst/>
        </a:prstGeom>
        <a:ln>
          <a:prstDash val="sys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270841</xdr:colOff>
      <xdr:row>11</xdr:row>
      <xdr:rowOff>90408</xdr:rowOff>
    </xdr:from>
    <xdr:to>
      <xdr:col>18</xdr:col>
      <xdr:colOff>367299</xdr:colOff>
      <xdr:row>12</xdr:row>
      <xdr:rowOff>69160</xdr:rowOff>
    </xdr:to>
    <xdr:cxnSp macro="">
      <xdr:nvCxnSpPr>
        <xdr:cNvPr id="34" name="Elbow Connector 33"/>
        <xdr:cNvCxnSpPr>
          <a:stCxn id="32" idx="2"/>
          <a:endCxn id="30" idx="3"/>
        </xdr:cNvCxnSpPr>
      </xdr:nvCxnSpPr>
      <xdr:spPr>
        <a:xfrm rot="5400000">
          <a:off x="10960423" y="1344348"/>
          <a:ext cx="169252" cy="709371"/>
        </a:xfrm>
        <a:prstGeom prst="bentConnector2">
          <a:avLst/>
        </a:prstGeom>
        <a:ln>
          <a:prstDash val="sys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12933</xdr:colOff>
      <xdr:row>15</xdr:row>
      <xdr:rowOff>49377</xdr:rowOff>
    </xdr:from>
    <xdr:to>
      <xdr:col>16</xdr:col>
      <xdr:colOff>78874</xdr:colOff>
      <xdr:row>16</xdr:row>
      <xdr:rowOff>129972</xdr:rowOff>
    </xdr:to>
    <xdr:sp macro="" textlink="">
      <xdr:nvSpPr>
        <xdr:cNvPr id="35" name="TextBox 34"/>
        <xdr:cNvSpPr txBox="1"/>
      </xdr:nvSpPr>
      <xdr:spPr>
        <a:xfrm>
          <a:off x="8593716" y="2335377"/>
          <a:ext cx="1291767" cy="27109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Volume x Berat Jenis</a:t>
          </a:r>
        </a:p>
      </xdr:txBody>
    </xdr:sp>
    <xdr:clientData/>
  </xdr:twoCellAnchor>
  <xdr:twoCellAnchor>
    <xdr:from>
      <xdr:col>16</xdr:col>
      <xdr:colOff>78875</xdr:colOff>
      <xdr:row>13</xdr:row>
      <xdr:rowOff>97734</xdr:rowOff>
    </xdr:from>
    <xdr:to>
      <xdr:col>16</xdr:col>
      <xdr:colOff>237504</xdr:colOff>
      <xdr:row>15</xdr:row>
      <xdr:rowOff>184925</xdr:rowOff>
    </xdr:to>
    <xdr:cxnSp macro="">
      <xdr:nvCxnSpPr>
        <xdr:cNvPr id="36" name="Elbow Connector 35"/>
        <xdr:cNvCxnSpPr>
          <a:stCxn id="30" idx="2"/>
          <a:endCxn id="35" idx="3"/>
        </xdr:cNvCxnSpPr>
      </xdr:nvCxnSpPr>
      <xdr:spPr>
        <a:xfrm rot="5400000">
          <a:off x="9730703" y="2157515"/>
          <a:ext cx="468191" cy="158629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421792</xdr:colOff>
      <xdr:row>13</xdr:row>
      <xdr:rowOff>107259</xdr:rowOff>
    </xdr:from>
    <xdr:to>
      <xdr:col>14</xdr:col>
      <xdr:colOff>12933</xdr:colOff>
      <xdr:row>15</xdr:row>
      <xdr:rowOff>184925</xdr:rowOff>
    </xdr:to>
    <xdr:cxnSp macro="">
      <xdr:nvCxnSpPr>
        <xdr:cNvPr id="37" name="Elbow Connector 36"/>
        <xdr:cNvCxnSpPr>
          <a:stCxn id="25" idx="2"/>
          <a:endCxn id="35" idx="1"/>
        </xdr:cNvCxnSpPr>
      </xdr:nvCxnSpPr>
      <xdr:spPr>
        <a:xfrm rot="16200000" flipH="1">
          <a:off x="8262356" y="2139565"/>
          <a:ext cx="458666" cy="204054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14397</xdr:colOff>
      <xdr:row>18</xdr:row>
      <xdr:rowOff>86743</xdr:rowOff>
    </xdr:from>
    <xdr:to>
      <xdr:col>16</xdr:col>
      <xdr:colOff>81072</xdr:colOff>
      <xdr:row>20</xdr:row>
      <xdr:rowOff>143893</xdr:rowOff>
    </xdr:to>
    <xdr:sp macro="" textlink="">
      <xdr:nvSpPr>
        <xdr:cNvPr id="38" name="Rectangle 37"/>
        <xdr:cNvSpPr/>
      </xdr:nvSpPr>
      <xdr:spPr>
        <a:xfrm>
          <a:off x="8595180" y="2944243"/>
          <a:ext cx="1292501" cy="4381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 baseline="0"/>
            <a:t>Kuantitas Zat</a:t>
          </a:r>
        </a:p>
        <a:p>
          <a:pPr algn="ctr"/>
          <a:r>
            <a:rPr lang="en-US" sz="1000" b="1" baseline="0"/>
            <a:t>(Kg)</a:t>
          </a:r>
        </a:p>
      </xdr:txBody>
    </xdr:sp>
    <xdr:clientData/>
  </xdr:twoCellAnchor>
  <xdr:twoCellAnchor>
    <xdr:from>
      <xdr:col>15</xdr:col>
      <xdr:colOff>45904</xdr:colOff>
      <xdr:row>16</xdr:row>
      <xdr:rowOff>129972</xdr:rowOff>
    </xdr:from>
    <xdr:to>
      <xdr:col>15</xdr:col>
      <xdr:colOff>47735</xdr:colOff>
      <xdr:row>18</xdr:row>
      <xdr:rowOff>86743</xdr:rowOff>
    </xdr:to>
    <xdr:cxnSp macro="">
      <xdr:nvCxnSpPr>
        <xdr:cNvPr id="39" name="Straight Arrow Connector 38"/>
        <xdr:cNvCxnSpPr>
          <a:stCxn id="35" idx="2"/>
          <a:endCxn id="38" idx="0"/>
        </xdr:cNvCxnSpPr>
      </xdr:nvCxnSpPr>
      <xdr:spPr>
        <a:xfrm>
          <a:off x="9239600" y="2606472"/>
          <a:ext cx="1831" cy="3377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85726</xdr:colOff>
      <xdr:row>8</xdr:row>
      <xdr:rowOff>71438</xdr:rowOff>
    </xdr:from>
    <xdr:to>
      <xdr:col>5</xdr:col>
      <xdr:colOff>447675</xdr:colOff>
      <xdr:row>8</xdr:row>
      <xdr:rowOff>76200</xdr:rowOff>
    </xdr:to>
    <xdr:cxnSp macro="">
      <xdr:nvCxnSpPr>
        <xdr:cNvPr id="41" name="Straight Arrow Connector 40"/>
        <xdr:cNvCxnSpPr>
          <a:stCxn id="2" idx="3"/>
          <a:endCxn id="3" idx="1"/>
        </xdr:cNvCxnSpPr>
      </xdr:nvCxnSpPr>
      <xdr:spPr>
        <a:xfrm flipV="1">
          <a:off x="3133726" y="1595438"/>
          <a:ext cx="361949" cy="476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455129</xdr:colOff>
      <xdr:row>8</xdr:row>
      <xdr:rowOff>54872</xdr:rowOff>
    </xdr:from>
    <xdr:to>
      <xdr:col>15</xdr:col>
      <xdr:colOff>204165</xdr:colOff>
      <xdr:row>8</xdr:row>
      <xdr:rowOff>59634</xdr:rowOff>
    </xdr:to>
    <xdr:cxnSp macro="">
      <xdr:nvCxnSpPr>
        <xdr:cNvPr id="43" name="Straight Arrow Connector 42"/>
        <xdr:cNvCxnSpPr>
          <a:stCxn id="21" idx="3"/>
          <a:endCxn id="22" idx="1"/>
        </xdr:cNvCxnSpPr>
      </xdr:nvCxnSpPr>
      <xdr:spPr>
        <a:xfrm flipV="1">
          <a:off x="8989529" y="1578872"/>
          <a:ext cx="358636" cy="476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Z15"/>
  <sheetViews>
    <sheetView showGridLines="0" zoomScale="55" zoomScaleNormal="55" workbookViewId="0">
      <selection activeCell="F1" sqref="F1:Z1"/>
    </sheetView>
  </sheetViews>
  <sheetFormatPr defaultRowHeight="14.4" x14ac:dyDescent="0.3"/>
  <cols>
    <col min="1" max="4" width="2.88671875" customWidth="1"/>
    <col min="5" max="5" width="3.5546875" customWidth="1"/>
  </cols>
  <sheetData>
    <row r="1" spans="6:26" ht="21" x14ac:dyDescent="0.4">
      <c r="F1" s="144" t="s">
        <v>0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15" spans="6:26" x14ac:dyDescent="0.3">
      <c r="W15" s="1"/>
    </row>
  </sheetData>
  <mergeCells count="1">
    <mergeCell ref="F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G34"/>
  <sheetViews>
    <sheetView showGridLines="0" tabSelected="1" zoomScale="90" zoomScaleNormal="90" workbookViewId="0">
      <selection activeCell="R9" sqref="R9"/>
    </sheetView>
  </sheetViews>
  <sheetFormatPr defaultRowHeight="14.4" x14ac:dyDescent="0.3"/>
  <cols>
    <col min="4" max="7" width="2.88671875" customWidth="1"/>
    <col min="8" max="8" width="3.5546875" customWidth="1"/>
    <col min="30" max="30" width="4.6640625" customWidth="1"/>
  </cols>
  <sheetData>
    <row r="1" spans="9:29" ht="21" x14ac:dyDescent="0.4">
      <c r="I1" s="144" t="s">
        <v>146</v>
      </c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</row>
    <row r="15" spans="9:29" x14ac:dyDescent="0.3">
      <c r="Z15" s="1"/>
    </row>
    <row r="17" spans="31:33" ht="18" x14ac:dyDescent="0.35">
      <c r="AE17" s="96" t="s">
        <v>21</v>
      </c>
    </row>
    <row r="19" spans="31:33" x14ac:dyDescent="0.3">
      <c r="AG19" t="s">
        <v>140</v>
      </c>
    </row>
    <row r="22" spans="31:33" x14ac:dyDescent="0.3">
      <c r="AG22" t="s">
        <v>142</v>
      </c>
    </row>
    <row r="25" spans="31:33" x14ac:dyDescent="0.3">
      <c r="AG25" t="s">
        <v>141</v>
      </c>
    </row>
    <row r="28" spans="31:33" x14ac:dyDescent="0.3">
      <c r="AG28" t="s">
        <v>143</v>
      </c>
    </row>
    <row r="31" spans="31:33" x14ac:dyDescent="0.3">
      <c r="AG31" t="s">
        <v>144</v>
      </c>
    </row>
    <row r="34" spans="33:33" x14ac:dyDescent="0.3">
      <c r="AG34" t="s">
        <v>145</v>
      </c>
    </row>
  </sheetData>
  <mergeCells count="1">
    <mergeCell ref="I1:A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130" zoomScaleNormal="130" workbookViewId="0">
      <selection activeCell="L20" sqref="L20"/>
    </sheetView>
  </sheetViews>
  <sheetFormatPr defaultRowHeight="14.4" x14ac:dyDescent="0.3"/>
  <cols>
    <col min="1" max="2" width="1.6640625" customWidth="1"/>
    <col min="3" max="3" width="2.44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5"/>
  <sheetViews>
    <sheetView showGridLines="0" topLeftCell="A43" zoomScale="85" zoomScaleNormal="85" workbookViewId="0">
      <selection activeCell="N68" sqref="N68"/>
    </sheetView>
  </sheetViews>
  <sheetFormatPr defaultRowHeight="14.4" x14ac:dyDescent="0.3"/>
  <cols>
    <col min="1" max="1" width="2.6640625" customWidth="1"/>
    <col min="2" max="2" width="1.5546875" customWidth="1"/>
    <col min="3" max="3" width="3" customWidth="1"/>
    <col min="4" max="4" width="23" customWidth="1"/>
    <col min="5" max="5" width="3" customWidth="1"/>
    <col min="10" max="10" width="16.109375" customWidth="1"/>
    <col min="11" max="11" width="2.88671875" customWidth="1"/>
    <col min="12" max="12" width="2.5546875" customWidth="1"/>
    <col min="13" max="13" width="17.44140625" customWidth="1"/>
    <col min="14" max="14" width="13.88671875" customWidth="1"/>
    <col min="15" max="15" width="5.5546875" style="4" customWidth="1"/>
    <col min="16" max="16" width="9.109375" style="1"/>
    <col min="17" max="17" width="39.33203125" customWidth="1"/>
    <col min="18" max="18" width="1.6640625" customWidth="1"/>
  </cols>
  <sheetData>
    <row r="2" spans="2:20" ht="18" x14ac:dyDescent="0.35">
      <c r="B2" s="96" t="s">
        <v>128</v>
      </c>
    </row>
    <row r="4" spans="2:20" ht="6.75" customHeight="1" x14ac:dyDescent="0.3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41"/>
      <c r="P4" s="32"/>
      <c r="Q4" s="9"/>
      <c r="R4" s="10"/>
    </row>
    <row r="5" spans="2:20" x14ac:dyDescent="0.3">
      <c r="B5" s="11"/>
      <c r="C5" s="12"/>
      <c r="D5" s="12"/>
      <c r="E5" s="12"/>
      <c r="F5" s="12"/>
      <c r="G5" s="12"/>
      <c r="H5" s="12"/>
      <c r="I5" s="12"/>
      <c r="J5" s="12"/>
      <c r="K5" s="13"/>
      <c r="L5" s="12"/>
      <c r="M5" s="12"/>
      <c r="N5" s="12"/>
      <c r="O5" s="16"/>
      <c r="P5" s="15"/>
      <c r="Q5" s="12"/>
      <c r="R5" s="14"/>
    </row>
    <row r="6" spans="2:20" ht="18" x14ac:dyDescent="0.35">
      <c r="B6" s="11"/>
      <c r="C6" s="19">
        <v>1</v>
      </c>
      <c r="D6" s="19" t="s">
        <v>1</v>
      </c>
      <c r="E6" s="15"/>
      <c r="F6" s="12"/>
      <c r="G6" s="12"/>
      <c r="H6" s="12"/>
      <c r="I6" s="12"/>
      <c r="J6" s="12"/>
      <c r="K6" s="13"/>
      <c r="L6" s="12"/>
      <c r="M6" s="15" t="s">
        <v>25</v>
      </c>
      <c r="N6" s="99">
        <v>13.95</v>
      </c>
      <c r="O6" s="16" t="s">
        <v>29</v>
      </c>
      <c r="P6" s="15" t="s">
        <v>131</v>
      </c>
      <c r="Q6" s="12"/>
      <c r="R6" s="14"/>
    </row>
    <row r="7" spans="2:20" x14ac:dyDescent="0.3">
      <c r="B7" s="11"/>
      <c r="C7" s="12"/>
      <c r="D7" s="17" t="s">
        <v>6</v>
      </c>
      <c r="E7" s="17"/>
      <c r="F7" s="12"/>
      <c r="G7" s="12"/>
      <c r="H7" s="12"/>
      <c r="I7" s="12"/>
      <c r="J7" s="12"/>
      <c r="K7" s="13"/>
      <c r="L7" s="12"/>
      <c r="M7" s="15"/>
      <c r="N7" s="132"/>
      <c r="O7" s="16"/>
      <c r="P7" s="15"/>
      <c r="Q7" s="12"/>
      <c r="R7" s="14"/>
    </row>
    <row r="8" spans="2:20" x14ac:dyDescent="0.3">
      <c r="B8" s="11"/>
      <c r="C8" s="12"/>
      <c r="D8" s="17" t="s">
        <v>7</v>
      </c>
      <c r="E8" s="17"/>
      <c r="F8" s="12"/>
      <c r="G8" s="12"/>
      <c r="H8" s="12"/>
      <c r="I8" s="12"/>
      <c r="J8" s="12"/>
      <c r="K8" s="13"/>
      <c r="L8" s="12"/>
      <c r="M8" s="15" t="s">
        <v>26</v>
      </c>
      <c r="N8" s="99">
        <v>10.58</v>
      </c>
      <c r="O8" s="16" t="s">
        <v>29</v>
      </c>
      <c r="P8" s="15" t="s">
        <v>131</v>
      </c>
      <c r="Q8" s="12"/>
      <c r="R8" s="14"/>
    </row>
    <row r="9" spans="2:20" x14ac:dyDescent="0.3">
      <c r="B9" s="11"/>
      <c r="C9" s="12"/>
      <c r="D9" s="17"/>
      <c r="E9" s="17"/>
      <c r="F9" s="12"/>
      <c r="G9" s="12"/>
      <c r="H9" s="12"/>
      <c r="I9" s="12"/>
      <c r="J9" s="12"/>
      <c r="K9" s="13"/>
      <c r="L9" s="12"/>
      <c r="M9" s="15"/>
      <c r="N9" s="132"/>
      <c r="O9" s="16"/>
      <c r="P9" s="15"/>
      <c r="Q9" s="12"/>
      <c r="R9" s="14"/>
    </row>
    <row r="10" spans="2:20" ht="18" x14ac:dyDescent="0.35">
      <c r="B10" s="11"/>
      <c r="C10" s="12"/>
      <c r="D10" s="19" t="s">
        <v>2</v>
      </c>
      <c r="E10" s="19" t="s">
        <v>10</v>
      </c>
      <c r="F10" s="20" t="s">
        <v>8</v>
      </c>
      <c r="G10" s="21"/>
      <c r="H10" s="21"/>
      <c r="I10" s="12"/>
      <c r="J10" s="12"/>
      <c r="K10" s="13"/>
      <c r="L10" s="12"/>
      <c r="M10" s="15" t="s">
        <v>122</v>
      </c>
      <c r="N10" s="99"/>
      <c r="O10" s="16"/>
      <c r="P10" s="15" t="s">
        <v>131</v>
      </c>
      <c r="Q10" s="12"/>
      <c r="R10" s="14"/>
    </row>
    <row r="11" spans="2:20" x14ac:dyDescent="0.3">
      <c r="B11" s="11"/>
      <c r="C11" s="12"/>
      <c r="D11" s="15" t="s">
        <v>2</v>
      </c>
      <c r="E11" s="15" t="s">
        <v>10</v>
      </c>
      <c r="F11" s="22" t="s">
        <v>9</v>
      </c>
      <c r="G11" s="12"/>
      <c r="H11" s="12"/>
      <c r="I11" s="12"/>
      <c r="J11" s="12"/>
      <c r="K11" s="13"/>
      <c r="L11" s="12"/>
      <c r="M11" s="15"/>
      <c r="N11" s="132"/>
      <c r="O11" s="16"/>
      <c r="P11" s="15"/>
      <c r="Q11" s="12"/>
      <c r="R11" s="14"/>
    </row>
    <row r="12" spans="2:20" x14ac:dyDescent="0.3">
      <c r="B12" s="11"/>
      <c r="C12" s="12"/>
      <c r="D12" s="12"/>
      <c r="E12" s="12"/>
      <c r="F12" s="12"/>
      <c r="G12" s="12"/>
      <c r="H12" s="12"/>
      <c r="I12" s="12"/>
      <c r="J12" s="12"/>
      <c r="K12" s="13"/>
      <c r="L12" s="12"/>
      <c r="M12" s="15" t="s">
        <v>123</v>
      </c>
      <c r="N12" s="99"/>
      <c r="O12" s="16"/>
      <c r="P12" s="15" t="s">
        <v>131</v>
      </c>
      <c r="Q12" s="12"/>
      <c r="R12" s="14"/>
    </row>
    <row r="13" spans="2:20" x14ac:dyDescent="0.3">
      <c r="B13" s="11"/>
      <c r="C13" s="12"/>
      <c r="D13" s="12" t="s">
        <v>12</v>
      </c>
      <c r="E13" s="12"/>
      <c r="F13" s="12"/>
      <c r="G13" s="12"/>
      <c r="H13" s="12"/>
      <c r="I13" s="12"/>
      <c r="J13" s="12"/>
      <c r="K13" s="13"/>
      <c r="L13" s="12"/>
      <c r="M13" s="15"/>
      <c r="N13" s="132"/>
      <c r="O13" s="16"/>
      <c r="P13" s="15"/>
      <c r="Q13" s="12"/>
      <c r="R13" s="14"/>
    </row>
    <row r="14" spans="2:20" x14ac:dyDescent="0.3">
      <c r="B14" s="11"/>
      <c r="C14" s="12"/>
      <c r="D14" s="2"/>
      <c r="E14" s="2"/>
      <c r="F14" s="2"/>
      <c r="G14" s="2"/>
      <c r="H14" s="2"/>
      <c r="I14" s="2"/>
      <c r="J14" s="12"/>
      <c r="K14" s="13"/>
      <c r="L14" s="12"/>
      <c r="M14" s="3" t="s">
        <v>42</v>
      </c>
      <c r="N14" s="133">
        <f>(N8-0.4*(N6-N8))</f>
        <v>9.2319999999999993</v>
      </c>
      <c r="O14" s="7"/>
      <c r="P14" s="15" t="s">
        <v>41</v>
      </c>
      <c r="Q14" s="2"/>
      <c r="R14" s="14"/>
    </row>
    <row r="15" spans="2:20" x14ac:dyDescent="0.3">
      <c r="B15" s="11"/>
      <c r="C15" s="12"/>
      <c r="D15" s="2"/>
      <c r="E15" s="2"/>
      <c r="F15" s="2"/>
      <c r="G15" s="2"/>
      <c r="H15" s="2"/>
      <c r="I15" s="2"/>
      <c r="J15" s="12"/>
      <c r="K15" s="13"/>
      <c r="L15" s="12"/>
      <c r="M15" s="2"/>
      <c r="N15" s="134"/>
      <c r="O15" s="7"/>
      <c r="P15" s="3"/>
      <c r="Q15" s="2"/>
      <c r="R15" s="14"/>
      <c r="S15" s="13"/>
      <c r="T15" s="13"/>
    </row>
    <row r="16" spans="2:20" x14ac:dyDescent="0.3">
      <c r="B16" s="11"/>
      <c r="C16" s="12"/>
      <c r="D16" s="2"/>
      <c r="E16" s="2"/>
      <c r="F16" s="2"/>
      <c r="G16" s="2"/>
      <c r="H16" s="2"/>
      <c r="I16" s="2"/>
      <c r="J16" s="12"/>
      <c r="K16" s="13"/>
      <c r="L16" s="12"/>
      <c r="M16" s="15" t="s">
        <v>27</v>
      </c>
      <c r="N16" s="133">
        <v>0.68</v>
      </c>
      <c r="O16" s="16"/>
      <c r="P16" s="15" t="s">
        <v>40</v>
      </c>
      <c r="Q16" s="12"/>
      <c r="R16" s="14"/>
      <c r="S16" s="13"/>
      <c r="T16" s="13"/>
    </row>
    <row r="17" spans="1:20" x14ac:dyDescent="0.3">
      <c r="B17" s="11"/>
      <c r="C17" s="12"/>
      <c r="D17" s="2"/>
      <c r="E17" s="2"/>
      <c r="F17" s="2"/>
      <c r="G17" s="2"/>
      <c r="H17" s="2"/>
      <c r="I17" s="2"/>
      <c r="J17" s="12"/>
      <c r="K17" s="13"/>
      <c r="L17" s="12"/>
      <c r="M17" s="15"/>
      <c r="N17" s="132"/>
      <c r="O17" s="16"/>
      <c r="P17" s="15"/>
      <c r="Q17" s="12"/>
      <c r="R17" s="14"/>
      <c r="S17" s="13"/>
      <c r="T17" s="13"/>
    </row>
    <row r="18" spans="1:20" x14ac:dyDescent="0.3">
      <c r="B18" s="11"/>
      <c r="C18" s="12"/>
      <c r="D18" s="12"/>
      <c r="E18" s="12"/>
      <c r="F18" s="12"/>
      <c r="G18" s="12"/>
      <c r="H18" s="12"/>
      <c r="I18" s="12"/>
      <c r="J18" s="12"/>
      <c r="K18" s="13"/>
      <c r="L18" s="12"/>
      <c r="M18" s="15" t="s">
        <v>28</v>
      </c>
      <c r="N18" s="135">
        <f>N16*N14</f>
        <v>6.2777599999999998</v>
      </c>
      <c r="O18" s="16"/>
      <c r="P18" s="15" t="s">
        <v>45</v>
      </c>
      <c r="Q18" s="12"/>
      <c r="R18" s="14"/>
      <c r="S18" s="13"/>
      <c r="T18" s="13"/>
    </row>
    <row r="19" spans="1:20" x14ac:dyDescent="0.3">
      <c r="B19" s="11"/>
      <c r="C19" s="12"/>
      <c r="D19" s="12"/>
      <c r="E19" s="12"/>
      <c r="F19" s="12"/>
      <c r="G19" s="12"/>
      <c r="H19" s="12"/>
      <c r="I19" s="12"/>
      <c r="J19" s="12"/>
      <c r="K19" s="13"/>
      <c r="L19" s="12"/>
      <c r="M19" s="12"/>
      <c r="N19" s="12"/>
      <c r="O19" s="16"/>
      <c r="P19" s="15"/>
      <c r="Q19" s="12"/>
      <c r="R19" s="14"/>
      <c r="S19" s="13"/>
      <c r="T19" s="13"/>
    </row>
    <row r="20" spans="1:20" ht="9" customHeight="1" x14ac:dyDescent="0.3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42"/>
      <c r="P20" s="33"/>
      <c r="Q20" s="24"/>
      <c r="R20" s="25"/>
      <c r="S20" s="13"/>
      <c r="T20" s="13"/>
    </row>
    <row r="21" spans="1:20" ht="9" customHeight="1" x14ac:dyDescent="0.3">
      <c r="S21" s="13"/>
      <c r="T21" s="13"/>
    </row>
    <row r="22" spans="1:20" ht="6.75" customHeight="1" x14ac:dyDescent="0.3">
      <c r="A22" s="13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1"/>
      <c r="P22" s="32"/>
      <c r="Q22" s="9"/>
      <c r="R22" s="10"/>
      <c r="S22" s="13"/>
    </row>
    <row r="23" spans="1:20" x14ac:dyDescent="0.3">
      <c r="A23" s="13"/>
      <c r="B23" s="11"/>
      <c r="C23" s="12"/>
      <c r="D23" s="12"/>
      <c r="E23" s="12"/>
      <c r="F23" s="12"/>
      <c r="G23" s="12"/>
      <c r="H23" s="12"/>
      <c r="I23" s="12"/>
      <c r="J23" s="12"/>
      <c r="K23" s="13"/>
      <c r="L23" s="12"/>
      <c r="M23" s="12"/>
      <c r="N23" s="12"/>
      <c r="O23" s="16"/>
      <c r="P23" s="15"/>
      <c r="Q23" s="12"/>
      <c r="R23" s="14"/>
      <c r="S23" s="13"/>
    </row>
    <row r="24" spans="1:20" ht="18" x14ac:dyDescent="0.35">
      <c r="A24" s="13"/>
      <c r="B24" s="11"/>
      <c r="C24" s="19">
        <v>2</v>
      </c>
      <c r="D24" s="19" t="s">
        <v>3</v>
      </c>
      <c r="E24" s="15"/>
      <c r="F24" s="12"/>
      <c r="G24" s="12"/>
      <c r="H24" s="12"/>
      <c r="I24" s="12"/>
      <c r="J24" s="12"/>
      <c r="K24" s="13"/>
      <c r="L24" s="12"/>
      <c r="M24" s="15" t="s">
        <v>25</v>
      </c>
      <c r="N24" s="136">
        <v>13.95</v>
      </c>
      <c r="O24" s="16" t="s">
        <v>29</v>
      </c>
      <c r="P24" s="15" t="s">
        <v>131</v>
      </c>
      <c r="Q24" s="12"/>
      <c r="R24" s="14"/>
      <c r="S24" s="13"/>
    </row>
    <row r="25" spans="1:20" x14ac:dyDescent="0.3">
      <c r="A25" s="13"/>
      <c r="B25" s="11"/>
      <c r="C25" s="12"/>
      <c r="D25" s="17" t="s">
        <v>4</v>
      </c>
      <c r="E25" s="17"/>
      <c r="F25" s="12"/>
      <c r="G25" s="12"/>
      <c r="H25" s="12"/>
      <c r="I25" s="12"/>
      <c r="J25" s="12"/>
      <c r="K25" s="13"/>
      <c r="L25" s="12"/>
      <c r="M25" s="15"/>
      <c r="N25" s="137"/>
      <c r="O25" s="16"/>
      <c r="P25" s="15"/>
      <c r="Q25" s="12"/>
      <c r="R25" s="14"/>
      <c r="S25" s="13"/>
    </row>
    <row r="26" spans="1:20" x14ac:dyDescent="0.3">
      <c r="A26" s="13"/>
      <c r="B26" s="11"/>
      <c r="C26" s="12"/>
      <c r="D26" s="17" t="s">
        <v>5</v>
      </c>
      <c r="E26" s="17"/>
      <c r="F26" s="12"/>
      <c r="G26" s="12"/>
      <c r="H26" s="12"/>
      <c r="I26" s="12"/>
      <c r="J26" s="12"/>
      <c r="K26" s="13"/>
      <c r="L26" s="12"/>
      <c r="M26" s="15" t="s">
        <v>26</v>
      </c>
      <c r="N26" s="136">
        <v>10.58</v>
      </c>
      <c r="O26" s="16" t="s">
        <v>29</v>
      </c>
      <c r="P26" s="15" t="s">
        <v>131</v>
      </c>
      <c r="Q26" s="12"/>
      <c r="R26" s="14"/>
      <c r="S26" s="13"/>
    </row>
    <row r="27" spans="1:20" x14ac:dyDescent="0.3">
      <c r="A27" s="13"/>
      <c r="B27" s="11"/>
      <c r="C27" s="12"/>
      <c r="D27" s="12"/>
      <c r="E27" s="12"/>
      <c r="F27" s="12"/>
      <c r="G27" s="12"/>
      <c r="H27" s="12"/>
      <c r="I27" s="12"/>
      <c r="J27" s="12"/>
      <c r="K27" s="13"/>
      <c r="L27" s="12"/>
      <c r="M27" s="15"/>
      <c r="N27" s="137"/>
      <c r="O27" s="16"/>
      <c r="P27" s="15"/>
      <c r="Q27" s="12"/>
      <c r="R27" s="14"/>
      <c r="S27" s="13"/>
    </row>
    <row r="28" spans="1:20" ht="18" x14ac:dyDescent="0.35">
      <c r="B28" s="11"/>
      <c r="C28" s="12"/>
      <c r="D28" s="19" t="s">
        <v>2</v>
      </c>
      <c r="E28" s="19" t="s">
        <v>10</v>
      </c>
      <c r="F28" s="20" t="s">
        <v>11</v>
      </c>
      <c r="G28" s="21"/>
      <c r="H28" s="21"/>
      <c r="I28" s="12"/>
      <c r="J28" s="12"/>
      <c r="K28" s="13"/>
      <c r="L28" s="12"/>
      <c r="M28" s="15" t="s">
        <v>122</v>
      </c>
      <c r="N28" s="136"/>
      <c r="O28" s="16"/>
      <c r="P28" s="15" t="s">
        <v>131</v>
      </c>
      <c r="Q28" s="12"/>
      <c r="R28" s="14"/>
    </row>
    <row r="29" spans="1:20" x14ac:dyDescent="0.3">
      <c r="B29" s="11"/>
      <c r="C29" s="12"/>
      <c r="D29" s="12" t="s">
        <v>14</v>
      </c>
      <c r="E29" s="12"/>
      <c r="F29" s="12"/>
      <c r="G29" s="12"/>
      <c r="H29" s="12"/>
      <c r="I29" s="12"/>
      <c r="J29" s="12"/>
      <c r="K29" s="13"/>
      <c r="L29" s="12"/>
      <c r="M29" s="15"/>
      <c r="N29" s="137"/>
      <c r="O29" s="16"/>
      <c r="P29" s="15"/>
      <c r="Q29" s="12"/>
      <c r="R29" s="14"/>
    </row>
    <row r="30" spans="1:20" x14ac:dyDescent="0.3">
      <c r="B30" s="11"/>
      <c r="C30" s="12"/>
      <c r="D30" s="15" t="s">
        <v>15</v>
      </c>
      <c r="E30" s="15" t="s">
        <v>10</v>
      </c>
      <c r="F30" s="22" t="s">
        <v>13</v>
      </c>
      <c r="G30" s="15"/>
      <c r="H30" s="12"/>
      <c r="I30" s="12"/>
      <c r="J30" s="12"/>
      <c r="K30" s="13"/>
      <c r="L30" s="12"/>
      <c r="M30" s="15" t="s">
        <v>123</v>
      </c>
      <c r="N30" s="136"/>
      <c r="O30" s="16"/>
      <c r="P30" s="15" t="s">
        <v>131</v>
      </c>
      <c r="Q30" s="12"/>
      <c r="R30" s="14"/>
    </row>
    <row r="31" spans="1:20" x14ac:dyDescent="0.3">
      <c r="B31" s="11"/>
      <c r="C31" s="12"/>
      <c r="D31" s="26" t="s">
        <v>16</v>
      </c>
      <c r="E31" s="26" t="s">
        <v>10</v>
      </c>
      <c r="F31" s="26">
        <v>0.85409999999999997</v>
      </c>
      <c r="G31" s="12"/>
      <c r="H31" s="12"/>
      <c r="I31" s="12"/>
      <c r="J31" s="12"/>
      <c r="K31" s="13"/>
      <c r="L31" s="12"/>
      <c r="M31" s="15"/>
      <c r="N31" s="137"/>
      <c r="O31" s="16"/>
      <c r="P31" s="15"/>
      <c r="Q31" s="12"/>
      <c r="R31" s="14"/>
    </row>
    <row r="32" spans="1:20" ht="18" x14ac:dyDescent="0.35">
      <c r="A32" s="13"/>
      <c r="B32" s="11"/>
      <c r="C32" s="12"/>
      <c r="D32" s="12" t="s">
        <v>17</v>
      </c>
      <c r="E32" s="12" t="s">
        <v>10</v>
      </c>
      <c r="F32" s="12">
        <v>0.69</v>
      </c>
      <c r="G32" s="12"/>
      <c r="H32" s="21"/>
      <c r="I32" s="12"/>
      <c r="J32" s="12"/>
      <c r="K32" s="13"/>
      <c r="L32" s="12"/>
      <c r="M32" s="15" t="s">
        <v>30</v>
      </c>
      <c r="N32" s="31">
        <v>0.85409999999999997</v>
      </c>
      <c r="O32" s="16"/>
      <c r="P32" s="15" t="s">
        <v>40</v>
      </c>
      <c r="Q32" s="12"/>
      <c r="R32" s="14"/>
      <c r="S32" s="13"/>
    </row>
    <row r="33" spans="1:19" x14ac:dyDescent="0.3">
      <c r="A33" s="13"/>
      <c r="B33" s="11"/>
      <c r="C33" s="12"/>
      <c r="D33" s="2"/>
      <c r="E33" s="2"/>
      <c r="F33" s="2"/>
      <c r="G33" s="2"/>
      <c r="H33" s="12"/>
      <c r="I33" s="12"/>
      <c r="J33" s="12"/>
      <c r="K33" s="13"/>
      <c r="L33" s="12"/>
      <c r="M33" s="15"/>
      <c r="N33" s="137"/>
      <c r="O33" s="16"/>
      <c r="P33" s="15"/>
      <c r="Q33" s="12"/>
      <c r="R33" s="14"/>
      <c r="S33" s="13"/>
    </row>
    <row r="34" spans="1:19" x14ac:dyDescent="0.3">
      <c r="A34" s="13"/>
      <c r="B34" s="11"/>
      <c r="C34" s="12"/>
      <c r="D34" s="2"/>
      <c r="E34" s="2"/>
      <c r="F34" s="2"/>
      <c r="G34" s="2"/>
      <c r="H34" s="15"/>
      <c r="I34" s="15"/>
      <c r="J34" s="15"/>
      <c r="K34" s="13"/>
      <c r="L34" s="12"/>
      <c r="M34" s="15" t="s">
        <v>42</v>
      </c>
      <c r="N34" s="138">
        <f>(N26-(0.4*(N24-N26)))*N32</f>
        <v>7.8850511999999995</v>
      </c>
      <c r="O34" s="16"/>
      <c r="P34" s="15" t="s">
        <v>41</v>
      </c>
      <c r="Q34" s="12"/>
      <c r="R34" s="14"/>
      <c r="S34" s="13"/>
    </row>
    <row r="35" spans="1:19" x14ac:dyDescent="0.3">
      <c r="A35" s="13"/>
      <c r="B35" s="11"/>
      <c r="C35" s="12"/>
      <c r="D35" s="2"/>
      <c r="E35" s="2"/>
      <c r="F35" s="2"/>
      <c r="G35" s="2"/>
      <c r="H35" s="12"/>
      <c r="I35" s="12"/>
      <c r="J35" s="12"/>
      <c r="K35" s="13"/>
      <c r="L35" s="12"/>
      <c r="M35" s="12"/>
      <c r="N35" s="139"/>
      <c r="O35" s="16"/>
      <c r="P35" s="15"/>
      <c r="Q35" s="12"/>
      <c r="R35" s="14"/>
      <c r="S35" s="13"/>
    </row>
    <row r="36" spans="1:19" x14ac:dyDescent="0.3">
      <c r="A36" s="13"/>
      <c r="B36" s="11"/>
      <c r="C36" s="12"/>
      <c r="D36" s="2"/>
      <c r="E36" s="2"/>
      <c r="F36" s="2"/>
      <c r="G36" s="2"/>
      <c r="H36" s="12"/>
      <c r="I36" s="12"/>
      <c r="J36" s="12"/>
      <c r="K36" s="13"/>
      <c r="L36" s="12"/>
      <c r="M36" s="15" t="s">
        <v>27</v>
      </c>
      <c r="N36" s="138">
        <v>0.69</v>
      </c>
      <c r="O36" s="16"/>
      <c r="P36" s="15" t="s">
        <v>40</v>
      </c>
      <c r="Q36" s="12"/>
      <c r="R36" s="14"/>
      <c r="S36" s="13"/>
    </row>
    <row r="37" spans="1:19" x14ac:dyDescent="0.3">
      <c r="A37" s="13"/>
      <c r="B37" s="11"/>
      <c r="C37" s="12"/>
      <c r="D37" s="12"/>
      <c r="E37" s="12"/>
      <c r="F37" s="12"/>
      <c r="G37" s="12"/>
      <c r="H37" s="12"/>
      <c r="I37" s="12"/>
      <c r="J37" s="12"/>
      <c r="K37" s="13"/>
      <c r="L37" s="12"/>
      <c r="M37" s="12"/>
      <c r="N37" s="139"/>
      <c r="O37" s="16"/>
      <c r="P37" s="15"/>
      <c r="Q37" s="12"/>
      <c r="R37" s="14"/>
      <c r="S37" s="13"/>
    </row>
    <row r="38" spans="1:19" x14ac:dyDescent="0.3">
      <c r="A38" s="13"/>
      <c r="B38" s="11"/>
      <c r="C38" s="12"/>
      <c r="D38" s="12"/>
      <c r="E38" s="12"/>
      <c r="F38" s="12"/>
      <c r="G38" s="12"/>
      <c r="H38" s="12"/>
      <c r="I38" s="12"/>
      <c r="J38" s="12"/>
      <c r="K38" s="13"/>
      <c r="L38" s="12"/>
      <c r="M38" s="15" t="s">
        <v>28</v>
      </c>
      <c r="N38" s="140">
        <f>N36*N34</f>
        <v>5.4406853279999989</v>
      </c>
      <c r="O38" s="16"/>
      <c r="P38" s="15" t="s">
        <v>45</v>
      </c>
      <c r="Q38" s="12"/>
      <c r="R38" s="14"/>
      <c r="S38" s="13"/>
    </row>
    <row r="39" spans="1:19" x14ac:dyDescent="0.3">
      <c r="A39" s="13"/>
      <c r="B39" s="11"/>
      <c r="C39" s="12"/>
      <c r="D39" s="12"/>
      <c r="E39" s="12"/>
      <c r="F39" s="12"/>
      <c r="G39" s="12"/>
      <c r="H39" s="12"/>
      <c r="I39" s="12"/>
      <c r="J39" s="12"/>
      <c r="K39" s="13"/>
      <c r="L39" s="12"/>
      <c r="M39" s="12"/>
      <c r="N39" s="12"/>
      <c r="O39" s="16"/>
      <c r="P39" s="15"/>
      <c r="Q39" s="12"/>
      <c r="R39" s="34"/>
      <c r="S39" s="13"/>
    </row>
    <row r="40" spans="1:19" ht="9" customHeight="1" x14ac:dyDescent="0.3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39"/>
      <c r="M40" s="39"/>
      <c r="N40" s="39"/>
      <c r="O40" s="43"/>
      <c r="P40" s="40"/>
      <c r="Q40" s="39"/>
      <c r="R40" s="35"/>
    </row>
    <row r="41" spans="1:19" x14ac:dyDescent="0.3">
      <c r="L41" s="38"/>
      <c r="M41" s="38"/>
      <c r="N41" s="38"/>
      <c r="O41" s="44"/>
      <c r="P41" s="38"/>
      <c r="Q41" s="38"/>
      <c r="R41" s="38"/>
    </row>
    <row r="42" spans="1:19" ht="7.5" customHeight="1" x14ac:dyDescent="0.3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41"/>
      <c r="P42" s="9"/>
      <c r="Q42" s="9"/>
      <c r="R42" s="10"/>
    </row>
    <row r="43" spans="1:19" ht="18" x14ac:dyDescent="0.35">
      <c r="A43" s="13"/>
      <c r="B43" s="11"/>
      <c r="C43" s="19">
        <v>3</v>
      </c>
      <c r="D43" s="19" t="s">
        <v>18</v>
      </c>
      <c r="E43" s="12"/>
      <c r="F43" s="12"/>
      <c r="G43" s="12"/>
      <c r="H43" s="12"/>
      <c r="I43" s="12"/>
      <c r="J43" s="12"/>
      <c r="K43" s="13"/>
      <c r="L43" s="12"/>
      <c r="M43" s="12"/>
      <c r="N43" s="12"/>
      <c r="O43" s="16"/>
      <c r="P43" s="15"/>
      <c r="Q43" s="12"/>
      <c r="R43" s="14"/>
    </row>
    <row r="44" spans="1:19" x14ac:dyDescent="0.3">
      <c r="A44" s="13"/>
      <c r="B44" s="11"/>
      <c r="C44" s="12"/>
      <c r="D44" s="17" t="s">
        <v>19</v>
      </c>
      <c r="E44" s="12"/>
      <c r="F44" s="12"/>
      <c r="G44" s="12"/>
      <c r="H44" s="12"/>
      <c r="I44" s="12"/>
      <c r="J44" s="12"/>
      <c r="K44" s="13"/>
      <c r="L44" s="12"/>
      <c r="M44" s="15" t="s">
        <v>25</v>
      </c>
      <c r="N44" s="5">
        <v>13.95</v>
      </c>
      <c r="O44" s="16" t="s">
        <v>29</v>
      </c>
      <c r="P44" s="15" t="s">
        <v>131</v>
      </c>
      <c r="Q44" s="12"/>
      <c r="R44" s="14"/>
    </row>
    <row r="45" spans="1:19" x14ac:dyDescent="0.3">
      <c r="A45" s="13"/>
      <c r="B45" s="11"/>
      <c r="C45" s="12"/>
      <c r="D45" s="12"/>
      <c r="E45" s="12"/>
      <c r="F45" s="12"/>
      <c r="G45" s="12"/>
      <c r="H45" s="12"/>
      <c r="I45" s="12"/>
      <c r="J45" s="12"/>
      <c r="K45" s="13"/>
      <c r="L45" s="12"/>
      <c r="M45" s="15"/>
      <c r="N45" s="18"/>
      <c r="O45" s="16"/>
      <c r="P45" s="15"/>
      <c r="Q45" s="12"/>
      <c r="R45" s="14"/>
    </row>
    <row r="46" spans="1:19" ht="18" x14ac:dyDescent="0.35">
      <c r="A46" s="13"/>
      <c r="B46" s="11"/>
      <c r="C46" s="12"/>
      <c r="D46" s="19" t="s">
        <v>2</v>
      </c>
      <c r="E46" s="19" t="s">
        <v>10</v>
      </c>
      <c r="F46" s="20" t="s">
        <v>11</v>
      </c>
      <c r="G46" s="21"/>
      <c r="H46" s="21"/>
      <c r="I46" s="12"/>
      <c r="J46" s="12"/>
      <c r="K46" s="13"/>
      <c r="L46" s="12"/>
      <c r="M46" s="15" t="s">
        <v>26</v>
      </c>
      <c r="N46" s="5">
        <v>10.58</v>
      </c>
      <c r="O46" s="16" t="s">
        <v>29</v>
      </c>
      <c r="P46" s="15" t="s">
        <v>131</v>
      </c>
      <c r="Q46" s="12"/>
      <c r="R46" s="14"/>
    </row>
    <row r="47" spans="1:19" x14ac:dyDescent="0.3">
      <c r="A47" s="13"/>
      <c r="B47" s="11"/>
      <c r="C47" s="12"/>
      <c r="D47" s="12" t="s">
        <v>14</v>
      </c>
      <c r="E47" s="12"/>
      <c r="F47" s="12"/>
      <c r="G47" s="12"/>
      <c r="H47" s="12"/>
      <c r="I47" s="12"/>
      <c r="J47" s="12"/>
      <c r="K47" s="13"/>
      <c r="L47" s="12"/>
      <c r="M47" s="15"/>
      <c r="N47" s="18"/>
      <c r="O47" s="16"/>
      <c r="P47" s="15"/>
      <c r="Q47" s="12"/>
      <c r="R47" s="14"/>
    </row>
    <row r="48" spans="1:19" x14ac:dyDescent="0.3">
      <c r="A48" s="13"/>
      <c r="B48" s="11"/>
      <c r="C48" s="12"/>
      <c r="D48" s="12"/>
      <c r="E48" s="12"/>
      <c r="F48" s="12"/>
      <c r="G48" s="12"/>
      <c r="H48" s="12"/>
      <c r="I48" s="12"/>
      <c r="J48" s="12"/>
      <c r="K48" s="13"/>
      <c r="L48" s="12"/>
      <c r="M48" s="15" t="s">
        <v>122</v>
      </c>
      <c r="N48" s="5"/>
      <c r="O48" s="16"/>
      <c r="P48" s="15" t="s">
        <v>131</v>
      </c>
      <c r="Q48" s="12"/>
      <c r="R48" s="14"/>
    </row>
    <row r="49" spans="1:21" ht="15.6" x14ac:dyDescent="0.3">
      <c r="A49" s="13"/>
      <c r="B49" s="11"/>
      <c r="C49" s="12"/>
      <c r="D49" s="27" t="s">
        <v>24</v>
      </c>
      <c r="E49" s="27" t="s">
        <v>10</v>
      </c>
      <c r="F49" s="28" t="s">
        <v>20</v>
      </c>
      <c r="G49" s="12"/>
      <c r="H49" s="12"/>
      <c r="I49" s="12"/>
      <c r="J49" s="12"/>
      <c r="K49" s="13"/>
      <c r="L49" s="12"/>
      <c r="M49" s="15"/>
      <c r="N49" s="18"/>
      <c r="O49" s="16"/>
      <c r="P49" s="15"/>
      <c r="Q49" s="12"/>
      <c r="R49" s="14"/>
    </row>
    <row r="50" spans="1:21" x14ac:dyDescent="0.3">
      <c r="A50" s="13"/>
      <c r="B50" s="11"/>
      <c r="C50" s="12"/>
      <c r="D50" s="12"/>
      <c r="E50" s="12"/>
      <c r="F50" s="12"/>
      <c r="G50" s="12"/>
      <c r="H50" s="12"/>
      <c r="I50" s="12"/>
      <c r="J50" s="12"/>
      <c r="K50" s="13"/>
      <c r="L50" s="12"/>
      <c r="M50" s="15" t="s">
        <v>123</v>
      </c>
      <c r="N50" s="5"/>
      <c r="O50" s="16"/>
      <c r="P50" s="15" t="s">
        <v>131</v>
      </c>
      <c r="Q50" s="12"/>
      <c r="R50" s="14"/>
    </row>
    <row r="51" spans="1:21" x14ac:dyDescent="0.3">
      <c r="A51" s="13"/>
      <c r="B51" s="11"/>
      <c r="C51" s="12"/>
      <c r="D51" s="12"/>
      <c r="E51" s="12"/>
      <c r="F51" s="12"/>
      <c r="G51" s="12"/>
      <c r="H51" s="12"/>
      <c r="I51" s="12"/>
      <c r="J51" s="12"/>
      <c r="K51" s="13"/>
      <c r="L51" s="12"/>
      <c r="M51" s="15"/>
      <c r="N51" s="18"/>
      <c r="O51" s="16"/>
      <c r="P51" s="15"/>
      <c r="Q51" s="12"/>
      <c r="R51" s="14"/>
    </row>
    <row r="52" spans="1:21" ht="15.6" x14ac:dyDescent="0.3">
      <c r="A52" s="13"/>
      <c r="B52" s="11"/>
      <c r="C52" s="12"/>
      <c r="D52" s="2"/>
      <c r="E52" s="2"/>
      <c r="F52" s="2"/>
      <c r="G52" s="27"/>
      <c r="H52" s="27"/>
      <c r="I52" s="27"/>
      <c r="J52" s="12"/>
      <c r="K52" s="13"/>
      <c r="L52" s="12"/>
      <c r="M52" s="15" t="s">
        <v>31</v>
      </c>
      <c r="N52" s="5">
        <v>1000</v>
      </c>
      <c r="O52" s="16" t="s">
        <v>39</v>
      </c>
      <c r="P52" s="15" t="s">
        <v>44</v>
      </c>
      <c r="Q52" s="12"/>
      <c r="R52" s="14"/>
    </row>
    <row r="53" spans="1:21" x14ac:dyDescent="0.3">
      <c r="A53" s="13"/>
      <c r="B53" s="11"/>
      <c r="C53" s="12"/>
      <c r="D53" s="12"/>
      <c r="E53" s="12"/>
      <c r="F53" s="12"/>
      <c r="G53" s="12"/>
      <c r="H53" s="12"/>
      <c r="I53" s="12"/>
      <c r="J53" s="12"/>
      <c r="K53" s="13"/>
      <c r="L53" s="12"/>
      <c r="M53" s="15"/>
      <c r="N53" s="18"/>
      <c r="O53" s="16"/>
      <c r="P53" s="15"/>
      <c r="Q53" s="12"/>
      <c r="R53" s="14"/>
    </row>
    <row r="54" spans="1:21" x14ac:dyDescent="0.3">
      <c r="A54" s="13"/>
      <c r="B54" s="11"/>
      <c r="C54" s="12"/>
      <c r="D54" s="15"/>
      <c r="E54" s="12"/>
      <c r="F54" s="12"/>
      <c r="G54" s="12"/>
      <c r="H54" s="12"/>
      <c r="I54" s="12"/>
      <c r="J54" s="12"/>
      <c r="K54" s="13"/>
      <c r="L54" s="12"/>
      <c r="M54" s="15" t="s">
        <v>32</v>
      </c>
      <c r="N54" s="5">
        <v>1000</v>
      </c>
      <c r="O54" s="16" t="s">
        <v>39</v>
      </c>
      <c r="P54" s="15" t="s">
        <v>44</v>
      </c>
      <c r="Q54" s="12"/>
      <c r="R54" s="14"/>
    </row>
    <row r="55" spans="1:21" x14ac:dyDescent="0.3">
      <c r="A55" s="13"/>
      <c r="B55" s="11"/>
      <c r="C55" s="12"/>
      <c r="D55" s="12"/>
      <c r="E55" s="12"/>
      <c r="F55" s="12"/>
      <c r="G55" s="12"/>
      <c r="H55" s="12"/>
      <c r="I55" s="12"/>
      <c r="J55" s="12"/>
      <c r="K55" s="13"/>
      <c r="L55" s="12"/>
      <c r="M55" s="15"/>
      <c r="N55" s="18"/>
      <c r="O55" s="16"/>
      <c r="P55" s="15"/>
      <c r="Q55" s="12"/>
      <c r="R55" s="14"/>
    </row>
    <row r="56" spans="1:21" x14ac:dyDescent="0.3">
      <c r="A56" s="13"/>
      <c r="B56" s="11"/>
      <c r="C56" s="12"/>
      <c r="D56" s="12"/>
      <c r="E56" s="12"/>
      <c r="F56" s="12"/>
      <c r="G56" s="12"/>
      <c r="H56" s="12"/>
      <c r="I56" s="12"/>
      <c r="J56" s="12"/>
      <c r="K56" s="13"/>
      <c r="L56" s="12"/>
      <c r="M56" s="15" t="s">
        <v>33</v>
      </c>
      <c r="N56" s="6">
        <f>IF(OR(N52=0,N54=0),0,N52/N54)</f>
        <v>1</v>
      </c>
      <c r="O56" s="16"/>
      <c r="P56" s="15" t="s">
        <v>41</v>
      </c>
      <c r="Q56" s="12"/>
      <c r="R56" s="14"/>
    </row>
    <row r="57" spans="1:21" x14ac:dyDescent="0.3">
      <c r="A57" s="13"/>
      <c r="B57" s="11"/>
      <c r="C57" s="12"/>
      <c r="D57" s="12" t="s">
        <v>21</v>
      </c>
      <c r="E57" s="12"/>
      <c r="F57" s="12"/>
      <c r="G57" s="12"/>
      <c r="H57" s="12"/>
      <c r="I57" s="12"/>
      <c r="J57" s="12"/>
      <c r="K57" s="13"/>
      <c r="L57" s="12"/>
      <c r="M57" s="15"/>
      <c r="N57" s="18"/>
      <c r="O57" s="16"/>
      <c r="P57" s="15"/>
      <c r="Q57" s="12"/>
      <c r="R57" s="14"/>
    </row>
    <row r="58" spans="1:21" x14ac:dyDescent="0.3">
      <c r="A58" s="13"/>
      <c r="B58" s="11"/>
      <c r="C58" s="12"/>
      <c r="D58" s="94" t="s">
        <v>37</v>
      </c>
      <c r="E58" s="12"/>
      <c r="F58" s="12"/>
      <c r="G58" s="12"/>
      <c r="H58" s="12"/>
      <c r="I58" s="12"/>
      <c r="J58" s="12"/>
      <c r="K58" s="13"/>
      <c r="L58" s="12"/>
      <c r="M58" s="15" t="s">
        <v>42</v>
      </c>
      <c r="N58" s="141">
        <f>(N46-0.4*(N44-N46))*N56</f>
        <v>9.2319999999999993</v>
      </c>
      <c r="O58" s="16"/>
      <c r="P58" s="15" t="s">
        <v>41</v>
      </c>
      <c r="Q58" s="12"/>
      <c r="R58" s="14"/>
    </row>
    <row r="59" spans="1:21" x14ac:dyDescent="0.3">
      <c r="A59" s="13"/>
      <c r="B59" s="11"/>
      <c r="C59" s="12"/>
      <c r="D59" s="12" t="s">
        <v>126</v>
      </c>
      <c r="E59" s="12"/>
      <c r="F59" s="12"/>
      <c r="G59" s="12"/>
      <c r="H59" s="12"/>
      <c r="I59" s="12"/>
      <c r="J59" s="12"/>
      <c r="K59" s="13"/>
      <c r="L59" s="12"/>
      <c r="M59" s="12"/>
      <c r="N59" s="12"/>
      <c r="O59" s="16"/>
      <c r="P59" s="15"/>
      <c r="Q59" s="12"/>
      <c r="R59" s="14"/>
    </row>
    <row r="60" spans="1:21" x14ac:dyDescent="0.3">
      <c r="A60" s="13"/>
      <c r="B60" s="11"/>
      <c r="C60" s="12"/>
      <c r="D60" s="12" t="s">
        <v>127</v>
      </c>
      <c r="E60" s="12"/>
      <c r="F60" s="12"/>
      <c r="G60" s="12"/>
      <c r="H60" s="12"/>
      <c r="I60" s="12"/>
      <c r="J60" s="12"/>
      <c r="K60" s="13"/>
      <c r="L60" s="12"/>
      <c r="M60" s="15" t="s">
        <v>34</v>
      </c>
      <c r="N60" s="5">
        <v>1000</v>
      </c>
      <c r="O60" s="16" t="s">
        <v>39</v>
      </c>
      <c r="P60" s="15" t="s">
        <v>43</v>
      </c>
      <c r="Q60" s="12"/>
      <c r="R60" s="14"/>
      <c r="U60" s="98"/>
    </row>
    <row r="61" spans="1:21" ht="15" customHeight="1" x14ac:dyDescent="0.3">
      <c r="A61" s="13"/>
      <c r="B61" s="11"/>
      <c r="C61" s="12"/>
      <c r="D61" s="17" t="s">
        <v>22</v>
      </c>
      <c r="E61" s="95"/>
      <c r="F61" s="95"/>
      <c r="G61" s="95"/>
      <c r="H61" s="95"/>
      <c r="I61" s="95"/>
      <c r="J61" s="95"/>
      <c r="K61" s="13"/>
      <c r="L61" s="12"/>
      <c r="M61" s="15"/>
      <c r="N61" s="18"/>
      <c r="O61" s="16"/>
      <c r="P61" s="15"/>
      <c r="Q61" s="12"/>
      <c r="R61" s="14"/>
    </row>
    <row r="62" spans="1:21" x14ac:dyDescent="0.3">
      <c r="A62" s="13"/>
      <c r="B62" s="11"/>
      <c r="C62" s="12"/>
      <c r="D62" s="17" t="s">
        <v>23</v>
      </c>
      <c r="E62" s="12"/>
      <c r="F62" s="12"/>
      <c r="G62" s="12"/>
      <c r="H62" s="12"/>
      <c r="I62" s="12"/>
      <c r="J62" s="12"/>
      <c r="K62" s="13"/>
      <c r="L62" s="12"/>
      <c r="M62" s="15" t="s">
        <v>35</v>
      </c>
      <c r="N62" s="5">
        <v>1000</v>
      </c>
      <c r="O62" s="16" t="s">
        <v>39</v>
      </c>
      <c r="P62" s="15" t="s">
        <v>43</v>
      </c>
      <c r="Q62" s="12"/>
      <c r="R62" s="14"/>
    </row>
    <row r="63" spans="1:21" x14ac:dyDescent="0.3">
      <c r="A63" s="13"/>
      <c r="B63" s="11"/>
      <c r="C63" s="12"/>
      <c r="D63" s="94" t="s">
        <v>124</v>
      </c>
      <c r="E63" s="12"/>
      <c r="F63" s="12"/>
      <c r="G63" s="12"/>
      <c r="H63" s="12"/>
      <c r="I63" s="12"/>
      <c r="J63" s="12"/>
      <c r="K63" s="13"/>
      <c r="L63" s="12"/>
      <c r="M63" s="15"/>
      <c r="N63" s="18"/>
      <c r="O63" s="16"/>
      <c r="P63" s="15"/>
      <c r="Q63" s="12"/>
      <c r="R63" s="14"/>
    </row>
    <row r="64" spans="1:21" x14ac:dyDescent="0.3">
      <c r="A64" s="13"/>
      <c r="B64" s="11"/>
      <c r="C64" s="12"/>
      <c r="D64" s="12" t="s">
        <v>125</v>
      </c>
      <c r="E64" s="12"/>
      <c r="F64" s="12"/>
      <c r="G64" s="12"/>
      <c r="H64" s="12"/>
      <c r="I64" s="12"/>
      <c r="J64" s="12"/>
      <c r="K64" s="13"/>
      <c r="L64" s="12"/>
      <c r="M64" s="15" t="s">
        <v>36</v>
      </c>
      <c r="N64" s="5">
        <v>2000</v>
      </c>
      <c r="O64" s="16" t="s">
        <v>39</v>
      </c>
      <c r="P64" s="15" t="s">
        <v>43</v>
      </c>
      <c r="Q64" s="12"/>
      <c r="R64" s="14"/>
    </row>
    <row r="65" spans="1:19" x14ac:dyDescent="0.3">
      <c r="A65" s="13"/>
      <c r="B65" s="11"/>
      <c r="C65" s="12"/>
      <c r="D65" s="2"/>
      <c r="E65" s="12"/>
      <c r="F65" s="12"/>
      <c r="G65" s="12"/>
      <c r="H65" s="12"/>
      <c r="I65" s="12"/>
      <c r="J65" s="12"/>
      <c r="K65" s="13"/>
      <c r="L65" s="12"/>
      <c r="M65" s="15"/>
      <c r="N65" s="18"/>
      <c r="O65" s="16"/>
      <c r="P65" s="15"/>
      <c r="Q65" s="12"/>
      <c r="R65" s="14"/>
    </row>
    <row r="66" spans="1:19" ht="15" customHeight="1" x14ac:dyDescent="0.3">
      <c r="A66" s="13"/>
      <c r="B66" s="11"/>
      <c r="C66" s="12"/>
      <c r="D66" s="2"/>
      <c r="E66" s="93"/>
      <c r="F66" s="93"/>
      <c r="G66" s="93"/>
      <c r="H66" s="93"/>
      <c r="I66" s="93"/>
      <c r="J66" s="93"/>
      <c r="K66" s="13"/>
      <c r="L66" s="12"/>
      <c r="M66" s="15" t="s">
        <v>38</v>
      </c>
      <c r="N66" s="30">
        <v>1.0029999999999999</v>
      </c>
      <c r="O66" s="16"/>
      <c r="P66" s="15" t="s">
        <v>40</v>
      </c>
      <c r="Q66" s="12"/>
      <c r="R66" s="14"/>
    </row>
    <row r="67" spans="1:19" x14ac:dyDescent="0.3">
      <c r="A67" s="13"/>
      <c r="B67" s="11"/>
      <c r="C67" s="12"/>
      <c r="D67" s="2"/>
      <c r="E67" s="12"/>
      <c r="F67" s="12"/>
      <c r="G67" s="12"/>
      <c r="H67" s="12"/>
      <c r="I67" s="12"/>
      <c r="J67" s="12"/>
      <c r="K67" s="13"/>
      <c r="L67" s="12"/>
      <c r="M67" s="15"/>
      <c r="N67" s="18"/>
      <c r="O67" s="16"/>
      <c r="P67" s="15"/>
      <c r="Q67" s="12"/>
      <c r="R67" s="14"/>
    </row>
    <row r="68" spans="1:19" x14ac:dyDescent="0.3">
      <c r="A68" s="13"/>
      <c r="B68" s="11"/>
      <c r="C68" s="12"/>
      <c r="D68" s="12"/>
      <c r="E68" s="12"/>
      <c r="F68" s="12"/>
      <c r="G68" s="12"/>
      <c r="H68" s="12"/>
      <c r="I68" s="12"/>
      <c r="J68" s="12"/>
      <c r="K68" s="13"/>
      <c r="L68" s="12"/>
      <c r="M68" s="15" t="s">
        <v>17</v>
      </c>
      <c r="N68" s="36">
        <f>IF(OR(N60=0,N62=0,N64=0),0,(N60+(N62/N66))/N64)</f>
        <v>0.99850448654037893</v>
      </c>
      <c r="O68" s="16"/>
      <c r="P68" s="15" t="s">
        <v>41</v>
      </c>
      <c r="Q68" s="12"/>
      <c r="R68" s="14"/>
    </row>
    <row r="69" spans="1:19" x14ac:dyDescent="0.3">
      <c r="A69" s="13"/>
      <c r="B69" s="11"/>
      <c r="C69" s="12"/>
      <c r="D69" s="12"/>
      <c r="E69" s="12"/>
      <c r="F69" s="12"/>
      <c r="G69" s="12"/>
      <c r="H69" s="12"/>
      <c r="I69" s="12"/>
      <c r="J69" s="12"/>
      <c r="K69" s="13"/>
      <c r="L69" s="12"/>
      <c r="M69" s="15"/>
      <c r="N69" s="29"/>
      <c r="O69" s="16"/>
      <c r="P69" s="15"/>
      <c r="Q69" s="12"/>
      <c r="R69" s="14"/>
    </row>
    <row r="70" spans="1:19" ht="15.75" customHeight="1" x14ac:dyDescent="0.3">
      <c r="A70" s="13"/>
      <c r="B70" s="11"/>
      <c r="C70" s="12"/>
      <c r="D70" s="12"/>
      <c r="E70" s="12"/>
      <c r="F70" s="12"/>
      <c r="G70" s="12"/>
      <c r="H70" s="12"/>
      <c r="I70" s="12"/>
      <c r="J70" s="12"/>
      <c r="K70" s="13"/>
      <c r="L70" s="12"/>
      <c r="M70" s="15" t="s">
        <v>28</v>
      </c>
      <c r="N70" s="37">
        <f>N58*N68</f>
        <v>9.2181934197407784</v>
      </c>
      <c r="O70" s="16"/>
      <c r="P70" s="15" t="s">
        <v>45</v>
      </c>
      <c r="Q70" s="12"/>
      <c r="R70" s="14"/>
      <c r="S70" s="13"/>
    </row>
    <row r="71" spans="1:19" x14ac:dyDescent="0.3">
      <c r="A71" s="13"/>
      <c r="B71" s="11"/>
      <c r="C71" s="12"/>
      <c r="D71" s="12"/>
      <c r="E71" s="12"/>
      <c r="F71" s="12"/>
      <c r="G71" s="12"/>
      <c r="H71" s="12"/>
      <c r="I71" s="12"/>
      <c r="J71" s="12"/>
      <c r="K71" s="13"/>
      <c r="L71" s="12"/>
      <c r="M71" s="12"/>
      <c r="N71" s="12"/>
      <c r="O71" s="16"/>
      <c r="P71" s="15"/>
      <c r="Q71" s="12"/>
      <c r="R71" s="14"/>
      <c r="S71" s="13"/>
    </row>
    <row r="72" spans="1:19" ht="6" customHeight="1" x14ac:dyDescent="0.3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42"/>
      <c r="P72" s="33"/>
      <c r="Q72" s="24"/>
      <c r="R72" s="25"/>
    </row>
    <row r="75" spans="1:19" ht="18" x14ac:dyDescent="0.35">
      <c r="L75" s="96" t="s">
        <v>137</v>
      </c>
    </row>
    <row r="76" spans="1:19" ht="8.25" customHeight="1" x14ac:dyDescent="0.3"/>
    <row r="77" spans="1:19" x14ac:dyDescent="0.3">
      <c r="L77" s="12"/>
      <c r="M77" s="12"/>
      <c r="N77" s="12"/>
      <c r="O77" s="16"/>
      <c r="P77" s="15"/>
      <c r="Q77" s="12"/>
    </row>
    <row r="78" spans="1:19" x14ac:dyDescent="0.3">
      <c r="L78" s="12"/>
      <c r="M78" s="15" t="s">
        <v>25</v>
      </c>
      <c r="N78" s="5">
        <v>13.95</v>
      </c>
      <c r="O78" s="16" t="s">
        <v>29</v>
      </c>
      <c r="P78" s="15" t="s">
        <v>131</v>
      </c>
      <c r="Q78" s="12"/>
    </row>
    <row r="79" spans="1:19" x14ac:dyDescent="0.3">
      <c r="L79" s="12"/>
      <c r="M79" s="15"/>
      <c r="N79" s="18"/>
      <c r="O79" s="16"/>
      <c r="P79" s="15"/>
      <c r="Q79" s="12"/>
    </row>
    <row r="80" spans="1:19" x14ac:dyDescent="0.3">
      <c r="L80" s="12"/>
      <c r="M80" s="15" t="s">
        <v>26</v>
      </c>
      <c r="N80" s="5">
        <v>10.58</v>
      </c>
      <c r="O80" s="16" t="s">
        <v>29</v>
      </c>
      <c r="P80" s="15" t="s">
        <v>131</v>
      </c>
      <c r="Q80" s="12"/>
    </row>
    <row r="81" spans="12:19" x14ac:dyDescent="0.3">
      <c r="L81" s="12"/>
      <c r="M81" s="15"/>
      <c r="N81" s="18"/>
      <c r="O81" s="16"/>
      <c r="P81" s="15"/>
      <c r="Q81" s="12"/>
    </row>
    <row r="82" spans="12:19" x14ac:dyDescent="0.3">
      <c r="L82" s="12"/>
      <c r="M82" s="15" t="s">
        <v>122</v>
      </c>
      <c r="N82" s="5"/>
      <c r="O82" s="16"/>
      <c r="P82" s="15" t="s">
        <v>131</v>
      </c>
      <c r="Q82" s="12"/>
    </row>
    <row r="83" spans="12:19" x14ac:dyDescent="0.3">
      <c r="L83" s="12"/>
      <c r="M83" s="15"/>
      <c r="N83" s="18"/>
      <c r="O83" s="16"/>
      <c r="P83" s="15"/>
      <c r="Q83" s="12"/>
    </row>
    <row r="84" spans="12:19" x14ac:dyDescent="0.3">
      <c r="L84" s="12"/>
      <c r="M84" s="15" t="s">
        <v>123</v>
      </c>
      <c r="N84" s="5"/>
      <c r="O84" s="16"/>
      <c r="P84" s="15" t="s">
        <v>131</v>
      </c>
      <c r="Q84" s="12"/>
    </row>
    <row r="85" spans="12:19" x14ac:dyDescent="0.3">
      <c r="L85" s="12"/>
      <c r="M85" s="15"/>
      <c r="N85" s="18"/>
      <c r="O85" s="16"/>
      <c r="P85" s="15"/>
      <c r="Q85" s="12"/>
    </row>
    <row r="86" spans="12:19" x14ac:dyDescent="0.3">
      <c r="L86" s="12"/>
      <c r="M86" s="15" t="s">
        <v>31</v>
      </c>
      <c r="N86" s="5"/>
      <c r="O86" s="16" t="s">
        <v>39</v>
      </c>
      <c r="P86" s="15" t="s">
        <v>44</v>
      </c>
      <c r="Q86" s="12"/>
      <c r="S86" t="s">
        <v>132</v>
      </c>
    </row>
    <row r="87" spans="12:19" x14ac:dyDescent="0.3">
      <c r="L87" s="12"/>
      <c r="M87" s="15"/>
      <c r="N87" s="18"/>
      <c r="O87" s="16"/>
      <c r="P87" s="15"/>
      <c r="Q87" s="12"/>
    </row>
    <row r="88" spans="12:19" x14ac:dyDescent="0.3">
      <c r="L88" s="12"/>
      <c r="M88" s="15" t="s">
        <v>32</v>
      </c>
      <c r="N88" s="5"/>
      <c r="O88" s="16" t="s">
        <v>39</v>
      </c>
      <c r="P88" s="15" t="s">
        <v>44</v>
      </c>
      <c r="Q88" s="12"/>
      <c r="S88" t="s">
        <v>134</v>
      </c>
    </row>
    <row r="89" spans="12:19" x14ac:dyDescent="0.3">
      <c r="L89" s="12"/>
      <c r="M89" s="15"/>
      <c r="N89" s="18"/>
      <c r="O89" s="16"/>
      <c r="P89" s="15"/>
      <c r="Q89" s="12"/>
    </row>
    <row r="90" spans="12:19" x14ac:dyDescent="0.3">
      <c r="L90" s="12"/>
      <c r="M90" s="15" t="s">
        <v>33</v>
      </c>
      <c r="N90" s="6">
        <f>IF(OR(N86=0,N88=0),0,N86/N88)</f>
        <v>0</v>
      </c>
      <c r="O90" s="16"/>
      <c r="P90" s="15" t="s">
        <v>41</v>
      </c>
      <c r="Q90" s="12"/>
    </row>
    <row r="91" spans="12:19" x14ac:dyDescent="0.3">
      <c r="L91" s="12"/>
      <c r="M91" s="15"/>
      <c r="N91" s="18"/>
      <c r="O91" s="16"/>
      <c r="P91" s="15"/>
      <c r="Q91" s="12"/>
    </row>
    <row r="92" spans="12:19" x14ac:dyDescent="0.3">
      <c r="L92" s="12"/>
      <c r="M92" s="15" t="s">
        <v>42</v>
      </c>
      <c r="N92" s="36">
        <f>(N80-0.4*(N78-N80))*N90</f>
        <v>0</v>
      </c>
      <c r="O92" s="16"/>
      <c r="P92" s="15" t="s">
        <v>41</v>
      </c>
      <c r="Q92" s="12"/>
    </row>
    <row r="93" spans="12:19" x14ac:dyDescent="0.3">
      <c r="L93" s="12"/>
      <c r="M93" s="12"/>
      <c r="N93" s="12"/>
      <c r="O93" s="16"/>
      <c r="P93" s="15"/>
      <c r="Q93" s="12"/>
    </row>
    <row r="94" spans="12:19" x14ac:dyDescent="0.3">
      <c r="L94" s="12"/>
      <c r="M94" s="15" t="s">
        <v>34</v>
      </c>
      <c r="N94" s="5"/>
      <c r="O94" s="16" t="s">
        <v>39</v>
      </c>
      <c r="P94" s="15" t="s">
        <v>43</v>
      </c>
      <c r="Q94" s="12"/>
      <c r="S94" t="s">
        <v>134</v>
      </c>
    </row>
    <row r="95" spans="12:19" x14ac:dyDescent="0.3">
      <c r="L95" s="12"/>
      <c r="M95" s="15"/>
      <c r="N95" s="18"/>
      <c r="O95" s="16"/>
      <c r="P95" s="15"/>
      <c r="Q95" s="12"/>
    </row>
    <row r="96" spans="12:19" x14ac:dyDescent="0.3">
      <c r="L96" s="12"/>
      <c r="M96" s="15" t="s">
        <v>35</v>
      </c>
      <c r="N96" s="5"/>
      <c r="O96" s="16" t="s">
        <v>39</v>
      </c>
      <c r="P96" s="15" t="s">
        <v>43</v>
      </c>
      <c r="Q96" s="12"/>
      <c r="S96" t="s">
        <v>134</v>
      </c>
    </row>
    <row r="97" spans="12:21" x14ac:dyDescent="0.3">
      <c r="L97" s="12"/>
      <c r="M97" s="15"/>
      <c r="N97" s="18"/>
      <c r="O97" s="16"/>
      <c r="P97" s="15"/>
      <c r="Q97" s="12"/>
    </row>
    <row r="98" spans="12:21" x14ac:dyDescent="0.3">
      <c r="L98" s="12"/>
      <c r="M98" s="15" t="s">
        <v>36</v>
      </c>
      <c r="N98" s="99"/>
      <c r="O98" s="16" t="s">
        <v>39</v>
      </c>
      <c r="P98" s="15" t="s">
        <v>43</v>
      </c>
      <c r="Q98" s="12"/>
      <c r="S98" t="s">
        <v>133</v>
      </c>
    </row>
    <row r="99" spans="12:21" x14ac:dyDescent="0.3">
      <c r="L99" s="12"/>
      <c r="M99" s="15"/>
      <c r="N99" s="18"/>
      <c r="O99" s="16"/>
      <c r="P99" s="15"/>
      <c r="Q99" s="12"/>
    </row>
    <row r="100" spans="12:21" x14ac:dyDescent="0.3">
      <c r="L100" s="12"/>
      <c r="M100" s="15" t="s">
        <v>38</v>
      </c>
      <c r="N100" s="30">
        <v>1.0029999999999999</v>
      </c>
      <c r="O100" s="16"/>
      <c r="P100" s="15" t="s">
        <v>40</v>
      </c>
      <c r="Q100" s="12"/>
      <c r="S100" t="s">
        <v>135</v>
      </c>
    </row>
    <row r="101" spans="12:21" x14ac:dyDescent="0.3">
      <c r="L101" s="12"/>
      <c r="M101" s="15"/>
      <c r="N101" s="18"/>
      <c r="O101" s="16"/>
      <c r="P101" s="15"/>
      <c r="Q101" s="12"/>
      <c r="U101" s="98"/>
    </row>
    <row r="102" spans="12:21" x14ac:dyDescent="0.3">
      <c r="L102" s="12"/>
      <c r="M102" s="15" t="s">
        <v>17</v>
      </c>
      <c r="N102" s="36">
        <f>IF(OR(N94=0,N96=0,N98=0),0,(N94+(N96/N100))/N98)</f>
        <v>0</v>
      </c>
      <c r="O102" s="16"/>
      <c r="P102" s="15" t="s">
        <v>41</v>
      </c>
      <c r="Q102" s="12"/>
    </row>
    <row r="103" spans="12:21" x14ac:dyDescent="0.3">
      <c r="L103" s="12"/>
      <c r="M103" s="15"/>
      <c r="N103" s="29"/>
      <c r="O103" s="16"/>
      <c r="P103" s="15"/>
      <c r="Q103" s="12"/>
    </row>
    <row r="104" spans="12:21" x14ac:dyDescent="0.3">
      <c r="L104" s="12"/>
      <c r="M104" s="15" t="s">
        <v>28</v>
      </c>
      <c r="N104" s="37">
        <f>N92*N102</f>
        <v>0</v>
      </c>
      <c r="O104" s="16"/>
      <c r="P104" s="15" t="s">
        <v>45</v>
      </c>
      <c r="Q104" s="12"/>
    </row>
    <row r="105" spans="12:21" x14ac:dyDescent="0.3">
      <c r="L105" s="12"/>
      <c r="M105" s="12"/>
      <c r="N105" s="12"/>
      <c r="O105" s="16"/>
      <c r="P105" s="15"/>
      <c r="Q105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"/>
  <sheetViews>
    <sheetView showGridLines="0" topLeftCell="C1" zoomScale="80" zoomScaleNormal="80" workbookViewId="0">
      <selection activeCell="N30" sqref="N30"/>
    </sheetView>
  </sheetViews>
  <sheetFormatPr defaultRowHeight="14.4" x14ac:dyDescent="0.3"/>
  <cols>
    <col min="1" max="1" width="2.6640625" customWidth="1"/>
    <col min="2" max="2" width="1.5546875" customWidth="1"/>
    <col min="3" max="3" width="3" customWidth="1"/>
    <col min="4" max="4" width="23" customWidth="1"/>
    <col min="5" max="5" width="3" customWidth="1"/>
    <col min="10" max="10" width="16.109375" customWidth="1"/>
    <col min="11" max="11" width="2.88671875" customWidth="1"/>
    <col min="12" max="12" width="2.5546875" customWidth="1"/>
    <col min="13" max="13" width="19.44140625" customWidth="1"/>
    <col min="14" max="14" width="13.88671875" customWidth="1"/>
    <col min="15" max="15" width="5.5546875" style="4" customWidth="1"/>
    <col min="16" max="16" width="9.109375" style="1"/>
    <col min="17" max="17" width="39.33203125" customWidth="1"/>
    <col min="18" max="18" width="1.6640625" customWidth="1"/>
    <col min="19" max="19" width="3" customWidth="1"/>
  </cols>
  <sheetData>
    <row r="2" spans="1:18" ht="7.5" customHeight="1" x14ac:dyDescent="0.3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1"/>
      <c r="P2" s="9"/>
      <c r="Q2" s="9"/>
      <c r="R2" s="10"/>
    </row>
    <row r="3" spans="1:18" ht="18" x14ac:dyDescent="0.35">
      <c r="A3" s="13"/>
      <c r="B3" s="11"/>
      <c r="C3" s="19">
        <v>3</v>
      </c>
      <c r="D3" s="19" t="s">
        <v>18</v>
      </c>
      <c r="E3" s="12"/>
      <c r="F3" s="12"/>
      <c r="G3" s="12"/>
      <c r="H3" s="12"/>
      <c r="I3" s="12"/>
      <c r="J3" s="12"/>
      <c r="K3" s="13"/>
      <c r="L3" s="12"/>
      <c r="M3" s="12"/>
      <c r="N3" s="12"/>
      <c r="O3" s="16"/>
      <c r="P3" s="15"/>
      <c r="Q3" s="12"/>
      <c r="R3" s="14"/>
    </row>
    <row r="4" spans="1:18" x14ac:dyDescent="0.3">
      <c r="A4" s="13"/>
      <c r="B4" s="11"/>
      <c r="C4" s="12"/>
      <c r="D4" s="17" t="s">
        <v>19</v>
      </c>
      <c r="E4" s="12"/>
      <c r="F4" s="12"/>
      <c r="G4" s="12"/>
      <c r="H4" s="12"/>
      <c r="I4" s="12"/>
      <c r="J4" s="12"/>
      <c r="K4" s="13"/>
      <c r="L4" s="12"/>
      <c r="M4" s="15" t="s">
        <v>25</v>
      </c>
      <c r="N4" s="5">
        <v>13.95</v>
      </c>
      <c r="O4" s="16" t="s">
        <v>29</v>
      </c>
      <c r="P4" s="15" t="s">
        <v>131</v>
      </c>
      <c r="Q4" s="12"/>
      <c r="R4" s="14"/>
    </row>
    <row r="5" spans="1:18" x14ac:dyDescent="0.3">
      <c r="A5" s="13"/>
      <c r="B5" s="11"/>
      <c r="C5" s="12"/>
      <c r="D5" s="12"/>
      <c r="E5" s="12"/>
      <c r="F5" s="12"/>
      <c r="G5" s="12"/>
      <c r="H5" s="12"/>
      <c r="I5" s="12"/>
      <c r="J5" s="12"/>
      <c r="K5" s="13"/>
      <c r="L5" s="12"/>
      <c r="M5" s="15"/>
      <c r="N5" s="18"/>
      <c r="O5" s="16"/>
      <c r="P5" s="15"/>
      <c r="Q5" s="12"/>
      <c r="R5" s="14"/>
    </row>
    <row r="6" spans="1:18" ht="18" x14ac:dyDescent="0.35">
      <c r="A6" s="13"/>
      <c r="B6" s="11"/>
      <c r="C6" s="12"/>
      <c r="D6" s="19" t="s">
        <v>2</v>
      </c>
      <c r="E6" s="19" t="s">
        <v>10</v>
      </c>
      <c r="F6" s="20" t="s">
        <v>11</v>
      </c>
      <c r="G6" s="21"/>
      <c r="H6" s="21"/>
      <c r="I6" s="12"/>
      <c r="J6" s="12"/>
      <c r="K6" s="13"/>
      <c r="L6" s="12"/>
      <c r="M6" s="15" t="s">
        <v>26</v>
      </c>
      <c r="N6" s="5">
        <v>10.58</v>
      </c>
      <c r="O6" s="16" t="s">
        <v>29</v>
      </c>
      <c r="P6" s="15" t="s">
        <v>131</v>
      </c>
      <c r="Q6" s="12"/>
      <c r="R6" s="14"/>
    </row>
    <row r="7" spans="1:18" x14ac:dyDescent="0.3">
      <c r="A7" s="13"/>
      <c r="B7" s="11"/>
      <c r="C7" s="12"/>
      <c r="D7" s="12" t="s">
        <v>14</v>
      </c>
      <c r="E7" s="12"/>
      <c r="F7" s="12"/>
      <c r="G7" s="12"/>
      <c r="H7" s="12"/>
      <c r="I7" s="12"/>
      <c r="J7" s="12"/>
      <c r="K7" s="13"/>
      <c r="L7" s="12"/>
      <c r="M7" s="15"/>
      <c r="N7" s="18"/>
      <c r="O7" s="16"/>
      <c r="P7" s="15"/>
      <c r="Q7" s="12"/>
      <c r="R7" s="14"/>
    </row>
    <row r="8" spans="1:18" x14ac:dyDescent="0.3">
      <c r="A8" s="13"/>
      <c r="B8" s="11"/>
      <c r="C8" s="12"/>
      <c r="D8" s="12"/>
      <c r="E8" s="12"/>
      <c r="F8" s="12"/>
      <c r="G8" s="12"/>
      <c r="H8" s="12"/>
      <c r="I8" s="12"/>
      <c r="J8" s="12"/>
      <c r="K8" s="13"/>
      <c r="L8" s="12"/>
      <c r="M8" s="15" t="s">
        <v>122</v>
      </c>
      <c r="N8" s="5"/>
      <c r="O8" s="16"/>
      <c r="P8" s="15" t="s">
        <v>131</v>
      </c>
      <c r="Q8" s="12"/>
      <c r="R8" s="14"/>
    </row>
    <row r="9" spans="1:18" ht="15.6" x14ac:dyDescent="0.3">
      <c r="A9" s="13"/>
      <c r="B9" s="11"/>
      <c r="C9" s="12"/>
      <c r="D9" s="27" t="s">
        <v>219</v>
      </c>
      <c r="E9" s="27" t="s">
        <v>10</v>
      </c>
      <c r="F9" s="28" t="s">
        <v>20</v>
      </c>
      <c r="G9" s="12"/>
      <c r="H9" s="12"/>
      <c r="I9" s="12"/>
      <c r="J9" s="12"/>
      <c r="K9" s="13"/>
      <c r="L9" s="12"/>
      <c r="M9" s="15"/>
      <c r="N9" s="18"/>
      <c r="O9" s="16"/>
      <c r="P9" s="15"/>
      <c r="Q9" s="12"/>
      <c r="R9" s="14"/>
    </row>
    <row r="10" spans="1:18" x14ac:dyDescent="0.3">
      <c r="A10" s="13"/>
      <c r="B10" s="11"/>
      <c r="C10" s="12"/>
      <c r="D10" s="12"/>
      <c r="E10" s="12"/>
      <c r="F10" s="12"/>
      <c r="G10" s="12"/>
      <c r="H10" s="12"/>
      <c r="I10" s="12"/>
      <c r="J10" s="12"/>
      <c r="K10" s="13"/>
      <c r="L10" s="12"/>
      <c r="M10" s="15" t="s">
        <v>123</v>
      </c>
      <c r="N10" s="5"/>
      <c r="O10" s="16"/>
      <c r="P10" s="15" t="s">
        <v>131</v>
      </c>
      <c r="Q10" s="12"/>
      <c r="R10" s="14"/>
    </row>
    <row r="11" spans="1:18" x14ac:dyDescent="0.3">
      <c r="A11" s="13"/>
      <c r="B11" s="11"/>
      <c r="C11" s="12"/>
      <c r="D11" s="12"/>
      <c r="E11" s="12"/>
      <c r="F11" s="12"/>
      <c r="G11" s="12"/>
      <c r="H11" s="12"/>
      <c r="I11" s="12"/>
      <c r="J11" s="12"/>
      <c r="K11" s="13"/>
      <c r="L11" s="12"/>
      <c r="M11" s="15"/>
      <c r="N11" s="18"/>
      <c r="O11" s="16"/>
      <c r="P11" s="15"/>
      <c r="Q11" s="12"/>
      <c r="R11" s="14"/>
    </row>
    <row r="12" spans="1:18" ht="15.6" x14ac:dyDescent="0.3">
      <c r="A12" s="13"/>
      <c r="B12" s="11"/>
      <c r="C12" s="12"/>
      <c r="D12" s="2"/>
      <c r="E12" s="2"/>
      <c r="F12" s="2"/>
      <c r="G12" s="27"/>
      <c r="H12" s="27"/>
      <c r="I12" s="27"/>
      <c r="J12" s="12"/>
      <c r="K12" s="13"/>
      <c r="L12" s="12"/>
      <c r="M12" s="15" t="s">
        <v>31</v>
      </c>
      <c r="N12" s="5">
        <v>580</v>
      </c>
      <c r="O12" s="16" t="s">
        <v>39</v>
      </c>
      <c r="P12" s="15" t="s">
        <v>44</v>
      </c>
      <c r="Q12" s="12"/>
      <c r="R12" s="14"/>
    </row>
    <row r="13" spans="1:18" x14ac:dyDescent="0.3">
      <c r="A13" s="13"/>
      <c r="B13" s="11"/>
      <c r="C13" s="12"/>
      <c r="D13" s="12"/>
      <c r="E13" s="12"/>
      <c r="F13" s="12"/>
      <c r="G13" s="12"/>
      <c r="H13" s="12"/>
      <c r="I13" s="12"/>
      <c r="J13" s="12"/>
      <c r="K13" s="13"/>
      <c r="L13" s="12"/>
      <c r="M13" s="15"/>
      <c r="N13" s="18"/>
      <c r="O13" s="16"/>
      <c r="P13" s="15"/>
      <c r="Q13" s="12"/>
      <c r="R13" s="14"/>
    </row>
    <row r="14" spans="1:18" x14ac:dyDescent="0.3">
      <c r="A14" s="13"/>
      <c r="B14" s="11"/>
      <c r="C14" s="12"/>
      <c r="D14" s="15"/>
      <c r="E14" s="12"/>
      <c r="F14" s="12"/>
      <c r="G14" s="12"/>
      <c r="H14" s="12"/>
      <c r="I14" s="12"/>
      <c r="J14" s="12"/>
      <c r="K14" s="13"/>
      <c r="L14" s="12"/>
      <c r="M14" s="15" t="s">
        <v>32</v>
      </c>
      <c r="N14" s="5">
        <v>1000</v>
      </c>
      <c r="O14" s="16" t="s">
        <v>39</v>
      </c>
      <c r="P14" s="15" t="s">
        <v>44</v>
      </c>
      <c r="Q14" s="12"/>
      <c r="R14" s="14"/>
    </row>
    <row r="15" spans="1:18" x14ac:dyDescent="0.3">
      <c r="A15" s="13"/>
      <c r="B15" s="11"/>
      <c r="C15" s="12"/>
      <c r="D15" s="12"/>
      <c r="E15" s="12"/>
      <c r="F15" s="12"/>
      <c r="G15" s="12"/>
      <c r="H15" s="12"/>
      <c r="I15" s="12"/>
      <c r="J15" s="12"/>
      <c r="K15" s="13"/>
      <c r="L15" s="12"/>
      <c r="M15" s="15"/>
      <c r="N15" s="18"/>
      <c r="O15" s="16"/>
      <c r="P15" s="15"/>
      <c r="Q15" s="12"/>
      <c r="R15" s="14"/>
    </row>
    <row r="16" spans="1:18" x14ac:dyDescent="0.3">
      <c r="A16" s="13"/>
      <c r="B16" s="11"/>
      <c r="C16" s="12"/>
      <c r="D16" s="12"/>
      <c r="E16" s="12"/>
      <c r="F16" s="12"/>
      <c r="G16" s="12"/>
      <c r="H16" s="12"/>
      <c r="I16" s="12"/>
      <c r="J16" s="12"/>
      <c r="K16" s="13"/>
      <c r="L16" s="12"/>
      <c r="M16" s="15" t="s">
        <v>33</v>
      </c>
      <c r="N16" s="6">
        <f>IF(OR(N12=0,N14=0),0,N12/N14)</f>
        <v>0.57999999999999996</v>
      </c>
      <c r="O16" s="16"/>
      <c r="P16" s="15" t="s">
        <v>41</v>
      </c>
      <c r="Q16" s="12"/>
      <c r="R16" s="14"/>
    </row>
    <row r="17" spans="1:19" x14ac:dyDescent="0.3">
      <c r="A17" s="13"/>
      <c r="B17" s="11"/>
      <c r="C17" s="12"/>
      <c r="D17" s="12" t="s">
        <v>21</v>
      </c>
      <c r="E17" s="12"/>
      <c r="F17" s="12"/>
      <c r="G17" s="12"/>
      <c r="H17" s="12"/>
      <c r="I17" s="12"/>
      <c r="J17" s="12"/>
      <c r="K17" s="13"/>
      <c r="L17" s="12"/>
      <c r="M17" s="15"/>
      <c r="N17" s="18"/>
      <c r="O17" s="16"/>
      <c r="P17" s="15"/>
      <c r="Q17" s="12"/>
      <c r="R17" s="14"/>
    </row>
    <row r="18" spans="1:19" x14ac:dyDescent="0.3">
      <c r="A18" s="13"/>
      <c r="B18" s="11"/>
      <c r="C18" s="12"/>
      <c r="D18" s="94" t="s">
        <v>37</v>
      </c>
      <c r="E18" s="12"/>
      <c r="F18" s="12"/>
      <c r="G18" s="12"/>
      <c r="H18" s="12"/>
      <c r="I18" s="12"/>
      <c r="J18" s="12"/>
      <c r="K18" s="13"/>
      <c r="L18" s="12"/>
      <c r="M18" s="120" t="s">
        <v>203</v>
      </c>
      <c r="N18" s="142">
        <f>(N6-0.4*(N4-N6))*N16</f>
        <v>5.3545599999999993</v>
      </c>
      <c r="O18" s="16"/>
      <c r="P18" s="15" t="s">
        <v>41</v>
      </c>
      <c r="Q18" s="12"/>
      <c r="R18" s="14"/>
    </row>
    <row r="19" spans="1:19" x14ac:dyDescent="0.3">
      <c r="A19" s="13"/>
      <c r="B19" s="11"/>
      <c r="C19" s="12"/>
      <c r="D19" s="12" t="s">
        <v>126</v>
      </c>
      <c r="E19" s="12"/>
      <c r="F19" s="12"/>
      <c r="G19" s="12"/>
      <c r="H19" s="12"/>
      <c r="I19" s="12"/>
      <c r="J19" s="12"/>
      <c r="K19" s="13"/>
      <c r="L19" s="12"/>
      <c r="M19" s="12"/>
      <c r="N19" s="12"/>
      <c r="O19" s="16"/>
      <c r="P19" s="15"/>
      <c r="Q19" s="12"/>
      <c r="R19" s="14"/>
    </row>
    <row r="20" spans="1:19" ht="15" customHeight="1" x14ac:dyDescent="0.3">
      <c r="A20" s="13"/>
      <c r="B20" s="11"/>
      <c r="C20" s="12"/>
      <c r="D20" s="12" t="s">
        <v>127</v>
      </c>
      <c r="E20" s="12"/>
      <c r="F20" s="12"/>
      <c r="G20" s="12"/>
      <c r="H20" s="12"/>
      <c r="I20" s="12"/>
      <c r="J20" s="12"/>
      <c r="K20" s="13"/>
      <c r="L20" s="12"/>
      <c r="M20" s="121" t="s">
        <v>34</v>
      </c>
      <c r="N20" s="122">
        <v>1000</v>
      </c>
      <c r="O20" s="123" t="s">
        <v>39</v>
      </c>
      <c r="P20" s="121" t="s">
        <v>43</v>
      </c>
      <c r="Q20" s="124"/>
      <c r="R20" s="14"/>
    </row>
    <row r="21" spans="1:19" ht="15" customHeight="1" x14ac:dyDescent="0.3">
      <c r="A21" s="13"/>
      <c r="B21" s="11"/>
      <c r="C21" s="12"/>
      <c r="D21" s="17" t="s">
        <v>22</v>
      </c>
      <c r="E21" s="95"/>
      <c r="F21" s="95"/>
      <c r="G21" s="95"/>
      <c r="H21" s="95"/>
      <c r="I21" s="95"/>
      <c r="J21" s="95"/>
      <c r="K21" s="13"/>
      <c r="L21" s="12"/>
      <c r="M21" s="121"/>
      <c r="N21" s="125"/>
      <c r="O21" s="123"/>
      <c r="P21" s="121"/>
      <c r="Q21" s="124"/>
      <c r="R21" s="14"/>
    </row>
    <row r="22" spans="1:19" x14ac:dyDescent="0.3">
      <c r="A22" s="13"/>
      <c r="B22" s="11"/>
      <c r="C22" s="12"/>
      <c r="D22" s="17" t="s">
        <v>23</v>
      </c>
      <c r="E22" s="12"/>
      <c r="F22" s="12"/>
      <c r="G22" s="12"/>
      <c r="H22" s="12"/>
      <c r="I22" s="12"/>
      <c r="J22" s="12"/>
      <c r="K22" s="13"/>
      <c r="L22" s="12"/>
      <c r="M22" s="121" t="s">
        <v>35</v>
      </c>
      <c r="N22" s="122">
        <v>1000</v>
      </c>
      <c r="O22" s="123" t="s">
        <v>39</v>
      </c>
      <c r="P22" s="121" t="s">
        <v>43</v>
      </c>
      <c r="Q22" s="124"/>
      <c r="R22" s="14"/>
    </row>
    <row r="23" spans="1:19" x14ac:dyDescent="0.3">
      <c r="A23" s="13"/>
      <c r="B23" s="11"/>
      <c r="C23" s="12"/>
      <c r="D23" s="94" t="s">
        <v>124</v>
      </c>
      <c r="E23" s="12"/>
      <c r="F23" s="12"/>
      <c r="G23" s="12"/>
      <c r="H23" s="12"/>
      <c r="I23" s="12"/>
      <c r="J23" s="12"/>
      <c r="K23" s="13"/>
      <c r="L23" s="12"/>
      <c r="M23" s="121"/>
      <c r="N23" s="125"/>
      <c r="O23" s="123"/>
      <c r="P23" s="121"/>
      <c r="Q23" s="124"/>
      <c r="R23" s="14"/>
    </row>
    <row r="24" spans="1:19" x14ac:dyDescent="0.3">
      <c r="A24" s="13"/>
      <c r="B24" s="11"/>
      <c r="C24" s="12"/>
      <c r="D24" s="12" t="s">
        <v>125</v>
      </c>
      <c r="E24" s="12"/>
      <c r="F24" s="12"/>
      <c r="G24" s="12"/>
      <c r="H24" s="12"/>
      <c r="I24" s="12"/>
      <c r="J24" s="12"/>
      <c r="K24" s="13"/>
      <c r="L24" s="12"/>
      <c r="M24" s="121" t="s">
        <v>36</v>
      </c>
      <c r="N24" s="122">
        <v>2000</v>
      </c>
      <c r="O24" s="123" t="s">
        <v>39</v>
      </c>
      <c r="P24" s="121" t="s">
        <v>43</v>
      </c>
      <c r="Q24" s="124"/>
      <c r="R24" s="14"/>
    </row>
    <row r="25" spans="1:19" x14ac:dyDescent="0.3">
      <c r="A25" s="13"/>
      <c r="B25" s="11"/>
      <c r="C25" s="12"/>
      <c r="D25" s="2"/>
      <c r="E25" s="12"/>
      <c r="F25" s="12"/>
      <c r="G25" s="12"/>
      <c r="H25" s="12"/>
      <c r="I25" s="12"/>
      <c r="J25" s="12"/>
      <c r="K25" s="13"/>
      <c r="L25" s="12"/>
      <c r="M25" s="126"/>
      <c r="N25" s="127"/>
      <c r="O25" s="128"/>
      <c r="P25" s="126"/>
      <c r="Q25" s="129"/>
      <c r="R25" s="14"/>
    </row>
    <row r="26" spans="1:19" ht="15" customHeight="1" x14ac:dyDescent="0.3">
      <c r="A26" s="13"/>
      <c r="B26" s="11"/>
      <c r="C26" s="12"/>
      <c r="D26" s="2"/>
      <c r="E26" s="93"/>
      <c r="F26" s="93"/>
      <c r="G26" s="93"/>
      <c r="H26" s="93"/>
      <c r="I26" s="93"/>
      <c r="J26" s="93"/>
      <c r="K26" s="13"/>
      <c r="L26" s="12"/>
      <c r="M26" s="126" t="s">
        <v>204</v>
      </c>
      <c r="N26" s="130">
        <v>1.0029999999999999</v>
      </c>
      <c r="O26" s="128"/>
      <c r="P26" s="126" t="s">
        <v>40</v>
      </c>
      <c r="Q26" s="129"/>
      <c r="R26" s="14"/>
    </row>
    <row r="27" spans="1:19" x14ac:dyDescent="0.3">
      <c r="A27" s="13"/>
      <c r="B27" s="11"/>
      <c r="C27" s="12"/>
      <c r="D27" s="2"/>
      <c r="E27" s="12"/>
      <c r="F27" s="12"/>
      <c r="G27" s="12"/>
      <c r="H27" s="12"/>
      <c r="I27" s="12"/>
      <c r="J27" s="12"/>
      <c r="K27" s="13"/>
      <c r="L27" s="12"/>
      <c r="M27" s="15"/>
      <c r="N27" s="18"/>
      <c r="O27" s="16"/>
      <c r="P27" s="15"/>
      <c r="Q27" s="12"/>
      <c r="R27" s="14"/>
    </row>
    <row r="28" spans="1:19" x14ac:dyDescent="0.3">
      <c r="A28" s="13"/>
      <c r="B28" s="11"/>
      <c r="C28" s="12"/>
      <c r="D28" s="12"/>
      <c r="E28" s="12"/>
      <c r="F28" s="12"/>
      <c r="G28" s="12"/>
      <c r="H28" s="12"/>
      <c r="I28" s="12"/>
      <c r="J28" s="12"/>
      <c r="K28" s="13"/>
      <c r="L28" s="12"/>
      <c r="M28" s="15" t="s">
        <v>205</v>
      </c>
      <c r="N28" s="131">
        <v>1.02</v>
      </c>
      <c r="O28" s="16"/>
      <c r="P28" s="15" t="s">
        <v>210</v>
      </c>
      <c r="Q28" s="12"/>
      <c r="R28" s="14"/>
    </row>
    <row r="29" spans="1:19" x14ac:dyDescent="0.3">
      <c r="A29" s="13"/>
      <c r="B29" s="11"/>
      <c r="C29" s="12"/>
      <c r="D29" s="12"/>
      <c r="E29" s="12"/>
      <c r="F29" s="12"/>
      <c r="G29" s="12"/>
      <c r="H29" s="12"/>
      <c r="I29" s="12"/>
      <c r="J29" s="12"/>
      <c r="K29" s="13"/>
      <c r="L29" s="12"/>
      <c r="M29" s="15"/>
      <c r="N29" s="29"/>
      <c r="O29" s="16"/>
      <c r="P29" s="15"/>
      <c r="Q29" s="12"/>
      <c r="R29" s="14"/>
    </row>
    <row r="30" spans="1:19" ht="15.75" customHeight="1" x14ac:dyDescent="0.3">
      <c r="A30" s="13"/>
      <c r="B30" s="11"/>
      <c r="C30" s="12"/>
      <c r="D30" s="12"/>
      <c r="E30" s="12"/>
      <c r="F30" s="12"/>
      <c r="G30" s="12"/>
      <c r="H30" s="12"/>
      <c r="I30" s="12"/>
      <c r="J30" s="12"/>
      <c r="K30" s="13"/>
      <c r="L30" s="12"/>
      <c r="M30" s="15" t="s">
        <v>2</v>
      </c>
      <c r="N30" s="37">
        <f>N18*N28</f>
        <v>5.4616511999999995</v>
      </c>
      <c r="O30" s="16"/>
      <c r="P30" s="15" t="s">
        <v>45</v>
      </c>
      <c r="Q30" s="12"/>
      <c r="R30" s="14"/>
      <c r="S30" s="13"/>
    </row>
    <row r="31" spans="1:19" x14ac:dyDescent="0.3">
      <c r="A31" s="13"/>
      <c r="B31" s="11"/>
      <c r="C31" s="12"/>
      <c r="D31" s="12"/>
      <c r="E31" s="12"/>
      <c r="F31" s="12"/>
      <c r="G31" s="12"/>
      <c r="H31" s="12"/>
      <c r="I31" s="12"/>
      <c r="J31" s="12"/>
      <c r="K31" s="13"/>
      <c r="L31" s="12"/>
      <c r="M31" s="12"/>
      <c r="N31" s="12"/>
      <c r="O31" s="16"/>
      <c r="P31" s="15"/>
      <c r="Q31" s="12"/>
      <c r="R31" s="14"/>
      <c r="S31" s="13"/>
    </row>
    <row r="32" spans="1:19" ht="6" customHeight="1" x14ac:dyDescent="0.3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42"/>
      <c r="P32" s="33"/>
      <c r="Q32" s="24"/>
      <c r="R32" s="2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F25"/>
  <sheetViews>
    <sheetView showGridLines="0" zoomScale="85" zoomScaleNormal="85" workbookViewId="0">
      <selection activeCell="AI14" sqref="AI14"/>
    </sheetView>
  </sheetViews>
  <sheetFormatPr defaultRowHeight="14.4" x14ac:dyDescent="0.3"/>
  <cols>
    <col min="2" max="2" width="5" customWidth="1"/>
    <col min="3" max="3" width="9.109375" customWidth="1"/>
  </cols>
  <sheetData>
    <row r="12" spans="3:6" x14ac:dyDescent="0.3">
      <c r="C12" s="145">
        <v>1</v>
      </c>
      <c r="D12" s="146" t="s">
        <v>207</v>
      </c>
      <c r="E12" s="146"/>
      <c r="F12" s="146"/>
    </row>
    <row r="13" spans="3:6" x14ac:dyDescent="0.3">
      <c r="C13" s="145"/>
      <c r="D13" s="146"/>
      <c r="E13" s="146"/>
      <c r="F13" s="146"/>
    </row>
    <row r="14" spans="3:6" x14ac:dyDescent="0.3">
      <c r="C14" s="145"/>
      <c r="D14" s="146"/>
      <c r="E14" s="146"/>
      <c r="F14" s="146"/>
    </row>
    <row r="15" spans="3:6" x14ac:dyDescent="0.3">
      <c r="C15" s="145"/>
      <c r="D15" s="146"/>
      <c r="E15" s="146"/>
      <c r="F15" s="146"/>
    </row>
    <row r="17" spans="3:6" x14ac:dyDescent="0.3">
      <c r="C17" s="145">
        <v>2</v>
      </c>
      <c r="D17" s="146" t="s">
        <v>208</v>
      </c>
      <c r="E17" s="146"/>
      <c r="F17" s="146"/>
    </row>
    <row r="18" spans="3:6" x14ac:dyDescent="0.3">
      <c r="C18" s="145"/>
      <c r="D18" s="146"/>
      <c r="E18" s="146"/>
      <c r="F18" s="146"/>
    </row>
    <row r="19" spans="3:6" x14ac:dyDescent="0.3">
      <c r="C19" s="145"/>
      <c r="D19" s="146"/>
      <c r="E19" s="146"/>
      <c r="F19" s="146"/>
    </row>
    <row r="20" spans="3:6" x14ac:dyDescent="0.3">
      <c r="C20" s="145"/>
      <c r="D20" s="146"/>
      <c r="E20" s="146"/>
      <c r="F20" s="146"/>
    </row>
    <row r="22" spans="3:6" x14ac:dyDescent="0.3">
      <c r="C22" s="145">
        <v>3</v>
      </c>
      <c r="D22" s="146" t="s">
        <v>209</v>
      </c>
      <c r="E22" s="146"/>
      <c r="F22" s="146"/>
    </row>
    <row r="23" spans="3:6" x14ac:dyDescent="0.3">
      <c r="C23" s="145"/>
      <c r="D23" s="146"/>
      <c r="E23" s="146"/>
      <c r="F23" s="146"/>
    </row>
    <row r="24" spans="3:6" x14ac:dyDescent="0.3">
      <c r="C24" s="145"/>
      <c r="D24" s="146"/>
      <c r="E24" s="146"/>
      <c r="F24" s="146"/>
    </row>
    <row r="25" spans="3:6" x14ac:dyDescent="0.3">
      <c r="C25" s="145"/>
      <c r="D25" s="146"/>
      <c r="E25" s="146"/>
      <c r="F25" s="146"/>
    </row>
  </sheetData>
  <mergeCells count="6">
    <mergeCell ref="C12:C15"/>
    <mergeCell ref="D12:F15"/>
    <mergeCell ref="C17:C20"/>
    <mergeCell ref="D17:F20"/>
    <mergeCell ref="C22:C25"/>
    <mergeCell ref="D22:F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O70"/>
  <sheetViews>
    <sheetView showGridLines="0" topLeftCell="X19" zoomScale="90" zoomScaleNormal="90" workbookViewId="0">
      <selection activeCell="AD26" sqref="AD26:AR30"/>
    </sheetView>
  </sheetViews>
  <sheetFormatPr defaultRowHeight="14.4" x14ac:dyDescent="0.3"/>
  <cols>
    <col min="1" max="1" width="2" customWidth="1"/>
    <col min="2" max="2" width="3.5546875" customWidth="1"/>
    <col min="3" max="3" width="9.109375" customWidth="1"/>
    <col min="14" max="14" width="4.33203125" customWidth="1"/>
    <col min="15" max="16" width="3" customWidth="1"/>
    <col min="17" max="17" width="2.6640625" customWidth="1"/>
    <col min="18" max="18" width="2.33203125" customWidth="1"/>
    <col min="19" max="19" width="15" bestFit="1" customWidth="1"/>
    <col min="22" max="22" width="4" customWidth="1"/>
    <col min="23" max="23" width="2.44140625" customWidth="1"/>
    <col min="24" max="24" width="10" bestFit="1" customWidth="1"/>
    <col min="28" max="28" width="31.33203125" customWidth="1"/>
    <col min="29" max="29" width="5.44140625" customWidth="1"/>
    <col min="30" max="31" width="1.5546875" customWidth="1"/>
    <col min="32" max="32" width="1.6640625" customWidth="1"/>
    <col min="33" max="33" width="1.44140625" customWidth="1"/>
    <col min="34" max="34" width="30.33203125" customWidth="1"/>
    <col min="35" max="35" width="2.33203125" customWidth="1"/>
    <col min="36" max="37" width="6.44140625" customWidth="1"/>
    <col min="38" max="38" width="17.6640625" customWidth="1"/>
    <col min="39" max="39" width="1.88671875" customWidth="1"/>
    <col min="43" max="43" width="1.88671875" customWidth="1"/>
    <col min="44" max="45" width="2.5546875" customWidth="1"/>
    <col min="46" max="47" width="1.5546875" customWidth="1"/>
    <col min="48" max="48" width="1.6640625" customWidth="1"/>
    <col min="49" max="49" width="1.44140625" customWidth="1"/>
    <col min="50" max="50" width="30.33203125" customWidth="1"/>
    <col min="51" max="51" width="2.33203125" customWidth="1"/>
    <col min="52" max="53" width="6.44140625" customWidth="1"/>
    <col min="54" max="54" width="17.6640625" customWidth="1"/>
    <col min="55" max="55" width="1.88671875" customWidth="1"/>
    <col min="59" max="59" width="1.88671875" customWidth="1"/>
    <col min="60" max="61" width="2.5546875" customWidth="1"/>
    <col min="63" max="63" width="11.109375" bestFit="1" customWidth="1"/>
    <col min="64" max="64" width="16.5546875" customWidth="1"/>
    <col min="65" max="65" width="14.6640625" customWidth="1"/>
    <col min="66" max="66" width="13.88671875" bestFit="1" customWidth="1"/>
    <col min="67" max="67" width="16.109375" customWidth="1"/>
  </cols>
  <sheetData>
    <row r="2" spans="2:67" ht="21.6" thickBot="1" x14ac:dyDescent="0.45">
      <c r="B2" s="47" t="s">
        <v>104</v>
      </c>
    </row>
    <row r="3" spans="2:67" x14ac:dyDescent="0.3">
      <c r="AD3" s="72"/>
      <c r="AE3" s="73"/>
      <c r="AF3" s="73"/>
      <c r="AG3" s="73" t="s">
        <v>138</v>
      </c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4"/>
      <c r="AS3" s="13"/>
      <c r="AT3" s="72"/>
      <c r="AU3" s="73"/>
      <c r="AV3" s="73" t="s">
        <v>139</v>
      </c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4"/>
      <c r="BI3" s="13"/>
    </row>
    <row r="4" spans="2:67" ht="18" x14ac:dyDescent="0.35">
      <c r="B4" s="96" t="s">
        <v>46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D4" s="75"/>
      <c r="AE4" s="59"/>
      <c r="AF4" s="59"/>
      <c r="AG4" s="59"/>
      <c r="AH4" s="59"/>
      <c r="AI4" s="59"/>
      <c r="AJ4" s="13"/>
      <c r="AK4" s="13"/>
      <c r="AL4" s="13"/>
      <c r="AM4" s="13"/>
      <c r="AN4" s="13"/>
      <c r="AO4" s="13"/>
      <c r="AP4" s="13"/>
      <c r="AQ4" s="13"/>
      <c r="AR4" s="76"/>
      <c r="AS4" s="13"/>
      <c r="AT4" s="75"/>
      <c r="AU4" s="59"/>
      <c r="AV4" s="59"/>
      <c r="AW4" s="59"/>
      <c r="AX4" s="59"/>
      <c r="AY4" s="59"/>
      <c r="AZ4" s="13"/>
      <c r="BA4" s="13"/>
      <c r="BB4" s="13"/>
      <c r="BC4" s="13"/>
      <c r="BD4" s="13"/>
      <c r="BE4" s="13"/>
      <c r="BF4" s="13"/>
      <c r="BG4" s="13"/>
      <c r="BH4" s="76"/>
      <c r="BI4" s="13"/>
      <c r="BJ4" t="s">
        <v>129</v>
      </c>
    </row>
    <row r="5" spans="2:67" x14ac:dyDescent="0.3">
      <c r="N5" s="64"/>
      <c r="O5" s="65" t="s">
        <v>47</v>
      </c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D5" s="75"/>
      <c r="AE5" s="59"/>
      <c r="AF5" s="59"/>
      <c r="AG5" s="82" t="s">
        <v>109</v>
      </c>
      <c r="AH5" s="81"/>
      <c r="AI5" s="59"/>
      <c r="AJ5" s="13"/>
      <c r="AK5" s="13"/>
      <c r="AL5" s="13"/>
      <c r="AM5" s="13"/>
      <c r="AN5" s="13"/>
      <c r="AO5" s="13"/>
      <c r="AP5" s="13"/>
      <c r="AQ5" s="13"/>
      <c r="AR5" s="76"/>
      <c r="AS5" s="13"/>
      <c r="AT5" s="75"/>
      <c r="AU5" s="59"/>
      <c r="AV5" s="59"/>
      <c r="AW5" s="82" t="s">
        <v>109</v>
      </c>
      <c r="AX5" s="81"/>
      <c r="AY5" s="59"/>
      <c r="AZ5" s="13"/>
      <c r="BA5" s="13"/>
      <c r="BB5" s="13"/>
      <c r="BC5" s="13"/>
      <c r="BD5" s="13"/>
      <c r="BE5" s="13"/>
      <c r="BF5" s="13"/>
      <c r="BG5" s="13"/>
      <c r="BH5" s="76"/>
      <c r="BI5" s="13"/>
      <c r="BJ5" t="s">
        <v>130</v>
      </c>
    </row>
    <row r="6" spans="2:67" x14ac:dyDescent="0.3">
      <c r="N6" s="64"/>
      <c r="O6" s="65" t="s">
        <v>48</v>
      </c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D6" s="75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76"/>
      <c r="AS6" s="13"/>
      <c r="AT6" s="75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76"/>
      <c r="BI6" s="13"/>
      <c r="BJ6" t="s">
        <v>110</v>
      </c>
    </row>
    <row r="7" spans="2:67" x14ac:dyDescent="0.3">
      <c r="N7" s="64"/>
      <c r="O7" s="65" t="s">
        <v>61</v>
      </c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D7" s="75"/>
      <c r="AE7" s="59"/>
      <c r="AF7" s="59"/>
      <c r="AG7" s="52"/>
      <c r="AH7" s="53"/>
      <c r="AI7" s="59"/>
      <c r="AJ7" s="59"/>
      <c r="AK7" s="52"/>
      <c r="AL7" s="61"/>
      <c r="AM7" s="61"/>
      <c r="AN7" s="61"/>
      <c r="AO7" s="61"/>
      <c r="AP7" s="53"/>
      <c r="AQ7" s="59"/>
      <c r="AR7" s="76"/>
      <c r="AS7" s="13"/>
      <c r="AT7" s="75"/>
      <c r="AU7" s="59"/>
      <c r="AV7" s="59"/>
      <c r="AW7" s="52"/>
      <c r="AX7" s="53"/>
      <c r="AY7" s="59"/>
      <c r="AZ7" s="59"/>
      <c r="BA7" s="52"/>
      <c r="BB7" s="61"/>
      <c r="BC7" s="61"/>
      <c r="BD7" s="61"/>
      <c r="BE7" s="61"/>
      <c r="BF7" s="53"/>
      <c r="BG7" s="59"/>
      <c r="BH7" s="76"/>
      <c r="BI7" s="13"/>
      <c r="BJ7" s="85" t="s">
        <v>96</v>
      </c>
      <c r="BK7" s="85" t="s">
        <v>111</v>
      </c>
      <c r="BL7" s="85" t="s">
        <v>112</v>
      </c>
      <c r="BM7" s="85" t="s">
        <v>113</v>
      </c>
      <c r="BN7" s="85" t="s">
        <v>114</v>
      </c>
      <c r="BO7" s="85" t="s">
        <v>115</v>
      </c>
    </row>
    <row r="8" spans="2:67" x14ac:dyDescent="0.3">
      <c r="N8" s="64"/>
      <c r="O8" s="64"/>
      <c r="P8" s="65" t="s">
        <v>57</v>
      </c>
      <c r="Q8" s="64" t="s">
        <v>49</v>
      </c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D8" s="75"/>
      <c r="AE8" s="59"/>
      <c r="AF8" s="59"/>
      <c r="AG8" s="54"/>
      <c r="AH8" s="58" t="s">
        <v>96</v>
      </c>
      <c r="AI8" s="60"/>
      <c r="AJ8" s="59"/>
      <c r="AK8" s="54"/>
      <c r="AL8" s="48" t="s">
        <v>121</v>
      </c>
      <c r="AM8" s="59"/>
      <c r="AN8" s="59" t="s">
        <v>105</v>
      </c>
      <c r="AO8" s="59"/>
      <c r="AP8" s="55"/>
      <c r="AQ8" s="59"/>
      <c r="AR8" s="76"/>
      <c r="AS8" s="13"/>
      <c r="AT8" s="75"/>
      <c r="AU8" s="59"/>
      <c r="AV8" s="59"/>
      <c r="AW8" s="54"/>
      <c r="AX8" s="58" t="s">
        <v>96</v>
      </c>
      <c r="AY8" s="60"/>
      <c r="AZ8" s="59"/>
      <c r="BA8" s="54"/>
      <c r="BB8" s="48" t="s">
        <v>121</v>
      </c>
      <c r="BC8" s="59"/>
      <c r="BD8" s="59" t="s">
        <v>105</v>
      </c>
      <c r="BE8" s="59"/>
      <c r="BF8" s="55"/>
      <c r="BG8" s="59"/>
      <c r="BH8" s="76"/>
      <c r="BI8" s="13"/>
      <c r="BJ8" s="4">
        <v>1</v>
      </c>
      <c r="BK8" s="46">
        <v>10000</v>
      </c>
      <c r="BL8" s="45">
        <v>5.8</v>
      </c>
      <c r="BM8" s="45">
        <v>383.94839999999999</v>
      </c>
      <c r="BN8" s="46">
        <v>3026572.56</v>
      </c>
      <c r="BO8" s="45">
        <v>33.628584000000004</v>
      </c>
    </row>
    <row r="9" spans="2:67" x14ac:dyDescent="0.3">
      <c r="N9" s="64"/>
      <c r="O9" s="64"/>
      <c r="P9" s="65" t="s">
        <v>58</v>
      </c>
      <c r="Q9" s="64" t="s">
        <v>52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D9" s="75"/>
      <c r="AE9" s="59"/>
      <c r="AF9" s="59"/>
      <c r="AG9" s="54"/>
      <c r="AH9" s="58"/>
      <c r="AI9" s="60"/>
      <c r="AJ9" s="59"/>
      <c r="AK9" s="54"/>
      <c r="AL9" s="59"/>
      <c r="AM9" s="59"/>
      <c r="AN9" s="59"/>
      <c r="AO9" s="59"/>
      <c r="AP9" s="55"/>
      <c r="AQ9" s="59"/>
      <c r="AR9" s="76"/>
      <c r="AS9" s="13"/>
      <c r="AT9" s="75"/>
      <c r="AU9" s="59"/>
      <c r="AV9" s="59"/>
      <c r="AW9" s="54"/>
      <c r="AX9" s="58"/>
      <c r="AY9" s="60"/>
      <c r="AZ9" s="59"/>
      <c r="BA9" s="54"/>
      <c r="BB9" s="59"/>
      <c r="BC9" s="59"/>
      <c r="BD9" s="59"/>
      <c r="BE9" s="59"/>
      <c r="BF9" s="55"/>
      <c r="BG9" s="59"/>
      <c r="BH9" s="76"/>
      <c r="BI9" s="13"/>
      <c r="BJ9" s="4">
        <v>2</v>
      </c>
      <c r="BK9" s="46">
        <v>10500</v>
      </c>
      <c r="BL9" s="45">
        <v>6</v>
      </c>
      <c r="BM9" s="45">
        <v>417.04739999999998</v>
      </c>
      <c r="BN9" s="46">
        <v>3753426.6</v>
      </c>
      <c r="BO9" s="45">
        <v>41.704740000000001</v>
      </c>
    </row>
    <row r="10" spans="2:67" x14ac:dyDescent="0.3">
      <c r="N10" s="64"/>
      <c r="O10" s="64"/>
      <c r="P10" s="65" t="s">
        <v>59</v>
      </c>
      <c r="Q10" s="64" t="s">
        <v>54</v>
      </c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D10" s="75"/>
      <c r="AE10" s="59"/>
      <c r="AF10" s="59"/>
      <c r="AG10" s="54"/>
      <c r="AH10" s="58" t="s">
        <v>97</v>
      </c>
      <c r="AI10" s="60"/>
      <c r="AJ10" s="59" t="s">
        <v>39</v>
      </c>
      <c r="AK10" s="54"/>
      <c r="AL10" s="63">
        <v>10000</v>
      </c>
      <c r="AM10" s="59"/>
      <c r="AN10" s="59" t="s">
        <v>105</v>
      </c>
      <c r="AO10" s="59"/>
      <c r="AP10" s="55"/>
      <c r="AQ10" s="59"/>
      <c r="AR10" s="76"/>
      <c r="AS10" s="13"/>
      <c r="AT10" s="75"/>
      <c r="AU10" s="59"/>
      <c r="AV10" s="59"/>
      <c r="AW10" s="54"/>
      <c r="AX10" s="58" t="s">
        <v>97</v>
      </c>
      <c r="AY10" s="60"/>
      <c r="AZ10" s="59" t="s">
        <v>39</v>
      </c>
      <c r="BA10" s="54"/>
      <c r="BB10" s="63">
        <v>10000</v>
      </c>
      <c r="BC10" s="59"/>
      <c r="BD10" s="59" t="s">
        <v>105</v>
      </c>
      <c r="BE10" s="59"/>
      <c r="BF10" s="55"/>
      <c r="BG10" s="59"/>
      <c r="BH10" s="76"/>
      <c r="BI10" s="13"/>
      <c r="BJ10" s="4">
        <v>3</v>
      </c>
      <c r="BK10" s="46">
        <v>8000</v>
      </c>
      <c r="BL10" s="45">
        <v>6.2</v>
      </c>
      <c r="BM10" s="45">
        <v>328.98399999999998</v>
      </c>
      <c r="BN10" s="46">
        <v>2960856</v>
      </c>
      <c r="BO10" s="45">
        <v>32.898400000000002</v>
      </c>
    </row>
    <row r="11" spans="2:67" x14ac:dyDescent="0.3">
      <c r="N11" s="64"/>
      <c r="O11" s="65" t="s">
        <v>55</v>
      </c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D11" s="75"/>
      <c r="AE11" s="59"/>
      <c r="AF11" s="59"/>
      <c r="AG11" s="54"/>
      <c r="AH11" s="58"/>
      <c r="AI11" s="60"/>
      <c r="AJ11" s="59"/>
      <c r="AK11" s="54"/>
      <c r="AL11" s="59"/>
      <c r="AM11" s="59"/>
      <c r="AN11" s="59"/>
      <c r="AO11" s="59"/>
      <c r="AP11" s="55"/>
      <c r="AQ11" s="59"/>
      <c r="AR11" s="76"/>
      <c r="AS11" s="13"/>
      <c r="AT11" s="75"/>
      <c r="AU11" s="59"/>
      <c r="AV11" s="59"/>
      <c r="AW11" s="54"/>
      <c r="AX11" s="58"/>
      <c r="AY11" s="60"/>
      <c r="AZ11" s="59"/>
      <c r="BA11" s="54"/>
      <c r="BB11" s="59"/>
      <c r="BC11" s="59"/>
      <c r="BD11" s="59"/>
      <c r="BE11" s="59"/>
      <c r="BF11" s="55"/>
      <c r="BG11" s="59"/>
      <c r="BH11" s="76"/>
      <c r="BI11" s="13"/>
      <c r="BJ11" s="4">
        <v>4</v>
      </c>
      <c r="BK11" s="46">
        <v>7500</v>
      </c>
      <c r="BL11" s="45">
        <v>6.1</v>
      </c>
      <c r="BM11" s="45">
        <v>303.15674999999993</v>
      </c>
      <c r="BN11" s="46">
        <v>2728410.7499999995</v>
      </c>
      <c r="BO11" s="45">
        <v>30.315674999999995</v>
      </c>
    </row>
    <row r="12" spans="2:67" x14ac:dyDescent="0.3">
      <c r="AD12" s="75"/>
      <c r="AE12" s="59"/>
      <c r="AF12" s="59"/>
      <c r="AG12" s="54"/>
      <c r="AH12" s="58" t="s">
        <v>98</v>
      </c>
      <c r="AI12" s="60"/>
      <c r="AJ12" s="59" t="s">
        <v>29</v>
      </c>
      <c r="AK12" s="54"/>
      <c r="AL12" s="97">
        <v>5.08</v>
      </c>
      <c r="AM12" s="59"/>
      <c r="AN12" s="59" t="s">
        <v>106</v>
      </c>
      <c r="AO12" s="59"/>
      <c r="AP12" s="55"/>
      <c r="AQ12" s="59"/>
      <c r="AR12" s="76"/>
      <c r="AS12" s="13"/>
      <c r="AT12" s="75"/>
      <c r="AU12" s="59"/>
      <c r="AV12" s="59"/>
      <c r="AW12" s="54"/>
      <c r="AX12" s="58" t="s">
        <v>98</v>
      </c>
      <c r="AY12" s="60"/>
      <c r="AZ12" s="59" t="s">
        <v>29</v>
      </c>
      <c r="BA12" s="54"/>
      <c r="BB12" s="97">
        <v>6.2</v>
      </c>
      <c r="BC12" s="59"/>
      <c r="BD12" s="59" t="s">
        <v>106</v>
      </c>
      <c r="BE12" s="59"/>
      <c r="BF12" s="55"/>
      <c r="BG12" s="59"/>
      <c r="BH12" s="76"/>
      <c r="BI12" s="13"/>
      <c r="BJ12" s="86" t="s">
        <v>116</v>
      </c>
      <c r="BK12" s="87">
        <f>SUM(BK8:BK11)</f>
        <v>36000</v>
      </c>
      <c r="BL12" s="80">
        <f>AVERAGE(BL8:BL11)</f>
        <v>6.0250000000000004</v>
      </c>
      <c r="BM12" s="88">
        <f>SUM(BM8:BM11)</f>
        <v>1433.1365499999997</v>
      </c>
      <c r="BN12" s="89">
        <f>SUM(BN8:BN11)</f>
        <v>12469265.91</v>
      </c>
      <c r="BO12" s="88">
        <f>SUM(BO8:BO11)</f>
        <v>138.54739900000001</v>
      </c>
    </row>
    <row r="13" spans="2:67" x14ac:dyDescent="0.3">
      <c r="N13" s="64"/>
      <c r="O13" s="64" t="s">
        <v>56</v>
      </c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D13" s="75"/>
      <c r="AE13" s="59"/>
      <c r="AF13" s="59"/>
      <c r="AG13" s="54"/>
      <c r="AH13" s="58"/>
      <c r="AI13" s="60"/>
      <c r="AJ13" s="59"/>
      <c r="AK13" s="54"/>
      <c r="AL13" s="59"/>
      <c r="AM13" s="59"/>
      <c r="AN13" s="59"/>
      <c r="AO13" s="59"/>
      <c r="AP13" s="55"/>
      <c r="AQ13" s="59"/>
      <c r="AR13" s="76"/>
      <c r="AS13" s="13"/>
      <c r="AT13" s="75"/>
      <c r="AU13" s="59"/>
      <c r="AV13" s="59"/>
      <c r="AW13" s="54"/>
      <c r="AX13" s="58"/>
      <c r="AY13" s="60"/>
      <c r="AZ13" s="59"/>
      <c r="BA13" s="54"/>
      <c r="BB13" s="59"/>
      <c r="BC13" s="59"/>
      <c r="BD13" s="59"/>
      <c r="BE13" s="59"/>
      <c r="BF13" s="55"/>
      <c r="BG13" s="59"/>
      <c r="BH13" s="76"/>
      <c r="BI13" s="13"/>
    </row>
    <row r="14" spans="2:67" x14ac:dyDescent="0.3">
      <c r="N14" s="64"/>
      <c r="O14" s="65" t="s">
        <v>50</v>
      </c>
      <c r="P14" s="64" t="s">
        <v>60</v>
      </c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D14" s="75"/>
      <c r="AE14" s="59"/>
      <c r="AF14" s="59"/>
      <c r="AG14" s="54"/>
      <c r="AH14" s="58" t="s">
        <v>102</v>
      </c>
      <c r="AI14" s="60"/>
      <c r="AJ14" s="59" t="s">
        <v>39</v>
      </c>
      <c r="AK14" s="54"/>
      <c r="AL14" s="50">
        <f>(IF(AL12&lt;=6,(AL12*66%),IF(AND(AL12&gt;6,AL12&lt;8),(6*66%)+((AL12-6)*70%),IF(AL12&gt;=8,((6*66%)+((8-6)*70%)+((AL12-8)*75%)),0)))*(AL10/100)*1.003)</f>
        <v>336.28584000000001</v>
      </c>
      <c r="AM14" s="59"/>
      <c r="AN14" s="59" t="s">
        <v>107</v>
      </c>
      <c r="AO14" s="59"/>
      <c r="AP14" s="55"/>
      <c r="AQ14" s="59"/>
      <c r="AR14" s="76"/>
      <c r="AS14" s="13"/>
      <c r="AT14" s="75"/>
      <c r="AU14" s="59"/>
      <c r="AV14" s="59"/>
      <c r="AW14" s="54"/>
      <c r="AX14" s="58" t="s">
        <v>102</v>
      </c>
      <c r="AY14" s="60"/>
      <c r="AZ14" s="59" t="s">
        <v>39</v>
      </c>
      <c r="BA14" s="54"/>
      <c r="BB14" s="50">
        <f>(IF(BB12&lt;=6,(BB12*66%),IF(AND(BB12&gt;6,BB12&lt;8),(6*66%)+((BB12-6)*70%),IF(BB12&gt;=8,((6*66%)+((8-6)*70%)+((BB12-8)*75%)),0)))*(BB10/100)*1.003)</f>
        <v>411.2299999999999</v>
      </c>
      <c r="BC14" s="59"/>
      <c r="BD14" s="59" t="s">
        <v>107</v>
      </c>
      <c r="BE14" s="59"/>
      <c r="BF14" s="55"/>
      <c r="BG14" s="59"/>
      <c r="BH14" s="76"/>
      <c r="BI14" s="13"/>
    </row>
    <row r="15" spans="2:67" x14ac:dyDescent="0.3">
      <c r="N15" s="64"/>
      <c r="O15" s="64"/>
      <c r="P15" s="66" t="s">
        <v>63</v>
      </c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D15" s="75"/>
      <c r="AE15" s="59"/>
      <c r="AF15" s="59"/>
      <c r="AG15" s="54"/>
      <c r="AH15" s="58"/>
      <c r="AI15" s="60"/>
      <c r="AJ15" s="59"/>
      <c r="AK15" s="54"/>
      <c r="AL15" s="59"/>
      <c r="AM15" s="59"/>
      <c r="AN15" s="59"/>
      <c r="AO15" s="59"/>
      <c r="AP15" s="55"/>
      <c r="AQ15" s="59"/>
      <c r="AR15" s="76"/>
      <c r="AS15" s="13"/>
      <c r="AT15" s="75"/>
      <c r="AU15" s="59"/>
      <c r="AV15" s="59"/>
      <c r="AW15" s="54"/>
      <c r="AX15" s="58"/>
      <c r="AY15" s="60"/>
      <c r="AZ15" s="59"/>
      <c r="BA15" s="54"/>
      <c r="BB15" s="59"/>
      <c r="BC15" s="59"/>
      <c r="BD15" s="59"/>
      <c r="BE15" s="59"/>
      <c r="BF15" s="55"/>
      <c r="BG15" s="59"/>
      <c r="BH15" s="76"/>
      <c r="BI15" s="13"/>
    </row>
    <row r="16" spans="2:67" x14ac:dyDescent="0.3">
      <c r="N16" s="64"/>
      <c r="O16" s="64"/>
      <c r="P16" s="66" t="s">
        <v>70</v>
      </c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D16" s="75"/>
      <c r="AE16" s="59"/>
      <c r="AF16" s="59"/>
      <c r="AG16" s="54"/>
      <c r="AH16" s="58" t="s">
        <v>100</v>
      </c>
      <c r="AI16" s="60"/>
      <c r="AJ16" s="59" t="s">
        <v>103</v>
      </c>
      <c r="AK16" s="54"/>
      <c r="AL16" s="63">
        <v>10000</v>
      </c>
      <c r="AM16" s="59"/>
      <c r="AN16" s="59" t="s">
        <v>108</v>
      </c>
      <c r="AO16" s="59"/>
      <c r="AP16" s="55"/>
      <c r="AQ16" s="59"/>
      <c r="AR16" s="76"/>
      <c r="AS16" s="13"/>
      <c r="AT16" s="75"/>
      <c r="AU16" s="59"/>
      <c r="AV16" s="59"/>
      <c r="AW16" s="54"/>
      <c r="AX16" s="58" t="s">
        <v>100</v>
      </c>
      <c r="AY16" s="60"/>
      <c r="AZ16" s="59" t="s">
        <v>103</v>
      </c>
      <c r="BA16" s="54"/>
      <c r="BB16" s="63">
        <v>10000</v>
      </c>
      <c r="BC16" s="59"/>
      <c r="BD16" s="59" t="s">
        <v>108</v>
      </c>
      <c r="BE16" s="59"/>
      <c r="BF16" s="55"/>
      <c r="BG16" s="59"/>
      <c r="BH16" s="76"/>
      <c r="BI16" s="13"/>
    </row>
    <row r="17" spans="14:64" x14ac:dyDescent="0.3">
      <c r="N17" s="64"/>
      <c r="O17" s="64"/>
      <c r="P17" s="64"/>
      <c r="Q17" s="64" t="s">
        <v>64</v>
      </c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D17" s="75"/>
      <c r="AE17" s="59"/>
      <c r="AF17" s="59"/>
      <c r="AG17" s="54"/>
      <c r="AH17" s="58"/>
      <c r="AI17" s="60"/>
      <c r="AJ17" s="59"/>
      <c r="AK17" s="54"/>
      <c r="AL17" s="59"/>
      <c r="AM17" s="59"/>
      <c r="AN17" s="59"/>
      <c r="AO17" s="59"/>
      <c r="AP17" s="55"/>
      <c r="AQ17" s="59"/>
      <c r="AR17" s="76"/>
      <c r="AS17" s="13"/>
      <c r="AT17" s="75"/>
      <c r="AU17" s="59"/>
      <c r="AV17" s="59"/>
      <c r="AW17" s="54"/>
      <c r="AX17" s="58"/>
      <c r="AY17" s="60"/>
      <c r="AZ17" s="59"/>
      <c r="BA17" s="54"/>
      <c r="BB17" s="59"/>
      <c r="BC17" s="59"/>
      <c r="BD17" s="59"/>
      <c r="BE17" s="59"/>
      <c r="BF17" s="55"/>
      <c r="BG17" s="59"/>
      <c r="BH17" s="76"/>
      <c r="BI17" s="13"/>
    </row>
    <row r="18" spans="14:64" x14ac:dyDescent="0.3">
      <c r="N18" s="64"/>
      <c r="O18" s="64"/>
      <c r="P18" s="64"/>
      <c r="Q18" s="65" t="s">
        <v>62</v>
      </c>
      <c r="R18" s="64" t="s">
        <v>212</v>
      </c>
      <c r="S18" s="64"/>
      <c r="T18" s="64"/>
      <c r="U18" s="64"/>
      <c r="V18" s="64"/>
      <c r="W18" s="64"/>
      <c r="X18" s="64"/>
      <c r="Y18" s="64"/>
      <c r="Z18" s="64"/>
      <c r="AA18" s="64"/>
      <c r="AB18" s="64"/>
      <c r="AD18" s="75"/>
      <c r="AE18" s="59"/>
      <c r="AF18" s="59"/>
      <c r="AG18" s="54"/>
      <c r="AH18" s="58" t="s">
        <v>101</v>
      </c>
      <c r="AI18" s="60"/>
      <c r="AJ18" s="59" t="s">
        <v>103</v>
      </c>
      <c r="AK18" s="54"/>
      <c r="AL18" s="49">
        <f>AL16*AL14*90%</f>
        <v>3026572.56</v>
      </c>
      <c r="AM18" s="59"/>
      <c r="AN18" s="59" t="s">
        <v>107</v>
      </c>
      <c r="AO18" s="59"/>
      <c r="AP18" s="55"/>
      <c r="AQ18" s="59"/>
      <c r="AR18" s="76"/>
      <c r="AS18" s="13"/>
      <c r="AT18" s="75"/>
      <c r="AU18" s="59"/>
      <c r="AV18" s="59"/>
      <c r="AW18" s="54"/>
      <c r="AX18" s="58" t="s">
        <v>101</v>
      </c>
      <c r="AY18" s="60"/>
      <c r="AZ18" s="59" t="s">
        <v>103</v>
      </c>
      <c r="BA18" s="54"/>
      <c r="BB18" s="49">
        <f>BB16*BB14*90%</f>
        <v>3701069.9999999991</v>
      </c>
      <c r="BC18" s="59"/>
      <c r="BD18" s="59" t="s">
        <v>107</v>
      </c>
      <c r="BE18" s="59"/>
      <c r="BF18" s="55"/>
      <c r="BG18" s="59"/>
      <c r="BH18" s="76"/>
      <c r="BI18" s="13"/>
    </row>
    <row r="19" spans="14:64" x14ac:dyDescent="0.3">
      <c r="N19" s="64"/>
      <c r="O19" s="64"/>
      <c r="P19" s="64"/>
      <c r="Q19" s="64"/>
      <c r="R19" s="65" t="s">
        <v>213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D19" s="75"/>
      <c r="AE19" s="59"/>
      <c r="AF19" s="59"/>
      <c r="AG19" s="54"/>
      <c r="AH19" s="58"/>
      <c r="AI19" s="60"/>
      <c r="AJ19" s="59"/>
      <c r="AK19" s="54"/>
      <c r="AL19" s="59"/>
      <c r="AM19" s="59"/>
      <c r="AN19" s="59"/>
      <c r="AO19" s="59"/>
      <c r="AP19" s="55"/>
      <c r="AQ19" s="59"/>
      <c r="AR19" s="76"/>
      <c r="AS19" s="13"/>
      <c r="AT19" s="75"/>
      <c r="AU19" s="59"/>
      <c r="AV19" s="59"/>
      <c r="AW19" s="54"/>
      <c r="AX19" s="58"/>
      <c r="AY19" s="60"/>
      <c r="AZ19" s="59"/>
      <c r="BA19" s="54"/>
      <c r="BB19" s="59"/>
      <c r="BC19" s="59"/>
      <c r="BD19" s="59"/>
      <c r="BE19" s="59"/>
      <c r="BF19" s="55"/>
      <c r="BG19" s="59"/>
      <c r="BH19" s="76"/>
      <c r="BI19" s="13"/>
    </row>
    <row r="20" spans="14:64" x14ac:dyDescent="0.3">
      <c r="N20" s="64"/>
      <c r="O20" s="64"/>
      <c r="P20" s="64"/>
      <c r="Q20" s="64"/>
      <c r="R20" s="64" t="s">
        <v>214</v>
      </c>
      <c r="S20" s="67"/>
      <c r="T20" s="64"/>
      <c r="U20" s="143">
        <f>5.02*0.66</f>
        <v>3.3131999999999997</v>
      </c>
      <c r="V20" s="64" t="s">
        <v>29</v>
      </c>
      <c r="W20" s="64"/>
      <c r="X20" s="64"/>
      <c r="Y20" s="64"/>
      <c r="Z20" s="64"/>
      <c r="AA20" s="64"/>
      <c r="AB20" s="64"/>
      <c r="AD20" s="75"/>
      <c r="AE20" s="59"/>
      <c r="AF20" s="59"/>
      <c r="AG20" s="54"/>
      <c r="AH20" s="58" t="s">
        <v>99</v>
      </c>
      <c r="AI20" s="60"/>
      <c r="AJ20" s="59" t="s">
        <v>39</v>
      </c>
      <c r="AK20" s="54"/>
      <c r="AL20" s="51">
        <f>(AL14*10%)</f>
        <v>33.628584000000004</v>
      </c>
      <c r="AM20" s="59"/>
      <c r="AN20" s="59" t="s">
        <v>107</v>
      </c>
      <c r="AO20" s="59"/>
      <c r="AP20" s="55"/>
      <c r="AQ20" s="59"/>
      <c r="AR20" s="76"/>
      <c r="AS20" s="13"/>
      <c r="AT20" s="75"/>
      <c r="AU20" s="59"/>
      <c r="AV20" s="59"/>
      <c r="AW20" s="54"/>
      <c r="AX20" s="58" t="s">
        <v>99</v>
      </c>
      <c r="AY20" s="60"/>
      <c r="AZ20" s="59" t="s">
        <v>39</v>
      </c>
      <c r="BA20" s="54"/>
      <c r="BB20" s="51">
        <f>(BB14*10%)</f>
        <v>41.12299999999999</v>
      </c>
      <c r="BC20" s="59"/>
      <c r="BD20" s="59" t="s">
        <v>107</v>
      </c>
      <c r="BE20" s="59"/>
      <c r="BF20" s="55"/>
      <c r="BG20" s="59"/>
      <c r="BH20" s="76"/>
      <c r="BI20" s="13"/>
    </row>
    <row r="21" spans="14:64" x14ac:dyDescent="0.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D21" s="75"/>
      <c r="AE21" s="59"/>
      <c r="AF21" s="59"/>
      <c r="AG21" s="56"/>
      <c r="AH21" s="57"/>
      <c r="AI21" s="59"/>
      <c r="AJ21" s="59"/>
      <c r="AK21" s="56"/>
      <c r="AL21" s="62"/>
      <c r="AM21" s="62"/>
      <c r="AN21" s="62"/>
      <c r="AO21" s="62"/>
      <c r="AP21" s="57"/>
      <c r="AQ21" s="59"/>
      <c r="AR21" s="76"/>
      <c r="AS21" s="13"/>
      <c r="AT21" s="75"/>
      <c r="AU21" s="59"/>
      <c r="AV21" s="59"/>
      <c r="AW21" s="56"/>
      <c r="AX21" s="57"/>
      <c r="AY21" s="59"/>
      <c r="AZ21" s="59"/>
      <c r="BA21" s="56"/>
      <c r="BB21" s="62"/>
      <c r="BC21" s="62"/>
      <c r="BD21" s="62"/>
      <c r="BE21" s="62"/>
      <c r="BF21" s="57"/>
      <c r="BG21" s="59"/>
      <c r="BH21" s="76"/>
      <c r="BI21" s="13"/>
      <c r="BL21" s="92"/>
    </row>
    <row r="22" spans="14:64" x14ac:dyDescent="0.3">
      <c r="N22" s="64"/>
      <c r="O22" s="64"/>
      <c r="P22" s="64"/>
      <c r="Q22" s="65" t="s">
        <v>62</v>
      </c>
      <c r="R22" s="64" t="s">
        <v>215</v>
      </c>
      <c r="S22" s="64"/>
      <c r="T22" s="64"/>
      <c r="U22" s="64"/>
      <c r="V22" s="64"/>
      <c r="W22" s="64"/>
      <c r="X22" s="64"/>
      <c r="Y22" s="64"/>
      <c r="Z22" s="64"/>
      <c r="AA22" s="64"/>
      <c r="AB22" s="64"/>
      <c r="AD22" s="75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76"/>
      <c r="AS22" s="13"/>
      <c r="AT22" s="75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76"/>
      <c r="BI22" s="13"/>
    </row>
    <row r="23" spans="14:64" ht="15" thickBot="1" x14ac:dyDescent="0.35">
      <c r="N23" s="64"/>
      <c r="O23" s="64"/>
      <c r="P23" s="64"/>
      <c r="Q23" s="64"/>
      <c r="R23" s="64" t="s">
        <v>216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D23" s="77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9"/>
      <c r="AS23" s="13"/>
      <c r="AT23" s="77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9"/>
      <c r="BI23" s="13"/>
    </row>
    <row r="24" spans="14:64" x14ac:dyDescent="0.3">
      <c r="N24" s="64"/>
      <c r="O24" s="64"/>
      <c r="P24" s="64"/>
      <c r="Q24" s="64"/>
      <c r="R24" s="64" t="s">
        <v>217</v>
      </c>
      <c r="S24" s="64"/>
      <c r="T24" s="68">
        <f>U20%*100*1.003</f>
        <v>3.3231395999999989</v>
      </c>
      <c r="U24" s="64" t="s">
        <v>65</v>
      </c>
      <c r="V24" s="64"/>
      <c r="W24" s="64"/>
      <c r="X24" s="64"/>
      <c r="Y24" s="64"/>
      <c r="Z24" s="64"/>
      <c r="AA24" s="64"/>
      <c r="AB24" s="64"/>
      <c r="AL24" s="92"/>
    </row>
    <row r="25" spans="14:64" x14ac:dyDescent="0.3">
      <c r="N25" s="64"/>
      <c r="O25" s="64"/>
      <c r="P25" s="64"/>
      <c r="Q25" s="64"/>
      <c r="R25" s="64"/>
      <c r="S25" s="68"/>
      <c r="T25" s="64"/>
      <c r="U25" s="64"/>
      <c r="V25" s="64"/>
      <c r="W25" s="64"/>
      <c r="X25" s="64"/>
      <c r="Y25" s="64"/>
      <c r="Z25" s="64"/>
      <c r="AA25" s="64"/>
      <c r="AB25" s="64"/>
    </row>
    <row r="26" spans="14:64" x14ac:dyDescent="0.3">
      <c r="N26" s="64"/>
      <c r="O26" s="64"/>
      <c r="P26" s="64"/>
      <c r="Q26" s="64"/>
      <c r="R26" s="64" t="s">
        <v>67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D26" s="83"/>
      <c r="AE26" s="84" t="s">
        <v>117</v>
      </c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90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</row>
    <row r="27" spans="14:64" x14ac:dyDescent="0.3"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D27" s="83"/>
      <c r="AE27" s="84" t="s">
        <v>118</v>
      </c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90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</row>
    <row r="28" spans="14:64" x14ac:dyDescent="0.3">
      <c r="N28" s="64"/>
      <c r="O28" s="64"/>
      <c r="P28" s="64"/>
      <c r="Q28" s="64"/>
      <c r="R28" s="64" t="s">
        <v>66</v>
      </c>
      <c r="S28" s="64"/>
      <c r="T28" s="64"/>
      <c r="U28" s="64"/>
      <c r="V28" s="64"/>
      <c r="W28" s="64"/>
      <c r="X28" s="64"/>
      <c r="Y28" s="64"/>
      <c r="Z28" s="64"/>
      <c r="AA28" s="64"/>
      <c r="AB28" s="64"/>
      <c r="AD28" s="83"/>
      <c r="AE28" s="84" t="s">
        <v>119</v>
      </c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90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</row>
    <row r="29" spans="14:64" x14ac:dyDescent="0.3">
      <c r="N29" s="64"/>
      <c r="O29" s="64"/>
      <c r="P29" s="64"/>
      <c r="Q29" s="64"/>
      <c r="R29" s="64" t="s">
        <v>10</v>
      </c>
      <c r="S29" s="65" t="s">
        <v>68</v>
      </c>
      <c r="T29" s="64"/>
      <c r="U29" s="64"/>
      <c r="V29" s="64"/>
      <c r="W29" s="64"/>
      <c r="X29" s="64" t="s">
        <v>81</v>
      </c>
      <c r="Y29" s="64"/>
      <c r="Z29" s="64"/>
      <c r="AA29" s="64"/>
      <c r="AB29" s="64"/>
      <c r="AD29" s="83"/>
      <c r="AE29" s="84" t="s">
        <v>136</v>
      </c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90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</row>
    <row r="30" spans="14:64" x14ac:dyDescent="0.3">
      <c r="N30" s="64"/>
      <c r="O30" s="64"/>
      <c r="P30" s="64"/>
      <c r="Q30" s="64"/>
      <c r="R30" s="64" t="s">
        <v>10</v>
      </c>
      <c r="S30" s="69">
        <f>(S25*1000)*90%*10000</f>
        <v>0</v>
      </c>
      <c r="T30" s="64"/>
      <c r="U30" s="64"/>
      <c r="V30" s="64"/>
      <c r="W30" s="64"/>
      <c r="X30" s="64"/>
      <c r="Y30" s="64"/>
      <c r="Z30" s="64"/>
      <c r="AA30" s="64"/>
      <c r="AB30" s="64"/>
      <c r="AD30" s="83"/>
      <c r="AE30" s="84" t="s">
        <v>120</v>
      </c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90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</row>
    <row r="32" spans="14:64" x14ac:dyDescent="0.3">
      <c r="N32" s="64"/>
      <c r="O32" s="65" t="s">
        <v>51</v>
      </c>
      <c r="P32" s="64" t="s">
        <v>69</v>
      </c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4:38" x14ac:dyDescent="0.3">
      <c r="N33" s="64"/>
      <c r="O33" s="64"/>
      <c r="P33" s="66" t="s">
        <v>63</v>
      </c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L33" s="92"/>
    </row>
    <row r="34" spans="14:38" x14ac:dyDescent="0.3">
      <c r="N34" s="64"/>
      <c r="O34" s="64"/>
      <c r="P34" s="66" t="s">
        <v>71</v>
      </c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4:38" x14ac:dyDescent="0.3">
      <c r="N35" s="64"/>
      <c r="O35" s="64"/>
      <c r="P35" s="65" t="s">
        <v>84</v>
      </c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4:38" x14ac:dyDescent="0.3">
      <c r="N36" s="64"/>
      <c r="O36" s="64"/>
      <c r="P36" s="64"/>
      <c r="Q36" s="70" t="s">
        <v>64</v>
      </c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H36" s="1"/>
    </row>
    <row r="37" spans="14:38" x14ac:dyDescent="0.3">
      <c r="N37" s="64"/>
      <c r="O37" s="64"/>
      <c r="P37" s="64"/>
      <c r="Q37" s="64" t="s">
        <v>74</v>
      </c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4:38" x14ac:dyDescent="0.3">
      <c r="N38" s="64"/>
      <c r="O38" s="64"/>
      <c r="P38" s="64"/>
      <c r="Q38" s="64"/>
      <c r="R38" s="64" t="s">
        <v>87</v>
      </c>
      <c r="S38" s="64"/>
      <c r="T38" s="64" t="s">
        <v>73</v>
      </c>
      <c r="U38" s="64"/>
      <c r="V38" s="64"/>
      <c r="W38" s="64"/>
      <c r="X38" s="64"/>
      <c r="Y38" s="64"/>
      <c r="Z38" s="64"/>
      <c r="AA38" s="64"/>
      <c r="AB38" s="64"/>
    </row>
    <row r="39" spans="14:38" x14ac:dyDescent="0.3">
      <c r="N39" s="64"/>
      <c r="O39" s="64"/>
      <c r="P39" s="64"/>
      <c r="Q39" s="64"/>
      <c r="R39" s="64" t="s">
        <v>88</v>
      </c>
      <c r="S39" s="64"/>
      <c r="T39" s="64" t="s">
        <v>72</v>
      </c>
      <c r="U39" s="64"/>
      <c r="V39" s="64"/>
      <c r="W39" s="64"/>
      <c r="X39" s="64"/>
      <c r="Y39" s="64"/>
      <c r="Z39" s="64"/>
      <c r="AA39" s="64"/>
      <c r="AB39" s="64"/>
    </row>
    <row r="40" spans="14:38" x14ac:dyDescent="0.3">
      <c r="N40" s="64"/>
      <c r="O40" s="64"/>
      <c r="P40" s="64"/>
      <c r="Q40" s="64"/>
      <c r="R40" s="70" t="s">
        <v>211</v>
      </c>
      <c r="S40" s="70"/>
      <c r="T40" s="70"/>
      <c r="U40" s="70"/>
      <c r="V40" s="70"/>
      <c r="W40" s="70"/>
      <c r="X40" s="64"/>
      <c r="Y40" s="64"/>
      <c r="Z40" s="64"/>
      <c r="AA40" s="64"/>
      <c r="AB40" s="64"/>
    </row>
    <row r="41" spans="14:38" x14ac:dyDescent="0.3"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4:38" x14ac:dyDescent="0.3">
      <c r="N42" s="64"/>
      <c r="O42" s="64"/>
      <c r="P42" s="64"/>
      <c r="Q42" s="65" t="s">
        <v>62</v>
      </c>
      <c r="R42" s="64" t="s">
        <v>75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4:38" x14ac:dyDescent="0.3">
      <c r="N43" s="64"/>
      <c r="O43" s="64"/>
      <c r="P43" s="64"/>
      <c r="Q43" s="64"/>
      <c r="R43" s="64" t="s">
        <v>76</v>
      </c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4:38" x14ac:dyDescent="0.3">
      <c r="N44" s="64"/>
      <c r="O44" s="64"/>
      <c r="P44" s="64"/>
      <c r="Q44" s="64"/>
      <c r="R44" s="64" t="s">
        <v>77</v>
      </c>
      <c r="S44" s="64"/>
      <c r="T44" s="64"/>
      <c r="U44" s="67">
        <f>4.66%*100*1.003</f>
        <v>4.6739799999999994</v>
      </c>
      <c r="V44" s="64" t="s">
        <v>65</v>
      </c>
      <c r="W44" s="64" t="s">
        <v>10</v>
      </c>
      <c r="X44" s="71">
        <f>U44*1000</f>
        <v>4673.9799999999996</v>
      </c>
      <c r="Y44" s="64" t="s">
        <v>78</v>
      </c>
      <c r="Z44" s="64"/>
      <c r="AA44" s="64"/>
      <c r="AB44" s="64"/>
    </row>
    <row r="45" spans="14:38" x14ac:dyDescent="0.3">
      <c r="N45" s="64"/>
      <c r="O45" s="64"/>
      <c r="P45" s="64"/>
      <c r="Q45" s="64"/>
      <c r="R45" s="64" t="s">
        <v>79</v>
      </c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4:38" x14ac:dyDescent="0.3"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4:38" x14ac:dyDescent="0.3">
      <c r="N47" s="64"/>
      <c r="O47" s="64"/>
      <c r="P47" s="64"/>
      <c r="Q47" s="64"/>
      <c r="R47" s="64" t="s">
        <v>66</v>
      </c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4:38" x14ac:dyDescent="0.3">
      <c r="N48" s="64"/>
      <c r="O48" s="64"/>
      <c r="P48" s="64"/>
      <c r="Q48" s="64"/>
      <c r="R48" s="64" t="s">
        <v>10</v>
      </c>
      <c r="S48" s="64" t="s">
        <v>80</v>
      </c>
      <c r="T48" s="64"/>
      <c r="U48" s="64"/>
      <c r="V48" s="64"/>
      <c r="W48" s="64"/>
      <c r="X48" s="64" t="s">
        <v>81</v>
      </c>
      <c r="Y48" s="64"/>
      <c r="Z48" s="64"/>
      <c r="AA48" s="64"/>
      <c r="AB48" s="64"/>
    </row>
    <row r="49" spans="14:28" x14ac:dyDescent="0.3">
      <c r="N49" s="64"/>
      <c r="O49" s="64"/>
      <c r="P49" s="64"/>
      <c r="Q49" s="64"/>
      <c r="R49" s="64" t="s">
        <v>10</v>
      </c>
      <c r="S49" s="71">
        <f>X44*90%*10000</f>
        <v>42065819.999999993</v>
      </c>
      <c r="T49" s="64"/>
      <c r="U49" s="64"/>
      <c r="V49" s="64"/>
      <c r="W49" s="64"/>
      <c r="X49" s="64"/>
      <c r="Y49" s="64"/>
      <c r="Z49" s="64"/>
      <c r="AA49" s="64"/>
      <c r="AB49" s="64"/>
    </row>
    <row r="51" spans="14:28" x14ac:dyDescent="0.3">
      <c r="N51" s="64"/>
      <c r="O51" s="65" t="s">
        <v>53</v>
      </c>
      <c r="P51" s="64" t="s">
        <v>82</v>
      </c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4:28" x14ac:dyDescent="0.3">
      <c r="N52" s="64"/>
      <c r="O52" s="64"/>
      <c r="P52" s="66" t="s">
        <v>63</v>
      </c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4:28" x14ac:dyDescent="0.3">
      <c r="N53" s="64"/>
      <c r="O53" s="64"/>
      <c r="P53" s="66" t="s">
        <v>206</v>
      </c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4:28" x14ac:dyDescent="0.3">
      <c r="N54" s="64"/>
      <c r="O54" s="64"/>
      <c r="P54" s="65" t="s">
        <v>83</v>
      </c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4:28" x14ac:dyDescent="0.3">
      <c r="N55" s="64"/>
      <c r="O55" s="64"/>
      <c r="P55" s="64"/>
      <c r="Q55" s="70" t="s">
        <v>64</v>
      </c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4:28" x14ac:dyDescent="0.3">
      <c r="N56" s="64"/>
      <c r="O56" s="64"/>
      <c r="P56" s="64"/>
      <c r="Q56" s="64" t="s">
        <v>85</v>
      </c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4:28" x14ac:dyDescent="0.3">
      <c r="N57" s="64"/>
      <c r="O57" s="64"/>
      <c r="P57" s="64"/>
      <c r="Q57" s="64" t="s">
        <v>86</v>
      </c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4:28" x14ac:dyDescent="0.3">
      <c r="N58" s="64"/>
      <c r="O58" s="64"/>
      <c r="P58" s="64"/>
      <c r="Q58" s="64"/>
      <c r="R58" s="64" t="s">
        <v>87</v>
      </c>
      <c r="S58" s="64"/>
      <c r="T58" s="64" t="s">
        <v>89</v>
      </c>
      <c r="U58" s="64"/>
      <c r="V58" s="64"/>
      <c r="W58" s="64"/>
      <c r="X58" s="64"/>
      <c r="Y58" s="64"/>
      <c r="Z58" s="64"/>
      <c r="AA58" s="64"/>
      <c r="AB58" s="64"/>
    </row>
    <row r="59" spans="14:28" x14ac:dyDescent="0.3">
      <c r="N59" s="64"/>
      <c r="O59" s="64"/>
      <c r="P59" s="64"/>
      <c r="Q59" s="64"/>
      <c r="R59" s="64" t="s">
        <v>88</v>
      </c>
      <c r="S59" s="64"/>
      <c r="T59" s="64" t="s">
        <v>90</v>
      </c>
      <c r="U59" s="64"/>
      <c r="V59" s="64"/>
      <c r="W59" s="64"/>
      <c r="X59" s="64"/>
      <c r="Y59" s="64"/>
      <c r="Z59" s="64"/>
      <c r="AA59" s="64"/>
      <c r="AB59" s="64"/>
    </row>
    <row r="60" spans="14:28" x14ac:dyDescent="0.3">
      <c r="N60" s="64"/>
      <c r="O60" s="64"/>
      <c r="P60" s="64"/>
      <c r="Q60" s="64"/>
      <c r="R60" s="64" t="s">
        <v>91</v>
      </c>
      <c r="S60" s="64"/>
      <c r="T60" s="64" t="s">
        <v>92</v>
      </c>
      <c r="U60" s="64"/>
      <c r="V60" s="64"/>
      <c r="W60" s="64"/>
      <c r="X60" s="64"/>
      <c r="Y60" s="64"/>
      <c r="Z60" s="64"/>
      <c r="AA60" s="64"/>
      <c r="AB60" s="64"/>
    </row>
    <row r="61" spans="14:28" x14ac:dyDescent="0.3">
      <c r="N61" s="64"/>
      <c r="O61" s="64"/>
      <c r="P61" s="64"/>
      <c r="Q61" s="64"/>
      <c r="R61" s="70" t="s">
        <v>218</v>
      </c>
      <c r="S61" s="70"/>
      <c r="T61" s="70"/>
      <c r="U61" s="70"/>
      <c r="V61" s="70"/>
      <c r="W61" s="70"/>
      <c r="X61" s="70"/>
      <c r="Y61" s="70"/>
      <c r="Z61" s="64"/>
      <c r="AA61" s="64"/>
      <c r="AB61" s="64"/>
    </row>
    <row r="62" spans="14:28" x14ac:dyDescent="0.3"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4:28" x14ac:dyDescent="0.3">
      <c r="N63" s="64"/>
      <c r="O63" s="64"/>
      <c r="P63" s="64"/>
      <c r="Q63" s="65" t="s">
        <v>62</v>
      </c>
      <c r="R63" s="64" t="s">
        <v>93</v>
      </c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4:28" x14ac:dyDescent="0.3">
      <c r="N64" s="64"/>
      <c r="O64" s="64"/>
      <c r="P64" s="64"/>
      <c r="Q64" s="64"/>
      <c r="R64" s="64" t="s">
        <v>94</v>
      </c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4:28" x14ac:dyDescent="0.3">
      <c r="N65" s="64"/>
      <c r="O65" s="64"/>
      <c r="P65" s="64"/>
      <c r="Q65" s="64"/>
      <c r="R65" s="64" t="s">
        <v>77</v>
      </c>
      <c r="S65" s="64"/>
      <c r="T65" s="64"/>
      <c r="U65" s="67">
        <f>6.11%*100*1.003</f>
        <v>6.1283300000000001</v>
      </c>
      <c r="V65" s="64" t="s">
        <v>65</v>
      </c>
      <c r="W65" s="64" t="s">
        <v>10</v>
      </c>
      <c r="X65" s="71">
        <f>U65*1000</f>
        <v>6128.33</v>
      </c>
      <c r="Y65" s="64" t="s">
        <v>78</v>
      </c>
      <c r="Z65" s="64"/>
      <c r="AA65" s="64"/>
      <c r="AB65" s="64"/>
    </row>
    <row r="66" spans="14:28" x14ac:dyDescent="0.3">
      <c r="N66" s="64"/>
      <c r="O66" s="64"/>
      <c r="P66" s="64"/>
      <c r="Q66" s="64"/>
      <c r="R66" s="64" t="s">
        <v>79</v>
      </c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4:28" x14ac:dyDescent="0.3"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4:28" x14ac:dyDescent="0.3">
      <c r="N68" s="64"/>
      <c r="O68" s="64"/>
      <c r="P68" s="64"/>
      <c r="Q68" s="64"/>
      <c r="R68" s="64" t="s">
        <v>66</v>
      </c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4:28" x14ac:dyDescent="0.3">
      <c r="N69" s="64"/>
      <c r="O69" s="64"/>
      <c r="P69" s="64"/>
      <c r="Q69" s="64"/>
      <c r="R69" s="64" t="s">
        <v>10</v>
      </c>
      <c r="S69" s="64" t="s">
        <v>95</v>
      </c>
      <c r="T69" s="64"/>
      <c r="U69" s="64"/>
      <c r="V69" s="64"/>
      <c r="W69" s="64"/>
      <c r="X69" s="64" t="s">
        <v>81</v>
      </c>
      <c r="Y69" s="64"/>
      <c r="Z69" s="64"/>
      <c r="AA69" s="64"/>
      <c r="AB69" s="64"/>
    </row>
    <row r="70" spans="14:28" x14ac:dyDescent="0.3">
      <c r="N70" s="64"/>
      <c r="O70" s="64"/>
      <c r="P70" s="64"/>
      <c r="Q70" s="64"/>
      <c r="R70" s="64" t="s">
        <v>10</v>
      </c>
      <c r="S70" s="71">
        <f>X65*10000</f>
        <v>61283300</v>
      </c>
      <c r="T70" s="64"/>
      <c r="U70" s="64"/>
      <c r="V70" s="64"/>
      <c r="W70" s="64"/>
      <c r="X70" s="64"/>
      <c r="Y70" s="64"/>
      <c r="Z70" s="64"/>
      <c r="AA70" s="64"/>
      <c r="AB70" s="64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24"/>
  <sheetViews>
    <sheetView showGridLines="0" topLeftCell="A7" zoomScale="55" zoomScaleNormal="55" workbookViewId="0">
      <selection activeCell="L20" sqref="L20"/>
    </sheetView>
  </sheetViews>
  <sheetFormatPr defaultRowHeight="14.4" x14ac:dyDescent="0.3"/>
  <cols>
    <col min="1" max="1" width="2.109375" customWidth="1"/>
    <col min="2" max="2" width="2.5546875" customWidth="1"/>
    <col min="3" max="3" width="1.5546875" customWidth="1"/>
    <col min="4" max="4" width="4.44140625" customWidth="1"/>
    <col min="5" max="5" width="16.5546875" customWidth="1"/>
    <col min="6" max="6" width="3.44140625" customWidth="1"/>
    <col min="9" max="9" width="4" customWidth="1"/>
    <col min="10" max="10" width="2.44140625" customWidth="1"/>
    <col min="11" max="11" width="9.6640625" customWidth="1"/>
    <col min="12" max="12" width="60.109375" customWidth="1"/>
    <col min="13" max="13" width="2.109375" customWidth="1"/>
    <col min="14" max="14" width="2.6640625" customWidth="1"/>
  </cols>
  <sheetData>
    <row r="2" spans="3:15" x14ac:dyDescent="0.3">
      <c r="C2" s="1" t="s">
        <v>197</v>
      </c>
      <c r="O2" s="1" t="s">
        <v>198</v>
      </c>
    </row>
    <row r="4" spans="3:15" ht="3" customHeight="1" x14ac:dyDescent="0.3">
      <c r="C4" s="2"/>
      <c r="D4" s="2"/>
      <c r="E4" s="100"/>
      <c r="F4" s="2"/>
      <c r="G4" s="38"/>
      <c r="H4" s="38"/>
      <c r="I4" s="38"/>
      <c r="J4" s="38"/>
      <c r="K4" s="38"/>
      <c r="L4" s="38"/>
      <c r="M4" s="38"/>
    </row>
    <row r="5" spans="3:15" x14ac:dyDescent="0.3">
      <c r="C5" s="2"/>
      <c r="D5" s="115" t="s">
        <v>148</v>
      </c>
      <c r="E5" s="116"/>
      <c r="F5" s="2"/>
      <c r="G5" s="38"/>
      <c r="H5" s="38"/>
      <c r="I5" s="38"/>
      <c r="J5" s="38"/>
      <c r="K5" s="38"/>
      <c r="L5" s="38"/>
      <c r="M5" s="38"/>
    </row>
    <row r="6" spans="3:15" ht="5.25" customHeight="1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3:15" x14ac:dyDescent="0.3">
      <c r="C7" s="2"/>
      <c r="D7" s="101"/>
      <c r="E7" s="102"/>
      <c r="F7" s="102"/>
      <c r="G7" s="102"/>
      <c r="H7" s="102"/>
      <c r="I7" s="102"/>
      <c r="J7" s="102"/>
      <c r="K7" s="102"/>
      <c r="L7" s="103"/>
      <c r="M7" s="2"/>
    </row>
    <row r="8" spans="3:15" x14ac:dyDescent="0.3">
      <c r="C8" s="2"/>
      <c r="D8" s="104"/>
      <c r="E8" s="12" t="s">
        <v>185</v>
      </c>
      <c r="F8" s="117" t="s">
        <v>187</v>
      </c>
      <c r="G8" s="106"/>
      <c r="H8" s="106"/>
      <c r="I8" s="107"/>
      <c r="J8" s="12"/>
      <c r="K8" s="12"/>
      <c r="L8" s="108"/>
      <c r="M8" s="2"/>
    </row>
    <row r="9" spans="3:15" x14ac:dyDescent="0.3">
      <c r="C9" s="2"/>
      <c r="D9" s="104"/>
      <c r="E9" s="12"/>
      <c r="F9" s="12"/>
      <c r="G9" s="12"/>
      <c r="H9" s="12"/>
      <c r="I9" s="12"/>
      <c r="J9" s="12"/>
      <c r="K9" s="12"/>
      <c r="L9" s="108"/>
      <c r="M9" s="2"/>
    </row>
    <row r="10" spans="3:15" x14ac:dyDescent="0.3">
      <c r="C10" s="2"/>
      <c r="D10" s="104"/>
      <c r="E10" s="12" t="s">
        <v>186</v>
      </c>
      <c r="F10" s="117" t="s">
        <v>188</v>
      </c>
      <c r="G10" s="106"/>
      <c r="H10" s="106"/>
      <c r="I10" s="107"/>
      <c r="J10" s="12"/>
      <c r="K10" s="12"/>
      <c r="L10" s="108"/>
      <c r="M10" s="2"/>
    </row>
    <row r="11" spans="3:15" x14ac:dyDescent="0.3">
      <c r="C11" s="2"/>
      <c r="D11" s="104"/>
      <c r="E11" s="12"/>
      <c r="F11" s="12"/>
      <c r="G11" s="12"/>
      <c r="H11" s="12"/>
      <c r="I11" s="12"/>
      <c r="J11" s="12"/>
      <c r="K11" s="12"/>
      <c r="L11" s="108"/>
      <c r="M11" s="2"/>
    </row>
    <row r="12" spans="3:15" x14ac:dyDescent="0.3">
      <c r="C12" s="2"/>
      <c r="D12" s="104"/>
      <c r="E12" s="12" t="s">
        <v>149</v>
      </c>
      <c r="F12" s="117" t="s">
        <v>178</v>
      </c>
      <c r="G12" s="106"/>
      <c r="H12" s="106"/>
      <c r="I12" s="107"/>
      <c r="J12" s="12"/>
      <c r="K12" s="12"/>
      <c r="L12" s="108" t="s">
        <v>179</v>
      </c>
      <c r="M12" s="2"/>
    </row>
    <row r="13" spans="3:15" x14ac:dyDescent="0.3">
      <c r="C13" s="2"/>
      <c r="D13" s="104"/>
      <c r="E13" s="12"/>
      <c r="F13" s="12"/>
      <c r="G13" s="12"/>
      <c r="H13" s="12"/>
      <c r="I13" s="12"/>
      <c r="J13" s="12"/>
      <c r="K13" s="12"/>
      <c r="L13" s="108"/>
      <c r="M13" s="2"/>
    </row>
    <row r="14" spans="3:15" x14ac:dyDescent="0.3">
      <c r="C14" s="2"/>
      <c r="D14" s="104"/>
      <c r="E14" s="12" t="s">
        <v>150</v>
      </c>
      <c r="F14" s="109" t="s">
        <v>183</v>
      </c>
      <c r="G14" s="110"/>
      <c r="H14" s="110"/>
      <c r="I14" s="111"/>
      <c r="J14" s="12"/>
      <c r="K14" s="12"/>
      <c r="L14" s="108" t="s">
        <v>180</v>
      </c>
      <c r="M14" s="2"/>
    </row>
    <row r="15" spans="3:15" x14ac:dyDescent="0.3">
      <c r="C15" s="2"/>
      <c r="D15" s="104"/>
      <c r="E15" s="12"/>
      <c r="F15" s="12"/>
      <c r="G15" s="12"/>
      <c r="H15" s="12"/>
      <c r="I15" s="12"/>
      <c r="J15" s="12"/>
      <c r="K15" s="12"/>
      <c r="L15" s="108"/>
      <c r="M15" s="2"/>
    </row>
    <row r="16" spans="3:15" x14ac:dyDescent="0.3">
      <c r="C16" s="2"/>
      <c r="D16" s="104"/>
      <c r="E16" s="12" t="s">
        <v>147</v>
      </c>
      <c r="F16" s="105"/>
      <c r="G16" s="106"/>
      <c r="H16" s="106"/>
      <c r="I16" s="107"/>
      <c r="J16" s="12"/>
      <c r="K16" s="12"/>
      <c r="L16" s="108" t="s">
        <v>157</v>
      </c>
      <c r="M16" s="2"/>
    </row>
    <row r="17" spans="3:13" x14ac:dyDescent="0.3">
      <c r="C17" s="2"/>
      <c r="D17" s="104"/>
      <c r="E17" s="12"/>
      <c r="F17" s="12"/>
      <c r="G17" s="12"/>
      <c r="H17" s="12"/>
      <c r="I17" s="12"/>
      <c r="J17" s="12"/>
      <c r="K17" s="12"/>
      <c r="L17" s="108"/>
      <c r="M17" s="2"/>
    </row>
    <row r="18" spans="3:13" x14ac:dyDescent="0.3">
      <c r="C18" s="2"/>
      <c r="D18" s="104"/>
      <c r="E18" s="12"/>
      <c r="F18" s="12"/>
      <c r="G18" s="12"/>
      <c r="H18" s="12"/>
      <c r="I18" s="12"/>
      <c r="J18" s="12"/>
      <c r="K18" s="12"/>
      <c r="L18" s="108"/>
      <c r="M18" s="2"/>
    </row>
    <row r="19" spans="3:13" x14ac:dyDescent="0.3">
      <c r="C19" s="2"/>
      <c r="D19" s="104"/>
      <c r="E19" s="12"/>
      <c r="F19" s="12"/>
      <c r="G19" s="12"/>
      <c r="H19" s="12"/>
      <c r="I19" s="12"/>
      <c r="J19" s="12"/>
      <c r="K19" s="12"/>
      <c r="L19" s="108"/>
      <c r="M19" s="2"/>
    </row>
    <row r="20" spans="3:13" x14ac:dyDescent="0.3">
      <c r="C20" s="2"/>
      <c r="D20" s="104"/>
      <c r="E20" s="12"/>
      <c r="F20" s="12"/>
      <c r="G20" s="12"/>
      <c r="H20" s="12"/>
      <c r="I20" s="12"/>
      <c r="J20" s="12"/>
      <c r="K20" s="12"/>
      <c r="L20" s="108"/>
      <c r="M20" s="2"/>
    </row>
    <row r="21" spans="3:13" x14ac:dyDescent="0.3">
      <c r="C21" s="2"/>
      <c r="D21" s="104"/>
      <c r="E21" s="12" t="s">
        <v>151</v>
      </c>
      <c r="F21" s="150"/>
      <c r="G21" s="151"/>
      <c r="H21" s="151"/>
      <c r="I21" s="152"/>
      <c r="J21" s="12"/>
      <c r="K21" s="12" t="s">
        <v>152</v>
      </c>
      <c r="L21" s="108" t="s">
        <v>158</v>
      </c>
      <c r="M21" s="2"/>
    </row>
    <row r="22" spans="3:13" x14ac:dyDescent="0.3">
      <c r="C22" s="2"/>
      <c r="D22" s="104"/>
      <c r="E22" s="12"/>
      <c r="F22" s="12"/>
      <c r="G22" s="12"/>
      <c r="H22" s="12"/>
      <c r="I22" s="12"/>
      <c r="J22" s="12"/>
      <c r="K22" s="12"/>
      <c r="L22" s="108"/>
      <c r="M22" s="2"/>
    </row>
    <row r="23" spans="3:13" x14ac:dyDescent="0.3">
      <c r="C23" s="2"/>
      <c r="D23" s="104"/>
      <c r="E23" s="12" t="s">
        <v>25</v>
      </c>
      <c r="F23" s="150"/>
      <c r="G23" s="151"/>
      <c r="H23" s="151"/>
      <c r="I23" s="152"/>
      <c r="J23" s="12"/>
      <c r="K23" s="12" t="s">
        <v>29</v>
      </c>
      <c r="L23" s="108" t="s">
        <v>159</v>
      </c>
      <c r="M23" s="2"/>
    </row>
    <row r="24" spans="3:13" x14ac:dyDescent="0.3">
      <c r="C24" s="2"/>
      <c r="D24" s="104"/>
      <c r="E24" s="12"/>
      <c r="F24" s="12"/>
      <c r="G24" s="12"/>
      <c r="H24" s="12"/>
      <c r="I24" s="12"/>
      <c r="J24" s="12"/>
      <c r="K24" s="12"/>
      <c r="L24" s="108"/>
      <c r="M24" s="2"/>
    </row>
    <row r="25" spans="3:13" x14ac:dyDescent="0.3">
      <c r="C25" s="2"/>
      <c r="D25" s="104"/>
      <c r="E25" s="26" t="s">
        <v>160</v>
      </c>
      <c r="F25" s="150"/>
      <c r="G25" s="151"/>
      <c r="H25" s="151"/>
      <c r="I25" s="152"/>
      <c r="J25" s="12"/>
      <c r="K25" s="12" t="s">
        <v>161</v>
      </c>
      <c r="L25" s="108" t="s">
        <v>191</v>
      </c>
      <c r="M25" s="2"/>
    </row>
    <row r="26" spans="3:13" x14ac:dyDescent="0.3">
      <c r="C26" s="2"/>
      <c r="D26" s="104"/>
      <c r="E26" s="12"/>
      <c r="F26" s="12"/>
      <c r="G26" s="12"/>
      <c r="H26" s="12"/>
      <c r="I26" s="12"/>
      <c r="J26" s="12"/>
      <c r="K26" s="12"/>
      <c r="L26" s="108"/>
      <c r="M26" s="2"/>
    </row>
    <row r="27" spans="3:13" x14ac:dyDescent="0.3">
      <c r="C27" s="2"/>
      <c r="D27" s="104"/>
      <c r="E27" s="12" t="s">
        <v>189</v>
      </c>
      <c r="F27" s="150"/>
      <c r="G27" s="151"/>
      <c r="H27" s="151"/>
      <c r="I27" s="152"/>
      <c r="J27" s="12"/>
      <c r="K27" s="12"/>
      <c r="L27" s="108" t="s">
        <v>190</v>
      </c>
      <c r="M27" s="2"/>
    </row>
    <row r="28" spans="3:13" x14ac:dyDescent="0.3">
      <c r="C28" s="2"/>
      <c r="D28" s="104"/>
      <c r="E28" s="12"/>
      <c r="F28" s="12"/>
      <c r="G28" s="12"/>
      <c r="H28" s="12"/>
      <c r="I28" s="12"/>
      <c r="J28" s="12"/>
      <c r="K28" s="12"/>
      <c r="L28" s="108"/>
      <c r="M28" s="2"/>
    </row>
    <row r="29" spans="3:13" x14ac:dyDescent="0.3">
      <c r="C29" s="2"/>
      <c r="D29" s="104"/>
      <c r="E29" s="12" t="s">
        <v>162</v>
      </c>
      <c r="F29" s="153">
        <f>F23+F27</f>
        <v>0</v>
      </c>
      <c r="G29" s="154"/>
      <c r="H29" s="154"/>
      <c r="I29" s="155"/>
      <c r="J29" s="12"/>
      <c r="K29" s="12" t="s">
        <v>29</v>
      </c>
      <c r="L29" s="108" t="s">
        <v>163</v>
      </c>
      <c r="M29" s="2"/>
    </row>
    <row r="30" spans="3:13" x14ac:dyDescent="0.3">
      <c r="C30" s="2"/>
      <c r="D30" s="104"/>
      <c r="E30" s="12"/>
      <c r="F30" s="12"/>
      <c r="G30" s="12"/>
      <c r="H30" s="12"/>
      <c r="I30" s="12"/>
      <c r="J30" s="12"/>
      <c r="K30" s="12"/>
      <c r="L30" s="108"/>
      <c r="M30" s="2"/>
    </row>
    <row r="31" spans="3:13" x14ac:dyDescent="0.3">
      <c r="C31" s="2"/>
      <c r="D31" s="104"/>
      <c r="E31" s="12" t="s">
        <v>153</v>
      </c>
      <c r="F31" s="147"/>
      <c r="G31" s="148"/>
      <c r="H31" s="148"/>
      <c r="I31" s="149"/>
      <c r="J31" s="12"/>
      <c r="K31" s="12" t="s">
        <v>164</v>
      </c>
      <c r="L31" s="108" t="s">
        <v>165</v>
      </c>
      <c r="M31" s="2"/>
    </row>
    <row r="32" spans="3:13" x14ac:dyDescent="0.3">
      <c r="C32" s="2"/>
      <c r="D32" s="104"/>
      <c r="E32" s="12"/>
      <c r="F32" s="12"/>
      <c r="G32" s="12"/>
      <c r="H32" s="12"/>
      <c r="I32" s="12"/>
      <c r="J32" s="12"/>
      <c r="K32" s="12"/>
      <c r="L32" s="108"/>
      <c r="M32" s="2"/>
    </row>
    <row r="33" spans="3:13" x14ac:dyDescent="0.3">
      <c r="C33" s="2"/>
      <c r="D33" s="104"/>
      <c r="E33" s="12" t="s">
        <v>154</v>
      </c>
      <c r="F33" s="147"/>
      <c r="G33" s="148"/>
      <c r="H33" s="148"/>
      <c r="I33" s="149"/>
      <c r="J33" s="12"/>
      <c r="K33" s="12" t="s">
        <v>155</v>
      </c>
      <c r="L33" s="108" t="s">
        <v>176</v>
      </c>
      <c r="M33" s="2"/>
    </row>
    <row r="34" spans="3:13" x14ac:dyDescent="0.3">
      <c r="C34" s="2"/>
      <c r="D34" s="104"/>
      <c r="E34" s="12"/>
      <c r="F34" s="12"/>
      <c r="G34" s="12"/>
      <c r="H34" s="12"/>
      <c r="I34" s="12"/>
      <c r="J34" s="12"/>
      <c r="K34" s="12"/>
      <c r="L34" s="108"/>
      <c r="M34" s="2"/>
    </row>
    <row r="35" spans="3:13" x14ac:dyDescent="0.3">
      <c r="C35" s="2"/>
      <c r="D35" s="104"/>
      <c r="E35" s="12" t="s">
        <v>167</v>
      </c>
      <c r="F35" s="153">
        <f>((F33/1000)*F31)/1000</f>
        <v>0</v>
      </c>
      <c r="G35" s="154"/>
      <c r="H35" s="154"/>
      <c r="I35" s="155"/>
      <c r="J35" s="12"/>
      <c r="K35" s="12" t="s">
        <v>156</v>
      </c>
      <c r="L35" s="108" t="s">
        <v>166</v>
      </c>
      <c r="M35" s="2"/>
    </row>
    <row r="36" spans="3:13" x14ac:dyDescent="0.3">
      <c r="C36" s="2"/>
      <c r="D36" s="104"/>
      <c r="E36" s="12"/>
      <c r="F36" s="12"/>
      <c r="G36" s="12"/>
      <c r="H36" s="12"/>
      <c r="I36" s="12"/>
      <c r="J36" s="12"/>
      <c r="K36" s="12"/>
      <c r="L36" s="108"/>
      <c r="M36" s="2"/>
    </row>
    <row r="37" spans="3:13" x14ac:dyDescent="0.3">
      <c r="C37" s="2"/>
      <c r="D37" s="104"/>
      <c r="E37" s="12" t="s">
        <v>168</v>
      </c>
      <c r="F37" s="147"/>
      <c r="G37" s="148"/>
      <c r="H37" s="148"/>
      <c r="I37" s="149"/>
      <c r="J37" s="12"/>
      <c r="K37" s="12" t="s">
        <v>156</v>
      </c>
      <c r="L37" s="108" t="s">
        <v>181</v>
      </c>
      <c r="M37" s="2"/>
    </row>
    <row r="38" spans="3:13" x14ac:dyDescent="0.3">
      <c r="C38" s="2"/>
      <c r="D38" s="104"/>
      <c r="E38" s="12"/>
      <c r="F38" s="12"/>
      <c r="G38" s="12"/>
      <c r="H38" s="12"/>
      <c r="I38" s="12"/>
      <c r="J38" s="12"/>
      <c r="K38" s="12"/>
      <c r="L38" s="108"/>
      <c r="M38" s="2"/>
    </row>
    <row r="39" spans="3:13" x14ac:dyDescent="0.3">
      <c r="C39" s="2"/>
      <c r="D39" s="104"/>
      <c r="E39" s="12" t="s">
        <v>169</v>
      </c>
      <c r="F39" s="147"/>
      <c r="G39" s="148"/>
      <c r="H39" s="148"/>
      <c r="I39" s="149"/>
      <c r="J39" s="12"/>
      <c r="K39" s="12" t="s">
        <v>156</v>
      </c>
      <c r="L39" s="108" t="s">
        <v>182</v>
      </c>
      <c r="M39" s="2"/>
    </row>
    <row r="40" spans="3:13" x14ac:dyDescent="0.3">
      <c r="C40" s="2"/>
      <c r="D40" s="104"/>
      <c r="E40" s="12"/>
      <c r="F40" s="12"/>
      <c r="G40" s="12"/>
      <c r="H40" s="12"/>
      <c r="I40" s="12"/>
      <c r="J40" s="12"/>
      <c r="K40" s="12"/>
      <c r="L40" s="108"/>
      <c r="M40" s="2"/>
    </row>
    <row r="41" spans="3:13" x14ac:dyDescent="0.3">
      <c r="C41" s="2"/>
      <c r="D41" s="104"/>
      <c r="E41" s="12" t="s">
        <v>170</v>
      </c>
      <c r="F41" s="153">
        <f>(F35+F39)-F37</f>
        <v>0</v>
      </c>
      <c r="G41" s="154"/>
      <c r="H41" s="154"/>
      <c r="I41" s="155"/>
      <c r="J41" s="12"/>
      <c r="K41" s="12" t="s">
        <v>156</v>
      </c>
      <c r="L41" s="108" t="s">
        <v>171</v>
      </c>
      <c r="M41" s="2"/>
    </row>
    <row r="42" spans="3:13" x14ac:dyDescent="0.3">
      <c r="C42" s="2"/>
      <c r="D42" s="104"/>
      <c r="E42" s="12"/>
      <c r="F42" s="12"/>
      <c r="G42" s="12"/>
      <c r="H42" s="12"/>
      <c r="I42" s="12"/>
      <c r="J42" s="12"/>
      <c r="K42" s="12"/>
      <c r="L42" s="108"/>
      <c r="M42" s="2"/>
    </row>
    <row r="43" spans="3:13" x14ac:dyDescent="0.3">
      <c r="C43" s="2"/>
      <c r="D43" s="112"/>
      <c r="E43" s="113"/>
      <c r="F43" s="113"/>
      <c r="G43" s="113"/>
      <c r="H43" s="113"/>
      <c r="I43" s="113"/>
      <c r="J43" s="113"/>
      <c r="K43" s="113"/>
      <c r="L43" s="114"/>
      <c r="M43" s="2"/>
    </row>
    <row r="44" spans="3:13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3:13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3:13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8" spans="3:13" x14ac:dyDescent="0.3">
      <c r="C48" s="118"/>
      <c r="D48" s="118" t="s">
        <v>172</v>
      </c>
      <c r="E48" s="118"/>
      <c r="F48" s="118"/>
      <c r="G48" s="118"/>
      <c r="H48" s="118"/>
      <c r="I48" s="118"/>
      <c r="J48" s="118"/>
      <c r="K48" s="118"/>
      <c r="L48" s="118"/>
      <c r="M48" s="118"/>
    </row>
    <row r="49" spans="3:13" x14ac:dyDescent="0.3">
      <c r="C49" s="118"/>
      <c r="D49" s="119" t="s">
        <v>173</v>
      </c>
      <c r="E49" s="118"/>
      <c r="F49" s="118"/>
      <c r="G49" s="118"/>
      <c r="H49" s="118"/>
      <c r="I49" s="118"/>
      <c r="J49" s="118"/>
      <c r="K49" s="118"/>
      <c r="L49" s="118"/>
      <c r="M49" s="118"/>
    </row>
    <row r="50" spans="3:13" x14ac:dyDescent="0.3">
      <c r="C50" s="118"/>
      <c r="D50" s="119" t="s">
        <v>184</v>
      </c>
      <c r="E50" s="118"/>
      <c r="F50" s="118"/>
      <c r="G50" s="118"/>
      <c r="H50" s="118"/>
      <c r="I50" s="118"/>
      <c r="J50" s="118"/>
      <c r="K50" s="118"/>
      <c r="L50" s="118"/>
      <c r="M50" s="118"/>
    </row>
    <row r="51" spans="3:13" x14ac:dyDescent="0.3">
      <c r="C51" s="118"/>
      <c r="D51" s="119" t="s">
        <v>174</v>
      </c>
      <c r="E51" s="118"/>
      <c r="F51" s="118"/>
      <c r="G51" s="118"/>
      <c r="H51" s="118"/>
      <c r="I51" s="118"/>
      <c r="J51" s="118"/>
      <c r="K51" s="118"/>
      <c r="L51" s="118"/>
      <c r="M51" s="118"/>
    </row>
    <row r="52" spans="3:13" x14ac:dyDescent="0.3">
      <c r="C52" s="118"/>
      <c r="D52" s="119" t="s">
        <v>175</v>
      </c>
      <c r="E52" s="118"/>
      <c r="F52" s="118"/>
      <c r="G52" s="118"/>
      <c r="H52" s="118"/>
      <c r="I52" s="118"/>
      <c r="J52" s="118"/>
      <c r="K52" s="118"/>
      <c r="L52" s="118"/>
      <c r="M52" s="118"/>
    </row>
    <row r="53" spans="3:13" x14ac:dyDescent="0.3"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</row>
    <row r="54" spans="3:13" x14ac:dyDescent="0.3">
      <c r="D54" s="1" t="s">
        <v>177</v>
      </c>
    </row>
    <row r="71" spans="4:4" x14ac:dyDescent="0.3">
      <c r="D71" s="1" t="s">
        <v>192</v>
      </c>
    </row>
    <row r="94" spans="4:4" x14ac:dyDescent="0.3">
      <c r="D94" s="1" t="s">
        <v>193</v>
      </c>
    </row>
    <row r="97" spans="4:13" x14ac:dyDescent="0.3">
      <c r="M97" s="1" t="s">
        <v>195</v>
      </c>
    </row>
    <row r="108" spans="4:13" x14ac:dyDescent="0.3">
      <c r="D108" t="s">
        <v>194</v>
      </c>
    </row>
    <row r="118" spans="4:13" x14ac:dyDescent="0.3">
      <c r="M118" t="s">
        <v>199</v>
      </c>
    </row>
    <row r="124" spans="4:13" x14ac:dyDescent="0.3">
      <c r="D124" s="1" t="s">
        <v>196</v>
      </c>
    </row>
  </sheetData>
  <mergeCells count="11">
    <mergeCell ref="F33:I33"/>
    <mergeCell ref="F35:I35"/>
    <mergeCell ref="F37:I37"/>
    <mergeCell ref="F39:I39"/>
    <mergeCell ref="F41:I41"/>
    <mergeCell ref="F31:I31"/>
    <mergeCell ref="F21:I21"/>
    <mergeCell ref="F23:I23"/>
    <mergeCell ref="F25:I25"/>
    <mergeCell ref="F27:I27"/>
    <mergeCell ref="F29:I2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"/>
  <sheetViews>
    <sheetView showGridLines="0" zoomScaleNormal="100" workbookViewId="0">
      <selection activeCell="L20" sqref="L20"/>
    </sheetView>
  </sheetViews>
  <sheetFormatPr defaultRowHeight="14.4" x14ac:dyDescent="0.3"/>
  <sheetData>
    <row r="3" spans="3:12" x14ac:dyDescent="0.3">
      <c r="C3" t="s">
        <v>200</v>
      </c>
      <c r="L3" t="s">
        <v>200</v>
      </c>
    </row>
    <row r="4" spans="3:12" x14ac:dyDescent="0.3">
      <c r="C4" t="s">
        <v>201</v>
      </c>
      <c r="L4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workflow</vt:lpstr>
      <vt:lpstr>workflow (2)</vt:lpstr>
      <vt:lpstr>work flow DO petani</vt:lpstr>
      <vt:lpstr>ARI konsep</vt:lpstr>
      <vt:lpstr>ARI djatiroto</vt:lpstr>
      <vt:lpstr>rule ARI</vt:lpstr>
      <vt:lpstr>konsep bagi hasil petani</vt:lpstr>
      <vt:lpstr>Sounding</vt:lpstr>
      <vt:lpstr>flowchart sounding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asuser</dc:creator>
  <cp:lastModifiedBy>AFFANDY</cp:lastModifiedBy>
  <dcterms:created xsi:type="dcterms:W3CDTF">2016-11-03T05:49:30Z</dcterms:created>
  <dcterms:modified xsi:type="dcterms:W3CDTF">2017-09-29T08:57:44Z</dcterms:modified>
</cp:coreProperties>
</file>