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RDIANA\2020\STIS\FINAL\Pertemuan 9\"/>
    </mc:Choice>
  </mc:AlternateContent>
  <bookViews>
    <workbookView xWindow="-105" yWindow="-105" windowWidth="19425" windowHeight="11025" activeTab="5"/>
  </bookViews>
  <sheets>
    <sheet name="Responsi 9" sheetId="3" r:id="rId1"/>
    <sheet name="Supply" sheetId="1" r:id="rId2"/>
    <sheet name="Use" sheetId="2" r:id="rId3"/>
    <sheet name="Tugas" sheetId="4" r:id="rId4"/>
    <sheet name="I-O" sheetId="5" r:id="rId5"/>
    <sheet name="Supply 17" sheetId="6" r:id="rId6"/>
    <sheet name="Use 17" sheetId="7" r:id="rId7"/>
    <sheet name="I-O 17 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6" l="1"/>
  <c r="AA31" i="7"/>
  <c r="W31" i="7"/>
  <c r="X31" i="7"/>
  <c r="Y31" i="7"/>
  <c r="Z31" i="7"/>
  <c r="V31" i="7"/>
  <c r="U31" i="7"/>
  <c r="T31" i="7"/>
  <c r="AE5" i="8" l="1"/>
  <c r="AF5" i="8"/>
  <c r="AG5" i="8"/>
  <c r="AE6" i="8"/>
  <c r="AF6" i="8"/>
  <c r="AG6" i="8"/>
  <c r="AE7" i="8"/>
  <c r="AF7" i="8"/>
  <c r="AH7" i="8" s="1"/>
  <c r="AG7" i="8"/>
  <c r="AE8" i="8"/>
  <c r="AF8" i="8"/>
  <c r="AG8" i="8"/>
  <c r="AE9" i="8"/>
  <c r="AF9" i="8"/>
  <c r="AG9" i="8"/>
  <c r="AE10" i="8"/>
  <c r="AF10" i="8"/>
  <c r="AG10" i="8"/>
  <c r="AH10" i="8" s="1"/>
  <c r="AE11" i="8"/>
  <c r="AF11" i="8"/>
  <c r="AG11" i="8"/>
  <c r="AE12" i="8"/>
  <c r="AF12" i="8"/>
  <c r="AG12" i="8"/>
  <c r="AE13" i="8"/>
  <c r="AF13" i="8"/>
  <c r="AG13" i="8"/>
  <c r="AE14" i="8"/>
  <c r="AF14" i="8"/>
  <c r="AG14" i="8"/>
  <c r="AH14" i="8" s="1"/>
  <c r="AE15" i="8"/>
  <c r="AF15" i="8"/>
  <c r="AG15" i="8"/>
  <c r="AE16" i="8"/>
  <c r="AH16" i="8" s="1"/>
  <c r="AF16" i="8"/>
  <c r="AG16" i="8"/>
  <c r="AE17" i="8"/>
  <c r="AF17" i="8"/>
  <c r="AG17" i="8"/>
  <c r="AE18" i="8"/>
  <c r="AF18" i="8"/>
  <c r="AG18" i="8"/>
  <c r="AE19" i="8"/>
  <c r="AF19" i="8"/>
  <c r="AG19" i="8"/>
  <c r="AE20" i="8"/>
  <c r="AF20" i="8"/>
  <c r="AG20" i="8"/>
  <c r="AE21" i="8"/>
  <c r="AF21" i="8"/>
  <c r="AG21" i="8"/>
  <c r="AH4" i="8"/>
  <c r="AG4" i="8"/>
  <c r="AF4" i="8"/>
  <c r="AE4" i="8"/>
  <c r="AD5" i="8"/>
  <c r="AH5" i="8" s="1"/>
  <c r="AD6" i="8"/>
  <c r="AD7" i="8"/>
  <c r="AD8" i="8"/>
  <c r="AD9" i="8"/>
  <c r="AH9" i="8" s="1"/>
  <c r="AD10" i="8"/>
  <c r="AD11" i="8"/>
  <c r="AD12" i="8"/>
  <c r="AD13" i="8"/>
  <c r="AH13" i="8" s="1"/>
  <c r="AD14" i="8"/>
  <c r="AD15" i="8"/>
  <c r="AD16" i="8"/>
  <c r="AD17" i="8"/>
  <c r="AH17" i="8" s="1"/>
  <c r="AD18" i="8"/>
  <c r="AD19" i="8"/>
  <c r="AD20" i="8"/>
  <c r="AD21" i="8"/>
  <c r="AH21" i="8" s="1"/>
  <c r="AD4" i="8"/>
  <c r="AB21" i="8"/>
  <c r="AC21" i="8"/>
  <c r="AB5" i="8"/>
  <c r="AC5" i="8" s="1"/>
  <c r="AB6" i="8"/>
  <c r="AC6" i="8"/>
  <c r="AB7" i="8"/>
  <c r="AC7" i="8" s="1"/>
  <c r="AB8" i="8"/>
  <c r="AC8" i="8"/>
  <c r="AB9" i="8"/>
  <c r="AC9" i="8" s="1"/>
  <c r="AB10" i="8"/>
  <c r="AC10" i="8"/>
  <c r="AB11" i="8"/>
  <c r="AC11" i="8" s="1"/>
  <c r="AB12" i="8"/>
  <c r="AC12" i="8"/>
  <c r="AB13" i="8"/>
  <c r="AC13" i="8" s="1"/>
  <c r="AB14" i="8"/>
  <c r="AC14" i="8"/>
  <c r="AB15" i="8"/>
  <c r="AC15" i="8" s="1"/>
  <c r="AB16" i="8"/>
  <c r="AC16" i="8"/>
  <c r="AB17" i="8"/>
  <c r="AC17" i="8" s="1"/>
  <c r="AB18" i="8"/>
  <c r="AC18" i="8"/>
  <c r="AB19" i="8"/>
  <c r="AC19" i="8" s="1"/>
  <c r="AB20" i="8"/>
  <c r="AC20" i="8"/>
  <c r="AC4" i="8"/>
  <c r="AB4" i="8"/>
  <c r="T30" i="8"/>
  <c r="T29" i="8"/>
  <c r="T28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T26" i="8"/>
  <c r="T25" i="8"/>
  <c r="T24" i="8"/>
  <c r="T23" i="8"/>
  <c r="T22" i="8"/>
  <c r="T27" i="8" s="1"/>
  <c r="AA21" i="8"/>
  <c r="Z21" i="8"/>
  <c r="Y21" i="8"/>
  <c r="X21" i="8"/>
  <c r="W21" i="8"/>
  <c r="V21" i="8"/>
  <c r="U21" i="8"/>
  <c r="S21" i="8"/>
  <c r="S31" i="8" s="1"/>
  <c r="R21" i="8"/>
  <c r="R31" i="8" s="1"/>
  <c r="Q21" i="8"/>
  <c r="Q31" i="8" s="1"/>
  <c r="P21" i="8"/>
  <c r="P31" i="8" s="1"/>
  <c r="O21" i="8"/>
  <c r="O31" i="8" s="1"/>
  <c r="N21" i="8"/>
  <c r="N31" i="8" s="1"/>
  <c r="M21" i="8"/>
  <c r="M31" i="8" s="1"/>
  <c r="L21" i="8"/>
  <c r="L31" i="8" s="1"/>
  <c r="K21" i="8"/>
  <c r="K31" i="8" s="1"/>
  <c r="J21" i="8"/>
  <c r="J31" i="8" s="1"/>
  <c r="I21" i="8"/>
  <c r="I31" i="8" s="1"/>
  <c r="H21" i="8"/>
  <c r="H31" i="8" s="1"/>
  <c r="G21" i="8"/>
  <c r="G31" i="8" s="1"/>
  <c r="F21" i="8"/>
  <c r="F31" i="8" s="1"/>
  <c r="E21" i="8"/>
  <c r="E31" i="8" s="1"/>
  <c r="D21" i="8"/>
  <c r="D31" i="8" s="1"/>
  <c r="C21" i="8"/>
  <c r="C31" i="8" s="1"/>
  <c r="T19" i="8"/>
  <c r="T18" i="8"/>
  <c r="T17" i="8"/>
  <c r="T15" i="8"/>
  <c r="T14" i="8"/>
  <c r="T12" i="8"/>
  <c r="T9" i="8"/>
  <c r="T8" i="8"/>
  <c r="T7" i="8"/>
  <c r="T21" i="8" s="1"/>
  <c r="T31" i="8" s="1"/>
  <c r="B34" i="6"/>
  <c r="B69" i="1"/>
  <c r="B36" i="6"/>
  <c r="B37" i="6"/>
  <c r="B71" i="1"/>
  <c r="B33" i="6"/>
  <c r="B29" i="6"/>
  <c r="B28" i="6"/>
  <c r="B27" i="6"/>
  <c r="B25" i="6"/>
  <c r="B24" i="6"/>
  <c r="B23" i="6"/>
  <c r="Z64" i="2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B27" i="7"/>
  <c r="C21" i="7"/>
  <c r="C31" i="7" s="1"/>
  <c r="D21" i="7"/>
  <c r="D31" i="7" s="1"/>
  <c r="E21" i="7"/>
  <c r="E31" i="7" s="1"/>
  <c r="F21" i="7"/>
  <c r="F31" i="7" s="1"/>
  <c r="G21" i="7"/>
  <c r="G31" i="7" s="1"/>
  <c r="H21" i="7"/>
  <c r="H31" i="7" s="1"/>
  <c r="I21" i="7"/>
  <c r="I31" i="7" s="1"/>
  <c r="J21" i="7"/>
  <c r="J31" i="7" s="1"/>
  <c r="K21" i="7"/>
  <c r="K31" i="7" s="1"/>
  <c r="L21" i="7"/>
  <c r="L31" i="7" s="1"/>
  <c r="M21" i="7"/>
  <c r="M31" i="7" s="1"/>
  <c r="N21" i="7"/>
  <c r="N31" i="7" s="1"/>
  <c r="O21" i="7"/>
  <c r="O31" i="7" s="1"/>
  <c r="P21" i="7"/>
  <c r="P31" i="7" s="1"/>
  <c r="Q21" i="7"/>
  <c r="Q31" i="7" s="1"/>
  <c r="R21" i="7"/>
  <c r="R31" i="7" s="1"/>
  <c r="T21" i="7"/>
  <c r="U21" i="7"/>
  <c r="V21" i="7"/>
  <c r="W21" i="7"/>
  <c r="X21" i="7"/>
  <c r="Y21" i="7"/>
  <c r="Z21" i="7"/>
  <c r="B21" i="7"/>
  <c r="B31" i="7" s="1"/>
  <c r="S7" i="7"/>
  <c r="AA7" i="7" s="1"/>
  <c r="S8" i="7"/>
  <c r="AA8" i="7" s="1"/>
  <c r="S9" i="7"/>
  <c r="AA9" i="7" s="1"/>
  <c r="S12" i="7"/>
  <c r="AA12" i="7" s="1"/>
  <c r="S14" i="7"/>
  <c r="AA14" i="7" s="1"/>
  <c r="S15" i="7"/>
  <c r="AA15" i="7" s="1"/>
  <c r="S17" i="7"/>
  <c r="AA17" i="7" s="1"/>
  <c r="S18" i="7"/>
  <c r="AA18" i="7" s="1"/>
  <c r="S19" i="7"/>
  <c r="AA19" i="7" s="1"/>
  <c r="S22" i="7"/>
  <c r="S23" i="7"/>
  <c r="S24" i="7"/>
  <c r="S25" i="7"/>
  <c r="S26" i="7"/>
  <c r="S28" i="7"/>
  <c r="S29" i="7"/>
  <c r="S30" i="7"/>
  <c r="S5" i="6"/>
  <c r="V5" i="6" s="1"/>
  <c r="Z5" i="6" s="1"/>
  <c r="S6" i="6"/>
  <c r="V6" i="6" s="1"/>
  <c r="Z6" i="6" s="1"/>
  <c r="S7" i="6"/>
  <c r="V7" i="6" s="1"/>
  <c r="Z7" i="6" s="1"/>
  <c r="S8" i="6"/>
  <c r="V8" i="6" s="1"/>
  <c r="Z8" i="6" s="1"/>
  <c r="S9" i="6"/>
  <c r="V9" i="6" s="1"/>
  <c r="Z9" i="6" s="1"/>
  <c r="S10" i="6"/>
  <c r="V10" i="6" s="1"/>
  <c r="Z10" i="6" s="1"/>
  <c r="S11" i="6"/>
  <c r="V11" i="6" s="1"/>
  <c r="Z11" i="6" s="1"/>
  <c r="S12" i="6"/>
  <c r="V12" i="6" s="1"/>
  <c r="Z12" i="6" s="1"/>
  <c r="S13" i="6"/>
  <c r="V13" i="6" s="1"/>
  <c r="Z13" i="6" s="1"/>
  <c r="S14" i="6"/>
  <c r="V14" i="6" s="1"/>
  <c r="Z14" i="6" s="1"/>
  <c r="S15" i="6"/>
  <c r="V15" i="6" s="1"/>
  <c r="Z15" i="6" s="1"/>
  <c r="S16" i="6"/>
  <c r="V16" i="6" s="1"/>
  <c r="Z16" i="6" s="1"/>
  <c r="S17" i="6"/>
  <c r="V17" i="6" s="1"/>
  <c r="Z17" i="6" s="1"/>
  <c r="S18" i="6"/>
  <c r="V18" i="6" s="1"/>
  <c r="Z18" i="6" s="1"/>
  <c r="S19" i="6"/>
  <c r="V19" i="6" s="1"/>
  <c r="Z19" i="6" s="1"/>
  <c r="S20" i="6"/>
  <c r="V20" i="6" s="1"/>
  <c r="Z20" i="6" s="1"/>
  <c r="S4" i="6"/>
  <c r="V4" i="6" s="1"/>
  <c r="Z4" i="6" s="1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T21" i="6"/>
  <c r="U21" i="6"/>
  <c r="W21" i="6"/>
  <c r="X21" i="6"/>
  <c r="Y21" i="6"/>
  <c r="B21" i="6"/>
  <c r="AH19" i="8" l="1"/>
  <c r="AH12" i="8"/>
  <c r="AH15" i="8"/>
  <c r="AH8" i="8"/>
  <c r="AH6" i="8"/>
  <c r="AH20" i="8"/>
  <c r="AH18" i="8"/>
  <c r="AH11" i="8"/>
  <c r="S27" i="7"/>
  <c r="S21" i="7"/>
  <c r="AA21" i="7"/>
  <c r="S21" i="6"/>
  <c r="V21" i="6" s="1"/>
  <c r="Z21" i="6" s="1"/>
  <c r="S31" i="7" l="1"/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" i="5"/>
  <c r="L23" i="5"/>
  <c r="M23" i="5"/>
  <c r="Q23" i="5" s="1"/>
  <c r="N23" i="5"/>
  <c r="O23" i="5"/>
  <c r="P23" i="5"/>
  <c r="K23" i="5"/>
  <c r="J23" i="5"/>
  <c r="C62" i="5"/>
  <c r="B62" i="5"/>
  <c r="C58" i="5"/>
  <c r="C51" i="5"/>
  <c r="AG50" i="2"/>
  <c r="AF64" i="2"/>
  <c r="AA64" i="2"/>
  <c r="X64" i="2"/>
  <c r="Y64" i="2"/>
  <c r="AB64" i="2"/>
  <c r="AC64" i="2"/>
  <c r="AD64" i="2"/>
  <c r="AE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B64" i="2"/>
  <c r="B72" i="1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2" i="2"/>
  <c r="AG53" i="2"/>
  <c r="AG54" i="2"/>
  <c r="AG55" i="2"/>
  <c r="AG56" i="2"/>
  <c r="AG57" i="2"/>
  <c r="AG58" i="2"/>
  <c r="AG59" i="2"/>
  <c r="AG60" i="2"/>
  <c r="AG61" i="2"/>
  <c r="AG62" i="2"/>
  <c r="AG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4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Y58" i="2"/>
  <c r="Z58" i="2"/>
  <c r="AA58" i="2"/>
  <c r="AB58" i="2"/>
  <c r="AC58" i="2"/>
  <c r="AD58" i="2"/>
  <c r="AE58" i="2"/>
  <c r="AF58" i="2"/>
  <c r="B58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Y51" i="2"/>
  <c r="Z51" i="2"/>
  <c r="AG51" i="2" s="1"/>
  <c r="AA51" i="2"/>
  <c r="AB51" i="2"/>
  <c r="AC51" i="2"/>
  <c r="AD51" i="2"/>
  <c r="AE51" i="2"/>
  <c r="AF51" i="2"/>
  <c r="B51" i="2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4" i="1"/>
  <c r="AH50" i="2"/>
  <c r="C54" i="1"/>
  <c r="C55" i="1" s="1"/>
  <c r="D54" i="1"/>
  <c r="E54" i="1"/>
  <c r="E55" i="1" s="1"/>
  <c r="F54" i="1"/>
  <c r="F55" i="1" s="1"/>
  <c r="G54" i="1"/>
  <c r="G55" i="1" s="1"/>
  <c r="H54" i="1"/>
  <c r="I54" i="1"/>
  <c r="I55" i="1" s="1"/>
  <c r="J54" i="1"/>
  <c r="J55" i="1" s="1"/>
  <c r="K54" i="1"/>
  <c r="K55" i="1" s="1"/>
  <c r="L54" i="1"/>
  <c r="M54" i="1"/>
  <c r="N54" i="1"/>
  <c r="O54" i="1"/>
  <c r="O55" i="1" s="1"/>
  <c r="P54" i="1"/>
  <c r="Q54" i="1"/>
  <c r="Q55" i="1" s="1"/>
  <c r="R54" i="1"/>
  <c r="R55" i="1" s="1"/>
  <c r="S54" i="1"/>
  <c r="S55" i="1" s="1"/>
  <c r="T54" i="1"/>
  <c r="T55" i="1" s="1"/>
  <c r="U54" i="1"/>
  <c r="U55" i="1" s="1"/>
  <c r="V54" i="1"/>
  <c r="V55" i="1" s="1"/>
  <c r="W54" i="1"/>
  <c r="W55" i="1" s="1"/>
  <c r="Y54" i="1"/>
  <c r="Z54" i="1"/>
  <c r="Z55" i="1" s="1"/>
  <c r="AA54" i="1"/>
  <c r="AA55" i="1" s="1"/>
  <c r="AC54" i="1"/>
  <c r="AC55" i="1" s="1"/>
  <c r="AD54" i="1"/>
  <c r="AD55" i="1" s="1"/>
  <c r="AE54" i="1"/>
  <c r="AF54" i="1"/>
  <c r="AF55" i="1" s="1"/>
  <c r="D55" i="1"/>
  <c r="H55" i="1"/>
  <c r="L55" i="1"/>
  <c r="M55" i="1"/>
  <c r="N55" i="1"/>
  <c r="P55" i="1"/>
  <c r="Y55" i="1"/>
  <c r="AE55" i="1"/>
  <c r="B55" i="1"/>
  <c r="B54" i="1"/>
  <c r="B68" i="1"/>
  <c r="X55" i="1" l="1"/>
  <c r="X54" i="1"/>
  <c r="B66" i="1"/>
  <c r="B63" i="1"/>
  <c r="B64" i="1"/>
  <c r="B62" i="1"/>
  <c r="B58" i="1"/>
  <c r="B60" i="1" s="1"/>
  <c r="B59" i="1"/>
</calcChain>
</file>

<file path=xl/sharedStrings.xml><?xml version="1.0" encoding="utf-8"?>
<sst xmlns="http://schemas.openxmlformats.org/spreadsheetml/2006/main" count="445" uniqueCount="147">
  <si>
    <t>Agriculture, forestry and fishing</t>
  </si>
  <si>
    <t>Mining and quarrying</t>
  </si>
  <si>
    <t>Manufacturing</t>
  </si>
  <si>
    <t xml:space="preserve">Electricity and gas supply
</t>
  </si>
  <si>
    <t xml:space="preserve">Water supply and waste management
</t>
  </si>
  <si>
    <t xml:space="preserve">Construction
</t>
  </si>
  <si>
    <t xml:space="preserve">Wholesale, retail trade and repair vehicles
</t>
  </si>
  <si>
    <t xml:space="preserve">Transportation and storage
</t>
  </si>
  <si>
    <t xml:space="preserve">Accommodation and food serving
</t>
  </si>
  <si>
    <t xml:space="preserve">nformation and communication
</t>
  </si>
  <si>
    <t xml:space="preserve">Financial and insurance activities
</t>
  </si>
  <si>
    <t xml:space="preserve">Real estate activities
</t>
  </si>
  <si>
    <t xml:space="preserve"> Professional, scientific, technical activities
</t>
  </si>
  <si>
    <t>Administrative and support service activities</t>
  </si>
  <si>
    <t>Public administration and services</t>
  </si>
  <si>
    <t>Education</t>
  </si>
  <si>
    <t xml:space="preserve">Human health and social work activities
</t>
  </si>
  <si>
    <t xml:space="preserve">Arts, entertainment and recreation
</t>
  </si>
  <si>
    <t>Other service activities</t>
  </si>
  <si>
    <t>Activities of households as employers</t>
  </si>
  <si>
    <t>Services n.e.c</t>
  </si>
  <si>
    <t xml:space="preserve"> Domestic supply (columns 1+2+…+21)
</t>
  </si>
  <si>
    <t>Imports of goods</t>
  </si>
  <si>
    <t>Imports of services</t>
  </si>
  <si>
    <t xml:space="preserve"> Supply at basic prices (columns 22+23+24)</t>
  </si>
  <si>
    <t xml:space="preserve">Trade and transport margins
</t>
  </si>
  <si>
    <t>Taxes on products</t>
  </si>
  <si>
    <t xml:space="preserve"> Subsidies on products (–)
</t>
  </si>
  <si>
    <t>Total (25+26+27-28)</t>
  </si>
  <si>
    <t>1    Products of agriculture</t>
  </si>
  <si>
    <t>2    Products of forestry</t>
  </si>
  <si>
    <t>3    Products of fishing</t>
  </si>
  <si>
    <t>4    Crude petroleum and natural gas</t>
  </si>
  <si>
    <t>5    Other mining and quarrying products</t>
  </si>
  <si>
    <t>6    Food products</t>
  </si>
  <si>
    <t>7    Beverages and tobacco</t>
  </si>
  <si>
    <t>8    Textiles, wearing apparel and leather</t>
  </si>
  <si>
    <t>9    Wood, paper products and printing services</t>
  </si>
  <si>
    <t>10    Coke and refined petroleum products</t>
  </si>
  <si>
    <t>11    Chemicals and chemical products</t>
  </si>
  <si>
    <t>12    Pharmaceutical products  and preparations</t>
  </si>
  <si>
    <t>13    Rubber, plastics and non-metallic minerals</t>
  </si>
  <si>
    <t>14    Basic metals</t>
  </si>
  <si>
    <t>15    Metal products</t>
  </si>
  <si>
    <t>16    Computer, electronic and optical products</t>
  </si>
  <si>
    <t>17    Electrical equipment</t>
  </si>
  <si>
    <t>18    Machinery and equipment n.e.c.</t>
  </si>
  <si>
    <t>19    Transport equipment</t>
  </si>
  <si>
    <t>20    Other manufactured goods and repair</t>
  </si>
  <si>
    <t>21    Electricity, gas, steam and air conditioning</t>
  </si>
  <si>
    <t>22    Water supply and waste management</t>
  </si>
  <si>
    <t>23    Constructions and construction works</t>
  </si>
  <si>
    <t>24    Trade and repair of motor vehicles</t>
  </si>
  <si>
    <t>25    Wholesale trade</t>
  </si>
  <si>
    <t>26    Retail trade</t>
  </si>
  <si>
    <t>27    Transportation and storage services</t>
  </si>
  <si>
    <t>28    Postal and courier services</t>
  </si>
  <si>
    <t>29    Accommodation and food services</t>
  </si>
  <si>
    <t>30    Publishing, audiovisual and broadcasting</t>
  </si>
  <si>
    <t>31    Telecommunications services</t>
  </si>
  <si>
    <t>32    IT- and information services</t>
  </si>
  <si>
    <t>33    Financial and insurance services</t>
  </si>
  <si>
    <t>34    Real estate services</t>
  </si>
  <si>
    <t>35    Professional and technical activities</t>
  </si>
  <si>
    <t>36    Scientific research and development services</t>
  </si>
  <si>
    <t>37    Administrative and support services</t>
  </si>
  <si>
    <t>38    Public administration and services</t>
  </si>
  <si>
    <t>39    Education services</t>
  </si>
  <si>
    <t>40    Human health and social work services</t>
  </si>
  <si>
    <t>41    Arts, entertainment and recreation services</t>
  </si>
  <si>
    <t>42    Other services</t>
  </si>
  <si>
    <t>43    Services of households as employers</t>
  </si>
  <si>
    <t>44    Margins on merchanting</t>
  </si>
  <si>
    <t>45    Services n.e.c.</t>
  </si>
  <si>
    <t>46    Not imputed goods and services</t>
  </si>
  <si>
    <t xml:space="preserve">47    Trade and transport margins
</t>
  </si>
  <si>
    <t>48    Cif/fob-adjustment and reclassification</t>
  </si>
  <si>
    <t>49    Cif/fob-reclassification</t>
  </si>
  <si>
    <t>50    Supply at basic prices</t>
  </si>
  <si>
    <t xml:space="preserve"> Total  (Columns 1+..+21)
</t>
  </si>
  <si>
    <t>Exports of goods</t>
  </si>
  <si>
    <t>Export of services</t>
  </si>
  <si>
    <t xml:space="preserve"> Final consumption households incl. NPISHs
</t>
  </si>
  <si>
    <t xml:space="preserve">Final consumption general government
</t>
  </si>
  <si>
    <t xml:space="preserve">Gross fixed capital formation
</t>
  </si>
  <si>
    <t xml:space="preserve"> Changes in inventories
</t>
  </si>
  <si>
    <t xml:space="preserve">Consumption residents in rest of the world
</t>
  </si>
  <si>
    <t xml:space="preserve">Total
</t>
  </si>
  <si>
    <t>47    Total intermediate consumption (1+….+46)</t>
  </si>
  <si>
    <t>48    Other taxes on production</t>
  </si>
  <si>
    <t>49    Other subsidies on production (–)</t>
  </si>
  <si>
    <t>50    Wages and salaries</t>
  </si>
  <si>
    <t>51    Employers' social contributions</t>
  </si>
  <si>
    <t>52    Operating surplus (gross)</t>
  </si>
  <si>
    <t>53    Value added at basic prices (rows 48+49+50+51)</t>
  </si>
  <si>
    <t>54    Consumption by non-residents in the Netherlands</t>
  </si>
  <si>
    <t>55    Consumption by residents in the rest of the world</t>
  </si>
  <si>
    <t>56    Cif/fob-adjustment</t>
  </si>
  <si>
    <t>57    Use at purchasers' prices</t>
  </si>
  <si>
    <r>
      <rPr>
        <vertAlign val="superscript"/>
        <sz val="10"/>
        <rFont val="Calibri"/>
        <family val="2"/>
      </rPr>
      <t xml:space="preserve">1) </t>
    </r>
    <r>
      <rPr>
        <sz val="10"/>
        <rFont val="Calibri"/>
        <family val="2"/>
      </rPr>
      <t>Including acquisitions less disposals of valuables.</t>
    </r>
  </si>
  <si>
    <t>a. PDB Produksi</t>
  </si>
  <si>
    <t>b. PDB Pengeluaran</t>
  </si>
  <si>
    <t>c. PDB Pendapatan</t>
  </si>
  <si>
    <t xml:space="preserve">G 2  Use table 2018* at purchasers' prices </t>
  </si>
  <si>
    <t>G 1 Supply table 2018* at basic prices</t>
  </si>
  <si>
    <t>Dari data SUT tahun 2018, hitunglah!</t>
  </si>
  <si>
    <t>Contoh dashboard:</t>
  </si>
  <si>
    <t>Dari data SUT 2018, buatlah dashboard untuk menampilkan data-data yang dapat diperoleh dari data tersebut!</t>
  </si>
  <si>
    <t>Pajak-Subsidi</t>
  </si>
  <si>
    <t>NTB Produksi</t>
  </si>
  <si>
    <t>PDB Produksi</t>
  </si>
  <si>
    <t>NTB Pendapatan</t>
  </si>
  <si>
    <t>PDB Pendapatan</t>
  </si>
  <si>
    <t>PDB Pengeluaran</t>
  </si>
  <si>
    <t xml:space="preserve">Supply </t>
  </si>
  <si>
    <t>Use</t>
  </si>
  <si>
    <t>Input</t>
  </si>
  <si>
    <t>Output</t>
  </si>
  <si>
    <t>50    Total</t>
  </si>
  <si>
    <t>Total</t>
  </si>
  <si>
    <t>Input Antara</t>
  </si>
  <si>
    <t>Input Primer</t>
  </si>
  <si>
    <t>Total Output</t>
  </si>
  <si>
    <t>Total Input</t>
  </si>
  <si>
    <t>Pertanian, Kehutanan, dan Perikanan</t>
  </si>
  <si>
    <t>Pertambangan dan Penggalian</t>
  </si>
  <si>
    <t>Industri Pengolahan</t>
  </si>
  <si>
    <t>Pengadaan Listrik dan Gas</t>
  </si>
  <si>
    <t>Pengadaan Air, Pengelolaan Sampah, Limbah dan Daur Ulang</t>
  </si>
  <si>
    <t>Konstruksi</t>
  </si>
  <si>
    <t>Perdagangan Besar dan Eceran; Reparasi Mobil dan Sepeda Motor</t>
  </si>
  <si>
    <t>Transportasi dan Pergudangan</t>
  </si>
  <si>
    <t>Penyediaan Akomodasi dan Makan Minum</t>
  </si>
  <si>
    <t>Informasi dan Komunikasi</t>
  </si>
  <si>
    <t>Jasa Keuangan dan Asuransi</t>
  </si>
  <si>
    <t>Real Estat</t>
  </si>
  <si>
    <t>Jasa Perusahaan</t>
  </si>
  <si>
    <t>Administrasi Pemerintah, Pertahanan dan Jaminan Sosial Wajib</t>
  </si>
  <si>
    <t>Jasa Pendidikan</t>
  </si>
  <si>
    <t>Jasa Kesehatan dan Kegiatan Sosial</t>
  </si>
  <si>
    <t>Jasa Lainnya</t>
  </si>
  <si>
    <t xml:space="preserve"> Total Permintaan Antara (Columns 1+..+21)
</t>
  </si>
  <si>
    <t xml:space="preserve"> Total Permintaan Akhir (Columns 1+..+21)
</t>
  </si>
  <si>
    <t xml:space="preserve">Total Permintaan
</t>
  </si>
  <si>
    <t xml:space="preserve">Total Penyediaan
</t>
  </si>
  <si>
    <t>Imports</t>
  </si>
  <si>
    <t>Taxes on products-Subsidi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</si>
</sst>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0"/>
      <color rgb="FF000000"/>
      <name val="Times New Roman"/>
      <family val="1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vertAlign val="superscript"/>
      <sz val="10"/>
      <name val="Calibri"/>
      <family val="2"/>
    </font>
    <font>
      <sz val="10"/>
      <color rgb="FF000000"/>
      <name val="Times New Roman"/>
      <family val="1"/>
    </font>
    <font>
      <sz val="10"/>
      <color rgb="FFFF0000"/>
      <name val="Calibri"/>
      <family val="2"/>
    </font>
    <font>
      <sz val="10"/>
      <color rgb="FFFF0000"/>
      <name val="Times New Roman"/>
      <family val="1"/>
    </font>
    <font>
      <b/>
      <sz val="10"/>
      <color rgb="FFFF0000"/>
      <name val="Calibri"/>
      <family val="2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CDCDC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DCDCDC"/>
      </right>
      <top/>
      <bottom/>
      <diagonal/>
    </border>
    <border>
      <left style="thin">
        <color rgb="FFDCDCDC"/>
      </left>
      <right style="thin">
        <color rgb="FFDCDCDC"/>
      </right>
      <top/>
      <bottom/>
      <diagonal/>
    </border>
    <border>
      <left style="thin">
        <color rgb="FFDCDCDC"/>
      </left>
      <right/>
      <top/>
      <bottom/>
      <diagonal/>
    </border>
    <border>
      <left/>
      <right style="thin">
        <color rgb="FFDCDCDC"/>
      </right>
      <top/>
      <bottom style="thin">
        <color rgb="FFDCDCDC"/>
      </bottom>
      <diagonal/>
    </border>
    <border>
      <left style="thin">
        <color rgb="FFDCDCDC"/>
      </left>
      <right style="thin">
        <color rgb="FFDCDCDC"/>
      </right>
      <top/>
      <bottom style="thin">
        <color rgb="FFDCDCDC"/>
      </bottom>
      <diagonal/>
    </border>
    <border>
      <left style="thin">
        <color rgb="FFDCDCDC"/>
      </left>
      <right/>
      <top/>
      <bottom style="thin">
        <color rgb="FFDCDCDC"/>
      </bottom>
      <diagonal/>
    </border>
    <border>
      <left/>
      <right/>
      <top style="thin">
        <color rgb="FFDCDCDC"/>
      </top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/>
      <top style="thin">
        <color rgb="FFDCDCDC"/>
      </top>
      <bottom style="thin">
        <color rgb="FFDCDCDC"/>
      </bottom>
      <diagonal/>
    </border>
    <border>
      <left/>
      <right/>
      <top/>
      <bottom style="thin">
        <color rgb="FFDCDCDC"/>
      </bottom>
      <diagonal/>
    </border>
    <border>
      <left/>
      <right/>
      <top style="thin">
        <color rgb="FFDCDCDC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 vertical="top" textRotation="90"/>
    </xf>
    <xf numFmtId="0" fontId="3" fillId="2" borderId="0" xfId="0" applyFont="1" applyFill="1" applyBorder="1" applyAlignment="1">
      <alignment horizontal="right" vertical="top" textRotation="90" wrapText="1"/>
    </xf>
    <xf numFmtId="1" fontId="3" fillId="2" borderId="0" xfId="0" applyNumberFormat="1" applyFont="1" applyFill="1" applyBorder="1" applyAlignment="1">
      <alignment horizontal="right" textRotation="90" wrapText="1" shrinkToFit="1"/>
    </xf>
    <xf numFmtId="0" fontId="3" fillId="2" borderId="0" xfId="0" applyFont="1" applyFill="1" applyBorder="1" applyAlignment="1">
      <alignment horizontal="right" textRotation="90" wrapText="1"/>
    </xf>
    <xf numFmtId="0" fontId="3" fillId="2" borderId="0" xfId="0" applyFont="1" applyFill="1" applyBorder="1" applyAlignment="1">
      <alignment horizontal="center" textRotation="90" wrapText="1"/>
    </xf>
    <xf numFmtId="1" fontId="3" fillId="2" borderId="0" xfId="0" applyNumberFormat="1" applyFont="1" applyFill="1" applyBorder="1" applyAlignment="1">
      <alignment horizontal="right" textRotation="90" shrinkToFit="1"/>
    </xf>
    <xf numFmtId="1" fontId="3" fillId="2" borderId="0" xfId="0" applyNumberFormat="1" applyFont="1" applyFill="1" applyBorder="1" applyAlignment="1">
      <alignment horizontal="center" textRotation="90" wrapText="1" shrinkToFit="1"/>
    </xf>
    <xf numFmtId="1" fontId="2" fillId="3" borderId="0" xfId="0" applyNumberFormat="1" applyFont="1" applyFill="1" applyBorder="1" applyAlignment="1">
      <alignment horizontal="right" vertical="top" shrinkToFit="1"/>
    </xf>
    <xf numFmtId="1" fontId="2" fillId="3" borderId="0" xfId="0" applyNumberFormat="1" applyFont="1" applyFill="1" applyBorder="1" applyAlignment="1">
      <alignment horizontal="right" vertical="top" indent="1" shrinkToFit="1"/>
    </xf>
    <xf numFmtId="0" fontId="4" fillId="3" borderId="0" xfId="0" applyFont="1" applyFill="1" applyBorder="1" applyAlignment="1">
      <alignment horizontal="left" vertical="top" wrapText="1" indent="1"/>
    </xf>
    <xf numFmtId="3" fontId="2" fillId="0" borderId="0" xfId="0" applyNumberFormat="1" applyFont="1" applyFill="1" applyBorder="1" applyAlignment="1">
      <alignment horizontal="right" vertical="top" shrinkToFit="1"/>
    </xf>
    <xf numFmtId="1" fontId="2" fillId="0" borderId="0" xfId="0" applyNumberFormat="1" applyFont="1" applyFill="1" applyBorder="1" applyAlignment="1">
      <alignment horizontal="right" vertical="top" indent="1" shrinkToFit="1"/>
    </xf>
    <xf numFmtId="1" fontId="2" fillId="0" borderId="0" xfId="0" applyNumberFormat="1" applyFont="1" applyFill="1" applyBorder="1" applyAlignment="1">
      <alignment horizontal="right" vertical="top" shrinkToFit="1"/>
    </xf>
    <xf numFmtId="1" fontId="2" fillId="0" borderId="1" xfId="0" applyNumberFormat="1" applyFont="1" applyFill="1" applyBorder="1" applyAlignment="1">
      <alignment horizontal="right" vertical="top" shrinkToFit="1"/>
    </xf>
    <xf numFmtId="3" fontId="5" fillId="0" borderId="2" xfId="0" applyNumberFormat="1" applyFont="1" applyFill="1" applyBorder="1" applyAlignment="1">
      <alignment horizontal="right" vertical="top" shrinkToFit="1"/>
    </xf>
    <xf numFmtId="3" fontId="2" fillId="0" borderId="3" xfId="0" applyNumberFormat="1" applyFont="1" applyFill="1" applyBorder="1" applyAlignment="1">
      <alignment horizontal="right" vertical="top" shrinkToFit="1"/>
    </xf>
    <xf numFmtId="3" fontId="5" fillId="0" borderId="3" xfId="0" applyNumberFormat="1" applyFont="1" applyFill="1" applyBorder="1" applyAlignment="1">
      <alignment horizontal="right" vertical="top" shrinkToFit="1"/>
    </xf>
    <xf numFmtId="3" fontId="2" fillId="0" borderId="0" xfId="0" applyNumberFormat="1" applyFont="1" applyFill="1" applyBorder="1" applyAlignment="1">
      <alignment horizontal="left" vertical="top"/>
    </xf>
    <xf numFmtId="1" fontId="5" fillId="0" borderId="2" xfId="0" applyNumberFormat="1" applyFont="1" applyFill="1" applyBorder="1" applyAlignment="1">
      <alignment horizontal="right" vertical="top" shrinkToFit="1"/>
    </xf>
    <xf numFmtId="1" fontId="2" fillId="0" borderId="3" xfId="0" applyNumberFormat="1" applyFont="1" applyFill="1" applyBorder="1" applyAlignment="1">
      <alignment horizontal="right" vertical="top" shrinkToFit="1"/>
    </xf>
    <xf numFmtId="1" fontId="5" fillId="0" borderId="3" xfId="0" applyNumberFormat="1" applyFont="1" applyFill="1" applyBorder="1" applyAlignment="1">
      <alignment horizontal="right" vertical="top" shrinkToFit="1"/>
    </xf>
    <xf numFmtId="3" fontId="2" fillId="0" borderId="0" xfId="0" applyNumberFormat="1" applyFont="1" applyFill="1" applyBorder="1" applyAlignment="1">
      <alignment horizontal="right" vertical="top" indent="1" shrinkToFit="1"/>
    </xf>
    <xf numFmtId="3" fontId="2" fillId="0" borderId="1" xfId="0" applyNumberFormat="1" applyFont="1" applyFill="1" applyBorder="1" applyAlignment="1">
      <alignment horizontal="right" vertical="top" shrinkToFit="1"/>
    </xf>
    <xf numFmtId="0" fontId="4" fillId="3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right" vertical="top" wrapText="1"/>
    </xf>
    <xf numFmtId="0" fontId="4" fillId="0" borderId="3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right" vertical="top" wrapText="1"/>
    </xf>
    <xf numFmtId="3" fontId="2" fillId="0" borderId="4" xfId="0" applyNumberFormat="1" applyFont="1" applyFill="1" applyBorder="1" applyAlignment="1">
      <alignment horizontal="right" vertical="top" shrinkToFit="1"/>
    </xf>
    <xf numFmtId="1" fontId="5" fillId="0" borderId="5" xfId="0" applyNumberFormat="1" applyFont="1" applyFill="1" applyBorder="1" applyAlignment="1">
      <alignment horizontal="right" vertical="top" shrinkToFit="1"/>
    </xf>
    <xf numFmtId="1" fontId="5" fillId="0" borderId="6" xfId="0" applyNumberFormat="1" applyFont="1" applyFill="1" applyBorder="1" applyAlignment="1">
      <alignment horizontal="right" vertical="top" shrinkToFit="1"/>
    </xf>
    <xf numFmtId="0" fontId="1" fillId="3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Border="1" applyAlignment="1">
      <alignment horizontal="right" vertical="top" shrinkToFit="1"/>
    </xf>
    <xf numFmtId="3" fontId="5" fillId="0" borderId="0" xfId="0" applyNumberFormat="1" applyFont="1" applyFill="1" applyBorder="1" applyAlignment="1">
      <alignment horizontal="right" vertical="top" indent="1" shrinkToFit="1"/>
    </xf>
    <xf numFmtId="3" fontId="5" fillId="0" borderId="7" xfId="0" applyNumberFormat="1" applyFont="1" applyFill="1" applyBorder="1" applyAlignment="1">
      <alignment horizontal="right" vertical="top" shrinkToFit="1"/>
    </xf>
    <xf numFmtId="3" fontId="5" fillId="0" borderId="7" xfId="0" applyNumberFormat="1" applyFont="1" applyFill="1" applyBorder="1" applyAlignment="1">
      <alignment horizontal="right" vertical="top" indent="1" shrinkToFit="1"/>
    </xf>
    <xf numFmtId="1" fontId="5" fillId="0" borderId="7" xfId="0" applyNumberFormat="1" applyFont="1" applyFill="1" applyBorder="1" applyAlignment="1">
      <alignment horizontal="right" vertical="top" indent="1" shrinkToFit="1"/>
    </xf>
    <xf numFmtId="3" fontId="5" fillId="0" borderId="8" xfId="0" applyNumberFormat="1" applyFont="1" applyFill="1" applyBorder="1" applyAlignment="1">
      <alignment horizontal="right" vertical="top" shrinkToFit="1"/>
    </xf>
    <xf numFmtId="3" fontId="5" fillId="0" borderId="9" xfId="0" applyNumberFormat="1" applyFont="1" applyFill="1" applyBorder="1" applyAlignment="1">
      <alignment horizontal="right" vertical="top" shrinkToFit="1"/>
    </xf>
    <xf numFmtId="3" fontId="5" fillId="0" borderId="10" xfId="0" applyNumberFormat="1" applyFont="1" applyFill="1" applyBorder="1" applyAlignment="1">
      <alignment horizontal="right" vertical="top" shrinkToFit="1"/>
    </xf>
    <xf numFmtId="1" fontId="5" fillId="0" borderId="10" xfId="0" applyNumberFormat="1" applyFont="1" applyFill="1" applyBorder="1" applyAlignment="1">
      <alignment horizontal="right" vertical="top" shrinkToFit="1"/>
    </xf>
    <xf numFmtId="0" fontId="2" fillId="0" borderId="11" xfId="0" applyFont="1" applyFill="1" applyBorder="1" applyAlignment="1">
      <alignment horizontal="left" wrapText="1"/>
    </xf>
    <xf numFmtId="3" fontId="0" fillId="0" borderId="0" xfId="0" applyNumberFormat="1" applyFill="1" applyBorder="1" applyAlignment="1">
      <alignment horizontal="left" vertical="top"/>
    </xf>
    <xf numFmtId="1" fontId="6" fillId="2" borderId="0" xfId="0" applyNumberFormat="1" applyFont="1" applyFill="1" applyBorder="1" applyAlignment="1">
      <alignment horizontal="right" textRotation="90" wrapText="1" shrinkToFit="1"/>
    </xf>
    <xf numFmtId="1" fontId="6" fillId="2" borderId="0" xfId="0" applyNumberFormat="1" applyFont="1" applyFill="1" applyBorder="1" applyAlignment="1">
      <alignment horizontal="center" textRotation="90" wrapText="1" shrinkToFit="1"/>
    </xf>
    <xf numFmtId="1" fontId="5" fillId="3" borderId="0" xfId="0" applyNumberFormat="1" applyFont="1" applyFill="1" applyBorder="1" applyAlignment="1">
      <alignment horizontal="right" vertical="top" shrinkToFit="1"/>
    </xf>
    <xf numFmtId="0" fontId="2" fillId="0" borderId="1" xfId="0" applyFont="1" applyFill="1" applyBorder="1" applyAlignment="1">
      <alignment horizontal="left" wrapText="1"/>
    </xf>
    <xf numFmtId="1" fontId="2" fillId="0" borderId="11" xfId="0" applyNumberFormat="1" applyFont="1" applyFill="1" applyBorder="1" applyAlignment="1">
      <alignment horizontal="right" vertical="top" shrinkToFit="1"/>
    </xf>
    <xf numFmtId="1" fontId="2" fillId="0" borderId="11" xfId="0" applyNumberFormat="1" applyFont="1" applyFill="1" applyBorder="1" applyAlignment="1">
      <alignment horizontal="right" vertical="top" indent="1" shrinkToFit="1"/>
    </xf>
    <xf numFmtId="0" fontId="1" fillId="3" borderId="0" xfId="0" applyFont="1" applyFill="1" applyBorder="1" applyAlignment="1">
      <alignment horizontal="left" vertical="top" wrapText="1" indent="1"/>
    </xf>
    <xf numFmtId="1" fontId="5" fillId="0" borderId="0" xfId="0" applyNumberFormat="1" applyFont="1" applyFill="1" applyBorder="1" applyAlignment="1">
      <alignment horizontal="right" vertical="top" indent="1" shrinkToFit="1"/>
    </xf>
    <xf numFmtId="3" fontId="5" fillId="0" borderId="1" xfId="0" applyNumberFormat="1" applyFont="1" applyFill="1" applyBorder="1" applyAlignment="1">
      <alignment horizontal="right" vertical="top" shrinkToFit="1"/>
    </xf>
    <xf numFmtId="1" fontId="2" fillId="0" borderId="12" xfId="0" applyNumberFormat="1" applyFont="1" applyFill="1" applyBorder="1" applyAlignment="1">
      <alignment horizontal="right" vertical="top" shrinkToFit="1"/>
    </xf>
    <xf numFmtId="1" fontId="2" fillId="0" borderId="12" xfId="0" applyNumberFormat="1" applyFont="1" applyFill="1" applyBorder="1" applyAlignment="1">
      <alignment horizontal="right" vertical="top" indent="1" shrinkToFit="1"/>
    </xf>
    <xf numFmtId="3" fontId="2" fillId="0" borderId="12" xfId="0" applyNumberFormat="1" applyFont="1" applyFill="1" applyBorder="1" applyAlignment="1">
      <alignment horizontal="right" vertical="top" shrinkToFit="1"/>
    </xf>
    <xf numFmtId="3" fontId="2" fillId="0" borderId="11" xfId="0" applyNumberFormat="1" applyFont="1" applyFill="1" applyBorder="1" applyAlignment="1">
      <alignment horizontal="right" vertical="top" shrinkToFit="1"/>
    </xf>
    <xf numFmtId="3" fontId="2" fillId="0" borderId="11" xfId="0" applyNumberFormat="1" applyFont="1" applyFill="1" applyBorder="1" applyAlignment="1">
      <alignment horizontal="right" vertical="top" indent="1" shrinkToFit="1"/>
    </xf>
    <xf numFmtId="1" fontId="5" fillId="0" borderId="1" xfId="0" applyNumberFormat="1" applyFont="1" applyFill="1" applyBorder="1" applyAlignment="1">
      <alignment horizontal="right" vertical="top" shrinkToFit="1"/>
    </xf>
    <xf numFmtId="1" fontId="5" fillId="0" borderId="0" xfId="0" applyNumberFormat="1" applyFont="1" applyFill="1" applyBorder="1" applyAlignment="1">
      <alignment horizontal="right" vertical="top" shrinkToFit="1"/>
    </xf>
    <xf numFmtId="0" fontId="5" fillId="0" borderId="1" xfId="0" applyFont="1" applyFill="1" applyBorder="1" applyAlignment="1">
      <alignment horizontal="left" wrapText="1"/>
    </xf>
    <xf numFmtId="0" fontId="2" fillId="0" borderId="1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3" fontId="5" fillId="0" borderId="2" xfId="0" applyNumberFormat="1" applyFont="1" applyFill="1" applyBorder="1" applyAlignment="1">
      <alignment horizontal="left" wrapText="1"/>
    </xf>
    <xf numFmtId="3" fontId="9" fillId="0" borderId="0" xfId="0" applyNumberFormat="1" applyFont="1" applyFill="1" applyBorder="1" applyAlignment="1">
      <alignment horizontal="right" vertical="top"/>
    </xf>
    <xf numFmtId="3" fontId="10" fillId="0" borderId="0" xfId="0" applyNumberFormat="1" applyFont="1" applyFill="1" applyBorder="1" applyAlignment="1">
      <alignment horizontal="right" vertical="top"/>
    </xf>
    <xf numFmtId="3" fontId="11" fillId="0" borderId="3" xfId="0" applyNumberFormat="1" applyFont="1" applyFill="1" applyBorder="1" applyAlignment="1">
      <alignment horizontal="right" vertical="top" shrinkToFit="1"/>
    </xf>
    <xf numFmtId="3" fontId="9" fillId="0" borderId="0" xfId="0" applyNumberFormat="1" applyFont="1" applyFill="1" applyBorder="1" applyAlignment="1">
      <alignment horizontal="left" vertical="top"/>
    </xf>
    <xf numFmtId="3" fontId="11" fillId="0" borderId="12" xfId="0" applyNumberFormat="1" applyFont="1" applyFill="1" applyBorder="1" applyAlignment="1">
      <alignment horizontal="right" vertical="top" shrinkToFit="1"/>
    </xf>
    <xf numFmtId="0" fontId="5" fillId="0" borderId="3" xfId="0" applyFont="1" applyFill="1" applyBorder="1" applyAlignment="1">
      <alignment horizontal="left" wrapText="1"/>
    </xf>
    <xf numFmtId="3" fontId="5" fillId="0" borderId="3" xfId="0" applyNumberFormat="1" applyFont="1" applyFill="1" applyBorder="1" applyAlignment="1">
      <alignment horizontal="left" wrapText="1"/>
    </xf>
    <xf numFmtId="3" fontId="10" fillId="0" borderId="0" xfId="0" applyNumberFormat="1" applyFont="1" applyFill="1" applyBorder="1" applyAlignment="1">
      <alignment horizontal="left" vertical="top"/>
    </xf>
    <xf numFmtId="0" fontId="9" fillId="4" borderId="0" xfId="0" applyFont="1" applyFill="1" applyBorder="1" applyAlignment="1">
      <alignment horizontal="right" vertical="top" wrapText="1"/>
    </xf>
    <xf numFmtId="3" fontId="12" fillId="0" borderId="0" xfId="0" applyNumberFormat="1" applyFont="1" applyFill="1" applyBorder="1" applyAlignment="1">
      <alignment horizontal="left" vertical="top"/>
    </xf>
    <xf numFmtId="164" fontId="0" fillId="0" borderId="0" xfId="1" applyNumberFormat="1" applyFont="1"/>
    <xf numFmtId="164" fontId="12" fillId="0" borderId="0" xfId="1" applyNumberFormat="1" applyFont="1"/>
    <xf numFmtId="0" fontId="12" fillId="0" borderId="0" xfId="0" applyFont="1"/>
    <xf numFmtId="0" fontId="1" fillId="0" borderId="0" xfId="0" applyFont="1" applyFill="1" applyBorder="1" applyAlignment="1">
      <alignment horizontal="left" vertical="top" wrapText="1" indent="1"/>
    </xf>
    <xf numFmtId="3" fontId="5" fillId="0" borderId="0" xfId="0" applyNumberFormat="1" applyFont="1" applyFill="1" applyBorder="1" applyAlignment="1">
      <alignment horizontal="left" vertical="top"/>
    </xf>
    <xf numFmtId="0" fontId="4" fillId="3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1" fontId="2" fillId="0" borderId="0" xfId="0" applyNumberFormat="1" applyFont="1" applyFill="1" applyBorder="1" applyAlignment="1">
      <alignment horizontal="left" wrapText="1"/>
    </xf>
    <xf numFmtId="1" fontId="2" fillId="0" borderId="11" xfId="0" applyNumberFormat="1" applyFont="1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right" vertical="top" wrapText="1"/>
    </xf>
    <xf numFmtId="164" fontId="0" fillId="0" borderId="0" xfId="1" applyNumberFormat="1" applyFont="1" applyFill="1" applyBorder="1" applyAlignment="1">
      <alignment horizontal="left" vertical="top"/>
    </xf>
    <xf numFmtId="1" fontId="5" fillId="0" borderId="11" xfId="0" applyNumberFormat="1" applyFont="1" applyFill="1" applyBorder="1" applyAlignment="1">
      <alignment horizontal="right" vertical="top" shrinkToFit="1"/>
    </xf>
    <xf numFmtId="1" fontId="12" fillId="0" borderId="0" xfId="0" applyNumberFormat="1" applyFont="1" applyFill="1" applyBorder="1" applyAlignment="1">
      <alignment horizontal="left" vertical="top"/>
    </xf>
    <xf numFmtId="1" fontId="5" fillId="0" borderId="11" xfId="0" applyNumberFormat="1" applyFont="1" applyFill="1" applyBorder="1" applyAlignment="1">
      <alignment horizontal="left" wrapText="1"/>
    </xf>
    <xf numFmtId="3" fontId="5" fillId="0" borderId="11" xfId="0" applyNumberFormat="1" applyFont="1" applyFill="1" applyBorder="1" applyAlignment="1">
      <alignment horizontal="right" vertical="top" shrinkToFit="1"/>
    </xf>
    <xf numFmtId="0" fontId="1" fillId="0" borderId="0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vertical="top" wrapText="1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469900</xdr:colOff>
      <xdr:row>2</xdr:row>
      <xdr:rowOff>133350</xdr:rowOff>
    </xdr:from>
    <xdr:to>
      <xdr:col>12</xdr:col>
      <xdr:colOff>165951</xdr:colOff>
      <xdr:row>23</xdr:row>
      <xdr:rowOff>162404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900" y="463550"/>
          <a:ext cx="6401651" cy="34961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22" sqref="D22"/>
    </sheetView>
  </sheetViews>
  <sheetFormatPr defaultRowHeight="12.75" x14ac:dyDescent="0.2"/>
  <sheetData>
    <row r="1" spans="1:1" x14ac:dyDescent="0.2">
      <c r="A1" t="s">
        <v>105</v>
      </c>
    </row>
    <row r="2" spans="1:1" x14ac:dyDescent="0.2">
      <c r="A2" t="s">
        <v>100</v>
      </c>
    </row>
    <row r="3" spans="1:1" x14ac:dyDescent="0.2">
      <c r="A3" t="s">
        <v>101</v>
      </c>
    </row>
    <row r="4" spans="1:1" x14ac:dyDescent="0.2">
      <c r="A4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"/>
  <sheetViews>
    <sheetView zoomScaleNormal="100" workbookViewId="0">
      <pane xSplit="1" ySplit="3" topLeftCell="B61" activePane="bottomRight" state="frozen"/>
      <selection pane="topRight" activeCell="B1" sqref="B1"/>
      <selection pane="bottomLeft" activeCell="A4" sqref="A4"/>
      <selection pane="bottomRight" activeCell="B66" sqref="B66"/>
    </sheetView>
  </sheetViews>
  <sheetFormatPr defaultColWidth="9.33203125" defaultRowHeight="12.75" x14ac:dyDescent="0.2"/>
  <cols>
    <col min="1" max="1" width="46.6640625" style="4" bestFit="1" customWidth="1"/>
    <col min="2" max="32" width="10.83203125" style="4" customWidth="1"/>
    <col min="33" max="33" width="10.33203125" style="4" bestFit="1" customWidth="1"/>
    <col min="34" max="16384" width="9.33203125" style="4"/>
  </cols>
  <sheetData>
    <row r="1" spans="1:39" ht="12.75" customHeight="1" x14ac:dyDescent="0.2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191.25" x14ac:dyDescent="0.2">
      <c r="A2" s="5"/>
      <c r="B2" s="6" t="s">
        <v>0</v>
      </c>
      <c r="C2" s="7" t="s">
        <v>1</v>
      </c>
      <c r="D2" s="7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9" t="s">
        <v>13</v>
      </c>
      <c r="P2" s="9" t="s">
        <v>14</v>
      </c>
      <c r="Q2" s="10" t="s">
        <v>15</v>
      </c>
      <c r="R2" s="8" t="s">
        <v>16</v>
      </c>
      <c r="S2" s="8" t="s">
        <v>17</v>
      </c>
      <c r="T2" s="9" t="s">
        <v>18</v>
      </c>
      <c r="U2" s="9" t="s">
        <v>19</v>
      </c>
      <c r="V2" s="10" t="s">
        <v>20</v>
      </c>
      <c r="W2" s="8" t="s">
        <v>21</v>
      </c>
      <c r="X2" s="8"/>
      <c r="Y2" s="11" t="s">
        <v>22</v>
      </c>
      <c r="Z2" s="11" t="s">
        <v>23</v>
      </c>
      <c r="AA2" s="11" t="s">
        <v>24</v>
      </c>
      <c r="AB2" s="11"/>
      <c r="AC2" s="8" t="s">
        <v>25</v>
      </c>
      <c r="AD2" s="10" t="s">
        <v>26</v>
      </c>
      <c r="AE2" s="8" t="s">
        <v>27</v>
      </c>
      <c r="AF2" s="12" t="s">
        <v>28</v>
      </c>
      <c r="AG2" s="3"/>
      <c r="AH2" s="3"/>
      <c r="AI2" s="3"/>
      <c r="AJ2" s="3"/>
      <c r="AK2" s="3"/>
      <c r="AL2" s="3"/>
      <c r="AM2" s="3"/>
    </row>
    <row r="3" spans="1:39" x14ac:dyDescent="0.2">
      <c r="A3" s="5"/>
      <c r="B3" s="13">
        <v>1</v>
      </c>
      <c r="C3" s="14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4">
        <v>9</v>
      </c>
      <c r="K3" s="14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4">
        <v>17</v>
      </c>
      <c r="S3" s="13">
        <v>18</v>
      </c>
      <c r="T3" s="14">
        <v>19</v>
      </c>
      <c r="U3" s="14">
        <v>20</v>
      </c>
      <c r="V3" s="13">
        <v>21</v>
      </c>
      <c r="W3" s="13">
        <v>22</v>
      </c>
      <c r="X3" s="13"/>
      <c r="Y3" s="13">
        <v>23</v>
      </c>
      <c r="Z3" s="13">
        <v>24</v>
      </c>
      <c r="AA3" s="13">
        <v>25</v>
      </c>
      <c r="AB3" s="13"/>
      <c r="AC3" s="13">
        <v>26</v>
      </c>
      <c r="AD3" s="13">
        <v>27</v>
      </c>
      <c r="AE3" s="13">
        <v>28</v>
      </c>
      <c r="AF3" s="13">
        <v>29</v>
      </c>
      <c r="AG3" s="3"/>
      <c r="AH3" s="3"/>
      <c r="AI3" s="3"/>
      <c r="AJ3" s="3"/>
      <c r="AK3" s="3"/>
      <c r="AL3" s="3"/>
      <c r="AM3" s="3"/>
    </row>
    <row r="4" spans="1:39" ht="15" customHeight="1" x14ac:dyDescent="0.2">
      <c r="A4" s="15" t="s">
        <v>29</v>
      </c>
      <c r="B4" s="16">
        <v>28160</v>
      </c>
      <c r="C4" s="17">
        <v>0</v>
      </c>
      <c r="D4" s="18">
        <v>135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7">
        <v>0</v>
      </c>
      <c r="K4" s="17">
        <v>0</v>
      </c>
      <c r="L4" s="18">
        <v>0</v>
      </c>
      <c r="M4" s="18">
        <v>0</v>
      </c>
      <c r="N4" s="18">
        <v>1</v>
      </c>
      <c r="O4" s="18">
        <v>5</v>
      </c>
      <c r="P4" s="18">
        <v>0</v>
      </c>
      <c r="Q4" s="18">
        <v>0</v>
      </c>
      <c r="R4" s="17">
        <v>0</v>
      </c>
      <c r="S4" s="18">
        <v>0</v>
      </c>
      <c r="T4" s="17">
        <v>0</v>
      </c>
      <c r="U4" s="17">
        <v>0</v>
      </c>
      <c r="V4" s="19">
        <v>0</v>
      </c>
      <c r="W4" s="20">
        <v>28301</v>
      </c>
      <c r="X4" s="72">
        <f>SUM(B4:V4)</f>
        <v>28301</v>
      </c>
      <c r="Y4" s="21">
        <v>21359</v>
      </c>
      <c r="Z4" s="19">
        <v>0</v>
      </c>
      <c r="AA4" s="20">
        <v>49660</v>
      </c>
      <c r="AB4" s="72">
        <f>W4+Y4+Z4</f>
        <v>49660</v>
      </c>
      <c r="AC4" s="21">
        <v>10391</v>
      </c>
      <c r="AD4" s="18">
        <v>725</v>
      </c>
      <c r="AE4" s="19">
        <v>0</v>
      </c>
      <c r="AF4" s="22">
        <v>60776</v>
      </c>
      <c r="AG4" s="73">
        <f>AA4+AC4+AD4-AE4</f>
        <v>60776</v>
      </c>
      <c r="AH4" s="23"/>
      <c r="AI4" s="3"/>
      <c r="AJ4" s="3"/>
      <c r="AK4" s="3"/>
      <c r="AL4" s="3"/>
      <c r="AM4" s="3"/>
    </row>
    <row r="5" spans="1:39" ht="15" customHeight="1" x14ac:dyDescent="0.2">
      <c r="A5" s="15" t="s">
        <v>30</v>
      </c>
      <c r="B5" s="18">
        <v>207</v>
      </c>
      <c r="C5" s="17">
        <v>0</v>
      </c>
      <c r="D5" s="18">
        <v>8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7">
        <v>0</v>
      </c>
      <c r="K5" s="17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7">
        <v>0</v>
      </c>
      <c r="S5" s="18">
        <v>0</v>
      </c>
      <c r="T5" s="17">
        <v>0</v>
      </c>
      <c r="U5" s="17">
        <v>0</v>
      </c>
      <c r="V5" s="19">
        <v>0</v>
      </c>
      <c r="W5" s="24">
        <v>215</v>
      </c>
      <c r="X5" s="72">
        <f t="shared" ref="X5:X55" si="0">SUM(B5:V5)</f>
        <v>215</v>
      </c>
      <c r="Y5" s="25">
        <v>364</v>
      </c>
      <c r="Z5" s="19">
        <v>0</v>
      </c>
      <c r="AA5" s="24">
        <v>579</v>
      </c>
      <c r="AB5" s="72">
        <f t="shared" ref="AB5:AB55" si="1">W5+Y5+Z5</f>
        <v>579</v>
      </c>
      <c r="AC5" s="25">
        <v>76</v>
      </c>
      <c r="AD5" s="18">
        <v>3</v>
      </c>
      <c r="AE5" s="19">
        <v>0</v>
      </c>
      <c r="AF5" s="26">
        <v>658</v>
      </c>
      <c r="AG5" s="73">
        <f t="shared" ref="AG5:AG55" si="2">AA5+AC5+AD5-AE5</f>
        <v>658</v>
      </c>
      <c r="AH5" s="23"/>
      <c r="AI5" s="3"/>
      <c r="AJ5" s="3"/>
      <c r="AK5" s="3"/>
      <c r="AL5" s="3"/>
      <c r="AM5" s="3"/>
    </row>
    <row r="6" spans="1:39" ht="15" customHeight="1" x14ac:dyDescent="0.2">
      <c r="A6" s="15" t="s">
        <v>31</v>
      </c>
      <c r="B6" s="18">
        <v>339</v>
      </c>
      <c r="C6" s="17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7">
        <v>0</v>
      </c>
      <c r="K6" s="17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7">
        <v>0</v>
      </c>
      <c r="S6" s="18">
        <v>0</v>
      </c>
      <c r="T6" s="17">
        <v>0</v>
      </c>
      <c r="U6" s="17">
        <v>0</v>
      </c>
      <c r="V6" s="19">
        <v>0</v>
      </c>
      <c r="W6" s="24">
        <v>339</v>
      </c>
      <c r="X6" s="72">
        <f t="shared" si="0"/>
        <v>339</v>
      </c>
      <c r="Y6" s="25">
        <v>731</v>
      </c>
      <c r="Z6" s="19">
        <v>0</v>
      </c>
      <c r="AA6" s="20">
        <v>1070</v>
      </c>
      <c r="AB6" s="72">
        <f t="shared" si="1"/>
        <v>1070</v>
      </c>
      <c r="AC6" s="25">
        <v>347</v>
      </c>
      <c r="AD6" s="18">
        <v>15</v>
      </c>
      <c r="AE6" s="19">
        <v>0</v>
      </c>
      <c r="AF6" s="22">
        <v>1432</v>
      </c>
      <c r="AG6" s="73">
        <f t="shared" si="2"/>
        <v>1432</v>
      </c>
      <c r="AH6" s="23"/>
      <c r="AI6" s="3"/>
      <c r="AJ6" s="3"/>
      <c r="AK6" s="3"/>
      <c r="AL6" s="3"/>
      <c r="AM6" s="3"/>
    </row>
    <row r="7" spans="1:39" ht="15" customHeight="1" x14ac:dyDescent="0.2">
      <c r="A7" s="15" t="s">
        <v>32</v>
      </c>
      <c r="B7" s="18">
        <v>0</v>
      </c>
      <c r="C7" s="27">
        <v>7322</v>
      </c>
      <c r="D7" s="18">
        <v>2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7">
        <v>0</v>
      </c>
      <c r="K7" s="17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7">
        <v>0</v>
      </c>
      <c r="S7" s="18">
        <v>0</v>
      </c>
      <c r="T7" s="17">
        <v>0</v>
      </c>
      <c r="U7" s="17">
        <v>0</v>
      </c>
      <c r="V7" s="19">
        <v>0</v>
      </c>
      <c r="W7" s="20">
        <v>7324</v>
      </c>
      <c r="X7" s="72">
        <f t="shared" si="0"/>
        <v>7324</v>
      </c>
      <c r="Y7" s="21">
        <v>37110</v>
      </c>
      <c r="Z7" s="19">
        <v>0</v>
      </c>
      <c r="AA7" s="20">
        <v>44434</v>
      </c>
      <c r="AB7" s="72">
        <f t="shared" si="1"/>
        <v>44434</v>
      </c>
      <c r="AC7" s="21">
        <v>1056</v>
      </c>
      <c r="AD7" s="16">
        <v>5317</v>
      </c>
      <c r="AE7" s="19">
        <v>0</v>
      </c>
      <c r="AF7" s="22">
        <v>50807</v>
      </c>
      <c r="AG7" s="73">
        <f t="shared" si="2"/>
        <v>50807</v>
      </c>
      <c r="AH7" s="23"/>
      <c r="AI7" s="3"/>
      <c r="AJ7" s="3"/>
      <c r="AK7" s="3"/>
      <c r="AL7" s="3"/>
      <c r="AM7" s="3"/>
    </row>
    <row r="8" spans="1:39" ht="15" customHeight="1" x14ac:dyDescent="0.2">
      <c r="A8" s="15" t="s">
        <v>33</v>
      </c>
      <c r="B8" s="18">
        <v>0</v>
      </c>
      <c r="C8" s="27">
        <v>3010</v>
      </c>
      <c r="D8" s="18">
        <v>212</v>
      </c>
      <c r="E8" s="18">
        <v>0</v>
      </c>
      <c r="F8" s="18">
        <v>208</v>
      </c>
      <c r="G8" s="18">
        <v>822</v>
      </c>
      <c r="H8" s="18">
        <v>1</v>
      </c>
      <c r="I8" s="18">
        <v>0</v>
      </c>
      <c r="J8" s="17">
        <v>0</v>
      </c>
      <c r="K8" s="17">
        <v>0</v>
      </c>
      <c r="L8" s="18">
        <v>0</v>
      </c>
      <c r="M8" s="18">
        <v>0</v>
      </c>
      <c r="N8" s="18">
        <v>746</v>
      </c>
      <c r="O8" s="18">
        <v>0</v>
      </c>
      <c r="P8" s="18">
        <v>1</v>
      </c>
      <c r="Q8" s="18">
        <v>0</v>
      </c>
      <c r="R8" s="17">
        <v>0</v>
      </c>
      <c r="S8" s="18">
        <v>0</v>
      </c>
      <c r="T8" s="17">
        <v>0</v>
      </c>
      <c r="U8" s="17">
        <v>0</v>
      </c>
      <c r="V8" s="19">
        <v>0</v>
      </c>
      <c r="W8" s="20">
        <v>5000</v>
      </c>
      <c r="X8" s="72">
        <f t="shared" si="0"/>
        <v>5000</v>
      </c>
      <c r="Y8" s="21">
        <v>5091</v>
      </c>
      <c r="Z8" s="28">
        <v>1269</v>
      </c>
      <c r="AA8" s="20">
        <v>11360</v>
      </c>
      <c r="AB8" s="72">
        <f t="shared" si="1"/>
        <v>11360</v>
      </c>
      <c r="AC8" s="21">
        <v>1523</v>
      </c>
      <c r="AD8" s="18">
        <v>35</v>
      </c>
      <c r="AE8" s="19">
        <v>0</v>
      </c>
      <c r="AF8" s="22">
        <v>12918</v>
      </c>
      <c r="AG8" s="73">
        <f t="shared" si="2"/>
        <v>12918</v>
      </c>
      <c r="AH8" s="23"/>
      <c r="AI8" s="3"/>
      <c r="AJ8" s="3"/>
      <c r="AK8" s="3"/>
      <c r="AL8" s="3"/>
      <c r="AM8" s="3"/>
    </row>
    <row r="9" spans="1:39" ht="15" customHeight="1" x14ac:dyDescent="0.2">
      <c r="A9" s="15" t="s">
        <v>34</v>
      </c>
      <c r="B9" s="18">
        <v>339</v>
      </c>
      <c r="C9" s="17">
        <v>0</v>
      </c>
      <c r="D9" s="16">
        <v>61880</v>
      </c>
      <c r="E9" s="18">
        <v>0</v>
      </c>
      <c r="F9" s="18">
        <v>716</v>
      </c>
      <c r="G9" s="18">
        <v>0</v>
      </c>
      <c r="H9" s="16">
        <v>1103</v>
      </c>
      <c r="I9" s="18">
        <v>0</v>
      </c>
      <c r="J9" s="17">
        <v>0</v>
      </c>
      <c r="K9" s="17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7">
        <v>0</v>
      </c>
      <c r="S9" s="18">
        <v>0</v>
      </c>
      <c r="T9" s="17">
        <v>0</v>
      </c>
      <c r="U9" s="17">
        <v>0</v>
      </c>
      <c r="V9" s="19">
        <v>0</v>
      </c>
      <c r="W9" s="20">
        <v>64038</v>
      </c>
      <c r="X9" s="72">
        <f t="shared" si="0"/>
        <v>64038</v>
      </c>
      <c r="Y9" s="21">
        <v>32492</v>
      </c>
      <c r="Z9" s="19">
        <v>541</v>
      </c>
      <c r="AA9" s="20">
        <v>97071</v>
      </c>
      <c r="AB9" s="72">
        <f t="shared" si="1"/>
        <v>97071</v>
      </c>
      <c r="AC9" s="21">
        <v>22879</v>
      </c>
      <c r="AD9" s="16">
        <v>3038</v>
      </c>
      <c r="AE9" s="19">
        <v>18</v>
      </c>
      <c r="AF9" s="22">
        <v>122970</v>
      </c>
      <c r="AG9" s="73">
        <f t="shared" si="2"/>
        <v>122970</v>
      </c>
      <c r="AH9" s="23"/>
      <c r="AI9" s="3"/>
      <c r="AJ9" s="3"/>
      <c r="AK9" s="3"/>
      <c r="AL9" s="3"/>
      <c r="AM9" s="3"/>
    </row>
    <row r="10" spans="1:39" ht="15" customHeight="1" x14ac:dyDescent="0.2">
      <c r="A10" s="15" t="s">
        <v>35</v>
      </c>
      <c r="B10" s="18">
        <v>0</v>
      </c>
      <c r="C10" s="17">
        <v>0</v>
      </c>
      <c r="D10" s="16">
        <v>8358</v>
      </c>
      <c r="E10" s="18">
        <v>0</v>
      </c>
      <c r="F10" s="18">
        <v>0</v>
      </c>
      <c r="G10" s="18">
        <v>0</v>
      </c>
      <c r="H10" s="18">
        <v>107</v>
      </c>
      <c r="I10" s="18">
        <v>0</v>
      </c>
      <c r="J10" s="17">
        <v>0</v>
      </c>
      <c r="K10" s="17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7">
        <v>0</v>
      </c>
      <c r="S10" s="18">
        <v>0</v>
      </c>
      <c r="T10" s="17">
        <v>0</v>
      </c>
      <c r="U10" s="17">
        <v>0</v>
      </c>
      <c r="V10" s="19">
        <v>0</v>
      </c>
      <c r="W10" s="20">
        <v>8465</v>
      </c>
      <c r="X10" s="72">
        <f t="shared" si="0"/>
        <v>8465</v>
      </c>
      <c r="Y10" s="21">
        <v>4530</v>
      </c>
      <c r="Z10" s="19">
        <v>86</v>
      </c>
      <c r="AA10" s="20">
        <v>13081</v>
      </c>
      <c r="AB10" s="72">
        <f t="shared" si="1"/>
        <v>13081</v>
      </c>
      <c r="AC10" s="21">
        <v>5431</v>
      </c>
      <c r="AD10" s="16">
        <v>5674</v>
      </c>
      <c r="AE10" s="19">
        <v>0</v>
      </c>
      <c r="AF10" s="22">
        <v>24186</v>
      </c>
      <c r="AG10" s="73">
        <f t="shared" si="2"/>
        <v>24186</v>
      </c>
      <c r="AH10" s="23"/>
      <c r="AI10" s="3"/>
      <c r="AJ10" s="3"/>
      <c r="AK10" s="3"/>
      <c r="AL10" s="3"/>
      <c r="AM10" s="3"/>
    </row>
    <row r="11" spans="1:39" ht="15" customHeight="1" x14ac:dyDescent="0.2">
      <c r="A11" s="15" t="s">
        <v>36</v>
      </c>
      <c r="B11" s="18">
        <v>0</v>
      </c>
      <c r="C11" s="17">
        <v>0</v>
      </c>
      <c r="D11" s="16">
        <v>3421</v>
      </c>
      <c r="E11" s="18">
        <v>0</v>
      </c>
      <c r="F11" s="18">
        <v>12</v>
      </c>
      <c r="G11" s="18">
        <v>0</v>
      </c>
      <c r="H11" s="18">
        <v>203</v>
      </c>
      <c r="I11" s="18">
        <v>0</v>
      </c>
      <c r="J11" s="17">
        <v>0</v>
      </c>
      <c r="K11" s="17">
        <v>0</v>
      </c>
      <c r="L11" s="18">
        <v>0</v>
      </c>
      <c r="M11" s="18">
        <v>0</v>
      </c>
      <c r="N11" s="18">
        <v>211</v>
      </c>
      <c r="O11" s="18">
        <v>0</v>
      </c>
      <c r="P11" s="18">
        <v>0</v>
      </c>
      <c r="Q11" s="18">
        <v>0</v>
      </c>
      <c r="R11" s="17">
        <v>0</v>
      </c>
      <c r="S11" s="18">
        <v>0</v>
      </c>
      <c r="T11" s="17">
        <v>2</v>
      </c>
      <c r="U11" s="17">
        <v>0</v>
      </c>
      <c r="V11" s="19">
        <v>0</v>
      </c>
      <c r="W11" s="20">
        <v>3849</v>
      </c>
      <c r="X11" s="72">
        <f t="shared" si="0"/>
        <v>3849</v>
      </c>
      <c r="Y11" s="21">
        <v>20300</v>
      </c>
      <c r="Z11" s="19">
        <v>52</v>
      </c>
      <c r="AA11" s="20">
        <v>24201</v>
      </c>
      <c r="AB11" s="72">
        <f t="shared" si="1"/>
        <v>24201</v>
      </c>
      <c r="AC11" s="21">
        <v>13803</v>
      </c>
      <c r="AD11" s="16">
        <v>4135</v>
      </c>
      <c r="AE11" s="19">
        <v>0</v>
      </c>
      <c r="AF11" s="22">
        <v>42139</v>
      </c>
      <c r="AG11" s="73">
        <f t="shared" si="2"/>
        <v>42139</v>
      </c>
      <c r="AH11" s="23"/>
      <c r="AI11" s="3"/>
      <c r="AJ11" s="3"/>
      <c r="AK11" s="3"/>
      <c r="AL11" s="3"/>
      <c r="AM11" s="3"/>
    </row>
    <row r="12" spans="1:39" ht="15" customHeight="1" x14ac:dyDescent="0.2">
      <c r="A12" s="15" t="s">
        <v>37</v>
      </c>
      <c r="B12" s="18">
        <v>1</v>
      </c>
      <c r="C12" s="17">
        <v>0</v>
      </c>
      <c r="D12" s="16">
        <v>12211</v>
      </c>
      <c r="E12" s="18">
        <v>0</v>
      </c>
      <c r="F12" s="18">
        <v>0</v>
      </c>
      <c r="G12" s="18">
        <v>5</v>
      </c>
      <c r="H12" s="18">
        <v>114</v>
      </c>
      <c r="I12" s="18">
        <v>0</v>
      </c>
      <c r="J12" s="17">
        <v>0</v>
      </c>
      <c r="K12" s="17">
        <v>188</v>
      </c>
      <c r="L12" s="18">
        <v>0</v>
      </c>
      <c r="M12" s="18">
        <v>0</v>
      </c>
      <c r="N12" s="18">
        <v>0</v>
      </c>
      <c r="O12" s="18">
        <v>16</v>
      </c>
      <c r="P12" s="18">
        <v>0</v>
      </c>
      <c r="Q12" s="18">
        <v>0</v>
      </c>
      <c r="R12" s="17">
        <v>0</v>
      </c>
      <c r="S12" s="18">
        <v>0</v>
      </c>
      <c r="T12" s="17">
        <v>0</v>
      </c>
      <c r="U12" s="17">
        <v>0</v>
      </c>
      <c r="V12" s="19">
        <v>0</v>
      </c>
      <c r="W12" s="20">
        <v>12535</v>
      </c>
      <c r="X12" s="72">
        <f t="shared" si="0"/>
        <v>12535</v>
      </c>
      <c r="Y12" s="21">
        <v>9586</v>
      </c>
      <c r="Z12" s="19">
        <v>385</v>
      </c>
      <c r="AA12" s="20">
        <v>22506</v>
      </c>
      <c r="AB12" s="72">
        <f t="shared" si="1"/>
        <v>22506</v>
      </c>
      <c r="AC12" s="21">
        <v>5199</v>
      </c>
      <c r="AD12" s="18">
        <v>725</v>
      </c>
      <c r="AE12" s="19">
        <v>0</v>
      </c>
      <c r="AF12" s="22">
        <v>28430</v>
      </c>
      <c r="AG12" s="73">
        <f t="shared" si="2"/>
        <v>28430</v>
      </c>
      <c r="AH12" s="23"/>
      <c r="AI12" s="3"/>
      <c r="AJ12" s="3"/>
      <c r="AK12" s="3"/>
      <c r="AL12" s="3"/>
      <c r="AM12" s="3"/>
    </row>
    <row r="13" spans="1:39" ht="15" customHeight="1" x14ac:dyDescent="0.2">
      <c r="A13" s="29" t="s">
        <v>38</v>
      </c>
      <c r="B13" s="18">
        <v>0</v>
      </c>
      <c r="C13" s="17">
        <v>0</v>
      </c>
      <c r="D13" s="16">
        <v>30532</v>
      </c>
      <c r="E13" s="18">
        <v>0</v>
      </c>
      <c r="F13" s="18">
        <v>0</v>
      </c>
      <c r="G13" s="18">
        <v>0</v>
      </c>
      <c r="H13" s="18">
        <v>31</v>
      </c>
      <c r="I13" s="18">
        <v>0</v>
      </c>
      <c r="J13" s="17">
        <v>0</v>
      </c>
      <c r="K13" s="17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7">
        <v>0</v>
      </c>
      <c r="S13" s="18">
        <v>0</v>
      </c>
      <c r="T13" s="17">
        <v>0</v>
      </c>
      <c r="U13" s="17">
        <v>0</v>
      </c>
      <c r="V13" s="19">
        <v>0</v>
      </c>
      <c r="W13" s="20">
        <v>30563</v>
      </c>
      <c r="X13" s="72">
        <f t="shared" si="0"/>
        <v>30563</v>
      </c>
      <c r="Y13" s="21">
        <v>26419</v>
      </c>
      <c r="Z13" s="19">
        <v>0</v>
      </c>
      <c r="AA13" s="20">
        <v>56982</v>
      </c>
      <c r="AB13" s="72">
        <f t="shared" si="1"/>
        <v>56982</v>
      </c>
      <c r="AC13" s="21">
        <v>3384</v>
      </c>
      <c r="AD13" s="16">
        <v>10769</v>
      </c>
      <c r="AE13" s="19">
        <v>0</v>
      </c>
      <c r="AF13" s="22">
        <v>71135</v>
      </c>
      <c r="AG13" s="73">
        <f t="shared" si="2"/>
        <v>71135</v>
      </c>
      <c r="AH13" s="23"/>
      <c r="AI13" s="3"/>
      <c r="AJ13" s="3"/>
      <c r="AK13" s="3"/>
      <c r="AL13" s="3"/>
      <c r="AM13" s="3"/>
    </row>
    <row r="14" spans="1:39" ht="15" customHeight="1" x14ac:dyDescent="0.2">
      <c r="A14" s="29" t="s">
        <v>39</v>
      </c>
      <c r="B14" s="18">
        <v>1</v>
      </c>
      <c r="C14" s="17">
        <v>88</v>
      </c>
      <c r="D14" s="16">
        <v>51860</v>
      </c>
      <c r="E14" s="18">
        <v>0</v>
      </c>
      <c r="F14" s="18">
        <v>504</v>
      </c>
      <c r="G14" s="18">
        <v>0</v>
      </c>
      <c r="H14" s="18">
        <v>508</v>
      </c>
      <c r="I14" s="18">
        <v>0</v>
      </c>
      <c r="J14" s="17">
        <v>0</v>
      </c>
      <c r="K14" s="17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7">
        <v>0</v>
      </c>
      <c r="S14" s="18">
        <v>0</v>
      </c>
      <c r="T14" s="17">
        <v>0</v>
      </c>
      <c r="U14" s="17">
        <v>0</v>
      </c>
      <c r="V14" s="19">
        <v>0</v>
      </c>
      <c r="W14" s="20">
        <v>52961</v>
      </c>
      <c r="X14" s="72">
        <f t="shared" si="0"/>
        <v>52961</v>
      </c>
      <c r="Y14" s="21">
        <v>40495</v>
      </c>
      <c r="Z14" s="28">
        <v>1960</v>
      </c>
      <c r="AA14" s="20">
        <v>95416</v>
      </c>
      <c r="AB14" s="72">
        <f t="shared" si="1"/>
        <v>95416</v>
      </c>
      <c r="AC14" s="21">
        <v>9945</v>
      </c>
      <c r="AD14" s="16">
        <v>1401</v>
      </c>
      <c r="AE14" s="19">
        <v>0</v>
      </c>
      <c r="AF14" s="22">
        <v>106762</v>
      </c>
      <c r="AG14" s="73">
        <f t="shared" si="2"/>
        <v>106762</v>
      </c>
      <c r="AH14" s="23"/>
      <c r="AI14" s="3"/>
      <c r="AJ14" s="3"/>
      <c r="AK14" s="3"/>
      <c r="AL14" s="3"/>
      <c r="AM14" s="3"/>
    </row>
    <row r="15" spans="1:39" ht="15" customHeight="1" x14ac:dyDescent="0.2">
      <c r="A15" s="29" t="s">
        <v>40</v>
      </c>
      <c r="B15" s="18">
        <v>0</v>
      </c>
      <c r="C15" s="17">
        <v>0</v>
      </c>
      <c r="D15" s="16">
        <v>5021</v>
      </c>
      <c r="E15" s="18">
        <v>0</v>
      </c>
      <c r="F15" s="18">
        <v>0</v>
      </c>
      <c r="G15" s="18">
        <v>0</v>
      </c>
      <c r="H15" s="18">
        <v>27</v>
      </c>
      <c r="I15" s="18">
        <v>0</v>
      </c>
      <c r="J15" s="17">
        <v>0</v>
      </c>
      <c r="K15" s="17">
        <v>0</v>
      </c>
      <c r="L15" s="18">
        <v>0</v>
      </c>
      <c r="M15" s="18">
        <v>0</v>
      </c>
      <c r="N15" s="18">
        <v>174</v>
      </c>
      <c r="O15" s="18">
        <v>0</v>
      </c>
      <c r="P15" s="18">
        <v>2</v>
      </c>
      <c r="Q15" s="18">
        <v>0</v>
      </c>
      <c r="R15" s="17">
        <v>0</v>
      </c>
      <c r="S15" s="18">
        <v>0</v>
      </c>
      <c r="T15" s="17">
        <v>0</v>
      </c>
      <c r="U15" s="17">
        <v>0</v>
      </c>
      <c r="V15" s="19">
        <v>0</v>
      </c>
      <c r="W15" s="20">
        <v>5224</v>
      </c>
      <c r="X15" s="72">
        <f t="shared" si="0"/>
        <v>5224</v>
      </c>
      <c r="Y15" s="21">
        <v>11620</v>
      </c>
      <c r="Z15" s="19">
        <v>234</v>
      </c>
      <c r="AA15" s="20">
        <v>17078</v>
      </c>
      <c r="AB15" s="72">
        <f t="shared" si="1"/>
        <v>17078</v>
      </c>
      <c r="AC15" s="21">
        <v>8258</v>
      </c>
      <c r="AD15" s="18">
        <v>564</v>
      </c>
      <c r="AE15" s="19">
        <v>0</v>
      </c>
      <c r="AF15" s="22">
        <v>25900</v>
      </c>
      <c r="AG15" s="73">
        <f t="shared" si="2"/>
        <v>25900</v>
      </c>
      <c r="AH15" s="23"/>
      <c r="AI15" s="3"/>
      <c r="AJ15" s="3"/>
      <c r="AK15" s="3"/>
      <c r="AL15" s="3"/>
      <c r="AM15" s="3"/>
    </row>
    <row r="16" spans="1:39" ht="15" customHeight="1" x14ac:dyDescent="0.2">
      <c r="A16" s="29" t="s">
        <v>41</v>
      </c>
      <c r="B16" s="18">
        <v>0</v>
      </c>
      <c r="C16" s="17">
        <v>45</v>
      </c>
      <c r="D16" s="16">
        <v>15011</v>
      </c>
      <c r="E16" s="18">
        <v>0</v>
      </c>
      <c r="F16" s="18">
        <v>283</v>
      </c>
      <c r="G16" s="18">
        <v>13</v>
      </c>
      <c r="H16" s="18">
        <v>181</v>
      </c>
      <c r="I16" s="18">
        <v>0</v>
      </c>
      <c r="J16" s="17">
        <v>0</v>
      </c>
      <c r="K16" s="17">
        <v>0</v>
      </c>
      <c r="L16" s="18">
        <v>0</v>
      </c>
      <c r="M16" s="18">
        <v>0</v>
      </c>
      <c r="N16" s="18">
        <v>9</v>
      </c>
      <c r="O16" s="18">
        <v>10</v>
      </c>
      <c r="P16" s="18">
        <v>0</v>
      </c>
      <c r="Q16" s="18">
        <v>0</v>
      </c>
      <c r="R16" s="17">
        <v>0</v>
      </c>
      <c r="S16" s="18">
        <v>0</v>
      </c>
      <c r="T16" s="17">
        <v>0</v>
      </c>
      <c r="U16" s="17">
        <v>0</v>
      </c>
      <c r="V16" s="19">
        <v>0</v>
      </c>
      <c r="W16" s="20">
        <v>15552</v>
      </c>
      <c r="X16" s="72">
        <f t="shared" si="0"/>
        <v>15552</v>
      </c>
      <c r="Y16" s="21">
        <v>16177</v>
      </c>
      <c r="Z16" s="19">
        <v>20</v>
      </c>
      <c r="AA16" s="20">
        <v>31749</v>
      </c>
      <c r="AB16" s="72">
        <f t="shared" si="1"/>
        <v>31749</v>
      </c>
      <c r="AC16" s="21">
        <v>7068</v>
      </c>
      <c r="AD16" s="18">
        <v>889</v>
      </c>
      <c r="AE16" s="19">
        <v>0</v>
      </c>
      <c r="AF16" s="22">
        <v>39706</v>
      </c>
      <c r="AG16" s="73">
        <f t="shared" si="2"/>
        <v>39706</v>
      </c>
      <c r="AH16" s="23"/>
      <c r="AI16" s="3"/>
      <c r="AJ16" s="3"/>
      <c r="AK16" s="3"/>
      <c r="AL16" s="3"/>
      <c r="AM16" s="3"/>
    </row>
    <row r="17" spans="1:39" ht="15" customHeight="1" x14ac:dyDescent="0.2">
      <c r="A17" s="29" t="s">
        <v>42</v>
      </c>
      <c r="B17" s="18">
        <v>0</v>
      </c>
      <c r="C17" s="17">
        <v>0</v>
      </c>
      <c r="D17" s="16">
        <v>8085</v>
      </c>
      <c r="E17" s="18">
        <v>0</v>
      </c>
      <c r="F17" s="18">
        <v>879</v>
      </c>
      <c r="G17" s="18">
        <v>0</v>
      </c>
      <c r="H17" s="18">
        <v>29</v>
      </c>
      <c r="I17" s="18">
        <v>0</v>
      </c>
      <c r="J17" s="17">
        <v>0</v>
      </c>
      <c r="K17" s="17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7">
        <v>0</v>
      </c>
      <c r="S17" s="18">
        <v>0</v>
      </c>
      <c r="T17" s="17">
        <v>0</v>
      </c>
      <c r="U17" s="17">
        <v>0</v>
      </c>
      <c r="V17" s="19">
        <v>0</v>
      </c>
      <c r="W17" s="20">
        <v>8993</v>
      </c>
      <c r="X17" s="72">
        <f t="shared" si="0"/>
        <v>8993</v>
      </c>
      <c r="Y17" s="21">
        <v>15874</v>
      </c>
      <c r="Z17" s="19">
        <v>44</v>
      </c>
      <c r="AA17" s="20">
        <v>24911</v>
      </c>
      <c r="AB17" s="72">
        <f t="shared" si="1"/>
        <v>24911</v>
      </c>
      <c r="AC17" s="21">
        <v>3225</v>
      </c>
      <c r="AD17" s="18">
        <v>77</v>
      </c>
      <c r="AE17" s="19">
        <v>0</v>
      </c>
      <c r="AF17" s="22">
        <v>28213</v>
      </c>
      <c r="AG17" s="73">
        <f t="shared" si="2"/>
        <v>28213</v>
      </c>
      <c r="AH17" s="23"/>
      <c r="AI17" s="3"/>
      <c r="AJ17" s="3"/>
      <c r="AK17" s="3"/>
      <c r="AL17" s="3"/>
      <c r="AM17" s="3"/>
    </row>
    <row r="18" spans="1:39" ht="15" customHeight="1" x14ac:dyDescent="0.2">
      <c r="A18" s="29" t="s">
        <v>43</v>
      </c>
      <c r="B18" s="18">
        <v>0</v>
      </c>
      <c r="C18" s="17">
        <v>0</v>
      </c>
      <c r="D18" s="16">
        <v>19625</v>
      </c>
      <c r="E18" s="18">
        <v>0</v>
      </c>
      <c r="F18" s="18">
        <v>0</v>
      </c>
      <c r="G18" s="18">
        <v>390</v>
      </c>
      <c r="H18" s="18">
        <v>118</v>
      </c>
      <c r="I18" s="18">
        <v>0</v>
      </c>
      <c r="J18" s="17">
        <v>0</v>
      </c>
      <c r="K18" s="17">
        <v>0</v>
      </c>
      <c r="L18" s="18">
        <v>0</v>
      </c>
      <c r="M18" s="18">
        <v>0</v>
      </c>
      <c r="N18" s="18">
        <v>180</v>
      </c>
      <c r="O18" s="18">
        <v>0</v>
      </c>
      <c r="P18" s="18">
        <v>0</v>
      </c>
      <c r="Q18" s="18">
        <v>0</v>
      </c>
      <c r="R18" s="17">
        <v>0</v>
      </c>
      <c r="S18" s="18">
        <v>0</v>
      </c>
      <c r="T18" s="17">
        <v>0</v>
      </c>
      <c r="U18" s="17">
        <v>0</v>
      </c>
      <c r="V18" s="19">
        <v>0</v>
      </c>
      <c r="W18" s="20">
        <v>20313</v>
      </c>
      <c r="X18" s="72">
        <f t="shared" si="0"/>
        <v>20313</v>
      </c>
      <c r="Y18" s="21">
        <v>9284</v>
      </c>
      <c r="Z18" s="19">
        <v>105</v>
      </c>
      <c r="AA18" s="20">
        <v>29702</v>
      </c>
      <c r="AB18" s="72">
        <f t="shared" si="1"/>
        <v>29702</v>
      </c>
      <c r="AC18" s="21">
        <v>4860</v>
      </c>
      <c r="AD18" s="18">
        <v>592</v>
      </c>
      <c r="AE18" s="19">
        <v>0</v>
      </c>
      <c r="AF18" s="22">
        <v>35154</v>
      </c>
      <c r="AG18" s="73">
        <f t="shared" si="2"/>
        <v>35154</v>
      </c>
      <c r="AH18" s="23"/>
      <c r="AI18" s="3"/>
      <c r="AJ18" s="3"/>
      <c r="AK18" s="3"/>
      <c r="AL18" s="3"/>
      <c r="AM18" s="3"/>
    </row>
    <row r="19" spans="1:39" ht="15" customHeight="1" x14ac:dyDescent="0.2">
      <c r="A19" s="29" t="s">
        <v>44</v>
      </c>
      <c r="B19" s="18">
        <v>0</v>
      </c>
      <c r="C19" s="17">
        <v>0</v>
      </c>
      <c r="D19" s="16">
        <v>29415</v>
      </c>
      <c r="E19" s="18">
        <v>0</v>
      </c>
      <c r="F19" s="18">
        <v>0</v>
      </c>
      <c r="G19" s="18">
        <v>0</v>
      </c>
      <c r="H19" s="18">
        <v>199</v>
      </c>
      <c r="I19" s="18">
        <v>0</v>
      </c>
      <c r="J19" s="17">
        <v>0</v>
      </c>
      <c r="K19" s="17">
        <v>5</v>
      </c>
      <c r="L19" s="18">
        <v>0</v>
      </c>
      <c r="M19" s="18">
        <v>0</v>
      </c>
      <c r="N19" s="18">
        <v>22</v>
      </c>
      <c r="O19" s="18">
        <v>8</v>
      </c>
      <c r="P19" s="18">
        <v>0</v>
      </c>
      <c r="Q19" s="18">
        <v>0</v>
      </c>
      <c r="R19" s="17">
        <v>0</v>
      </c>
      <c r="S19" s="18">
        <v>0</v>
      </c>
      <c r="T19" s="17">
        <v>1</v>
      </c>
      <c r="U19" s="17">
        <v>0</v>
      </c>
      <c r="V19" s="19">
        <v>0</v>
      </c>
      <c r="W19" s="20">
        <v>29650</v>
      </c>
      <c r="X19" s="72">
        <f t="shared" si="0"/>
        <v>29650</v>
      </c>
      <c r="Y19" s="21">
        <v>60916</v>
      </c>
      <c r="Z19" s="19">
        <v>155</v>
      </c>
      <c r="AA19" s="20">
        <v>90721</v>
      </c>
      <c r="AB19" s="72">
        <f t="shared" si="1"/>
        <v>90721</v>
      </c>
      <c r="AC19" s="21">
        <v>15622</v>
      </c>
      <c r="AD19" s="16">
        <v>1919</v>
      </c>
      <c r="AE19" s="19">
        <v>0</v>
      </c>
      <c r="AF19" s="22">
        <v>108262</v>
      </c>
      <c r="AG19" s="73">
        <f t="shared" si="2"/>
        <v>108262</v>
      </c>
      <c r="AH19" s="23"/>
      <c r="AI19" s="3"/>
      <c r="AJ19" s="3"/>
      <c r="AK19" s="3"/>
      <c r="AL19" s="3"/>
      <c r="AM19" s="3"/>
    </row>
    <row r="20" spans="1:39" ht="15" customHeight="1" x14ac:dyDescent="0.2">
      <c r="A20" s="29" t="s">
        <v>45</v>
      </c>
      <c r="B20" s="18">
        <v>0</v>
      </c>
      <c r="C20" s="17">
        <v>0</v>
      </c>
      <c r="D20" s="16">
        <v>4870</v>
      </c>
      <c r="E20" s="18">
        <v>0</v>
      </c>
      <c r="F20" s="18">
        <v>0</v>
      </c>
      <c r="G20" s="18">
        <v>0</v>
      </c>
      <c r="H20" s="18">
        <v>44</v>
      </c>
      <c r="I20" s="18">
        <v>0</v>
      </c>
      <c r="J20" s="17">
        <v>0</v>
      </c>
      <c r="K20" s="17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7">
        <v>0</v>
      </c>
      <c r="S20" s="18">
        <v>0</v>
      </c>
      <c r="T20" s="17">
        <v>1</v>
      </c>
      <c r="U20" s="17">
        <v>0</v>
      </c>
      <c r="V20" s="19">
        <v>0</v>
      </c>
      <c r="W20" s="20">
        <v>4915</v>
      </c>
      <c r="X20" s="72">
        <f t="shared" si="0"/>
        <v>4915</v>
      </c>
      <c r="Y20" s="21">
        <v>17697</v>
      </c>
      <c r="Z20" s="19">
        <v>2</v>
      </c>
      <c r="AA20" s="20">
        <v>22614</v>
      </c>
      <c r="AB20" s="72">
        <f t="shared" si="1"/>
        <v>22614</v>
      </c>
      <c r="AC20" s="21">
        <v>4167</v>
      </c>
      <c r="AD20" s="18">
        <v>774</v>
      </c>
      <c r="AE20" s="19">
        <v>0</v>
      </c>
      <c r="AF20" s="22">
        <v>27555</v>
      </c>
      <c r="AG20" s="73">
        <f t="shared" si="2"/>
        <v>27555</v>
      </c>
      <c r="AH20" s="23"/>
      <c r="AI20" s="3"/>
      <c r="AJ20" s="3"/>
      <c r="AK20" s="3"/>
      <c r="AL20" s="3"/>
      <c r="AM20" s="3"/>
    </row>
    <row r="21" spans="1:39" ht="15" customHeight="1" x14ac:dyDescent="0.2">
      <c r="A21" s="29" t="s">
        <v>46</v>
      </c>
      <c r="B21" s="18">
        <v>0</v>
      </c>
      <c r="C21" s="17">
        <v>24</v>
      </c>
      <c r="D21" s="16">
        <v>29821</v>
      </c>
      <c r="E21" s="18">
        <v>66</v>
      </c>
      <c r="F21" s="18">
        <v>37</v>
      </c>
      <c r="G21" s="18">
        <v>23</v>
      </c>
      <c r="H21" s="16">
        <v>1409</v>
      </c>
      <c r="I21" s="18">
        <v>0</v>
      </c>
      <c r="J21" s="17">
        <v>0</v>
      </c>
      <c r="K21" s="17">
        <v>66</v>
      </c>
      <c r="L21" s="18">
        <v>0</v>
      </c>
      <c r="M21" s="18">
        <v>0</v>
      </c>
      <c r="N21" s="18">
        <v>91</v>
      </c>
      <c r="O21" s="18">
        <v>21</v>
      </c>
      <c r="P21" s="18">
        <v>1</v>
      </c>
      <c r="Q21" s="18">
        <v>0</v>
      </c>
      <c r="R21" s="17">
        <v>0</v>
      </c>
      <c r="S21" s="18">
        <v>0</v>
      </c>
      <c r="T21" s="17">
        <v>0</v>
      </c>
      <c r="U21" s="17">
        <v>0</v>
      </c>
      <c r="V21" s="19">
        <v>0</v>
      </c>
      <c r="W21" s="20">
        <v>31559</v>
      </c>
      <c r="X21" s="72">
        <f t="shared" si="0"/>
        <v>31559</v>
      </c>
      <c r="Y21" s="21">
        <v>32532</v>
      </c>
      <c r="Z21" s="19">
        <v>85</v>
      </c>
      <c r="AA21" s="20">
        <v>64176</v>
      </c>
      <c r="AB21" s="72">
        <f t="shared" si="1"/>
        <v>64176</v>
      </c>
      <c r="AC21" s="21">
        <v>8474</v>
      </c>
      <c r="AD21" s="18">
        <v>305</v>
      </c>
      <c r="AE21" s="19">
        <v>0</v>
      </c>
      <c r="AF21" s="22">
        <v>72955</v>
      </c>
      <c r="AG21" s="73">
        <f t="shared" si="2"/>
        <v>72955</v>
      </c>
      <c r="AH21" s="23"/>
      <c r="AI21" s="3"/>
      <c r="AJ21" s="3"/>
      <c r="AK21" s="3"/>
      <c r="AL21" s="3"/>
      <c r="AM21" s="3"/>
    </row>
    <row r="22" spans="1:39" ht="15" customHeight="1" x14ac:dyDescent="0.2">
      <c r="A22" s="29" t="s">
        <v>47</v>
      </c>
      <c r="B22" s="18">
        <v>0</v>
      </c>
      <c r="C22" s="17">
        <v>0</v>
      </c>
      <c r="D22" s="16">
        <v>21877</v>
      </c>
      <c r="E22" s="18">
        <v>0</v>
      </c>
      <c r="F22" s="18">
        <v>0</v>
      </c>
      <c r="G22" s="18">
        <v>12</v>
      </c>
      <c r="H22" s="18">
        <v>72</v>
      </c>
      <c r="I22" s="18">
        <v>174</v>
      </c>
      <c r="J22" s="17">
        <v>0</v>
      </c>
      <c r="K22" s="17">
        <v>0</v>
      </c>
      <c r="L22" s="18">
        <v>0</v>
      </c>
      <c r="M22" s="18">
        <v>0</v>
      </c>
      <c r="N22" s="18">
        <v>461</v>
      </c>
      <c r="O22" s="18">
        <v>0</v>
      </c>
      <c r="P22" s="18">
        <v>0</v>
      </c>
      <c r="Q22" s="18">
        <v>0</v>
      </c>
      <c r="R22" s="17">
        <v>0</v>
      </c>
      <c r="S22" s="18">
        <v>0</v>
      </c>
      <c r="T22" s="17">
        <v>14</v>
      </c>
      <c r="U22" s="17">
        <v>0</v>
      </c>
      <c r="V22" s="19">
        <v>0</v>
      </c>
      <c r="W22" s="20">
        <v>22610</v>
      </c>
      <c r="X22" s="72">
        <f t="shared" si="0"/>
        <v>22610</v>
      </c>
      <c r="Y22" s="21">
        <v>29473</v>
      </c>
      <c r="Z22" s="19">
        <v>169</v>
      </c>
      <c r="AA22" s="20">
        <v>52252</v>
      </c>
      <c r="AB22" s="72">
        <f t="shared" si="1"/>
        <v>52252</v>
      </c>
      <c r="AC22" s="21">
        <v>8730</v>
      </c>
      <c r="AD22" s="16">
        <v>4051</v>
      </c>
      <c r="AE22" s="19">
        <v>0</v>
      </c>
      <c r="AF22" s="22">
        <v>65033</v>
      </c>
      <c r="AG22" s="73">
        <f t="shared" si="2"/>
        <v>65033</v>
      </c>
      <c r="AH22" s="23"/>
      <c r="AI22" s="3"/>
      <c r="AJ22" s="3"/>
      <c r="AK22" s="3"/>
      <c r="AL22" s="3"/>
      <c r="AM22" s="3"/>
    </row>
    <row r="23" spans="1:39" ht="15" customHeight="1" x14ac:dyDescent="0.2">
      <c r="A23" s="29" t="s">
        <v>48</v>
      </c>
      <c r="B23" s="18">
        <v>104</v>
      </c>
      <c r="C23" s="17">
        <v>1</v>
      </c>
      <c r="D23" s="16">
        <v>18725</v>
      </c>
      <c r="E23" s="18">
        <v>0</v>
      </c>
      <c r="F23" s="18">
        <v>0</v>
      </c>
      <c r="G23" s="18">
        <v>506</v>
      </c>
      <c r="H23" s="16">
        <v>2290</v>
      </c>
      <c r="I23" s="18">
        <v>297</v>
      </c>
      <c r="J23" s="17">
        <v>0</v>
      </c>
      <c r="K23" s="17">
        <v>0</v>
      </c>
      <c r="L23" s="18">
        <v>0</v>
      </c>
      <c r="M23" s="18">
        <v>0</v>
      </c>
      <c r="N23" s="18">
        <v>101</v>
      </c>
      <c r="O23" s="18">
        <v>22</v>
      </c>
      <c r="P23" s="18">
        <v>0</v>
      </c>
      <c r="Q23" s="18">
        <v>0</v>
      </c>
      <c r="R23" s="17">
        <v>0</v>
      </c>
      <c r="S23" s="18">
        <v>0</v>
      </c>
      <c r="T23" s="17">
        <v>5</v>
      </c>
      <c r="U23" s="17">
        <v>0</v>
      </c>
      <c r="V23" s="19">
        <v>0</v>
      </c>
      <c r="W23" s="20">
        <v>22051</v>
      </c>
      <c r="X23" s="72">
        <f t="shared" si="0"/>
        <v>22051</v>
      </c>
      <c r="Y23" s="21">
        <v>21168</v>
      </c>
      <c r="Z23" s="28">
        <v>2125</v>
      </c>
      <c r="AA23" s="20">
        <v>45344</v>
      </c>
      <c r="AB23" s="72">
        <f t="shared" si="1"/>
        <v>45344</v>
      </c>
      <c r="AC23" s="21">
        <v>9000</v>
      </c>
      <c r="AD23" s="16">
        <v>2590</v>
      </c>
      <c r="AE23" s="19">
        <v>0</v>
      </c>
      <c r="AF23" s="22">
        <v>56934</v>
      </c>
      <c r="AG23" s="73">
        <f t="shared" si="2"/>
        <v>56934</v>
      </c>
      <c r="AH23" s="23"/>
      <c r="AI23" s="3"/>
      <c r="AJ23" s="3"/>
      <c r="AK23" s="3"/>
      <c r="AL23" s="3"/>
      <c r="AM23" s="3"/>
    </row>
    <row r="24" spans="1:39" ht="15" customHeight="1" x14ac:dyDescent="0.2">
      <c r="A24" s="29" t="s">
        <v>49</v>
      </c>
      <c r="B24" s="18">
        <v>369</v>
      </c>
      <c r="C24" s="17">
        <v>6</v>
      </c>
      <c r="D24" s="18">
        <v>106</v>
      </c>
      <c r="E24" s="16">
        <v>12816</v>
      </c>
      <c r="F24" s="18">
        <v>283</v>
      </c>
      <c r="G24" s="18">
        <v>0</v>
      </c>
      <c r="H24" s="18">
        <v>0</v>
      </c>
      <c r="I24" s="18">
        <v>11</v>
      </c>
      <c r="J24" s="17">
        <v>0</v>
      </c>
      <c r="K24" s="17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7">
        <v>0</v>
      </c>
      <c r="S24" s="18">
        <v>0</v>
      </c>
      <c r="T24" s="17">
        <v>0</v>
      </c>
      <c r="U24" s="17">
        <v>0</v>
      </c>
      <c r="V24" s="19">
        <v>0</v>
      </c>
      <c r="W24" s="20">
        <v>13591</v>
      </c>
      <c r="X24" s="72">
        <f t="shared" si="0"/>
        <v>13591</v>
      </c>
      <c r="Y24" s="25">
        <v>707</v>
      </c>
      <c r="Z24" s="19">
        <v>0</v>
      </c>
      <c r="AA24" s="20">
        <v>14298</v>
      </c>
      <c r="AB24" s="72">
        <f t="shared" si="1"/>
        <v>14298</v>
      </c>
      <c r="AC24" s="21">
        <v>1073</v>
      </c>
      <c r="AD24" s="16">
        <v>2774</v>
      </c>
      <c r="AE24" s="28">
        <v>1158</v>
      </c>
      <c r="AF24" s="22">
        <v>16987</v>
      </c>
      <c r="AG24" s="73">
        <f t="shared" si="2"/>
        <v>16987</v>
      </c>
      <c r="AH24" s="23"/>
      <c r="AI24" s="3"/>
      <c r="AJ24" s="3"/>
      <c r="AK24" s="3"/>
      <c r="AL24" s="3"/>
      <c r="AM24" s="3"/>
    </row>
    <row r="25" spans="1:39" ht="15" customHeight="1" x14ac:dyDescent="0.2">
      <c r="A25" s="29" t="s">
        <v>50</v>
      </c>
      <c r="B25" s="18">
        <v>0</v>
      </c>
      <c r="C25" s="17">
        <v>2</v>
      </c>
      <c r="D25" s="18">
        <v>434</v>
      </c>
      <c r="E25" s="18">
        <v>12</v>
      </c>
      <c r="F25" s="16">
        <v>7601</v>
      </c>
      <c r="G25" s="18">
        <v>32</v>
      </c>
      <c r="H25" s="16">
        <v>2472</v>
      </c>
      <c r="I25" s="18">
        <v>17</v>
      </c>
      <c r="J25" s="17">
        <v>0</v>
      </c>
      <c r="K25" s="17">
        <v>4</v>
      </c>
      <c r="L25" s="18">
        <v>0</v>
      </c>
      <c r="M25" s="18">
        <v>0</v>
      </c>
      <c r="N25" s="18">
        <v>0</v>
      </c>
      <c r="O25" s="18">
        <v>0</v>
      </c>
      <c r="P25" s="16">
        <v>3649</v>
      </c>
      <c r="Q25" s="18">
        <v>2</v>
      </c>
      <c r="R25" s="17">
        <v>0</v>
      </c>
      <c r="S25" s="18">
        <v>16</v>
      </c>
      <c r="T25" s="17">
        <v>11</v>
      </c>
      <c r="U25" s="17">
        <v>0</v>
      </c>
      <c r="V25" s="19">
        <v>0</v>
      </c>
      <c r="W25" s="20">
        <v>14252</v>
      </c>
      <c r="X25" s="72">
        <f t="shared" si="0"/>
        <v>14252</v>
      </c>
      <c r="Y25" s="21">
        <v>2985</v>
      </c>
      <c r="Z25" s="19">
        <v>283</v>
      </c>
      <c r="AA25" s="20">
        <v>17520</v>
      </c>
      <c r="AB25" s="72">
        <f t="shared" si="1"/>
        <v>17520</v>
      </c>
      <c r="AC25" s="25">
        <v>126</v>
      </c>
      <c r="AD25" s="18">
        <v>738</v>
      </c>
      <c r="AE25" s="19">
        <v>0</v>
      </c>
      <c r="AF25" s="22">
        <v>18384</v>
      </c>
      <c r="AG25" s="73">
        <f t="shared" si="2"/>
        <v>18384</v>
      </c>
      <c r="AH25" s="23"/>
      <c r="AI25" s="3"/>
      <c r="AJ25" s="3"/>
      <c r="AK25" s="3"/>
      <c r="AL25" s="3"/>
      <c r="AM25" s="3"/>
    </row>
    <row r="26" spans="1:39" ht="15" customHeight="1" x14ac:dyDescent="0.2">
      <c r="A26" s="29" t="s">
        <v>51</v>
      </c>
      <c r="B26" s="18">
        <v>130</v>
      </c>
      <c r="C26" s="17">
        <v>0</v>
      </c>
      <c r="D26" s="18">
        <v>13</v>
      </c>
      <c r="E26" s="16">
        <v>2406</v>
      </c>
      <c r="F26" s="18">
        <v>0</v>
      </c>
      <c r="G26" s="16">
        <v>104422</v>
      </c>
      <c r="H26" s="18">
        <v>2</v>
      </c>
      <c r="I26" s="18">
        <v>471</v>
      </c>
      <c r="J26" s="17">
        <v>0</v>
      </c>
      <c r="K26" s="17">
        <v>199</v>
      </c>
      <c r="L26" s="18">
        <v>0</v>
      </c>
      <c r="M26" s="16">
        <v>1077</v>
      </c>
      <c r="N26" s="18">
        <v>742</v>
      </c>
      <c r="O26" s="18">
        <v>164</v>
      </c>
      <c r="P26" s="18">
        <v>825</v>
      </c>
      <c r="Q26" s="18">
        <v>0</v>
      </c>
      <c r="R26" s="17">
        <v>0</v>
      </c>
      <c r="S26" s="18">
        <v>0</v>
      </c>
      <c r="T26" s="17">
        <v>0</v>
      </c>
      <c r="U26" s="17">
        <v>0</v>
      </c>
      <c r="V26" s="19">
        <v>0</v>
      </c>
      <c r="W26" s="20">
        <v>110451</v>
      </c>
      <c r="X26" s="72">
        <f t="shared" si="0"/>
        <v>110451</v>
      </c>
      <c r="Y26" s="25">
        <v>0</v>
      </c>
      <c r="Z26" s="28">
        <v>2355</v>
      </c>
      <c r="AA26" s="20">
        <v>112806</v>
      </c>
      <c r="AB26" s="72">
        <f t="shared" si="1"/>
        <v>112806</v>
      </c>
      <c r="AC26" s="25">
        <v>0</v>
      </c>
      <c r="AD26" s="16">
        <v>9443</v>
      </c>
      <c r="AE26" s="19">
        <v>24</v>
      </c>
      <c r="AF26" s="22">
        <v>122225</v>
      </c>
      <c r="AG26" s="73">
        <f t="shared" si="2"/>
        <v>122225</v>
      </c>
      <c r="AH26" s="23"/>
      <c r="AI26" s="3"/>
      <c r="AJ26" s="3"/>
      <c r="AK26" s="3"/>
      <c r="AL26" s="3"/>
      <c r="AM26" s="3"/>
    </row>
    <row r="27" spans="1:39" ht="15" customHeight="1" x14ac:dyDescent="0.2">
      <c r="A27" s="29" t="s">
        <v>52</v>
      </c>
      <c r="B27" s="18">
        <v>0</v>
      </c>
      <c r="C27" s="17">
        <v>0</v>
      </c>
      <c r="D27" s="18">
        <v>4</v>
      </c>
      <c r="E27" s="18">
        <v>0</v>
      </c>
      <c r="F27" s="18">
        <v>0</v>
      </c>
      <c r="G27" s="18">
        <v>0</v>
      </c>
      <c r="H27" s="16">
        <v>12890</v>
      </c>
      <c r="I27" s="18">
        <v>92</v>
      </c>
      <c r="J27" s="17">
        <v>0</v>
      </c>
      <c r="K27" s="17">
        <v>0</v>
      </c>
      <c r="L27" s="18">
        <v>0</v>
      </c>
      <c r="M27" s="18">
        <v>0</v>
      </c>
      <c r="N27" s="18">
        <v>0</v>
      </c>
      <c r="O27" s="18">
        <v>103</v>
      </c>
      <c r="P27" s="18">
        <v>4</v>
      </c>
      <c r="Q27" s="18">
        <v>0</v>
      </c>
      <c r="R27" s="17">
        <v>0</v>
      </c>
      <c r="S27" s="18">
        <v>0</v>
      </c>
      <c r="T27" s="17">
        <v>0</v>
      </c>
      <c r="U27" s="17">
        <v>0</v>
      </c>
      <c r="V27" s="19">
        <v>0</v>
      </c>
      <c r="W27" s="20">
        <v>13093</v>
      </c>
      <c r="X27" s="72">
        <f t="shared" si="0"/>
        <v>13093</v>
      </c>
      <c r="Y27" s="25">
        <v>0</v>
      </c>
      <c r="Z27" s="19">
        <v>0</v>
      </c>
      <c r="AA27" s="20">
        <v>13093</v>
      </c>
      <c r="AB27" s="72">
        <f t="shared" si="1"/>
        <v>13093</v>
      </c>
      <c r="AC27" s="25">
        <v>0</v>
      </c>
      <c r="AD27" s="16">
        <v>1354</v>
      </c>
      <c r="AE27" s="19">
        <v>0</v>
      </c>
      <c r="AF27" s="22">
        <v>14447</v>
      </c>
      <c r="AG27" s="73">
        <f t="shared" si="2"/>
        <v>14447</v>
      </c>
      <c r="AH27" s="23"/>
      <c r="AI27" s="3"/>
      <c r="AJ27" s="3"/>
      <c r="AK27" s="3"/>
      <c r="AL27" s="3"/>
      <c r="AM27" s="3"/>
    </row>
    <row r="28" spans="1:39" ht="15" customHeight="1" x14ac:dyDescent="0.2">
      <c r="A28" s="29" t="s">
        <v>53</v>
      </c>
      <c r="B28" s="18">
        <v>0</v>
      </c>
      <c r="C28" s="17">
        <v>0</v>
      </c>
      <c r="D28" s="18">
        <v>0</v>
      </c>
      <c r="E28" s="18">
        <v>0</v>
      </c>
      <c r="F28" s="18">
        <v>0</v>
      </c>
      <c r="G28" s="18">
        <v>0</v>
      </c>
      <c r="H28" s="16">
        <v>4172</v>
      </c>
      <c r="I28" s="18">
        <v>0</v>
      </c>
      <c r="J28" s="17">
        <v>0</v>
      </c>
      <c r="K28" s="17">
        <v>0</v>
      </c>
      <c r="L28" s="18">
        <v>0</v>
      </c>
      <c r="M28" s="18">
        <v>0</v>
      </c>
      <c r="N28" s="16">
        <v>1516</v>
      </c>
      <c r="O28" s="18">
        <v>0</v>
      </c>
      <c r="P28" s="18">
        <v>0</v>
      </c>
      <c r="Q28" s="18">
        <v>0</v>
      </c>
      <c r="R28" s="17">
        <v>0</v>
      </c>
      <c r="S28" s="18">
        <v>0</v>
      </c>
      <c r="T28" s="17">
        <v>0</v>
      </c>
      <c r="U28" s="17">
        <v>0</v>
      </c>
      <c r="V28" s="19">
        <v>0</v>
      </c>
      <c r="W28" s="20">
        <v>5688</v>
      </c>
      <c r="X28" s="72">
        <f t="shared" si="0"/>
        <v>5688</v>
      </c>
      <c r="Y28" s="25">
        <v>0</v>
      </c>
      <c r="Z28" s="28">
        <v>6948</v>
      </c>
      <c r="AA28" s="20">
        <v>12636</v>
      </c>
      <c r="AB28" s="72">
        <f t="shared" si="1"/>
        <v>12636</v>
      </c>
      <c r="AC28" s="25">
        <v>0</v>
      </c>
      <c r="AD28" s="30">
        <v>-16</v>
      </c>
      <c r="AE28" s="19">
        <v>0</v>
      </c>
      <c r="AF28" s="22">
        <v>12620</v>
      </c>
      <c r="AG28" s="73">
        <f t="shared" si="2"/>
        <v>12620</v>
      </c>
      <c r="AH28" s="23"/>
      <c r="AI28" s="3"/>
      <c r="AJ28" s="3"/>
      <c r="AK28" s="3"/>
      <c r="AL28" s="3"/>
      <c r="AM28" s="3"/>
    </row>
    <row r="29" spans="1:39" ht="15" customHeight="1" x14ac:dyDescent="0.2">
      <c r="A29" s="29" t="s">
        <v>54</v>
      </c>
      <c r="B29" s="18">
        <v>0</v>
      </c>
      <c r="C29" s="17">
        <v>0</v>
      </c>
      <c r="D29" s="18">
        <v>0</v>
      </c>
      <c r="E29" s="18">
        <v>0</v>
      </c>
      <c r="F29" s="18">
        <v>0</v>
      </c>
      <c r="G29" s="18">
        <v>0</v>
      </c>
      <c r="H29" s="18">
        <v>481</v>
      </c>
      <c r="I29" s="18">
        <v>0</v>
      </c>
      <c r="J29" s="17">
        <v>0</v>
      </c>
      <c r="K29" s="17">
        <v>0</v>
      </c>
      <c r="L29" s="18">
        <v>0</v>
      </c>
      <c r="M29" s="18">
        <v>0</v>
      </c>
      <c r="N29" s="18">
        <v>0</v>
      </c>
      <c r="O29" s="18">
        <v>0</v>
      </c>
      <c r="P29" s="18">
        <v>4</v>
      </c>
      <c r="Q29" s="18">
        <v>0</v>
      </c>
      <c r="R29" s="17">
        <v>0</v>
      </c>
      <c r="S29" s="18">
        <v>0</v>
      </c>
      <c r="T29" s="17">
        <v>0</v>
      </c>
      <c r="U29" s="17">
        <v>0</v>
      </c>
      <c r="V29" s="19">
        <v>0</v>
      </c>
      <c r="W29" s="24">
        <v>485</v>
      </c>
      <c r="X29" s="72">
        <f t="shared" si="0"/>
        <v>485</v>
      </c>
      <c r="Y29" s="25">
        <v>0</v>
      </c>
      <c r="Z29" s="19">
        <v>0</v>
      </c>
      <c r="AA29" s="24">
        <v>485</v>
      </c>
      <c r="AB29" s="72">
        <f t="shared" si="1"/>
        <v>485</v>
      </c>
      <c r="AC29" s="25">
        <v>0</v>
      </c>
      <c r="AD29" s="18">
        <v>85</v>
      </c>
      <c r="AE29" s="19">
        <v>0</v>
      </c>
      <c r="AF29" s="26">
        <v>570</v>
      </c>
      <c r="AG29" s="73">
        <f t="shared" si="2"/>
        <v>570</v>
      </c>
      <c r="AH29" s="23"/>
      <c r="AI29" s="3"/>
      <c r="AJ29" s="3"/>
      <c r="AK29" s="3"/>
      <c r="AL29" s="3"/>
      <c r="AM29" s="3"/>
    </row>
    <row r="30" spans="1:39" ht="15" customHeight="1" x14ac:dyDescent="0.2">
      <c r="A30" s="29" t="s">
        <v>55</v>
      </c>
      <c r="B30" s="18">
        <v>260</v>
      </c>
      <c r="C30" s="17">
        <v>131</v>
      </c>
      <c r="D30" s="18">
        <v>10</v>
      </c>
      <c r="E30" s="18">
        <v>0</v>
      </c>
      <c r="F30" s="18">
        <v>0</v>
      </c>
      <c r="G30" s="18">
        <v>95</v>
      </c>
      <c r="H30" s="18">
        <v>177</v>
      </c>
      <c r="I30" s="16">
        <v>57250</v>
      </c>
      <c r="J30" s="17">
        <v>0</v>
      </c>
      <c r="K30" s="17">
        <v>0</v>
      </c>
      <c r="L30" s="18">
        <v>0</v>
      </c>
      <c r="M30" s="18">
        <v>0</v>
      </c>
      <c r="N30" s="18">
        <v>158</v>
      </c>
      <c r="O30" s="18">
        <v>484</v>
      </c>
      <c r="P30" s="18">
        <v>787</v>
      </c>
      <c r="Q30" s="18">
        <v>10</v>
      </c>
      <c r="R30" s="17">
        <v>203</v>
      </c>
      <c r="S30" s="18">
        <v>0</v>
      </c>
      <c r="T30" s="17">
        <v>0</v>
      </c>
      <c r="U30" s="17">
        <v>0</v>
      </c>
      <c r="V30" s="19">
        <v>0</v>
      </c>
      <c r="W30" s="20">
        <v>59565</v>
      </c>
      <c r="X30" s="72">
        <f t="shared" si="0"/>
        <v>59565</v>
      </c>
      <c r="Y30" s="25">
        <v>0</v>
      </c>
      <c r="Z30" s="28">
        <v>14526</v>
      </c>
      <c r="AA30" s="20">
        <v>74091</v>
      </c>
      <c r="AB30" s="72">
        <f t="shared" si="1"/>
        <v>74091</v>
      </c>
      <c r="AC30" s="25">
        <v>0</v>
      </c>
      <c r="AD30" s="18">
        <v>453</v>
      </c>
      <c r="AE30" s="19">
        <v>0</v>
      </c>
      <c r="AF30" s="22">
        <v>74544</v>
      </c>
      <c r="AG30" s="73">
        <f t="shared" si="2"/>
        <v>74544</v>
      </c>
      <c r="AH30" s="23"/>
      <c r="AI30" s="3"/>
      <c r="AJ30" s="3"/>
      <c r="AK30" s="3"/>
      <c r="AL30" s="3"/>
      <c r="AM30" s="3"/>
    </row>
    <row r="31" spans="1:39" ht="15" customHeight="1" x14ac:dyDescent="0.2">
      <c r="A31" s="29" t="s">
        <v>56</v>
      </c>
      <c r="B31" s="18">
        <v>0</v>
      </c>
      <c r="C31" s="17">
        <v>0</v>
      </c>
      <c r="D31" s="18">
        <v>11</v>
      </c>
      <c r="E31" s="18">
        <v>0</v>
      </c>
      <c r="F31" s="18">
        <v>0</v>
      </c>
      <c r="G31" s="18">
        <v>0</v>
      </c>
      <c r="H31" s="18">
        <v>0</v>
      </c>
      <c r="I31" s="16">
        <v>4822</v>
      </c>
      <c r="J31" s="17">
        <v>0</v>
      </c>
      <c r="K31" s="17">
        <v>0</v>
      </c>
      <c r="L31" s="18">
        <v>0</v>
      </c>
      <c r="M31" s="18">
        <v>0</v>
      </c>
      <c r="N31" s="16">
        <v>2820</v>
      </c>
      <c r="O31" s="18">
        <v>0</v>
      </c>
      <c r="P31" s="18">
        <v>0</v>
      </c>
      <c r="Q31" s="18">
        <v>0</v>
      </c>
      <c r="R31" s="17">
        <v>0</v>
      </c>
      <c r="S31" s="18">
        <v>0</v>
      </c>
      <c r="T31" s="17">
        <v>0</v>
      </c>
      <c r="U31" s="17">
        <v>0</v>
      </c>
      <c r="V31" s="19">
        <v>0</v>
      </c>
      <c r="W31" s="20">
        <v>7653</v>
      </c>
      <c r="X31" s="72">
        <f t="shared" si="0"/>
        <v>7653</v>
      </c>
      <c r="Y31" s="25">
        <v>0</v>
      </c>
      <c r="Z31" s="28">
        <v>3986</v>
      </c>
      <c r="AA31" s="20">
        <v>11639</v>
      </c>
      <c r="AB31" s="72">
        <f t="shared" si="1"/>
        <v>11639</v>
      </c>
      <c r="AC31" s="25">
        <v>0</v>
      </c>
      <c r="AD31" s="18">
        <v>227</v>
      </c>
      <c r="AE31" s="19">
        <v>0</v>
      </c>
      <c r="AF31" s="22">
        <v>11866</v>
      </c>
      <c r="AG31" s="73">
        <f t="shared" si="2"/>
        <v>11866</v>
      </c>
      <c r="AH31" s="23"/>
      <c r="AI31" s="3"/>
      <c r="AJ31" s="3"/>
      <c r="AK31" s="3"/>
      <c r="AL31" s="3"/>
      <c r="AM31" s="3"/>
    </row>
    <row r="32" spans="1:39" ht="15" customHeight="1" x14ac:dyDescent="0.2">
      <c r="A32" s="29" t="s">
        <v>57</v>
      </c>
      <c r="B32" s="18">
        <v>143</v>
      </c>
      <c r="C32" s="17">
        <v>0</v>
      </c>
      <c r="D32" s="18">
        <v>12</v>
      </c>
      <c r="E32" s="18">
        <v>0</v>
      </c>
      <c r="F32" s="18">
        <v>0</v>
      </c>
      <c r="G32" s="18">
        <v>0</v>
      </c>
      <c r="H32" s="18">
        <v>139</v>
      </c>
      <c r="I32" s="18">
        <v>22</v>
      </c>
      <c r="J32" s="27">
        <v>27319</v>
      </c>
      <c r="K32" s="17">
        <v>0</v>
      </c>
      <c r="L32" s="18">
        <v>0</v>
      </c>
      <c r="M32" s="16">
        <v>2057</v>
      </c>
      <c r="N32" s="18">
        <v>23</v>
      </c>
      <c r="O32" s="18">
        <v>372</v>
      </c>
      <c r="P32" s="18">
        <v>2</v>
      </c>
      <c r="Q32" s="18">
        <v>172</v>
      </c>
      <c r="R32" s="17">
        <v>525</v>
      </c>
      <c r="S32" s="16">
        <v>1264</v>
      </c>
      <c r="T32" s="17">
        <v>52</v>
      </c>
      <c r="U32" s="17">
        <v>0</v>
      </c>
      <c r="V32" s="19">
        <v>0</v>
      </c>
      <c r="W32" s="20">
        <v>32102</v>
      </c>
      <c r="X32" s="72">
        <f t="shared" si="0"/>
        <v>32102</v>
      </c>
      <c r="Y32" s="25">
        <v>0</v>
      </c>
      <c r="Z32" s="19">
        <v>583</v>
      </c>
      <c r="AA32" s="20">
        <v>32685</v>
      </c>
      <c r="AB32" s="72">
        <f t="shared" si="1"/>
        <v>32685</v>
      </c>
      <c r="AC32" s="25">
        <v>0</v>
      </c>
      <c r="AD32" s="16">
        <v>2225</v>
      </c>
      <c r="AE32" s="19">
        <v>0</v>
      </c>
      <c r="AF32" s="22">
        <v>34910</v>
      </c>
      <c r="AG32" s="73">
        <f t="shared" si="2"/>
        <v>34910</v>
      </c>
      <c r="AH32" s="23"/>
      <c r="AI32" s="3"/>
      <c r="AJ32" s="3"/>
      <c r="AK32" s="3"/>
      <c r="AL32" s="3"/>
      <c r="AM32" s="3"/>
    </row>
    <row r="33" spans="1:39" ht="15" customHeight="1" x14ac:dyDescent="0.2">
      <c r="A33" s="29" t="s">
        <v>58</v>
      </c>
      <c r="B33" s="18">
        <v>0</v>
      </c>
      <c r="C33" s="17">
        <v>0</v>
      </c>
      <c r="D33" s="16">
        <v>2146</v>
      </c>
      <c r="E33" s="18">
        <v>0</v>
      </c>
      <c r="F33" s="18">
        <v>0</v>
      </c>
      <c r="G33" s="18">
        <v>0</v>
      </c>
      <c r="H33" s="18">
        <v>201</v>
      </c>
      <c r="I33" s="18">
        <v>0</v>
      </c>
      <c r="J33" s="17">
        <v>0</v>
      </c>
      <c r="K33" s="27">
        <v>14045</v>
      </c>
      <c r="L33" s="18">
        <v>0</v>
      </c>
      <c r="M33" s="18">
        <v>0</v>
      </c>
      <c r="N33" s="18">
        <v>584</v>
      </c>
      <c r="O33" s="18">
        <v>1</v>
      </c>
      <c r="P33" s="18">
        <v>202</v>
      </c>
      <c r="Q33" s="18">
        <v>78</v>
      </c>
      <c r="R33" s="17">
        <v>0</v>
      </c>
      <c r="S33" s="18">
        <v>10</v>
      </c>
      <c r="T33" s="17">
        <v>7</v>
      </c>
      <c r="U33" s="17">
        <v>0</v>
      </c>
      <c r="V33" s="19">
        <v>0</v>
      </c>
      <c r="W33" s="20">
        <v>17274</v>
      </c>
      <c r="X33" s="72">
        <f t="shared" si="0"/>
        <v>17274</v>
      </c>
      <c r="Y33" s="21">
        <v>1624</v>
      </c>
      <c r="Z33" s="19">
        <v>566</v>
      </c>
      <c r="AA33" s="20">
        <v>19464</v>
      </c>
      <c r="AB33" s="72">
        <f t="shared" si="1"/>
        <v>19464</v>
      </c>
      <c r="AC33" s="21">
        <v>2432</v>
      </c>
      <c r="AD33" s="18">
        <v>996</v>
      </c>
      <c r="AE33" s="19">
        <v>0</v>
      </c>
      <c r="AF33" s="22">
        <v>22892</v>
      </c>
      <c r="AG33" s="73">
        <f t="shared" si="2"/>
        <v>22892</v>
      </c>
      <c r="AH33" s="23"/>
      <c r="AI33" s="3"/>
      <c r="AJ33" s="3"/>
      <c r="AK33" s="3"/>
      <c r="AL33" s="3"/>
      <c r="AM33" s="3"/>
    </row>
    <row r="34" spans="1:39" ht="15" customHeight="1" x14ac:dyDescent="0.2">
      <c r="A34" s="29" t="s">
        <v>59</v>
      </c>
      <c r="B34" s="18">
        <v>0</v>
      </c>
      <c r="C34" s="17">
        <v>0</v>
      </c>
      <c r="D34" s="18">
        <v>0</v>
      </c>
      <c r="E34" s="18">
        <v>10</v>
      </c>
      <c r="F34" s="18">
        <v>0</v>
      </c>
      <c r="G34" s="18">
        <v>0</v>
      </c>
      <c r="H34" s="18">
        <v>0</v>
      </c>
      <c r="I34" s="18">
        <v>0</v>
      </c>
      <c r="J34" s="17">
        <v>0</v>
      </c>
      <c r="K34" s="27">
        <v>14292</v>
      </c>
      <c r="L34" s="18">
        <v>0</v>
      </c>
      <c r="M34" s="18">
        <v>0</v>
      </c>
      <c r="N34" s="18">
        <v>0</v>
      </c>
      <c r="O34" s="18">
        <v>15</v>
      </c>
      <c r="P34" s="18">
        <v>0</v>
      </c>
      <c r="Q34" s="18">
        <v>0</v>
      </c>
      <c r="R34" s="17">
        <v>0</v>
      </c>
      <c r="S34" s="18">
        <v>0</v>
      </c>
      <c r="T34" s="17">
        <v>0</v>
      </c>
      <c r="U34" s="17">
        <v>0</v>
      </c>
      <c r="V34" s="19">
        <v>0</v>
      </c>
      <c r="W34" s="20">
        <v>14317</v>
      </c>
      <c r="X34" s="72">
        <f t="shared" si="0"/>
        <v>14317</v>
      </c>
      <c r="Y34" s="25">
        <v>0</v>
      </c>
      <c r="Z34" s="28">
        <v>2423</v>
      </c>
      <c r="AA34" s="20">
        <v>16740</v>
      </c>
      <c r="AB34" s="72">
        <f t="shared" si="1"/>
        <v>16740</v>
      </c>
      <c r="AC34" s="25">
        <v>0</v>
      </c>
      <c r="AD34" s="16">
        <v>1572</v>
      </c>
      <c r="AE34" s="19">
        <v>0</v>
      </c>
      <c r="AF34" s="22">
        <v>18312</v>
      </c>
      <c r="AG34" s="73">
        <f t="shared" si="2"/>
        <v>18312</v>
      </c>
      <c r="AH34" s="23"/>
      <c r="AI34" s="3"/>
      <c r="AJ34" s="3"/>
      <c r="AK34" s="3"/>
      <c r="AL34" s="3"/>
      <c r="AM34" s="3"/>
    </row>
    <row r="35" spans="1:39" ht="15" customHeight="1" x14ac:dyDescent="0.2">
      <c r="A35" s="29" t="s">
        <v>60</v>
      </c>
      <c r="B35" s="18">
        <v>0</v>
      </c>
      <c r="C35" s="17">
        <v>13</v>
      </c>
      <c r="D35" s="16">
        <v>2226</v>
      </c>
      <c r="E35" s="18">
        <v>124</v>
      </c>
      <c r="F35" s="18">
        <v>40</v>
      </c>
      <c r="G35" s="18">
        <v>170</v>
      </c>
      <c r="H35" s="16">
        <v>3406</v>
      </c>
      <c r="I35" s="18">
        <v>413</v>
      </c>
      <c r="J35" s="17">
        <v>81</v>
      </c>
      <c r="K35" s="27">
        <v>29498</v>
      </c>
      <c r="L35" s="16">
        <v>1250</v>
      </c>
      <c r="M35" s="18">
        <v>47</v>
      </c>
      <c r="N35" s="16">
        <v>4140</v>
      </c>
      <c r="O35" s="18">
        <v>877</v>
      </c>
      <c r="P35" s="18">
        <v>989</v>
      </c>
      <c r="Q35" s="18">
        <v>178</v>
      </c>
      <c r="R35" s="17">
        <v>486</v>
      </c>
      <c r="S35" s="18">
        <v>103</v>
      </c>
      <c r="T35" s="17">
        <v>349</v>
      </c>
      <c r="U35" s="17">
        <v>0</v>
      </c>
      <c r="V35" s="19">
        <v>0</v>
      </c>
      <c r="W35" s="20">
        <v>44390</v>
      </c>
      <c r="X35" s="72">
        <f t="shared" si="0"/>
        <v>44390</v>
      </c>
      <c r="Y35" s="25">
        <v>0</v>
      </c>
      <c r="Z35" s="28">
        <v>8083</v>
      </c>
      <c r="AA35" s="20">
        <v>52473</v>
      </c>
      <c r="AB35" s="72">
        <f t="shared" si="1"/>
        <v>52473</v>
      </c>
      <c r="AC35" s="25">
        <v>0</v>
      </c>
      <c r="AD35" s="16">
        <v>1361</v>
      </c>
      <c r="AE35" s="19">
        <v>0</v>
      </c>
      <c r="AF35" s="22">
        <v>53834</v>
      </c>
      <c r="AG35" s="73">
        <f t="shared" si="2"/>
        <v>53834</v>
      </c>
      <c r="AH35" s="23"/>
      <c r="AI35" s="3"/>
      <c r="AJ35" s="3"/>
      <c r="AK35" s="3"/>
      <c r="AL35" s="3"/>
      <c r="AM35" s="3"/>
    </row>
    <row r="36" spans="1:39" ht="15" customHeight="1" x14ac:dyDescent="0.2">
      <c r="A36" s="29" t="s">
        <v>61</v>
      </c>
      <c r="B36" s="18">
        <v>0</v>
      </c>
      <c r="C36" s="17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7">
        <v>0</v>
      </c>
      <c r="K36" s="17">
        <v>0</v>
      </c>
      <c r="L36" s="16">
        <v>72853</v>
      </c>
      <c r="M36" s="18">
        <v>146</v>
      </c>
      <c r="N36" s="18">
        <v>59</v>
      </c>
      <c r="O36" s="18">
        <v>88</v>
      </c>
      <c r="P36" s="18">
        <v>0</v>
      </c>
      <c r="Q36" s="18">
        <v>0</v>
      </c>
      <c r="R36" s="17">
        <v>0</v>
      </c>
      <c r="S36" s="18">
        <v>0</v>
      </c>
      <c r="T36" s="17">
        <v>10</v>
      </c>
      <c r="U36" s="17">
        <v>0</v>
      </c>
      <c r="V36" s="19">
        <v>0</v>
      </c>
      <c r="W36" s="20">
        <v>73156</v>
      </c>
      <c r="X36" s="72">
        <f t="shared" si="0"/>
        <v>73156</v>
      </c>
      <c r="Y36" s="25">
        <v>0</v>
      </c>
      <c r="Z36" s="28">
        <v>8667</v>
      </c>
      <c r="AA36" s="20">
        <v>81823</v>
      </c>
      <c r="AB36" s="72">
        <f t="shared" si="1"/>
        <v>81823</v>
      </c>
      <c r="AC36" s="25">
        <v>0</v>
      </c>
      <c r="AD36" s="16">
        <v>2985</v>
      </c>
      <c r="AE36" s="19">
        <v>0</v>
      </c>
      <c r="AF36" s="22">
        <v>84808</v>
      </c>
      <c r="AG36" s="73">
        <f t="shared" si="2"/>
        <v>84808</v>
      </c>
      <c r="AH36" s="23"/>
      <c r="AI36" s="3"/>
      <c r="AJ36" s="3"/>
      <c r="AK36" s="3"/>
      <c r="AL36" s="3"/>
      <c r="AM36" s="3"/>
    </row>
    <row r="37" spans="1:39" ht="15" customHeight="1" x14ac:dyDescent="0.2">
      <c r="A37" s="29" t="s">
        <v>62</v>
      </c>
      <c r="B37" s="18">
        <v>737</v>
      </c>
      <c r="C37" s="17">
        <v>1</v>
      </c>
      <c r="D37" s="18">
        <v>387</v>
      </c>
      <c r="E37" s="18">
        <v>0</v>
      </c>
      <c r="F37" s="18">
        <v>29</v>
      </c>
      <c r="G37" s="18">
        <v>191</v>
      </c>
      <c r="H37" s="16">
        <v>1013</v>
      </c>
      <c r="I37" s="18">
        <v>550</v>
      </c>
      <c r="J37" s="17">
        <v>191</v>
      </c>
      <c r="K37" s="17">
        <v>53</v>
      </c>
      <c r="L37" s="16">
        <v>2053</v>
      </c>
      <c r="M37" s="16">
        <v>88278</v>
      </c>
      <c r="N37" s="18">
        <v>682</v>
      </c>
      <c r="O37" s="18">
        <v>52</v>
      </c>
      <c r="P37" s="16">
        <v>1122</v>
      </c>
      <c r="Q37" s="18">
        <v>218</v>
      </c>
      <c r="R37" s="17">
        <v>276</v>
      </c>
      <c r="S37" s="18">
        <v>108</v>
      </c>
      <c r="T37" s="17">
        <v>77</v>
      </c>
      <c r="U37" s="17">
        <v>0</v>
      </c>
      <c r="V37" s="19">
        <v>0</v>
      </c>
      <c r="W37" s="20">
        <v>96018</v>
      </c>
      <c r="X37" s="72">
        <f t="shared" si="0"/>
        <v>96018</v>
      </c>
      <c r="Y37" s="25">
        <v>0</v>
      </c>
      <c r="Z37" s="19">
        <v>30</v>
      </c>
      <c r="AA37" s="20">
        <v>96048</v>
      </c>
      <c r="AB37" s="72">
        <f t="shared" si="1"/>
        <v>96048</v>
      </c>
      <c r="AC37" s="25">
        <v>0</v>
      </c>
      <c r="AD37" s="18">
        <v>450</v>
      </c>
      <c r="AE37" s="19">
        <v>8</v>
      </c>
      <c r="AF37" s="22">
        <v>96490</v>
      </c>
      <c r="AG37" s="73">
        <f t="shared" si="2"/>
        <v>96490</v>
      </c>
      <c r="AH37" s="23"/>
      <c r="AI37" s="3"/>
      <c r="AJ37" s="3"/>
      <c r="AK37" s="3"/>
      <c r="AL37" s="3"/>
      <c r="AM37" s="3"/>
    </row>
    <row r="38" spans="1:39" ht="15" customHeight="1" x14ac:dyDescent="0.2">
      <c r="A38" s="29" t="s">
        <v>63</v>
      </c>
      <c r="B38" s="18">
        <v>9</v>
      </c>
      <c r="C38" s="17">
        <v>16</v>
      </c>
      <c r="D38" s="16">
        <v>2210</v>
      </c>
      <c r="E38" s="18">
        <v>206</v>
      </c>
      <c r="F38" s="18">
        <v>107</v>
      </c>
      <c r="G38" s="18">
        <v>371</v>
      </c>
      <c r="H38" s="16">
        <v>4867</v>
      </c>
      <c r="I38" s="18">
        <v>732</v>
      </c>
      <c r="J38" s="17">
        <v>77</v>
      </c>
      <c r="K38" s="27">
        <v>2769</v>
      </c>
      <c r="L38" s="16">
        <v>3473</v>
      </c>
      <c r="M38" s="18">
        <v>212</v>
      </c>
      <c r="N38" s="16">
        <v>89471</v>
      </c>
      <c r="O38" s="16">
        <v>1294</v>
      </c>
      <c r="P38" s="18">
        <v>5</v>
      </c>
      <c r="Q38" s="18">
        <v>739</v>
      </c>
      <c r="R38" s="17">
        <v>0</v>
      </c>
      <c r="S38" s="18">
        <v>890</v>
      </c>
      <c r="T38" s="17">
        <v>60</v>
      </c>
      <c r="U38" s="17">
        <v>0</v>
      </c>
      <c r="V38" s="19">
        <v>0</v>
      </c>
      <c r="W38" s="20">
        <v>107508</v>
      </c>
      <c r="X38" s="72">
        <f t="shared" si="0"/>
        <v>107508</v>
      </c>
      <c r="Y38" s="25">
        <v>4</v>
      </c>
      <c r="Z38" s="28">
        <v>31745</v>
      </c>
      <c r="AA38" s="20">
        <v>139257</v>
      </c>
      <c r="AB38" s="72">
        <f t="shared" si="1"/>
        <v>139257</v>
      </c>
      <c r="AC38" s="25">
        <v>0</v>
      </c>
      <c r="AD38" s="16">
        <v>9101</v>
      </c>
      <c r="AE38" s="19">
        <v>0</v>
      </c>
      <c r="AF38" s="22">
        <v>148358</v>
      </c>
      <c r="AG38" s="73">
        <f t="shared" si="2"/>
        <v>148358</v>
      </c>
      <c r="AH38" s="23"/>
      <c r="AI38" s="3"/>
      <c r="AJ38" s="3"/>
      <c r="AK38" s="3"/>
      <c r="AL38" s="3"/>
      <c r="AM38" s="3"/>
    </row>
    <row r="39" spans="1:39" ht="15" customHeight="1" x14ac:dyDescent="0.2">
      <c r="A39" s="29" t="s">
        <v>64</v>
      </c>
      <c r="B39" s="18">
        <v>148</v>
      </c>
      <c r="C39" s="17">
        <v>1</v>
      </c>
      <c r="D39" s="16">
        <v>2828</v>
      </c>
      <c r="E39" s="18">
        <v>13</v>
      </c>
      <c r="F39" s="18">
        <v>38</v>
      </c>
      <c r="G39" s="18">
        <v>59</v>
      </c>
      <c r="H39" s="18">
        <v>500</v>
      </c>
      <c r="I39" s="18">
        <v>15</v>
      </c>
      <c r="J39" s="17">
        <v>2</v>
      </c>
      <c r="K39" s="17">
        <v>507</v>
      </c>
      <c r="L39" s="18">
        <v>238</v>
      </c>
      <c r="M39" s="18">
        <v>2</v>
      </c>
      <c r="N39" s="16">
        <v>4108</v>
      </c>
      <c r="O39" s="18">
        <v>19</v>
      </c>
      <c r="P39" s="18">
        <v>283</v>
      </c>
      <c r="Q39" s="16">
        <v>3460</v>
      </c>
      <c r="R39" s="17">
        <v>798</v>
      </c>
      <c r="S39" s="18">
        <v>3</v>
      </c>
      <c r="T39" s="17">
        <v>293</v>
      </c>
      <c r="U39" s="17">
        <v>0</v>
      </c>
      <c r="V39" s="19">
        <v>0</v>
      </c>
      <c r="W39" s="20">
        <v>13315</v>
      </c>
      <c r="X39" s="72">
        <f t="shared" si="0"/>
        <v>13315</v>
      </c>
      <c r="Y39" s="25">
        <v>0</v>
      </c>
      <c r="Z39" s="28">
        <v>3542</v>
      </c>
      <c r="AA39" s="20">
        <v>16857</v>
      </c>
      <c r="AB39" s="72">
        <f t="shared" si="1"/>
        <v>16857</v>
      </c>
      <c r="AC39" s="25">
        <v>0</v>
      </c>
      <c r="AD39" s="18">
        <v>93</v>
      </c>
      <c r="AE39" s="19">
        <v>0</v>
      </c>
      <c r="AF39" s="22">
        <v>16950</v>
      </c>
      <c r="AG39" s="73">
        <f t="shared" si="2"/>
        <v>16950</v>
      </c>
      <c r="AH39" s="23"/>
      <c r="AI39" s="3"/>
      <c r="AJ39" s="3"/>
      <c r="AK39" s="3"/>
      <c r="AL39" s="3"/>
      <c r="AM39" s="3"/>
    </row>
    <row r="40" spans="1:39" ht="15" customHeight="1" x14ac:dyDescent="0.2">
      <c r="A40" s="29" t="s">
        <v>65</v>
      </c>
      <c r="B40" s="18">
        <v>170</v>
      </c>
      <c r="C40" s="17">
        <v>411</v>
      </c>
      <c r="D40" s="16">
        <v>2407</v>
      </c>
      <c r="E40" s="18">
        <v>21</v>
      </c>
      <c r="F40" s="18">
        <v>111</v>
      </c>
      <c r="G40" s="18">
        <v>151</v>
      </c>
      <c r="H40" s="16">
        <v>6363</v>
      </c>
      <c r="I40" s="16">
        <v>2701</v>
      </c>
      <c r="J40" s="17">
        <v>243</v>
      </c>
      <c r="K40" s="27">
        <v>15152</v>
      </c>
      <c r="L40" s="16">
        <v>2237</v>
      </c>
      <c r="M40" s="18">
        <v>139</v>
      </c>
      <c r="N40" s="16">
        <v>6273</v>
      </c>
      <c r="O40" s="16">
        <v>74585</v>
      </c>
      <c r="P40" s="18">
        <v>451</v>
      </c>
      <c r="Q40" s="18">
        <v>485</v>
      </c>
      <c r="R40" s="17">
        <v>325</v>
      </c>
      <c r="S40" s="18">
        <v>765</v>
      </c>
      <c r="T40" s="17">
        <v>40</v>
      </c>
      <c r="U40" s="17">
        <v>0</v>
      </c>
      <c r="V40" s="19">
        <v>0</v>
      </c>
      <c r="W40" s="20">
        <v>113030</v>
      </c>
      <c r="X40" s="72">
        <f t="shared" si="0"/>
        <v>113030</v>
      </c>
      <c r="Y40" s="25">
        <v>0</v>
      </c>
      <c r="Z40" s="28">
        <v>38800</v>
      </c>
      <c r="AA40" s="20">
        <v>151830</v>
      </c>
      <c r="AB40" s="72">
        <f t="shared" si="1"/>
        <v>151830</v>
      </c>
      <c r="AC40" s="25">
        <v>0</v>
      </c>
      <c r="AD40" s="16">
        <v>3300</v>
      </c>
      <c r="AE40" s="19">
        <v>0</v>
      </c>
      <c r="AF40" s="22">
        <v>155130</v>
      </c>
      <c r="AG40" s="73">
        <f t="shared" si="2"/>
        <v>155130</v>
      </c>
      <c r="AH40" s="23"/>
      <c r="AI40" s="3"/>
      <c r="AJ40" s="3"/>
      <c r="AK40" s="3"/>
      <c r="AL40" s="3"/>
      <c r="AM40" s="3"/>
    </row>
    <row r="41" spans="1:39" ht="15" customHeight="1" x14ac:dyDescent="0.2">
      <c r="A41" s="29" t="s">
        <v>66</v>
      </c>
      <c r="B41" s="18">
        <v>87</v>
      </c>
      <c r="C41" s="17">
        <v>0</v>
      </c>
      <c r="D41" s="16">
        <v>2030</v>
      </c>
      <c r="E41" s="18">
        <v>4</v>
      </c>
      <c r="F41" s="18">
        <v>0</v>
      </c>
      <c r="G41" s="18">
        <v>0</v>
      </c>
      <c r="H41" s="18">
        <v>0</v>
      </c>
      <c r="I41" s="16">
        <v>1996</v>
      </c>
      <c r="J41" s="17">
        <v>4</v>
      </c>
      <c r="K41" s="17">
        <v>34</v>
      </c>
      <c r="L41" s="18">
        <v>198</v>
      </c>
      <c r="M41" s="18">
        <v>13</v>
      </c>
      <c r="N41" s="18">
        <v>487</v>
      </c>
      <c r="O41" s="18">
        <v>12</v>
      </c>
      <c r="P41" s="16">
        <v>70328</v>
      </c>
      <c r="Q41" s="16">
        <v>2670</v>
      </c>
      <c r="R41" s="17">
        <v>0</v>
      </c>
      <c r="S41" s="18">
        <v>0</v>
      </c>
      <c r="T41" s="17">
        <v>255</v>
      </c>
      <c r="U41" s="17">
        <v>0</v>
      </c>
      <c r="V41" s="19">
        <v>0</v>
      </c>
      <c r="W41" s="20">
        <v>78118</v>
      </c>
      <c r="X41" s="72">
        <f t="shared" si="0"/>
        <v>78118</v>
      </c>
      <c r="Y41" s="25">
        <v>0</v>
      </c>
      <c r="Z41" s="19">
        <v>60</v>
      </c>
      <c r="AA41" s="20">
        <v>78178</v>
      </c>
      <c r="AB41" s="72">
        <f t="shared" si="1"/>
        <v>78178</v>
      </c>
      <c r="AC41" s="25">
        <v>0</v>
      </c>
      <c r="AD41" s="18">
        <v>0</v>
      </c>
      <c r="AE41" s="19">
        <v>0</v>
      </c>
      <c r="AF41" s="22">
        <v>78178</v>
      </c>
      <c r="AG41" s="73">
        <f t="shared" si="2"/>
        <v>78178</v>
      </c>
      <c r="AH41" s="23"/>
      <c r="AI41" s="3"/>
      <c r="AJ41" s="3"/>
      <c r="AK41" s="3"/>
      <c r="AL41" s="3"/>
      <c r="AM41" s="3"/>
    </row>
    <row r="42" spans="1:39" ht="15" customHeight="1" x14ac:dyDescent="0.2">
      <c r="A42" s="29" t="s">
        <v>67</v>
      </c>
      <c r="B42" s="18">
        <v>0</v>
      </c>
      <c r="C42" s="17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2</v>
      </c>
      <c r="J42" s="17">
        <v>7</v>
      </c>
      <c r="K42" s="17">
        <v>396</v>
      </c>
      <c r="L42" s="18">
        <v>0</v>
      </c>
      <c r="M42" s="18">
        <v>0</v>
      </c>
      <c r="N42" s="18">
        <v>18</v>
      </c>
      <c r="O42" s="18">
        <v>29</v>
      </c>
      <c r="P42" s="18">
        <v>237</v>
      </c>
      <c r="Q42" s="16">
        <v>35844</v>
      </c>
      <c r="R42" s="17">
        <v>927</v>
      </c>
      <c r="S42" s="18">
        <v>409</v>
      </c>
      <c r="T42" s="17">
        <v>0</v>
      </c>
      <c r="U42" s="17">
        <v>0</v>
      </c>
      <c r="V42" s="19">
        <v>0</v>
      </c>
      <c r="W42" s="20">
        <v>37869</v>
      </c>
      <c r="X42" s="72">
        <f t="shared" si="0"/>
        <v>37869</v>
      </c>
      <c r="Y42" s="25">
        <v>0</v>
      </c>
      <c r="Z42" s="19">
        <v>186</v>
      </c>
      <c r="AA42" s="20">
        <v>38055</v>
      </c>
      <c r="AB42" s="72">
        <f t="shared" si="1"/>
        <v>38055</v>
      </c>
      <c r="AC42" s="25">
        <v>0</v>
      </c>
      <c r="AD42" s="18">
        <v>248</v>
      </c>
      <c r="AE42" s="19">
        <v>0</v>
      </c>
      <c r="AF42" s="22">
        <v>38303</v>
      </c>
      <c r="AG42" s="73">
        <f t="shared" si="2"/>
        <v>38303</v>
      </c>
      <c r="AH42" s="23"/>
      <c r="AI42" s="3"/>
      <c r="AJ42" s="3"/>
      <c r="AK42" s="3"/>
      <c r="AL42" s="3"/>
      <c r="AM42" s="3"/>
    </row>
    <row r="43" spans="1:39" ht="15" customHeight="1" x14ac:dyDescent="0.2">
      <c r="A43" s="29" t="s">
        <v>68</v>
      </c>
      <c r="B43" s="18">
        <v>69</v>
      </c>
      <c r="C43" s="17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9</v>
      </c>
      <c r="J43" s="17">
        <v>0</v>
      </c>
      <c r="K43" s="17">
        <v>0</v>
      </c>
      <c r="L43" s="18">
        <v>0</v>
      </c>
      <c r="M43" s="18">
        <v>0</v>
      </c>
      <c r="N43" s="18">
        <v>0</v>
      </c>
      <c r="O43" s="18">
        <v>0</v>
      </c>
      <c r="P43" s="18">
        <v>501</v>
      </c>
      <c r="Q43" s="18">
        <v>0</v>
      </c>
      <c r="R43" s="27">
        <v>84815</v>
      </c>
      <c r="S43" s="18">
        <v>0</v>
      </c>
      <c r="T43" s="17">
        <v>0</v>
      </c>
      <c r="U43" s="17">
        <v>0</v>
      </c>
      <c r="V43" s="19">
        <v>0</v>
      </c>
      <c r="W43" s="20">
        <v>85394</v>
      </c>
      <c r="X43" s="72">
        <f t="shared" si="0"/>
        <v>85394</v>
      </c>
      <c r="Y43" s="25">
        <v>0</v>
      </c>
      <c r="Z43" s="19">
        <v>0</v>
      </c>
      <c r="AA43" s="20">
        <v>85394</v>
      </c>
      <c r="AB43" s="72">
        <f t="shared" si="1"/>
        <v>85394</v>
      </c>
      <c r="AC43" s="25">
        <v>0</v>
      </c>
      <c r="AD43" s="18">
        <v>168</v>
      </c>
      <c r="AE43" s="19">
        <v>0</v>
      </c>
      <c r="AF43" s="22">
        <v>85562</v>
      </c>
      <c r="AG43" s="73">
        <f t="shared" si="2"/>
        <v>85562</v>
      </c>
      <c r="AH43" s="23"/>
      <c r="AI43" s="3"/>
      <c r="AJ43" s="3"/>
      <c r="AK43" s="3"/>
      <c r="AL43" s="3"/>
      <c r="AM43" s="3"/>
    </row>
    <row r="44" spans="1:39" ht="15" customHeight="1" x14ac:dyDescent="0.2">
      <c r="A44" s="29" t="s">
        <v>69</v>
      </c>
      <c r="B44" s="18">
        <v>2</v>
      </c>
      <c r="C44" s="17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9</v>
      </c>
      <c r="J44" s="17">
        <v>800</v>
      </c>
      <c r="K44" s="17">
        <v>42</v>
      </c>
      <c r="L44" s="18">
        <v>0</v>
      </c>
      <c r="M44" s="18">
        <v>0</v>
      </c>
      <c r="N44" s="18">
        <v>10</v>
      </c>
      <c r="O44" s="18">
        <v>223</v>
      </c>
      <c r="P44" s="18">
        <v>19</v>
      </c>
      <c r="Q44" s="18">
        <v>684</v>
      </c>
      <c r="R44" s="17">
        <v>0</v>
      </c>
      <c r="S44" s="16">
        <v>12331</v>
      </c>
      <c r="T44" s="17">
        <v>0</v>
      </c>
      <c r="U44" s="17">
        <v>0</v>
      </c>
      <c r="V44" s="19">
        <v>0</v>
      </c>
      <c r="W44" s="20">
        <v>14120</v>
      </c>
      <c r="X44" s="72">
        <f t="shared" si="0"/>
        <v>14120</v>
      </c>
      <c r="Y44" s="25">
        <v>297</v>
      </c>
      <c r="Z44" s="19">
        <v>509</v>
      </c>
      <c r="AA44" s="20">
        <v>14926</v>
      </c>
      <c r="AB44" s="72">
        <f t="shared" si="1"/>
        <v>14926</v>
      </c>
      <c r="AC44" s="25">
        <v>85</v>
      </c>
      <c r="AD44" s="18">
        <v>814</v>
      </c>
      <c r="AE44" s="19">
        <v>0</v>
      </c>
      <c r="AF44" s="22">
        <v>15825</v>
      </c>
      <c r="AG44" s="73">
        <f t="shared" si="2"/>
        <v>15825</v>
      </c>
      <c r="AH44" s="23"/>
      <c r="AI44" s="3"/>
      <c r="AJ44" s="3"/>
      <c r="AK44" s="3"/>
      <c r="AL44" s="3"/>
      <c r="AM44" s="3"/>
    </row>
    <row r="45" spans="1:39" ht="15" customHeight="1" x14ac:dyDescent="0.2">
      <c r="A45" s="29" t="s">
        <v>70</v>
      </c>
      <c r="B45" s="18">
        <v>0</v>
      </c>
      <c r="C45" s="17">
        <v>0</v>
      </c>
      <c r="D45" s="18">
        <v>4</v>
      </c>
      <c r="E45" s="18">
        <v>0</v>
      </c>
      <c r="F45" s="18">
        <v>0</v>
      </c>
      <c r="G45" s="18">
        <v>0</v>
      </c>
      <c r="H45" s="18">
        <v>458</v>
      </c>
      <c r="I45" s="18">
        <v>0</v>
      </c>
      <c r="J45" s="17">
        <v>30</v>
      </c>
      <c r="K45" s="17">
        <v>351</v>
      </c>
      <c r="L45" s="18">
        <v>0</v>
      </c>
      <c r="M45" s="18">
        <v>0</v>
      </c>
      <c r="N45" s="18">
        <v>0</v>
      </c>
      <c r="O45" s="18">
        <v>146</v>
      </c>
      <c r="P45" s="18">
        <v>0</v>
      </c>
      <c r="Q45" s="18">
        <v>0</v>
      </c>
      <c r="R45" s="17">
        <v>0</v>
      </c>
      <c r="S45" s="18">
        <v>25</v>
      </c>
      <c r="T45" s="27">
        <v>12530</v>
      </c>
      <c r="U45" s="17">
        <v>0</v>
      </c>
      <c r="V45" s="19">
        <v>0</v>
      </c>
      <c r="W45" s="20">
        <v>13544</v>
      </c>
      <c r="X45" s="72">
        <f t="shared" si="0"/>
        <v>13544</v>
      </c>
      <c r="Y45" s="25">
        <v>0</v>
      </c>
      <c r="Z45" s="19">
        <v>338</v>
      </c>
      <c r="AA45" s="20">
        <v>13882</v>
      </c>
      <c r="AB45" s="72">
        <f t="shared" si="1"/>
        <v>13882</v>
      </c>
      <c r="AC45" s="25">
        <v>0</v>
      </c>
      <c r="AD45" s="18">
        <v>501</v>
      </c>
      <c r="AE45" s="19">
        <v>0</v>
      </c>
      <c r="AF45" s="22">
        <v>14383</v>
      </c>
      <c r="AG45" s="73">
        <f t="shared" si="2"/>
        <v>14383</v>
      </c>
      <c r="AH45" s="23"/>
      <c r="AI45" s="3"/>
      <c r="AJ45" s="3"/>
      <c r="AK45" s="3"/>
      <c r="AL45" s="3"/>
      <c r="AM45" s="3"/>
    </row>
    <row r="46" spans="1:39" ht="15" customHeight="1" x14ac:dyDescent="0.2">
      <c r="A46" s="29" t="s">
        <v>71</v>
      </c>
      <c r="B46" s="18">
        <v>0</v>
      </c>
      <c r="C46" s="17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7">
        <v>0</v>
      </c>
      <c r="K46" s="17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7">
        <v>0</v>
      </c>
      <c r="S46" s="18">
        <v>0</v>
      </c>
      <c r="T46" s="17">
        <v>0</v>
      </c>
      <c r="U46" s="17">
        <v>740</v>
      </c>
      <c r="V46" s="19">
        <v>0</v>
      </c>
      <c r="W46" s="24">
        <v>740</v>
      </c>
      <c r="X46" s="72">
        <f t="shared" si="0"/>
        <v>740</v>
      </c>
      <c r="Y46" s="25">
        <v>0</v>
      </c>
      <c r="Z46" s="19">
        <v>0</v>
      </c>
      <c r="AA46" s="24">
        <v>740</v>
      </c>
      <c r="AB46" s="72">
        <f t="shared" si="1"/>
        <v>740</v>
      </c>
      <c r="AC46" s="25">
        <v>0</v>
      </c>
      <c r="AD46" s="18">
        <v>0</v>
      </c>
      <c r="AE46" s="19">
        <v>0</v>
      </c>
      <c r="AF46" s="26">
        <v>740</v>
      </c>
      <c r="AG46" s="73">
        <f t="shared" si="2"/>
        <v>740</v>
      </c>
      <c r="AH46" s="23"/>
      <c r="AI46" s="3"/>
      <c r="AJ46" s="3"/>
      <c r="AK46" s="3"/>
      <c r="AL46" s="3"/>
      <c r="AM46" s="3"/>
    </row>
    <row r="47" spans="1:39" ht="15" customHeight="1" x14ac:dyDescent="0.2">
      <c r="A47" s="29" t="s">
        <v>72</v>
      </c>
      <c r="B47" s="18">
        <v>1</v>
      </c>
      <c r="C47" s="17">
        <v>0</v>
      </c>
      <c r="D47" s="16">
        <v>2136</v>
      </c>
      <c r="E47" s="18">
        <v>0</v>
      </c>
      <c r="F47" s="18">
        <v>0</v>
      </c>
      <c r="G47" s="18">
        <v>0</v>
      </c>
      <c r="H47" s="16">
        <v>16770</v>
      </c>
      <c r="I47" s="18">
        <v>4</v>
      </c>
      <c r="J47" s="17">
        <v>0</v>
      </c>
      <c r="K47" s="17">
        <v>0</v>
      </c>
      <c r="L47" s="18">
        <v>0</v>
      </c>
      <c r="M47" s="18">
        <v>0</v>
      </c>
      <c r="N47" s="18">
        <v>5</v>
      </c>
      <c r="O47" s="18">
        <v>0</v>
      </c>
      <c r="P47" s="18">
        <v>0</v>
      </c>
      <c r="Q47" s="18">
        <v>0</v>
      </c>
      <c r="R47" s="17">
        <v>0</v>
      </c>
      <c r="S47" s="18">
        <v>0</v>
      </c>
      <c r="T47" s="17">
        <v>0</v>
      </c>
      <c r="U47" s="17">
        <v>0</v>
      </c>
      <c r="V47" s="19">
        <v>0</v>
      </c>
      <c r="W47" s="20">
        <v>18916</v>
      </c>
      <c r="X47" s="72">
        <f t="shared" si="0"/>
        <v>18916</v>
      </c>
      <c r="Y47" s="25">
        <v>0</v>
      </c>
      <c r="Z47" s="19">
        <v>0</v>
      </c>
      <c r="AA47" s="20">
        <v>18916</v>
      </c>
      <c r="AB47" s="72">
        <f t="shared" si="1"/>
        <v>18916</v>
      </c>
      <c r="AC47" s="25">
        <v>0</v>
      </c>
      <c r="AD47" s="18">
        <v>0</v>
      </c>
      <c r="AE47" s="19">
        <v>0</v>
      </c>
      <c r="AF47" s="22">
        <v>18916</v>
      </c>
      <c r="AG47" s="73">
        <f t="shared" si="2"/>
        <v>18916</v>
      </c>
      <c r="AH47" s="23"/>
      <c r="AI47" s="3"/>
      <c r="AJ47" s="3"/>
      <c r="AK47" s="3"/>
      <c r="AL47" s="3"/>
      <c r="AM47" s="3"/>
    </row>
    <row r="48" spans="1:39" ht="15" customHeight="1" x14ac:dyDescent="0.2">
      <c r="A48" s="29" t="s">
        <v>73</v>
      </c>
      <c r="B48" s="18">
        <v>0</v>
      </c>
      <c r="C48" s="17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7">
        <v>0</v>
      </c>
      <c r="K48" s="17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7">
        <v>0</v>
      </c>
      <c r="S48" s="18">
        <v>0</v>
      </c>
      <c r="T48" s="17">
        <v>0</v>
      </c>
      <c r="U48" s="17">
        <v>0</v>
      </c>
      <c r="V48" s="19">
        <v>0</v>
      </c>
      <c r="W48" s="24">
        <v>0</v>
      </c>
      <c r="X48" s="72">
        <f t="shared" si="0"/>
        <v>0</v>
      </c>
      <c r="Y48" s="25">
        <v>0</v>
      </c>
      <c r="Z48" s="28">
        <v>18099</v>
      </c>
      <c r="AA48" s="20">
        <v>18099</v>
      </c>
      <c r="AB48" s="72">
        <f t="shared" si="1"/>
        <v>18099</v>
      </c>
      <c r="AC48" s="25">
        <v>0</v>
      </c>
      <c r="AD48" s="18">
        <v>0</v>
      </c>
      <c r="AE48" s="19">
        <v>0</v>
      </c>
      <c r="AF48" s="22">
        <v>18099</v>
      </c>
      <c r="AG48" s="73">
        <f t="shared" si="2"/>
        <v>18099</v>
      </c>
      <c r="AH48" s="23"/>
      <c r="AI48" s="3"/>
      <c r="AJ48" s="3"/>
      <c r="AK48" s="3"/>
      <c r="AL48" s="3"/>
      <c r="AM48" s="3"/>
    </row>
    <row r="49" spans="1:39" ht="15" customHeight="1" x14ac:dyDescent="0.2">
      <c r="A49" s="29" t="s">
        <v>74</v>
      </c>
      <c r="B49" s="18">
        <v>0</v>
      </c>
      <c r="C49" s="17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7">
        <v>0</v>
      </c>
      <c r="K49" s="17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7">
        <v>0</v>
      </c>
      <c r="S49" s="18">
        <v>0</v>
      </c>
      <c r="T49" s="17">
        <v>0</v>
      </c>
      <c r="U49" s="17">
        <v>0</v>
      </c>
      <c r="V49" s="28">
        <v>1735</v>
      </c>
      <c r="W49" s="20">
        <v>1735</v>
      </c>
      <c r="X49" s="72">
        <f t="shared" si="0"/>
        <v>1735</v>
      </c>
      <c r="Y49" s="25">
        <v>0</v>
      </c>
      <c r="Z49" s="19">
        <v>0</v>
      </c>
      <c r="AA49" s="20">
        <v>1735</v>
      </c>
      <c r="AB49" s="72">
        <f t="shared" si="1"/>
        <v>1735</v>
      </c>
      <c r="AC49" s="25">
        <v>0</v>
      </c>
      <c r="AD49" s="18">
        <v>0</v>
      </c>
      <c r="AE49" s="19">
        <v>0</v>
      </c>
      <c r="AF49" s="22">
        <v>1735</v>
      </c>
      <c r="AG49" s="73">
        <f t="shared" si="2"/>
        <v>1735</v>
      </c>
      <c r="AH49" s="23"/>
      <c r="AI49" s="3"/>
      <c r="AJ49" s="3"/>
      <c r="AK49" s="3"/>
      <c r="AL49" s="3"/>
      <c r="AM49" s="3"/>
    </row>
    <row r="50" spans="1:39" ht="15" customHeight="1" x14ac:dyDescent="0.2">
      <c r="A50" s="29" t="s">
        <v>75</v>
      </c>
      <c r="B50" s="18">
        <v>625</v>
      </c>
      <c r="C50" s="17">
        <v>329</v>
      </c>
      <c r="D50" s="16">
        <v>8349</v>
      </c>
      <c r="E50" s="16">
        <v>1841</v>
      </c>
      <c r="F50" s="18">
        <v>46</v>
      </c>
      <c r="G50" s="18">
        <v>533</v>
      </c>
      <c r="H50" s="16">
        <v>113090</v>
      </c>
      <c r="I50" s="16">
        <v>14685</v>
      </c>
      <c r="J50" s="17">
        <v>992</v>
      </c>
      <c r="K50" s="27">
        <v>1339</v>
      </c>
      <c r="L50" s="18">
        <v>0</v>
      </c>
      <c r="M50" s="18">
        <v>173</v>
      </c>
      <c r="N50" s="16">
        <v>1960</v>
      </c>
      <c r="O50" s="18">
        <v>863</v>
      </c>
      <c r="P50" s="18">
        <v>0</v>
      </c>
      <c r="Q50" s="18">
        <v>0</v>
      </c>
      <c r="R50" s="17">
        <v>0</v>
      </c>
      <c r="S50" s="18">
        <v>35</v>
      </c>
      <c r="T50" s="17">
        <v>147</v>
      </c>
      <c r="U50" s="17">
        <v>0</v>
      </c>
      <c r="V50" s="19">
        <v>0</v>
      </c>
      <c r="W50" s="20">
        <v>145007</v>
      </c>
      <c r="X50" s="72">
        <f t="shared" si="0"/>
        <v>145007</v>
      </c>
      <c r="Y50" s="25">
        <v>0</v>
      </c>
      <c r="Z50" s="28">
        <v>2147</v>
      </c>
      <c r="AA50" s="20">
        <v>147154</v>
      </c>
      <c r="AB50" s="72">
        <f t="shared" si="1"/>
        <v>147154</v>
      </c>
      <c r="AC50" s="31">
        <v>-147154</v>
      </c>
      <c r="AD50" s="18">
        <v>0</v>
      </c>
      <c r="AE50" s="19">
        <v>0</v>
      </c>
      <c r="AF50" s="26">
        <v>0</v>
      </c>
      <c r="AG50" s="73">
        <f t="shared" si="2"/>
        <v>0</v>
      </c>
      <c r="AH50" s="23"/>
      <c r="AI50" s="3"/>
      <c r="AJ50" s="3"/>
      <c r="AK50" s="3"/>
      <c r="AL50" s="3"/>
      <c r="AM50" s="3"/>
    </row>
    <row r="51" spans="1:39" ht="15" customHeight="1" x14ac:dyDescent="0.2">
      <c r="A51" s="32" t="s">
        <v>76</v>
      </c>
      <c r="B51" s="18"/>
      <c r="C51" s="17"/>
      <c r="D51" s="16"/>
      <c r="E51" s="16"/>
      <c r="F51" s="18"/>
      <c r="G51" s="18"/>
      <c r="H51" s="16"/>
      <c r="I51" s="16"/>
      <c r="J51" s="17"/>
      <c r="K51" s="27"/>
      <c r="L51" s="18"/>
      <c r="M51" s="18"/>
      <c r="N51" s="16"/>
      <c r="O51" s="18"/>
      <c r="P51" s="18"/>
      <c r="Q51" s="18"/>
      <c r="R51" s="17"/>
      <c r="S51" s="18"/>
      <c r="T51" s="17"/>
      <c r="U51" s="17"/>
      <c r="V51" s="19"/>
      <c r="W51" s="20"/>
      <c r="X51" s="72">
        <f t="shared" si="0"/>
        <v>0</v>
      </c>
      <c r="Y51" s="31">
        <v>-6142</v>
      </c>
      <c r="Z51" s="28"/>
      <c r="AA51" s="24">
        <v>-6142</v>
      </c>
      <c r="AB51" s="72">
        <f t="shared" si="1"/>
        <v>-6142</v>
      </c>
      <c r="AC51" s="31"/>
      <c r="AD51" s="18"/>
      <c r="AE51" s="19"/>
      <c r="AF51" s="33">
        <v>-6142</v>
      </c>
      <c r="AG51" s="73">
        <f t="shared" si="2"/>
        <v>-6142</v>
      </c>
      <c r="AH51" s="23"/>
      <c r="AI51" s="3"/>
      <c r="AJ51" s="3"/>
      <c r="AK51" s="3"/>
      <c r="AL51" s="3"/>
      <c r="AM51" s="3"/>
    </row>
    <row r="52" spans="1:39" ht="15" customHeight="1" x14ac:dyDescent="0.2">
      <c r="A52" s="32" t="s">
        <v>77</v>
      </c>
      <c r="B52" s="18"/>
      <c r="C52" s="17"/>
      <c r="D52" s="16"/>
      <c r="E52" s="16"/>
      <c r="F52" s="18"/>
      <c r="G52" s="18"/>
      <c r="H52" s="16"/>
      <c r="I52" s="16"/>
      <c r="J52" s="17"/>
      <c r="K52" s="27"/>
      <c r="L52" s="18"/>
      <c r="M52" s="18"/>
      <c r="N52" s="16"/>
      <c r="O52" s="18"/>
      <c r="P52" s="18"/>
      <c r="Q52" s="18"/>
      <c r="R52" s="17"/>
      <c r="S52" s="18"/>
      <c r="T52" s="17"/>
      <c r="U52" s="17"/>
      <c r="V52" s="19"/>
      <c r="W52" s="20"/>
      <c r="X52" s="72">
        <f t="shared" si="0"/>
        <v>0</v>
      </c>
      <c r="Y52" s="25"/>
      <c r="Z52" s="34">
        <v>3812</v>
      </c>
      <c r="AA52" s="35">
        <v>3812</v>
      </c>
      <c r="AB52" s="72">
        <f t="shared" si="1"/>
        <v>3812</v>
      </c>
      <c r="AC52" s="31"/>
      <c r="AD52" s="18"/>
      <c r="AE52" s="19"/>
      <c r="AF52" s="36">
        <v>3812</v>
      </c>
      <c r="AG52" s="73">
        <f t="shared" si="2"/>
        <v>3812</v>
      </c>
      <c r="AH52" s="23"/>
      <c r="AI52" s="3"/>
      <c r="AJ52" s="3"/>
      <c r="AK52" s="3"/>
      <c r="AL52" s="3"/>
      <c r="AM52" s="3"/>
    </row>
    <row r="53" spans="1:39" ht="15" customHeight="1" x14ac:dyDescent="0.2">
      <c r="A53" s="37" t="s">
        <v>78</v>
      </c>
      <c r="B53" s="38">
        <v>31901</v>
      </c>
      <c r="C53" s="39">
        <v>11400</v>
      </c>
      <c r="D53" s="38">
        <v>346382</v>
      </c>
      <c r="E53" s="38">
        <v>17519</v>
      </c>
      <c r="F53" s="38">
        <v>10894</v>
      </c>
      <c r="G53" s="38">
        <v>107795</v>
      </c>
      <c r="H53" s="38">
        <v>173437</v>
      </c>
      <c r="I53" s="38">
        <v>84272</v>
      </c>
      <c r="J53" s="39">
        <v>29746</v>
      </c>
      <c r="K53" s="39">
        <v>78940</v>
      </c>
      <c r="L53" s="38">
        <v>82302</v>
      </c>
      <c r="M53" s="38">
        <v>92144</v>
      </c>
      <c r="N53" s="40">
        <v>115052</v>
      </c>
      <c r="O53" s="40">
        <v>79409</v>
      </c>
      <c r="P53" s="40">
        <v>79412</v>
      </c>
      <c r="Q53" s="40">
        <v>44540</v>
      </c>
      <c r="R53" s="41">
        <v>88355</v>
      </c>
      <c r="S53" s="40">
        <v>15959</v>
      </c>
      <c r="T53" s="41">
        <v>13854</v>
      </c>
      <c r="U53" s="42">
        <v>740</v>
      </c>
      <c r="V53" s="43">
        <v>1735</v>
      </c>
      <c r="W53" s="44">
        <v>1505788</v>
      </c>
      <c r="X53" s="72">
        <f t="shared" si="0"/>
        <v>1505788</v>
      </c>
      <c r="Y53" s="45">
        <v>412693</v>
      </c>
      <c r="Z53" s="43">
        <v>154920</v>
      </c>
      <c r="AA53" s="44">
        <v>2073401</v>
      </c>
      <c r="AB53" s="72">
        <f t="shared" si="1"/>
        <v>2073401</v>
      </c>
      <c r="AC53" s="46">
        <v>0</v>
      </c>
      <c r="AD53" s="40">
        <v>82470</v>
      </c>
      <c r="AE53" s="43">
        <v>1208</v>
      </c>
      <c r="AF53" s="45">
        <v>2154663</v>
      </c>
      <c r="AG53" s="73">
        <f t="shared" si="2"/>
        <v>2154663</v>
      </c>
      <c r="AH53" s="23"/>
      <c r="AI53" s="3"/>
      <c r="AJ53" s="3"/>
      <c r="AK53" s="3"/>
      <c r="AL53" s="3"/>
      <c r="AM53" s="3"/>
    </row>
    <row r="54" spans="1:39" x14ac:dyDescent="0.2">
      <c r="A54" s="3"/>
      <c r="B54" s="70">
        <f>SUM(B4:B52)</f>
        <v>31901</v>
      </c>
      <c r="C54" s="70">
        <f t="shared" ref="C54:AF54" si="3">SUM(C4:C52)</f>
        <v>11400</v>
      </c>
      <c r="D54" s="70">
        <f t="shared" si="3"/>
        <v>346382</v>
      </c>
      <c r="E54" s="70">
        <f t="shared" si="3"/>
        <v>17519</v>
      </c>
      <c r="F54" s="70">
        <f t="shared" si="3"/>
        <v>10894</v>
      </c>
      <c r="G54" s="70">
        <f t="shared" si="3"/>
        <v>107795</v>
      </c>
      <c r="H54" s="70">
        <f t="shared" si="3"/>
        <v>173437</v>
      </c>
      <c r="I54" s="70">
        <f t="shared" si="3"/>
        <v>84272</v>
      </c>
      <c r="J54" s="70">
        <f t="shared" si="3"/>
        <v>29746</v>
      </c>
      <c r="K54" s="70">
        <f t="shared" si="3"/>
        <v>78940</v>
      </c>
      <c r="L54" s="70">
        <f t="shared" si="3"/>
        <v>82302</v>
      </c>
      <c r="M54" s="70">
        <f t="shared" si="3"/>
        <v>92144</v>
      </c>
      <c r="N54" s="70">
        <f t="shared" si="3"/>
        <v>115052</v>
      </c>
      <c r="O54" s="70">
        <f t="shared" si="3"/>
        <v>79409</v>
      </c>
      <c r="P54" s="70">
        <f t="shared" si="3"/>
        <v>79412</v>
      </c>
      <c r="Q54" s="70">
        <f t="shared" si="3"/>
        <v>44540</v>
      </c>
      <c r="R54" s="70">
        <f t="shared" si="3"/>
        <v>88355</v>
      </c>
      <c r="S54" s="70">
        <f t="shared" si="3"/>
        <v>15959</v>
      </c>
      <c r="T54" s="70">
        <f t="shared" si="3"/>
        <v>13854</v>
      </c>
      <c r="U54" s="70">
        <f t="shared" si="3"/>
        <v>740</v>
      </c>
      <c r="V54" s="70">
        <f t="shared" si="3"/>
        <v>1735</v>
      </c>
      <c r="W54" s="70">
        <f t="shared" si="3"/>
        <v>1505788</v>
      </c>
      <c r="X54" s="72">
        <f t="shared" si="0"/>
        <v>1505788</v>
      </c>
      <c r="Y54" s="70">
        <f t="shared" si="3"/>
        <v>412693</v>
      </c>
      <c r="Z54" s="70">
        <f t="shared" si="3"/>
        <v>154920</v>
      </c>
      <c r="AA54" s="70">
        <f t="shared" si="3"/>
        <v>2073401</v>
      </c>
      <c r="AB54" s="72">
        <f t="shared" si="1"/>
        <v>2073401</v>
      </c>
      <c r="AC54" s="70">
        <f t="shared" si="3"/>
        <v>0</v>
      </c>
      <c r="AD54" s="70">
        <f t="shared" si="3"/>
        <v>82470</v>
      </c>
      <c r="AE54" s="70">
        <f t="shared" si="3"/>
        <v>1208</v>
      </c>
      <c r="AF54" s="70">
        <f t="shared" si="3"/>
        <v>2154663</v>
      </c>
      <c r="AG54" s="73">
        <f t="shared" si="2"/>
        <v>2154663</v>
      </c>
      <c r="AH54" s="3"/>
      <c r="AI54" s="3"/>
      <c r="AJ54" s="3"/>
      <c r="AK54" s="3"/>
      <c r="AL54" s="3"/>
      <c r="AM54" s="3"/>
    </row>
    <row r="55" spans="1:39" x14ac:dyDescent="0.2">
      <c r="B55" s="71">
        <f>B53-B54</f>
        <v>0</v>
      </c>
      <c r="C55" s="71">
        <f t="shared" ref="C55:AF55" si="4">C53-C54</f>
        <v>0</v>
      </c>
      <c r="D55" s="71">
        <f t="shared" si="4"/>
        <v>0</v>
      </c>
      <c r="E55" s="71">
        <f t="shared" si="4"/>
        <v>0</v>
      </c>
      <c r="F55" s="71">
        <f t="shared" si="4"/>
        <v>0</v>
      </c>
      <c r="G55" s="71">
        <f t="shared" si="4"/>
        <v>0</v>
      </c>
      <c r="H55" s="71">
        <f t="shared" si="4"/>
        <v>0</v>
      </c>
      <c r="I55" s="71">
        <f t="shared" si="4"/>
        <v>0</v>
      </c>
      <c r="J55" s="71">
        <f t="shared" si="4"/>
        <v>0</v>
      </c>
      <c r="K55" s="71">
        <f t="shared" si="4"/>
        <v>0</v>
      </c>
      <c r="L55" s="71">
        <f t="shared" si="4"/>
        <v>0</v>
      </c>
      <c r="M55" s="71">
        <f t="shared" si="4"/>
        <v>0</v>
      </c>
      <c r="N55" s="71">
        <f t="shared" si="4"/>
        <v>0</v>
      </c>
      <c r="O55" s="71">
        <f t="shared" si="4"/>
        <v>0</v>
      </c>
      <c r="P55" s="71">
        <f t="shared" si="4"/>
        <v>0</v>
      </c>
      <c r="Q55" s="71">
        <f t="shared" si="4"/>
        <v>0</v>
      </c>
      <c r="R55" s="71">
        <f t="shared" si="4"/>
        <v>0</v>
      </c>
      <c r="S55" s="71">
        <f t="shared" si="4"/>
        <v>0</v>
      </c>
      <c r="T55" s="71">
        <f t="shared" si="4"/>
        <v>0</v>
      </c>
      <c r="U55" s="71">
        <f t="shared" si="4"/>
        <v>0</v>
      </c>
      <c r="V55" s="71">
        <f t="shared" si="4"/>
        <v>0</v>
      </c>
      <c r="W55" s="71">
        <f t="shared" si="4"/>
        <v>0</v>
      </c>
      <c r="X55" s="72">
        <f t="shared" si="0"/>
        <v>0</v>
      </c>
      <c r="Y55" s="71">
        <f t="shared" si="4"/>
        <v>0</v>
      </c>
      <c r="Z55" s="71">
        <f t="shared" si="4"/>
        <v>0</v>
      </c>
      <c r="AA55" s="71">
        <f t="shared" si="4"/>
        <v>0</v>
      </c>
      <c r="AB55" s="72">
        <f t="shared" si="1"/>
        <v>0</v>
      </c>
      <c r="AC55" s="71">
        <f t="shared" si="4"/>
        <v>0</v>
      </c>
      <c r="AD55" s="71">
        <f t="shared" si="4"/>
        <v>0</v>
      </c>
      <c r="AE55" s="71">
        <f t="shared" si="4"/>
        <v>0</v>
      </c>
      <c r="AF55" s="71">
        <f t="shared" si="4"/>
        <v>0</v>
      </c>
      <c r="AG55" s="73">
        <f t="shared" si="2"/>
        <v>0</v>
      </c>
    </row>
    <row r="56" spans="1:39" x14ac:dyDescent="0.2"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</row>
    <row r="58" spans="1:39" x14ac:dyDescent="0.2">
      <c r="A58" s="4" t="s">
        <v>109</v>
      </c>
      <c r="B58" s="48">
        <f>W53-Use!W50</f>
        <v>692777</v>
      </c>
    </row>
    <row r="59" spans="1:39" x14ac:dyDescent="0.2">
      <c r="A59" s="4" t="s">
        <v>108</v>
      </c>
      <c r="B59" s="48">
        <f>AD53-AE53</f>
        <v>81262</v>
      </c>
    </row>
    <row r="60" spans="1:39" x14ac:dyDescent="0.2">
      <c r="A60" s="4" t="s">
        <v>110</v>
      </c>
      <c r="B60" s="48">
        <f>B58+B59</f>
        <v>774039</v>
      </c>
    </row>
    <row r="62" spans="1:39" x14ac:dyDescent="0.2">
      <c r="A62" s="4" t="s">
        <v>111</v>
      </c>
      <c r="B62" s="48">
        <f>Use!W57</f>
        <v>692777</v>
      </c>
    </row>
    <row r="63" spans="1:39" x14ac:dyDescent="0.2">
      <c r="A63" s="4" t="s">
        <v>108</v>
      </c>
      <c r="B63" s="48">
        <f>AD53-AE53</f>
        <v>81262</v>
      </c>
    </row>
    <row r="64" spans="1:39" x14ac:dyDescent="0.2">
      <c r="A64" s="4" t="s">
        <v>112</v>
      </c>
      <c r="B64" s="48">
        <f>B62+B63</f>
        <v>774039</v>
      </c>
    </row>
    <row r="66" spans="1:3" x14ac:dyDescent="0.2">
      <c r="A66" s="4" t="s">
        <v>113</v>
      </c>
      <c r="B66" s="48">
        <f>Use!Y62+Use!Z62+Use!AA62+Use!AB62+Use!AC62+Use!AD62-Y53-Z53</f>
        <v>774039</v>
      </c>
    </row>
    <row r="68" spans="1:3" x14ac:dyDescent="0.2">
      <c r="A68" s="4" t="s">
        <v>114</v>
      </c>
      <c r="B68" s="48">
        <f>AF53</f>
        <v>2154663</v>
      </c>
    </row>
    <row r="69" spans="1:3" x14ac:dyDescent="0.2">
      <c r="A69" s="4" t="s">
        <v>115</v>
      </c>
      <c r="B69" s="48">
        <f>Use!AG50</f>
        <v>2154663</v>
      </c>
      <c r="C69" s="48"/>
    </row>
    <row r="71" spans="1:3" x14ac:dyDescent="0.2">
      <c r="A71" s="4" t="s">
        <v>116</v>
      </c>
      <c r="B71" s="48">
        <f>W53</f>
        <v>1505788</v>
      </c>
    </row>
    <row r="72" spans="1:3" x14ac:dyDescent="0.2">
      <c r="A72" s="4" t="s">
        <v>117</v>
      </c>
      <c r="B72" s="48">
        <f>Use!W62</f>
        <v>1505788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4"/>
  <sheetViews>
    <sheetView workbookViewId="0">
      <pane xSplit="1" ySplit="3" topLeftCell="T53" activePane="bottomRight" state="frozen"/>
      <selection pane="topRight" activeCell="B1" sqref="B1"/>
      <selection pane="bottomLeft" activeCell="A4" sqref="A4"/>
      <selection pane="bottomRight" activeCell="AA64" sqref="AA64"/>
    </sheetView>
  </sheetViews>
  <sheetFormatPr defaultColWidth="9.33203125" defaultRowHeight="12.75" x14ac:dyDescent="0.2"/>
  <cols>
    <col min="1" max="1" width="54" style="3" bestFit="1" customWidth="1"/>
    <col min="2" max="32" width="10.83203125" style="3" customWidth="1"/>
    <col min="33" max="16384" width="9.33203125" style="4"/>
  </cols>
  <sheetData>
    <row r="1" spans="1:36" ht="15" customHeight="1" x14ac:dyDescent="0.2">
      <c r="A1" s="97" t="s">
        <v>103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</row>
    <row r="2" spans="1:36" ht="143.25" x14ac:dyDescent="0.2">
      <c r="A2" s="5"/>
      <c r="B2" s="6" t="s">
        <v>0</v>
      </c>
      <c r="C2" s="7" t="s">
        <v>1</v>
      </c>
      <c r="D2" s="7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9" t="s">
        <v>13</v>
      </c>
      <c r="P2" s="9" t="s">
        <v>14</v>
      </c>
      <c r="Q2" s="10" t="s">
        <v>15</v>
      </c>
      <c r="R2" s="8" t="s">
        <v>16</v>
      </c>
      <c r="S2" s="8" t="s">
        <v>17</v>
      </c>
      <c r="T2" s="9" t="s">
        <v>18</v>
      </c>
      <c r="U2" s="9" t="s">
        <v>19</v>
      </c>
      <c r="V2" s="10" t="s">
        <v>20</v>
      </c>
      <c r="W2" s="49" t="s">
        <v>79</v>
      </c>
      <c r="X2" s="49"/>
      <c r="Y2" s="11" t="s">
        <v>80</v>
      </c>
      <c r="Z2" s="11" t="s">
        <v>81</v>
      </c>
      <c r="AA2" s="8" t="s">
        <v>82</v>
      </c>
      <c r="AB2" s="8" t="s">
        <v>83</v>
      </c>
      <c r="AC2" s="10" t="s">
        <v>84</v>
      </c>
      <c r="AD2" s="8" t="s">
        <v>85</v>
      </c>
      <c r="AE2" s="12" t="s">
        <v>86</v>
      </c>
      <c r="AF2" s="50" t="s">
        <v>87</v>
      </c>
      <c r="AG2" s="3"/>
      <c r="AH2" s="3"/>
      <c r="AI2" s="3"/>
      <c r="AJ2" s="3"/>
    </row>
    <row r="3" spans="1:36" ht="15" customHeight="1" x14ac:dyDescent="0.2">
      <c r="A3" s="5"/>
      <c r="B3" s="13">
        <v>1</v>
      </c>
      <c r="C3" s="14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4">
        <v>9</v>
      </c>
      <c r="K3" s="14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4">
        <v>17</v>
      </c>
      <c r="S3" s="13">
        <v>18</v>
      </c>
      <c r="T3" s="14">
        <v>19</v>
      </c>
      <c r="U3" s="14">
        <v>20</v>
      </c>
      <c r="V3" s="13">
        <v>21</v>
      </c>
      <c r="W3" s="51">
        <v>22</v>
      </c>
      <c r="X3" s="51"/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51">
        <v>30</v>
      </c>
      <c r="AG3" s="3"/>
      <c r="AH3" s="3"/>
      <c r="AI3" s="3"/>
      <c r="AJ3" s="3"/>
    </row>
    <row r="4" spans="1:36" ht="15" customHeight="1" x14ac:dyDescent="0.2">
      <c r="A4" s="15" t="s">
        <v>29</v>
      </c>
      <c r="B4" s="16">
        <v>5950</v>
      </c>
      <c r="C4" s="18">
        <v>0</v>
      </c>
      <c r="D4" s="16">
        <v>19779</v>
      </c>
      <c r="E4" s="18">
        <v>0</v>
      </c>
      <c r="F4" s="18">
        <v>0</v>
      </c>
      <c r="G4" s="18">
        <v>135</v>
      </c>
      <c r="H4" s="18">
        <v>197</v>
      </c>
      <c r="I4" s="17">
        <v>0</v>
      </c>
      <c r="J4" s="18">
        <v>580</v>
      </c>
      <c r="K4" s="18">
        <v>0</v>
      </c>
      <c r="L4" s="18">
        <v>0</v>
      </c>
      <c r="M4" s="18">
        <v>4</v>
      </c>
      <c r="N4" s="18">
        <v>0</v>
      </c>
      <c r="O4" s="18">
        <v>299</v>
      </c>
      <c r="P4" s="18">
        <v>135</v>
      </c>
      <c r="Q4" s="18">
        <v>0</v>
      </c>
      <c r="R4" s="18">
        <v>350</v>
      </c>
      <c r="S4" s="18">
        <v>5</v>
      </c>
      <c r="T4" s="17">
        <v>39</v>
      </c>
      <c r="U4" s="17">
        <v>0</v>
      </c>
      <c r="V4" s="19">
        <v>162</v>
      </c>
      <c r="W4" s="20">
        <v>27635</v>
      </c>
      <c r="X4" s="72">
        <f>SUM(B4:V4)</f>
        <v>27635</v>
      </c>
      <c r="Y4" s="21">
        <v>25814</v>
      </c>
      <c r="Z4" s="18">
        <v>17</v>
      </c>
      <c r="AA4" s="16">
        <v>7480</v>
      </c>
      <c r="AB4" s="18">
        <v>0</v>
      </c>
      <c r="AC4" s="18">
        <v>62</v>
      </c>
      <c r="AD4" s="30">
        <v>-232</v>
      </c>
      <c r="AE4" s="52"/>
      <c r="AF4" s="22">
        <v>60776</v>
      </c>
      <c r="AG4" s="77">
        <f>X4+Y4+Z4+AA4+AB4+AC4+AD4+AE4</f>
        <v>60776</v>
      </c>
    </row>
    <row r="5" spans="1:36" ht="15" customHeight="1" x14ac:dyDescent="0.2">
      <c r="A5" s="15" t="s">
        <v>30</v>
      </c>
      <c r="B5" s="18">
        <v>21</v>
      </c>
      <c r="C5" s="18">
        <v>0</v>
      </c>
      <c r="D5" s="18">
        <v>137</v>
      </c>
      <c r="E5" s="18">
        <v>0</v>
      </c>
      <c r="F5" s="18">
        <v>0</v>
      </c>
      <c r="G5" s="18">
        <v>1</v>
      </c>
      <c r="H5" s="18">
        <v>1</v>
      </c>
      <c r="I5" s="17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12</v>
      </c>
      <c r="Q5" s="18">
        <v>0</v>
      </c>
      <c r="R5" s="18">
        <v>0</v>
      </c>
      <c r="S5" s="18">
        <v>10</v>
      </c>
      <c r="T5" s="17">
        <v>0</v>
      </c>
      <c r="U5" s="17">
        <v>0</v>
      </c>
      <c r="V5" s="19">
        <v>0</v>
      </c>
      <c r="W5" s="24">
        <v>182</v>
      </c>
      <c r="X5" s="72">
        <f t="shared" ref="X5:X58" si="0">SUM(B5:V5)</f>
        <v>182</v>
      </c>
      <c r="Y5" s="25">
        <v>461</v>
      </c>
      <c r="Z5" s="18">
        <v>0</v>
      </c>
      <c r="AA5" s="18">
        <v>13</v>
      </c>
      <c r="AB5" s="18">
        <v>0</v>
      </c>
      <c r="AC5" s="18">
        <v>0</v>
      </c>
      <c r="AD5" s="18">
        <v>2</v>
      </c>
      <c r="AE5" s="52"/>
      <c r="AF5" s="26">
        <v>658</v>
      </c>
      <c r="AG5" s="77">
        <f t="shared" ref="AG5:AG62" si="1">X5+Y5+Z5+AA5+AB5+AC5+AD5+AE5</f>
        <v>658</v>
      </c>
    </row>
    <row r="6" spans="1:36" ht="15" customHeight="1" x14ac:dyDescent="0.2">
      <c r="A6" s="15" t="s">
        <v>31</v>
      </c>
      <c r="B6" s="18">
        <v>21</v>
      </c>
      <c r="C6" s="18">
        <v>0</v>
      </c>
      <c r="D6" s="18">
        <v>369</v>
      </c>
      <c r="E6" s="18">
        <v>0</v>
      </c>
      <c r="F6" s="18">
        <v>0</v>
      </c>
      <c r="G6" s="18">
        <v>0</v>
      </c>
      <c r="H6" s="18">
        <v>2</v>
      </c>
      <c r="I6" s="17">
        <v>0</v>
      </c>
      <c r="J6" s="18">
        <v>43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5</v>
      </c>
      <c r="Q6" s="18">
        <v>0</v>
      </c>
      <c r="R6" s="18">
        <v>31</v>
      </c>
      <c r="S6" s="18">
        <v>0</v>
      </c>
      <c r="T6" s="17">
        <v>2</v>
      </c>
      <c r="U6" s="17">
        <v>0</v>
      </c>
      <c r="V6" s="19">
        <v>0</v>
      </c>
      <c r="W6" s="24">
        <v>473</v>
      </c>
      <c r="X6" s="72">
        <f t="shared" si="0"/>
        <v>473</v>
      </c>
      <c r="Y6" s="25">
        <v>772</v>
      </c>
      <c r="Z6" s="18">
        <v>0</v>
      </c>
      <c r="AA6" s="18">
        <v>177</v>
      </c>
      <c r="AB6" s="18">
        <v>0</v>
      </c>
      <c r="AC6" s="18">
        <v>0</v>
      </c>
      <c r="AD6" s="18">
        <v>10</v>
      </c>
      <c r="AE6" s="52"/>
      <c r="AF6" s="22">
        <v>1432</v>
      </c>
      <c r="AG6" s="77">
        <f t="shared" si="1"/>
        <v>1432</v>
      </c>
    </row>
    <row r="7" spans="1:36" ht="15" customHeight="1" x14ac:dyDescent="0.2">
      <c r="A7" s="15" t="s">
        <v>32</v>
      </c>
      <c r="B7" s="18">
        <v>646</v>
      </c>
      <c r="C7" s="18">
        <v>21</v>
      </c>
      <c r="D7" s="16">
        <v>26636</v>
      </c>
      <c r="E7" s="16">
        <v>1788</v>
      </c>
      <c r="F7" s="18">
        <v>49</v>
      </c>
      <c r="G7" s="18">
        <v>83</v>
      </c>
      <c r="H7" s="18">
        <v>423</v>
      </c>
      <c r="I7" s="17">
        <v>92</v>
      </c>
      <c r="J7" s="18">
        <v>354</v>
      </c>
      <c r="K7" s="18">
        <v>33</v>
      </c>
      <c r="L7" s="18">
        <v>49</v>
      </c>
      <c r="M7" s="18">
        <v>77</v>
      </c>
      <c r="N7" s="18">
        <v>86</v>
      </c>
      <c r="O7" s="18">
        <v>49</v>
      </c>
      <c r="P7" s="18">
        <v>140</v>
      </c>
      <c r="Q7" s="18">
        <v>217</v>
      </c>
      <c r="R7" s="18">
        <v>385</v>
      </c>
      <c r="S7" s="18">
        <v>146</v>
      </c>
      <c r="T7" s="17">
        <v>181</v>
      </c>
      <c r="U7" s="17">
        <v>0</v>
      </c>
      <c r="V7" s="19">
        <v>0</v>
      </c>
      <c r="W7" s="20">
        <v>31455</v>
      </c>
      <c r="X7" s="72">
        <f t="shared" si="0"/>
        <v>31455</v>
      </c>
      <c r="Y7" s="21">
        <v>12523</v>
      </c>
      <c r="Z7" s="18">
        <v>0</v>
      </c>
      <c r="AA7" s="16">
        <v>5854</v>
      </c>
      <c r="AB7" s="18">
        <v>32</v>
      </c>
      <c r="AC7" s="18">
        <v>0</v>
      </c>
      <c r="AD7" s="18">
        <v>943</v>
      </c>
      <c r="AE7" s="52"/>
      <c r="AF7" s="22">
        <v>50807</v>
      </c>
      <c r="AG7" s="77">
        <f t="shared" si="1"/>
        <v>50807</v>
      </c>
    </row>
    <row r="8" spans="1:36" ht="15" customHeight="1" x14ac:dyDescent="0.2">
      <c r="A8" s="15" t="s">
        <v>33</v>
      </c>
      <c r="B8" s="18">
        <v>75</v>
      </c>
      <c r="C8" s="18">
        <v>898</v>
      </c>
      <c r="D8" s="16">
        <v>2726</v>
      </c>
      <c r="E8" s="16">
        <v>1070</v>
      </c>
      <c r="F8" s="18">
        <v>0</v>
      </c>
      <c r="G8" s="16">
        <v>1077</v>
      </c>
      <c r="H8" s="18">
        <v>14</v>
      </c>
      <c r="I8" s="17">
        <v>0</v>
      </c>
      <c r="J8" s="18">
        <v>0</v>
      </c>
      <c r="K8" s="18">
        <v>0</v>
      </c>
      <c r="L8" s="18">
        <v>0</v>
      </c>
      <c r="M8" s="18">
        <v>17</v>
      </c>
      <c r="N8" s="18">
        <v>454</v>
      </c>
      <c r="O8" s="18">
        <v>21</v>
      </c>
      <c r="P8" s="18">
        <v>87</v>
      </c>
      <c r="Q8" s="18">
        <v>1</v>
      </c>
      <c r="R8" s="18">
        <v>0</v>
      </c>
      <c r="S8" s="18">
        <v>0</v>
      </c>
      <c r="T8" s="17">
        <v>0</v>
      </c>
      <c r="U8" s="17">
        <v>0</v>
      </c>
      <c r="V8" s="19">
        <v>7</v>
      </c>
      <c r="W8" s="20">
        <v>6447</v>
      </c>
      <c r="X8" s="72">
        <f t="shared" si="0"/>
        <v>6447</v>
      </c>
      <c r="Y8" s="21">
        <v>2489</v>
      </c>
      <c r="Z8" s="16">
        <v>3743</v>
      </c>
      <c r="AA8" s="18">
        <v>97</v>
      </c>
      <c r="AB8" s="18">
        <v>0</v>
      </c>
      <c r="AC8" s="18">
        <v>93</v>
      </c>
      <c r="AD8" s="18">
        <v>49</v>
      </c>
      <c r="AE8" s="52"/>
      <c r="AF8" s="22">
        <v>12918</v>
      </c>
      <c r="AG8" s="77">
        <f t="shared" si="1"/>
        <v>12918</v>
      </c>
    </row>
    <row r="9" spans="1:36" ht="15" customHeight="1" x14ac:dyDescent="0.2">
      <c r="A9" s="15" t="s">
        <v>34</v>
      </c>
      <c r="B9" s="16">
        <v>4791</v>
      </c>
      <c r="C9" s="18">
        <v>1</v>
      </c>
      <c r="D9" s="16">
        <v>21991</v>
      </c>
      <c r="E9" s="18">
        <v>136</v>
      </c>
      <c r="F9" s="18">
        <v>631</v>
      </c>
      <c r="G9" s="18">
        <v>37</v>
      </c>
      <c r="H9" s="18">
        <v>620</v>
      </c>
      <c r="I9" s="17">
        <v>11</v>
      </c>
      <c r="J9" s="16">
        <v>4341</v>
      </c>
      <c r="K9" s="18">
        <v>19</v>
      </c>
      <c r="L9" s="18">
        <v>31</v>
      </c>
      <c r="M9" s="18">
        <v>40</v>
      </c>
      <c r="N9" s="18">
        <v>39</v>
      </c>
      <c r="O9" s="18">
        <v>14</v>
      </c>
      <c r="P9" s="18">
        <v>138</v>
      </c>
      <c r="Q9" s="18">
        <v>65</v>
      </c>
      <c r="R9" s="16">
        <v>1509</v>
      </c>
      <c r="S9" s="18">
        <v>205</v>
      </c>
      <c r="T9" s="17">
        <v>77</v>
      </c>
      <c r="U9" s="17">
        <v>0</v>
      </c>
      <c r="V9" s="19">
        <v>175</v>
      </c>
      <c r="W9" s="20">
        <v>34871</v>
      </c>
      <c r="X9" s="72">
        <f t="shared" si="0"/>
        <v>34871</v>
      </c>
      <c r="Y9" s="21">
        <v>53808</v>
      </c>
      <c r="Z9" s="18">
        <v>881</v>
      </c>
      <c r="AA9" s="16">
        <v>33472</v>
      </c>
      <c r="AB9" s="18">
        <v>0</v>
      </c>
      <c r="AC9" s="18">
        <v>0</v>
      </c>
      <c r="AD9" s="30">
        <v>-62</v>
      </c>
      <c r="AE9" s="52"/>
      <c r="AF9" s="22">
        <v>122970</v>
      </c>
      <c r="AG9" s="77">
        <f t="shared" si="1"/>
        <v>122970</v>
      </c>
    </row>
    <row r="10" spans="1:36" ht="15" customHeight="1" x14ac:dyDescent="0.2">
      <c r="A10" s="15" t="s">
        <v>35</v>
      </c>
      <c r="B10" s="18">
        <v>1</v>
      </c>
      <c r="C10" s="18">
        <v>0</v>
      </c>
      <c r="D10" s="18">
        <v>332</v>
      </c>
      <c r="E10" s="18">
        <v>0</v>
      </c>
      <c r="F10" s="18">
        <v>1</v>
      </c>
      <c r="G10" s="18">
        <v>5</v>
      </c>
      <c r="H10" s="18">
        <v>38</v>
      </c>
      <c r="I10" s="17">
        <v>7</v>
      </c>
      <c r="J10" s="16">
        <v>1952</v>
      </c>
      <c r="K10" s="18">
        <v>6</v>
      </c>
      <c r="L10" s="18">
        <v>18</v>
      </c>
      <c r="M10" s="18">
        <v>2</v>
      </c>
      <c r="N10" s="18">
        <v>18</v>
      </c>
      <c r="O10" s="18">
        <v>12</v>
      </c>
      <c r="P10" s="18">
        <v>45</v>
      </c>
      <c r="Q10" s="18">
        <v>34</v>
      </c>
      <c r="R10" s="18">
        <v>133</v>
      </c>
      <c r="S10" s="18">
        <v>720</v>
      </c>
      <c r="T10" s="17">
        <v>44</v>
      </c>
      <c r="U10" s="17">
        <v>0</v>
      </c>
      <c r="V10" s="19">
        <v>137</v>
      </c>
      <c r="W10" s="20">
        <v>3505</v>
      </c>
      <c r="X10" s="72">
        <f t="shared" si="0"/>
        <v>3505</v>
      </c>
      <c r="Y10" s="21">
        <v>9263</v>
      </c>
      <c r="Z10" s="18">
        <v>134</v>
      </c>
      <c r="AA10" s="16">
        <v>11476</v>
      </c>
      <c r="AB10" s="18">
        <v>0</v>
      </c>
      <c r="AC10" s="18">
        <v>0</v>
      </c>
      <c r="AD10" s="30">
        <v>-192</v>
      </c>
      <c r="AE10" s="52"/>
      <c r="AF10" s="22">
        <v>24186</v>
      </c>
      <c r="AG10" s="77">
        <f t="shared" si="1"/>
        <v>24186</v>
      </c>
    </row>
    <row r="11" spans="1:36" ht="15" customHeight="1" x14ac:dyDescent="0.2">
      <c r="A11" s="15" t="s">
        <v>36</v>
      </c>
      <c r="B11" s="18">
        <v>46</v>
      </c>
      <c r="C11" s="18">
        <v>2</v>
      </c>
      <c r="D11" s="16">
        <v>1879</v>
      </c>
      <c r="E11" s="18">
        <v>3</v>
      </c>
      <c r="F11" s="18">
        <v>11</v>
      </c>
      <c r="G11" s="18">
        <v>97</v>
      </c>
      <c r="H11" s="18">
        <v>98</v>
      </c>
      <c r="I11" s="17">
        <v>22</v>
      </c>
      <c r="J11" s="18">
        <v>36</v>
      </c>
      <c r="K11" s="18">
        <v>47</v>
      </c>
      <c r="L11" s="18">
        <v>15</v>
      </c>
      <c r="M11" s="18">
        <v>10</v>
      </c>
      <c r="N11" s="18">
        <v>124</v>
      </c>
      <c r="O11" s="18">
        <v>237</v>
      </c>
      <c r="P11" s="18">
        <v>314</v>
      </c>
      <c r="Q11" s="18">
        <v>14</v>
      </c>
      <c r="R11" s="18">
        <v>485</v>
      </c>
      <c r="S11" s="18">
        <v>22</v>
      </c>
      <c r="T11" s="17">
        <v>92</v>
      </c>
      <c r="U11" s="17">
        <v>0</v>
      </c>
      <c r="V11" s="19">
        <v>21</v>
      </c>
      <c r="W11" s="20">
        <v>3575</v>
      </c>
      <c r="X11" s="72">
        <f t="shared" si="0"/>
        <v>3575</v>
      </c>
      <c r="Y11" s="21">
        <v>17658</v>
      </c>
      <c r="Z11" s="18">
        <v>0</v>
      </c>
      <c r="AA11" s="16">
        <v>20548</v>
      </c>
      <c r="AB11" s="18">
        <v>0</v>
      </c>
      <c r="AC11" s="18">
        <v>337</v>
      </c>
      <c r="AD11" s="18">
        <v>21</v>
      </c>
      <c r="AE11" s="52"/>
      <c r="AF11" s="22">
        <v>42139</v>
      </c>
      <c r="AG11" s="77">
        <f t="shared" si="1"/>
        <v>42139</v>
      </c>
    </row>
    <row r="12" spans="1:36" ht="15" customHeight="1" x14ac:dyDescent="0.2">
      <c r="A12" s="15" t="s">
        <v>37</v>
      </c>
      <c r="B12" s="18">
        <v>108</v>
      </c>
      <c r="C12" s="18">
        <v>14</v>
      </c>
      <c r="D12" s="16">
        <v>8852</v>
      </c>
      <c r="E12" s="18">
        <v>29</v>
      </c>
      <c r="F12" s="18">
        <v>25</v>
      </c>
      <c r="G12" s="16">
        <v>2648</v>
      </c>
      <c r="H12" s="18">
        <v>680</v>
      </c>
      <c r="I12" s="17">
        <v>213</v>
      </c>
      <c r="J12" s="18">
        <v>146</v>
      </c>
      <c r="K12" s="16">
        <v>1169</v>
      </c>
      <c r="L12" s="18">
        <v>126</v>
      </c>
      <c r="M12" s="18">
        <v>727</v>
      </c>
      <c r="N12" s="18">
        <v>288</v>
      </c>
      <c r="O12" s="18">
        <v>816</v>
      </c>
      <c r="P12" s="18">
        <v>185</v>
      </c>
      <c r="Q12" s="18">
        <v>200</v>
      </c>
      <c r="R12" s="18">
        <v>534</v>
      </c>
      <c r="S12" s="18">
        <v>60</v>
      </c>
      <c r="T12" s="17">
        <v>180</v>
      </c>
      <c r="U12" s="17">
        <v>0</v>
      </c>
      <c r="V12" s="19">
        <v>216</v>
      </c>
      <c r="W12" s="20">
        <v>17216</v>
      </c>
      <c r="X12" s="72">
        <f t="shared" si="0"/>
        <v>17216</v>
      </c>
      <c r="Y12" s="21">
        <v>8084</v>
      </c>
      <c r="Z12" s="18">
        <v>92</v>
      </c>
      <c r="AA12" s="16">
        <v>2767</v>
      </c>
      <c r="AB12" s="18">
        <v>0</v>
      </c>
      <c r="AC12" s="18">
        <v>261</v>
      </c>
      <c r="AD12" s="18">
        <v>10</v>
      </c>
      <c r="AE12" s="52"/>
      <c r="AF12" s="22">
        <v>28430</v>
      </c>
      <c r="AG12" s="77">
        <f t="shared" si="1"/>
        <v>28430</v>
      </c>
    </row>
    <row r="13" spans="1:36" ht="15" customHeight="1" x14ac:dyDescent="0.2">
      <c r="A13" s="15" t="s">
        <v>38</v>
      </c>
      <c r="B13" s="18">
        <v>744</v>
      </c>
      <c r="C13" s="18">
        <v>31</v>
      </c>
      <c r="D13" s="16">
        <v>7638</v>
      </c>
      <c r="E13" s="18">
        <v>628</v>
      </c>
      <c r="F13" s="18">
        <v>97</v>
      </c>
      <c r="G13" s="16">
        <v>1049</v>
      </c>
      <c r="H13" s="16">
        <v>1004</v>
      </c>
      <c r="I13" s="27">
        <v>6659</v>
      </c>
      <c r="J13" s="18">
        <v>52</v>
      </c>
      <c r="K13" s="18">
        <v>112</v>
      </c>
      <c r="L13" s="18">
        <v>246</v>
      </c>
      <c r="M13" s="18">
        <v>129</v>
      </c>
      <c r="N13" s="18">
        <v>335</v>
      </c>
      <c r="O13" s="18">
        <v>583</v>
      </c>
      <c r="P13" s="18">
        <v>220</v>
      </c>
      <c r="Q13" s="18">
        <v>183</v>
      </c>
      <c r="R13" s="18">
        <v>98</v>
      </c>
      <c r="S13" s="18">
        <v>180</v>
      </c>
      <c r="T13" s="17">
        <v>138</v>
      </c>
      <c r="U13" s="17">
        <v>0</v>
      </c>
      <c r="V13" s="19">
        <v>5</v>
      </c>
      <c r="W13" s="20">
        <v>20131</v>
      </c>
      <c r="X13" s="72">
        <f t="shared" si="0"/>
        <v>20131</v>
      </c>
      <c r="Y13" s="21">
        <v>37845</v>
      </c>
      <c r="Z13" s="18">
        <v>482</v>
      </c>
      <c r="AA13" s="16">
        <v>12133</v>
      </c>
      <c r="AB13" s="18">
        <v>0</v>
      </c>
      <c r="AC13" s="18">
        <v>0</v>
      </c>
      <c r="AD13" s="18">
        <v>544</v>
      </c>
      <c r="AE13" s="52"/>
      <c r="AF13" s="22">
        <v>71135</v>
      </c>
      <c r="AG13" s="77">
        <f t="shared" si="1"/>
        <v>71135</v>
      </c>
    </row>
    <row r="14" spans="1:36" ht="15" customHeight="1" x14ac:dyDescent="0.2">
      <c r="A14" s="15" t="s">
        <v>39</v>
      </c>
      <c r="B14" s="18">
        <v>827</v>
      </c>
      <c r="C14" s="18">
        <v>30</v>
      </c>
      <c r="D14" s="16">
        <v>33810</v>
      </c>
      <c r="E14" s="18">
        <v>59</v>
      </c>
      <c r="F14" s="18">
        <v>121</v>
      </c>
      <c r="G14" s="16">
        <v>1061</v>
      </c>
      <c r="H14" s="18">
        <v>308</v>
      </c>
      <c r="I14" s="17">
        <v>9</v>
      </c>
      <c r="J14" s="18">
        <v>0</v>
      </c>
      <c r="K14" s="18">
        <v>79</v>
      </c>
      <c r="L14" s="18">
        <v>0</v>
      </c>
      <c r="M14" s="18">
        <v>141</v>
      </c>
      <c r="N14" s="18">
        <v>479</v>
      </c>
      <c r="O14" s="18">
        <v>282</v>
      </c>
      <c r="P14" s="18">
        <v>88</v>
      </c>
      <c r="Q14" s="18">
        <v>105</v>
      </c>
      <c r="R14" s="18">
        <v>650</v>
      </c>
      <c r="S14" s="18">
        <v>33</v>
      </c>
      <c r="T14" s="17">
        <v>379</v>
      </c>
      <c r="U14" s="17">
        <v>0</v>
      </c>
      <c r="V14" s="19">
        <v>118</v>
      </c>
      <c r="W14" s="20">
        <v>38579</v>
      </c>
      <c r="X14" s="72">
        <f t="shared" si="0"/>
        <v>38579</v>
      </c>
      <c r="Y14" s="21">
        <v>59410</v>
      </c>
      <c r="Z14" s="16">
        <v>2888</v>
      </c>
      <c r="AA14" s="16">
        <v>5770</v>
      </c>
      <c r="AB14" s="18">
        <v>0</v>
      </c>
      <c r="AC14" s="18">
        <v>0</v>
      </c>
      <c r="AD14" s="18">
        <v>115</v>
      </c>
      <c r="AE14" s="52"/>
      <c r="AF14" s="22">
        <v>106762</v>
      </c>
      <c r="AG14" s="77">
        <f t="shared" si="1"/>
        <v>106762</v>
      </c>
    </row>
    <row r="15" spans="1:36" ht="15" customHeight="1" x14ac:dyDescent="0.2">
      <c r="A15" s="15" t="s">
        <v>40</v>
      </c>
      <c r="B15" s="18">
        <v>96</v>
      </c>
      <c r="C15" s="18">
        <v>0</v>
      </c>
      <c r="D15" s="16">
        <v>1786</v>
      </c>
      <c r="E15" s="18">
        <v>0</v>
      </c>
      <c r="F15" s="18">
        <v>0</v>
      </c>
      <c r="G15" s="18">
        <v>0</v>
      </c>
      <c r="H15" s="18">
        <v>40</v>
      </c>
      <c r="I15" s="17">
        <v>0</v>
      </c>
      <c r="J15" s="18">
        <v>0</v>
      </c>
      <c r="K15" s="18">
        <v>0</v>
      </c>
      <c r="L15" s="18">
        <v>0</v>
      </c>
      <c r="M15" s="18">
        <v>0</v>
      </c>
      <c r="N15" s="18">
        <v>432</v>
      </c>
      <c r="O15" s="18">
        <v>0</v>
      </c>
      <c r="P15" s="18">
        <v>275</v>
      </c>
      <c r="Q15" s="18">
        <v>37</v>
      </c>
      <c r="R15" s="16">
        <v>3114</v>
      </c>
      <c r="S15" s="18">
        <v>0</v>
      </c>
      <c r="T15" s="17">
        <v>0</v>
      </c>
      <c r="U15" s="17">
        <v>0</v>
      </c>
      <c r="V15" s="19">
        <v>4</v>
      </c>
      <c r="W15" s="20">
        <v>5784</v>
      </c>
      <c r="X15" s="72">
        <f t="shared" si="0"/>
        <v>5784</v>
      </c>
      <c r="Y15" s="21">
        <v>13376</v>
      </c>
      <c r="Z15" s="18">
        <v>348</v>
      </c>
      <c r="AA15" s="16">
        <v>2087</v>
      </c>
      <c r="AB15" s="16">
        <v>4351</v>
      </c>
      <c r="AC15" s="18">
        <v>0</v>
      </c>
      <c r="AD15" s="30">
        <v>-46</v>
      </c>
      <c r="AE15" s="52"/>
      <c r="AF15" s="22">
        <v>25900</v>
      </c>
      <c r="AG15" s="77">
        <f t="shared" si="1"/>
        <v>25900</v>
      </c>
    </row>
    <row r="16" spans="1:36" ht="15" customHeight="1" x14ac:dyDescent="0.2">
      <c r="A16" s="15" t="s">
        <v>41</v>
      </c>
      <c r="B16" s="18">
        <v>238</v>
      </c>
      <c r="C16" s="18">
        <v>30</v>
      </c>
      <c r="D16" s="16">
        <v>7302</v>
      </c>
      <c r="E16" s="18">
        <v>40</v>
      </c>
      <c r="F16" s="18">
        <v>44</v>
      </c>
      <c r="G16" s="16">
        <v>9490</v>
      </c>
      <c r="H16" s="18">
        <v>870</v>
      </c>
      <c r="I16" s="17">
        <v>373</v>
      </c>
      <c r="J16" s="18">
        <v>79</v>
      </c>
      <c r="K16" s="18">
        <v>110</v>
      </c>
      <c r="L16" s="18">
        <v>31</v>
      </c>
      <c r="M16" s="18">
        <v>906</v>
      </c>
      <c r="N16" s="18">
        <v>248</v>
      </c>
      <c r="O16" s="18">
        <v>411</v>
      </c>
      <c r="P16" s="18">
        <v>111</v>
      </c>
      <c r="Q16" s="18">
        <v>77</v>
      </c>
      <c r="R16" s="18">
        <v>428</v>
      </c>
      <c r="S16" s="18">
        <v>54</v>
      </c>
      <c r="T16" s="17">
        <v>162</v>
      </c>
      <c r="U16" s="17">
        <v>0</v>
      </c>
      <c r="V16" s="19">
        <v>435</v>
      </c>
      <c r="W16" s="20">
        <v>21439</v>
      </c>
      <c r="X16" s="72">
        <f t="shared" si="0"/>
        <v>21439</v>
      </c>
      <c r="Y16" s="21">
        <v>14420</v>
      </c>
      <c r="Z16" s="18">
        <v>57</v>
      </c>
      <c r="AA16" s="16">
        <v>3039</v>
      </c>
      <c r="AB16" s="18">
        <v>0</v>
      </c>
      <c r="AC16" s="18">
        <v>590</v>
      </c>
      <c r="AD16" s="18">
        <v>161</v>
      </c>
      <c r="AE16" s="52"/>
      <c r="AF16" s="22">
        <v>39706</v>
      </c>
      <c r="AG16" s="77">
        <f t="shared" si="1"/>
        <v>39706</v>
      </c>
    </row>
    <row r="17" spans="1:33" ht="15" customHeight="1" x14ac:dyDescent="0.2">
      <c r="A17" s="15" t="s">
        <v>42</v>
      </c>
      <c r="B17" s="18">
        <v>6</v>
      </c>
      <c r="C17" s="18">
        <v>0</v>
      </c>
      <c r="D17" s="16">
        <v>10700</v>
      </c>
      <c r="E17" s="18">
        <v>0</v>
      </c>
      <c r="F17" s="18">
        <v>7</v>
      </c>
      <c r="G17" s="16">
        <v>2221</v>
      </c>
      <c r="H17" s="18">
        <v>180</v>
      </c>
      <c r="I17" s="17">
        <v>0</v>
      </c>
      <c r="J17" s="18">
        <v>0</v>
      </c>
      <c r="K17" s="18">
        <v>0</v>
      </c>
      <c r="L17" s="18">
        <v>0</v>
      </c>
      <c r="M17" s="18">
        <v>100</v>
      </c>
      <c r="N17" s="18">
        <v>23</v>
      </c>
      <c r="O17" s="18">
        <v>0</v>
      </c>
      <c r="P17" s="18">
        <v>5</v>
      </c>
      <c r="Q17" s="18">
        <v>49</v>
      </c>
      <c r="R17" s="18">
        <v>0</v>
      </c>
      <c r="S17" s="18">
        <v>0</v>
      </c>
      <c r="T17" s="17">
        <v>18</v>
      </c>
      <c r="U17" s="17">
        <v>0</v>
      </c>
      <c r="V17" s="19">
        <v>0</v>
      </c>
      <c r="W17" s="20">
        <v>13309</v>
      </c>
      <c r="X17" s="72">
        <f t="shared" si="0"/>
        <v>13309</v>
      </c>
      <c r="Y17" s="21">
        <v>14605</v>
      </c>
      <c r="Z17" s="18">
        <v>128</v>
      </c>
      <c r="AA17" s="18">
        <v>0</v>
      </c>
      <c r="AB17" s="18">
        <v>0</v>
      </c>
      <c r="AC17" s="18">
        <v>0</v>
      </c>
      <c r="AD17" s="18">
        <v>171</v>
      </c>
      <c r="AE17" s="52"/>
      <c r="AF17" s="22">
        <v>28213</v>
      </c>
      <c r="AG17" s="77">
        <f t="shared" si="1"/>
        <v>28213</v>
      </c>
    </row>
    <row r="18" spans="1:33" ht="15" customHeight="1" x14ac:dyDescent="0.2">
      <c r="A18" s="15" t="s">
        <v>43</v>
      </c>
      <c r="B18" s="18">
        <v>36</v>
      </c>
      <c r="C18" s="18">
        <v>15</v>
      </c>
      <c r="D18" s="16">
        <v>12534</v>
      </c>
      <c r="E18" s="18">
        <v>71</v>
      </c>
      <c r="F18" s="18">
        <v>48</v>
      </c>
      <c r="G18" s="16">
        <v>6953</v>
      </c>
      <c r="H18" s="18">
        <v>515</v>
      </c>
      <c r="I18" s="17">
        <v>54</v>
      </c>
      <c r="J18" s="18">
        <v>17</v>
      </c>
      <c r="K18" s="18">
        <v>21</v>
      </c>
      <c r="L18" s="18">
        <v>14</v>
      </c>
      <c r="M18" s="18">
        <v>167</v>
      </c>
      <c r="N18" s="18">
        <v>554</v>
      </c>
      <c r="O18" s="18">
        <v>18</v>
      </c>
      <c r="P18" s="18">
        <v>703</v>
      </c>
      <c r="Q18" s="18">
        <v>140</v>
      </c>
      <c r="R18" s="18">
        <v>58</v>
      </c>
      <c r="S18" s="18">
        <v>16</v>
      </c>
      <c r="T18" s="17">
        <v>38</v>
      </c>
      <c r="U18" s="17">
        <v>0</v>
      </c>
      <c r="V18" s="19">
        <v>181</v>
      </c>
      <c r="W18" s="20">
        <v>22153</v>
      </c>
      <c r="X18" s="72">
        <f t="shared" si="0"/>
        <v>22153</v>
      </c>
      <c r="Y18" s="21">
        <v>8788</v>
      </c>
      <c r="Z18" s="18">
        <v>471</v>
      </c>
      <c r="AA18" s="16">
        <v>1726</v>
      </c>
      <c r="AB18" s="18">
        <v>0</v>
      </c>
      <c r="AC18" s="16">
        <v>2087</v>
      </c>
      <c r="AD18" s="30">
        <v>-71</v>
      </c>
      <c r="AE18" s="52"/>
      <c r="AF18" s="22">
        <v>35154</v>
      </c>
      <c r="AG18" s="77">
        <f t="shared" si="1"/>
        <v>35154</v>
      </c>
    </row>
    <row r="19" spans="1:33" ht="15" customHeight="1" x14ac:dyDescent="0.2">
      <c r="A19" s="15" t="s">
        <v>44</v>
      </c>
      <c r="B19" s="18">
        <v>28</v>
      </c>
      <c r="C19" s="18">
        <v>9</v>
      </c>
      <c r="D19" s="16">
        <v>15952</v>
      </c>
      <c r="E19" s="18">
        <v>35</v>
      </c>
      <c r="F19" s="18">
        <v>16</v>
      </c>
      <c r="G19" s="18">
        <v>819</v>
      </c>
      <c r="H19" s="18">
        <v>742</v>
      </c>
      <c r="I19" s="17">
        <v>127</v>
      </c>
      <c r="J19" s="18">
        <v>61</v>
      </c>
      <c r="K19" s="16">
        <v>2146</v>
      </c>
      <c r="L19" s="18">
        <v>111</v>
      </c>
      <c r="M19" s="18">
        <v>55</v>
      </c>
      <c r="N19" s="18">
        <v>541</v>
      </c>
      <c r="O19" s="18">
        <v>252</v>
      </c>
      <c r="P19" s="18">
        <v>67</v>
      </c>
      <c r="Q19" s="18">
        <v>95</v>
      </c>
      <c r="R19" s="18">
        <v>943</v>
      </c>
      <c r="S19" s="18">
        <v>82</v>
      </c>
      <c r="T19" s="17">
        <v>53</v>
      </c>
      <c r="U19" s="17">
        <v>0</v>
      </c>
      <c r="V19" s="19">
        <v>74</v>
      </c>
      <c r="W19" s="20">
        <v>22208</v>
      </c>
      <c r="X19" s="72">
        <f t="shared" si="0"/>
        <v>22208</v>
      </c>
      <c r="Y19" s="21">
        <v>70940</v>
      </c>
      <c r="Z19" s="18">
        <v>312</v>
      </c>
      <c r="AA19" s="16">
        <v>5955</v>
      </c>
      <c r="AB19" s="16">
        <v>1365</v>
      </c>
      <c r="AC19" s="16">
        <v>7102</v>
      </c>
      <c r="AD19" s="18">
        <v>380</v>
      </c>
      <c r="AE19" s="52"/>
      <c r="AF19" s="22">
        <v>108262</v>
      </c>
      <c r="AG19" s="77">
        <f t="shared" si="1"/>
        <v>108262</v>
      </c>
    </row>
    <row r="20" spans="1:33" ht="15" customHeight="1" x14ac:dyDescent="0.2">
      <c r="A20" s="15" t="s">
        <v>45</v>
      </c>
      <c r="B20" s="18">
        <v>20</v>
      </c>
      <c r="C20" s="18">
        <v>40</v>
      </c>
      <c r="D20" s="16">
        <v>3621</v>
      </c>
      <c r="E20" s="18">
        <v>32</v>
      </c>
      <c r="F20" s="18">
        <v>31</v>
      </c>
      <c r="G20" s="16">
        <v>2488</v>
      </c>
      <c r="H20" s="18">
        <v>597</v>
      </c>
      <c r="I20" s="17">
        <v>107</v>
      </c>
      <c r="J20" s="18">
        <v>29</v>
      </c>
      <c r="K20" s="18">
        <v>906</v>
      </c>
      <c r="L20" s="18">
        <v>19</v>
      </c>
      <c r="M20" s="18">
        <v>62</v>
      </c>
      <c r="N20" s="18">
        <v>296</v>
      </c>
      <c r="O20" s="18">
        <v>161</v>
      </c>
      <c r="P20" s="18">
        <v>145</v>
      </c>
      <c r="Q20" s="18">
        <v>79</v>
      </c>
      <c r="R20" s="18">
        <v>94</v>
      </c>
      <c r="S20" s="18">
        <v>50</v>
      </c>
      <c r="T20" s="17">
        <v>36</v>
      </c>
      <c r="U20" s="17">
        <v>0</v>
      </c>
      <c r="V20" s="19">
        <v>149</v>
      </c>
      <c r="W20" s="20">
        <v>8962</v>
      </c>
      <c r="X20" s="72">
        <f t="shared" si="0"/>
        <v>8962</v>
      </c>
      <c r="Y20" s="21">
        <v>14769</v>
      </c>
      <c r="Z20" s="18">
        <v>62</v>
      </c>
      <c r="AA20" s="16">
        <v>2927</v>
      </c>
      <c r="AB20" s="18">
        <v>43</v>
      </c>
      <c r="AC20" s="18">
        <v>695</v>
      </c>
      <c r="AD20" s="18">
        <v>97</v>
      </c>
      <c r="AE20" s="52"/>
      <c r="AF20" s="22">
        <v>27555</v>
      </c>
      <c r="AG20" s="77">
        <f t="shared" si="1"/>
        <v>27555</v>
      </c>
    </row>
    <row r="21" spans="1:33" ht="15" customHeight="1" x14ac:dyDescent="0.2">
      <c r="A21" s="15" t="s">
        <v>46</v>
      </c>
      <c r="B21" s="18">
        <v>50</v>
      </c>
      <c r="C21" s="18">
        <v>17</v>
      </c>
      <c r="D21" s="16">
        <v>11638</v>
      </c>
      <c r="E21" s="18">
        <v>37</v>
      </c>
      <c r="F21" s="18">
        <v>4</v>
      </c>
      <c r="G21" s="16">
        <v>1670</v>
      </c>
      <c r="H21" s="16">
        <v>1043</v>
      </c>
      <c r="I21" s="17">
        <v>21</v>
      </c>
      <c r="J21" s="18">
        <v>6</v>
      </c>
      <c r="K21" s="18">
        <v>53</v>
      </c>
      <c r="L21" s="18">
        <v>5</v>
      </c>
      <c r="M21" s="18">
        <v>1</v>
      </c>
      <c r="N21" s="18">
        <v>324</v>
      </c>
      <c r="O21" s="18">
        <v>27</v>
      </c>
      <c r="P21" s="18">
        <v>33</v>
      </c>
      <c r="Q21" s="18">
        <v>20</v>
      </c>
      <c r="R21" s="18">
        <v>32</v>
      </c>
      <c r="S21" s="18">
        <v>15</v>
      </c>
      <c r="T21" s="17">
        <v>13</v>
      </c>
      <c r="U21" s="17">
        <v>0</v>
      </c>
      <c r="V21" s="19">
        <v>3</v>
      </c>
      <c r="W21" s="20">
        <v>15012</v>
      </c>
      <c r="X21" s="72">
        <f t="shared" si="0"/>
        <v>15012</v>
      </c>
      <c r="Y21" s="21">
        <v>45639</v>
      </c>
      <c r="Z21" s="18">
        <v>342</v>
      </c>
      <c r="AA21" s="18">
        <v>463</v>
      </c>
      <c r="AB21" s="18">
        <v>0</v>
      </c>
      <c r="AC21" s="16">
        <v>11370</v>
      </c>
      <c r="AD21" s="18">
        <v>129</v>
      </c>
      <c r="AE21" s="52"/>
      <c r="AF21" s="22">
        <v>72955</v>
      </c>
      <c r="AG21" s="77">
        <f t="shared" si="1"/>
        <v>72955</v>
      </c>
    </row>
    <row r="22" spans="1:33" ht="15" customHeight="1" x14ac:dyDescent="0.2">
      <c r="A22" s="15" t="s">
        <v>47</v>
      </c>
      <c r="B22" s="18">
        <v>6</v>
      </c>
      <c r="C22" s="18">
        <v>1</v>
      </c>
      <c r="D22" s="16">
        <v>9155</v>
      </c>
      <c r="E22" s="18">
        <v>0</v>
      </c>
      <c r="F22" s="18">
        <v>4</v>
      </c>
      <c r="G22" s="18">
        <v>83</v>
      </c>
      <c r="H22" s="16">
        <v>2224</v>
      </c>
      <c r="I22" s="17">
        <v>79</v>
      </c>
      <c r="J22" s="18">
        <v>3</v>
      </c>
      <c r="K22" s="18">
        <v>8</v>
      </c>
      <c r="L22" s="18">
        <v>5</v>
      </c>
      <c r="M22" s="18">
        <v>1</v>
      </c>
      <c r="N22" s="18">
        <v>5</v>
      </c>
      <c r="O22" s="18">
        <v>8</v>
      </c>
      <c r="P22" s="18">
        <v>62</v>
      </c>
      <c r="Q22" s="18">
        <v>3</v>
      </c>
      <c r="R22" s="18">
        <v>0</v>
      </c>
      <c r="S22" s="18">
        <v>0</v>
      </c>
      <c r="T22" s="17">
        <v>7</v>
      </c>
      <c r="U22" s="17">
        <v>0</v>
      </c>
      <c r="V22" s="19">
        <v>0</v>
      </c>
      <c r="W22" s="20">
        <v>11654</v>
      </c>
      <c r="X22" s="72">
        <f t="shared" si="0"/>
        <v>11654</v>
      </c>
      <c r="Y22" s="21">
        <v>28414</v>
      </c>
      <c r="Z22" s="18">
        <v>363</v>
      </c>
      <c r="AA22" s="16">
        <v>9151</v>
      </c>
      <c r="AB22" s="18">
        <v>6</v>
      </c>
      <c r="AC22" s="16">
        <v>15272</v>
      </c>
      <c r="AD22" s="18">
        <v>173</v>
      </c>
      <c r="AE22" s="52"/>
      <c r="AF22" s="22">
        <v>65033</v>
      </c>
      <c r="AG22" s="77">
        <f t="shared" si="1"/>
        <v>65033</v>
      </c>
    </row>
    <row r="23" spans="1:33" ht="15" customHeight="1" x14ac:dyDescent="0.2">
      <c r="A23" s="15" t="s">
        <v>48</v>
      </c>
      <c r="B23" s="16">
        <v>1134</v>
      </c>
      <c r="C23" s="18">
        <v>270</v>
      </c>
      <c r="D23" s="16">
        <v>5865</v>
      </c>
      <c r="E23" s="18">
        <v>318</v>
      </c>
      <c r="F23" s="18">
        <v>286</v>
      </c>
      <c r="G23" s="16">
        <v>1615</v>
      </c>
      <c r="H23" s="16">
        <v>1352</v>
      </c>
      <c r="I23" s="27">
        <v>1994</v>
      </c>
      <c r="J23" s="18">
        <v>320</v>
      </c>
      <c r="K23" s="18">
        <v>331</v>
      </c>
      <c r="L23" s="18">
        <v>60</v>
      </c>
      <c r="M23" s="18">
        <v>299</v>
      </c>
      <c r="N23" s="18">
        <v>716</v>
      </c>
      <c r="O23" s="18">
        <v>677</v>
      </c>
      <c r="P23" s="16">
        <v>1115</v>
      </c>
      <c r="Q23" s="18">
        <v>108</v>
      </c>
      <c r="R23" s="18">
        <v>961</v>
      </c>
      <c r="S23" s="18">
        <v>35</v>
      </c>
      <c r="T23" s="17">
        <v>92</v>
      </c>
      <c r="U23" s="17">
        <v>0</v>
      </c>
      <c r="V23" s="19">
        <v>15</v>
      </c>
      <c r="W23" s="20">
        <v>17563</v>
      </c>
      <c r="X23" s="72">
        <f t="shared" si="0"/>
        <v>17563</v>
      </c>
      <c r="Y23" s="21">
        <v>21303</v>
      </c>
      <c r="Z23" s="16">
        <v>3116</v>
      </c>
      <c r="AA23" s="16">
        <v>11151</v>
      </c>
      <c r="AB23" s="18">
        <v>0</v>
      </c>
      <c r="AC23" s="16">
        <v>3709</v>
      </c>
      <c r="AD23" s="18">
        <v>92</v>
      </c>
      <c r="AE23" s="52"/>
      <c r="AF23" s="22">
        <v>56934</v>
      </c>
      <c r="AG23" s="77">
        <f t="shared" si="1"/>
        <v>56934</v>
      </c>
    </row>
    <row r="24" spans="1:33" ht="15" customHeight="1" x14ac:dyDescent="0.2">
      <c r="A24" s="15" t="s">
        <v>49</v>
      </c>
      <c r="B24" s="18">
        <v>429</v>
      </c>
      <c r="C24" s="18">
        <v>987</v>
      </c>
      <c r="D24" s="16">
        <v>2579</v>
      </c>
      <c r="E24" s="16">
        <v>1870</v>
      </c>
      <c r="F24" s="18">
        <v>151</v>
      </c>
      <c r="G24" s="18">
        <v>123</v>
      </c>
      <c r="H24" s="16">
        <v>1338</v>
      </c>
      <c r="I24" s="17">
        <v>342</v>
      </c>
      <c r="J24" s="18">
        <v>391</v>
      </c>
      <c r="K24" s="18">
        <v>238</v>
      </c>
      <c r="L24" s="18">
        <v>124</v>
      </c>
      <c r="M24" s="18">
        <v>240</v>
      </c>
      <c r="N24" s="18">
        <v>229</v>
      </c>
      <c r="O24" s="18">
        <v>126</v>
      </c>
      <c r="P24" s="18">
        <v>391</v>
      </c>
      <c r="Q24" s="18">
        <v>262</v>
      </c>
      <c r="R24" s="18">
        <v>394</v>
      </c>
      <c r="S24" s="18">
        <v>390</v>
      </c>
      <c r="T24" s="17">
        <v>246</v>
      </c>
      <c r="U24" s="17">
        <v>0</v>
      </c>
      <c r="V24" s="19">
        <v>0</v>
      </c>
      <c r="W24" s="20">
        <v>10850</v>
      </c>
      <c r="X24" s="72">
        <f t="shared" si="0"/>
        <v>10850</v>
      </c>
      <c r="Y24" s="25">
        <v>715</v>
      </c>
      <c r="Z24" s="18">
        <v>0</v>
      </c>
      <c r="AA24" s="16">
        <v>5258</v>
      </c>
      <c r="AB24" s="18">
        <v>11</v>
      </c>
      <c r="AC24" s="18">
        <v>153</v>
      </c>
      <c r="AD24" s="18">
        <v>0</v>
      </c>
      <c r="AE24" s="52"/>
      <c r="AF24" s="22">
        <v>16987</v>
      </c>
      <c r="AG24" s="77">
        <f t="shared" si="1"/>
        <v>16987</v>
      </c>
    </row>
    <row r="25" spans="1:33" ht="15" customHeight="1" x14ac:dyDescent="0.2">
      <c r="A25" s="15" t="s">
        <v>50</v>
      </c>
      <c r="B25" s="18">
        <v>341</v>
      </c>
      <c r="C25" s="18">
        <v>17</v>
      </c>
      <c r="D25" s="16">
        <v>1868</v>
      </c>
      <c r="E25" s="18">
        <v>37</v>
      </c>
      <c r="F25" s="16">
        <v>3034</v>
      </c>
      <c r="G25" s="18">
        <v>64</v>
      </c>
      <c r="H25" s="18">
        <v>298</v>
      </c>
      <c r="I25" s="17">
        <v>58</v>
      </c>
      <c r="J25" s="18">
        <v>100</v>
      </c>
      <c r="K25" s="18">
        <v>64</v>
      </c>
      <c r="L25" s="18">
        <v>93</v>
      </c>
      <c r="M25" s="18">
        <v>68</v>
      </c>
      <c r="N25" s="18">
        <v>297</v>
      </c>
      <c r="O25" s="18">
        <v>40</v>
      </c>
      <c r="P25" s="16">
        <v>1328</v>
      </c>
      <c r="Q25" s="18">
        <v>76</v>
      </c>
      <c r="R25" s="18">
        <v>278</v>
      </c>
      <c r="S25" s="18">
        <v>86</v>
      </c>
      <c r="T25" s="17">
        <v>39</v>
      </c>
      <c r="U25" s="17">
        <v>0</v>
      </c>
      <c r="V25" s="19">
        <v>0</v>
      </c>
      <c r="W25" s="20">
        <v>8186</v>
      </c>
      <c r="X25" s="72">
        <f t="shared" si="0"/>
        <v>8186</v>
      </c>
      <c r="Y25" s="21">
        <v>4775</v>
      </c>
      <c r="Z25" s="18">
        <v>402</v>
      </c>
      <c r="AA25" s="16">
        <v>2730</v>
      </c>
      <c r="AB25" s="16">
        <v>2299</v>
      </c>
      <c r="AC25" s="18">
        <v>0</v>
      </c>
      <c r="AD25" s="30">
        <v>-8</v>
      </c>
      <c r="AE25" s="52"/>
      <c r="AF25" s="22">
        <v>18384</v>
      </c>
      <c r="AG25" s="77">
        <f t="shared" si="1"/>
        <v>18384</v>
      </c>
    </row>
    <row r="26" spans="1:33" ht="15" customHeight="1" x14ac:dyDescent="0.2">
      <c r="A26" s="15" t="s">
        <v>51</v>
      </c>
      <c r="B26" s="18">
        <v>393</v>
      </c>
      <c r="C26" s="18">
        <v>234</v>
      </c>
      <c r="D26" s="18">
        <v>316</v>
      </c>
      <c r="E26" s="16">
        <v>1086</v>
      </c>
      <c r="F26" s="18">
        <v>91</v>
      </c>
      <c r="G26" s="16">
        <v>30991</v>
      </c>
      <c r="H26" s="18">
        <v>441</v>
      </c>
      <c r="I26" s="17">
        <v>954</v>
      </c>
      <c r="J26" s="18">
        <v>125</v>
      </c>
      <c r="K26" s="18">
        <v>621</v>
      </c>
      <c r="L26" s="18">
        <v>68</v>
      </c>
      <c r="M26" s="16">
        <v>12525</v>
      </c>
      <c r="N26" s="16">
        <v>1295</v>
      </c>
      <c r="O26" s="18">
        <v>107</v>
      </c>
      <c r="P26" s="16">
        <v>3564</v>
      </c>
      <c r="Q26" s="18">
        <v>930</v>
      </c>
      <c r="R26" s="18">
        <v>896</v>
      </c>
      <c r="S26" s="18">
        <v>176</v>
      </c>
      <c r="T26" s="17">
        <v>64</v>
      </c>
      <c r="U26" s="17">
        <v>0</v>
      </c>
      <c r="V26" s="19">
        <v>0</v>
      </c>
      <c r="W26" s="20">
        <v>54877</v>
      </c>
      <c r="X26" s="72">
        <f t="shared" si="0"/>
        <v>54877</v>
      </c>
      <c r="Y26" s="25">
        <v>0</v>
      </c>
      <c r="Z26" s="16">
        <v>3348</v>
      </c>
      <c r="AA26" s="18">
        <v>147</v>
      </c>
      <c r="AB26" s="18">
        <v>480</v>
      </c>
      <c r="AC26" s="16">
        <v>63373</v>
      </c>
      <c r="AD26" s="18">
        <v>0</v>
      </c>
      <c r="AE26" s="52"/>
      <c r="AF26" s="22">
        <v>122225</v>
      </c>
      <c r="AG26" s="77">
        <f t="shared" si="1"/>
        <v>122225</v>
      </c>
    </row>
    <row r="27" spans="1:33" ht="15" customHeight="1" x14ac:dyDescent="0.2">
      <c r="A27" s="15" t="s">
        <v>52</v>
      </c>
      <c r="B27" s="18">
        <v>76</v>
      </c>
      <c r="C27" s="18">
        <v>15</v>
      </c>
      <c r="D27" s="18">
        <v>297</v>
      </c>
      <c r="E27" s="18">
        <v>4</v>
      </c>
      <c r="F27" s="18">
        <v>75</v>
      </c>
      <c r="G27" s="18">
        <v>294</v>
      </c>
      <c r="H27" s="16">
        <v>2647</v>
      </c>
      <c r="I27" s="17">
        <v>869</v>
      </c>
      <c r="J27" s="18">
        <v>34</v>
      </c>
      <c r="K27" s="18">
        <v>99</v>
      </c>
      <c r="L27" s="18">
        <v>157</v>
      </c>
      <c r="M27" s="18">
        <v>54</v>
      </c>
      <c r="N27" s="18">
        <v>401</v>
      </c>
      <c r="O27" s="16">
        <v>1352</v>
      </c>
      <c r="P27" s="18">
        <v>158</v>
      </c>
      <c r="Q27" s="18">
        <v>96</v>
      </c>
      <c r="R27" s="18">
        <v>160</v>
      </c>
      <c r="S27" s="18">
        <v>77</v>
      </c>
      <c r="T27" s="17">
        <v>55</v>
      </c>
      <c r="U27" s="17">
        <v>0</v>
      </c>
      <c r="V27" s="19">
        <v>0</v>
      </c>
      <c r="W27" s="20">
        <v>6920</v>
      </c>
      <c r="X27" s="72">
        <f t="shared" si="0"/>
        <v>6920</v>
      </c>
      <c r="Y27" s="25">
        <v>0</v>
      </c>
      <c r="Z27" s="18">
        <v>0</v>
      </c>
      <c r="AA27" s="16">
        <v>7527</v>
      </c>
      <c r="AB27" s="18">
        <v>0</v>
      </c>
      <c r="AC27" s="18">
        <v>0</v>
      </c>
      <c r="AD27" s="18">
        <v>0</v>
      </c>
      <c r="AE27" s="52"/>
      <c r="AF27" s="22">
        <v>14447</v>
      </c>
      <c r="AG27" s="77">
        <f t="shared" si="1"/>
        <v>14447</v>
      </c>
    </row>
    <row r="28" spans="1:33" ht="15" customHeight="1" x14ac:dyDescent="0.2">
      <c r="A28" s="15" t="s">
        <v>53</v>
      </c>
      <c r="B28" s="18">
        <v>31</v>
      </c>
      <c r="C28" s="18">
        <v>7</v>
      </c>
      <c r="D28" s="16">
        <v>3886</v>
      </c>
      <c r="E28" s="18">
        <v>96</v>
      </c>
      <c r="F28" s="18">
        <v>21</v>
      </c>
      <c r="G28" s="18">
        <v>11</v>
      </c>
      <c r="H28" s="16">
        <v>5724</v>
      </c>
      <c r="I28" s="17">
        <v>15</v>
      </c>
      <c r="J28" s="18">
        <v>0</v>
      </c>
      <c r="K28" s="18">
        <v>302</v>
      </c>
      <c r="L28" s="18">
        <v>0</v>
      </c>
      <c r="M28" s="18">
        <v>0</v>
      </c>
      <c r="N28" s="18">
        <v>88</v>
      </c>
      <c r="O28" s="18">
        <v>3</v>
      </c>
      <c r="P28" s="18">
        <v>0</v>
      </c>
      <c r="Q28" s="18">
        <v>0</v>
      </c>
      <c r="R28" s="18">
        <v>0</v>
      </c>
      <c r="S28" s="18">
        <v>0</v>
      </c>
      <c r="T28" s="17">
        <v>0</v>
      </c>
      <c r="U28" s="17">
        <v>0</v>
      </c>
      <c r="V28" s="19">
        <v>0</v>
      </c>
      <c r="W28" s="20">
        <v>10184</v>
      </c>
      <c r="X28" s="72">
        <f t="shared" si="0"/>
        <v>10184</v>
      </c>
      <c r="Y28" s="25">
        <v>0</v>
      </c>
      <c r="Z28" s="16">
        <v>2436</v>
      </c>
      <c r="AA28" s="18">
        <v>0</v>
      </c>
      <c r="AB28" s="18">
        <v>0</v>
      </c>
      <c r="AC28" s="18">
        <v>0</v>
      </c>
      <c r="AD28" s="18">
        <v>0</v>
      </c>
      <c r="AE28" s="52"/>
      <c r="AF28" s="22">
        <v>12620</v>
      </c>
      <c r="AG28" s="77">
        <f t="shared" si="1"/>
        <v>12620</v>
      </c>
    </row>
    <row r="29" spans="1:33" ht="15" customHeight="1" x14ac:dyDescent="0.2">
      <c r="A29" s="15" t="s">
        <v>54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7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0</v>
      </c>
      <c r="U29" s="17">
        <v>0</v>
      </c>
      <c r="V29" s="19">
        <v>0</v>
      </c>
      <c r="W29" s="24">
        <v>0</v>
      </c>
      <c r="X29" s="72">
        <f t="shared" si="0"/>
        <v>0</v>
      </c>
      <c r="Y29" s="25">
        <v>0</v>
      </c>
      <c r="Z29" s="18">
        <v>0</v>
      </c>
      <c r="AA29" s="18">
        <v>570</v>
      </c>
      <c r="AB29" s="18">
        <v>0</v>
      </c>
      <c r="AC29" s="18">
        <v>0</v>
      </c>
      <c r="AD29" s="18">
        <v>0</v>
      </c>
      <c r="AE29" s="52"/>
      <c r="AF29" s="26">
        <v>570</v>
      </c>
      <c r="AG29" s="77">
        <f t="shared" si="1"/>
        <v>570</v>
      </c>
    </row>
    <row r="30" spans="1:33" ht="15" customHeight="1" x14ac:dyDescent="0.2">
      <c r="A30" s="15" t="s">
        <v>55</v>
      </c>
      <c r="B30" s="18">
        <v>287</v>
      </c>
      <c r="C30" s="18">
        <v>98</v>
      </c>
      <c r="D30" s="16">
        <v>2580</v>
      </c>
      <c r="E30" s="18">
        <v>97</v>
      </c>
      <c r="F30" s="18">
        <v>473</v>
      </c>
      <c r="G30" s="18">
        <v>167</v>
      </c>
      <c r="H30" s="16">
        <v>5819</v>
      </c>
      <c r="I30" s="27">
        <v>21012</v>
      </c>
      <c r="J30" s="18">
        <v>47</v>
      </c>
      <c r="K30" s="18">
        <v>223</v>
      </c>
      <c r="L30" s="18">
        <v>154</v>
      </c>
      <c r="M30" s="18">
        <v>28</v>
      </c>
      <c r="N30" s="18">
        <v>488</v>
      </c>
      <c r="O30" s="16">
        <v>1254</v>
      </c>
      <c r="P30" s="18">
        <v>354</v>
      </c>
      <c r="Q30" s="18">
        <v>104</v>
      </c>
      <c r="R30" s="18">
        <v>436</v>
      </c>
      <c r="S30" s="18">
        <v>61</v>
      </c>
      <c r="T30" s="17">
        <v>66</v>
      </c>
      <c r="U30" s="17">
        <v>0</v>
      </c>
      <c r="V30" s="19">
        <v>0</v>
      </c>
      <c r="W30" s="20">
        <v>33748</v>
      </c>
      <c r="X30" s="72">
        <f t="shared" si="0"/>
        <v>33748</v>
      </c>
      <c r="Y30" s="25">
        <v>0</v>
      </c>
      <c r="Z30" s="16">
        <v>32118</v>
      </c>
      <c r="AA30" s="16">
        <v>7904</v>
      </c>
      <c r="AB30" s="18">
        <v>774</v>
      </c>
      <c r="AC30" s="18">
        <v>0</v>
      </c>
      <c r="AD30" s="18">
        <v>0</v>
      </c>
      <c r="AE30" s="52"/>
      <c r="AF30" s="22">
        <v>74544</v>
      </c>
      <c r="AG30" s="77">
        <f t="shared" si="1"/>
        <v>74544</v>
      </c>
    </row>
    <row r="31" spans="1:33" ht="15" customHeight="1" x14ac:dyDescent="0.2">
      <c r="A31" s="15" t="s">
        <v>56</v>
      </c>
      <c r="B31" s="18">
        <v>28</v>
      </c>
      <c r="C31" s="18">
        <v>0</v>
      </c>
      <c r="D31" s="18">
        <v>117</v>
      </c>
      <c r="E31" s="18">
        <v>17</v>
      </c>
      <c r="F31" s="18">
        <v>6</v>
      </c>
      <c r="G31" s="18">
        <v>67</v>
      </c>
      <c r="H31" s="18">
        <v>533</v>
      </c>
      <c r="I31" s="27">
        <v>2174</v>
      </c>
      <c r="J31" s="18">
        <v>44</v>
      </c>
      <c r="K31" s="18">
        <v>186</v>
      </c>
      <c r="L31" s="18">
        <v>121</v>
      </c>
      <c r="M31" s="18">
        <v>124</v>
      </c>
      <c r="N31" s="16">
        <v>2769</v>
      </c>
      <c r="O31" s="18">
        <v>60</v>
      </c>
      <c r="P31" s="18">
        <v>452</v>
      </c>
      <c r="Q31" s="18">
        <v>129</v>
      </c>
      <c r="R31" s="18">
        <v>328</v>
      </c>
      <c r="S31" s="18">
        <v>64</v>
      </c>
      <c r="T31" s="17">
        <v>46</v>
      </c>
      <c r="U31" s="17">
        <v>0</v>
      </c>
      <c r="V31" s="19">
        <v>0</v>
      </c>
      <c r="W31" s="20">
        <v>7265</v>
      </c>
      <c r="X31" s="72">
        <f t="shared" si="0"/>
        <v>7265</v>
      </c>
      <c r="Y31" s="25">
        <v>0</v>
      </c>
      <c r="Z31" s="16">
        <v>4165</v>
      </c>
      <c r="AA31" s="18">
        <v>436</v>
      </c>
      <c r="AB31" s="18">
        <v>0</v>
      </c>
      <c r="AC31" s="18">
        <v>0</v>
      </c>
      <c r="AD31" s="18">
        <v>0</v>
      </c>
      <c r="AE31" s="52"/>
      <c r="AF31" s="22">
        <v>11866</v>
      </c>
      <c r="AG31" s="77">
        <f t="shared" si="1"/>
        <v>11866</v>
      </c>
    </row>
    <row r="32" spans="1:33" ht="15" customHeight="1" x14ac:dyDescent="0.2">
      <c r="A32" s="15" t="s">
        <v>57</v>
      </c>
      <c r="B32" s="18">
        <v>10</v>
      </c>
      <c r="C32" s="18">
        <v>15</v>
      </c>
      <c r="D32" s="18">
        <v>489</v>
      </c>
      <c r="E32" s="18">
        <v>33</v>
      </c>
      <c r="F32" s="18">
        <v>18</v>
      </c>
      <c r="G32" s="18">
        <v>114</v>
      </c>
      <c r="H32" s="18">
        <v>649</v>
      </c>
      <c r="I32" s="17">
        <v>603</v>
      </c>
      <c r="J32" s="18">
        <v>85</v>
      </c>
      <c r="K32" s="18">
        <v>257</v>
      </c>
      <c r="L32" s="18">
        <v>278</v>
      </c>
      <c r="M32" s="18">
        <v>32</v>
      </c>
      <c r="N32" s="18">
        <v>555</v>
      </c>
      <c r="O32" s="18">
        <v>982</v>
      </c>
      <c r="P32" s="18">
        <v>245</v>
      </c>
      <c r="Q32" s="18">
        <v>84</v>
      </c>
      <c r="R32" s="16">
        <v>1003</v>
      </c>
      <c r="S32" s="18">
        <v>97</v>
      </c>
      <c r="T32" s="17">
        <v>62</v>
      </c>
      <c r="U32" s="17">
        <v>0</v>
      </c>
      <c r="V32" s="19">
        <v>0</v>
      </c>
      <c r="W32" s="20">
        <v>5611</v>
      </c>
      <c r="X32" s="72">
        <f t="shared" si="0"/>
        <v>5611</v>
      </c>
      <c r="Y32" s="25">
        <v>0</v>
      </c>
      <c r="Z32" s="18">
        <v>58</v>
      </c>
      <c r="AA32" s="16">
        <v>29190</v>
      </c>
      <c r="AB32" s="18">
        <v>51</v>
      </c>
      <c r="AC32" s="18">
        <v>0</v>
      </c>
      <c r="AD32" s="18">
        <v>0</v>
      </c>
      <c r="AE32" s="52"/>
      <c r="AF32" s="22">
        <v>34910</v>
      </c>
      <c r="AG32" s="77">
        <f t="shared" si="1"/>
        <v>34910</v>
      </c>
    </row>
    <row r="33" spans="1:33" ht="15" customHeight="1" x14ac:dyDescent="0.2">
      <c r="A33" s="15" t="s">
        <v>58</v>
      </c>
      <c r="B33" s="18">
        <v>18</v>
      </c>
      <c r="C33" s="18">
        <v>16</v>
      </c>
      <c r="D33" s="18">
        <v>683</v>
      </c>
      <c r="E33" s="18">
        <v>61</v>
      </c>
      <c r="F33" s="18">
        <v>28</v>
      </c>
      <c r="G33" s="18">
        <v>176</v>
      </c>
      <c r="H33" s="16">
        <v>1465</v>
      </c>
      <c r="I33" s="17">
        <v>200</v>
      </c>
      <c r="J33" s="18">
        <v>177</v>
      </c>
      <c r="K33" s="16">
        <v>1436</v>
      </c>
      <c r="L33" s="18">
        <v>430</v>
      </c>
      <c r="M33" s="18">
        <v>106</v>
      </c>
      <c r="N33" s="16">
        <v>3022</v>
      </c>
      <c r="O33" s="18">
        <v>373</v>
      </c>
      <c r="P33" s="18">
        <v>633</v>
      </c>
      <c r="Q33" s="18">
        <v>556</v>
      </c>
      <c r="R33" s="18">
        <v>506</v>
      </c>
      <c r="S33" s="18">
        <v>154</v>
      </c>
      <c r="T33" s="17">
        <v>73</v>
      </c>
      <c r="U33" s="17">
        <v>0</v>
      </c>
      <c r="V33" s="19">
        <v>33</v>
      </c>
      <c r="W33" s="20">
        <v>10146</v>
      </c>
      <c r="X33" s="72">
        <f t="shared" si="0"/>
        <v>10146</v>
      </c>
      <c r="Y33" s="21">
        <v>1688</v>
      </c>
      <c r="Z33" s="16">
        <v>1998</v>
      </c>
      <c r="AA33" s="16">
        <v>5261</v>
      </c>
      <c r="AB33" s="18">
        <v>329</v>
      </c>
      <c r="AC33" s="16">
        <v>3511</v>
      </c>
      <c r="AD33" s="30">
        <v>-41</v>
      </c>
      <c r="AE33" s="52"/>
      <c r="AF33" s="22">
        <v>22892</v>
      </c>
      <c r="AG33" s="77">
        <f t="shared" si="1"/>
        <v>22892</v>
      </c>
    </row>
    <row r="34" spans="1:33" ht="15" customHeight="1" x14ac:dyDescent="0.2">
      <c r="A34" s="15" t="s">
        <v>59</v>
      </c>
      <c r="B34" s="18">
        <v>82</v>
      </c>
      <c r="C34" s="18">
        <v>11</v>
      </c>
      <c r="D34" s="18">
        <v>391</v>
      </c>
      <c r="E34" s="18">
        <v>47</v>
      </c>
      <c r="F34" s="18">
        <v>35</v>
      </c>
      <c r="G34" s="18">
        <v>234</v>
      </c>
      <c r="H34" s="18">
        <v>846</v>
      </c>
      <c r="I34" s="17">
        <v>238</v>
      </c>
      <c r="J34" s="18">
        <v>104</v>
      </c>
      <c r="K34" s="16">
        <v>1775</v>
      </c>
      <c r="L34" s="18">
        <v>680</v>
      </c>
      <c r="M34" s="18">
        <v>354</v>
      </c>
      <c r="N34" s="16">
        <v>1179</v>
      </c>
      <c r="O34" s="18">
        <v>190</v>
      </c>
      <c r="P34" s="18">
        <v>359</v>
      </c>
      <c r="Q34" s="18">
        <v>180</v>
      </c>
      <c r="R34" s="18">
        <v>562</v>
      </c>
      <c r="S34" s="18">
        <v>284</v>
      </c>
      <c r="T34" s="17">
        <v>152</v>
      </c>
      <c r="U34" s="17">
        <v>0</v>
      </c>
      <c r="V34" s="19">
        <v>0</v>
      </c>
      <c r="W34" s="20">
        <v>7703</v>
      </c>
      <c r="X34" s="72">
        <f t="shared" si="0"/>
        <v>7703</v>
      </c>
      <c r="Y34" s="25">
        <v>0</v>
      </c>
      <c r="Z34" s="16">
        <v>3613</v>
      </c>
      <c r="AA34" s="16">
        <v>6996</v>
      </c>
      <c r="AB34" s="18">
        <v>0</v>
      </c>
      <c r="AC34" s="18">
        <v>0</v>
      </c>
      <c r="AD34" s="18">
        <v>0</v>
      </c>
      <c r="AE34" s="52"/>
      <c r="AF34" s="22">
        <v>18312</v>
      </c>
      <c r="AG34" s="77">
        <f t="shared" si="1"/>
        <v>18312</v>
      </c>
    </row>
    <row r="35" spans="1:33" ht="15" customHeight="1" x14ac:dyDescent="0.2">
      <c r="A35" s="15" t="s">
        <v>60</v>
      </c>
      <c r="B35" s="18">
        <v>84</v>
      </c>
      <c r="C35" s="18">
        <v>29</v>
      </c>
      <c r="D35" s="16">
        <v>1339</v>
      </c>
      <c r="E35" s="18">
        <v>115</v>
      </c>
      <c r="F35" s="18">
        <v>69</v>
      </c>
      <c r="G35" s="18">
        <v>493</v>
      </c>
      <c r="H35" s="16">
        <v>2105</v>
      </c>
      <c r="I35" s="17">
        <v>625</v>
      </c>
      <c r="J35" s="18">
        <v>199</v>
      </c>
      <c r="K35" s="16">
        <v>11599</v>
      </c>
      <c r="L35" s="16">
        <v>1358</v>
      </c>
      <c r="M35" s="18">
        <v>275</v>
      </c>
      <c r="N35" s="16">
        <v>2908</v>
      </c>
      <c r="O35" s="18">
        <v>748</v>
      </c>
      <c r="P35" s="16">
        <v>1828</v>
      </c>
      <c r="Q35" s="18">
        <v>408</v>
      </c>
      <c r="R35" s="18">
        <v>386</v>
      </c>
      <c r="S35" s="18">
        <v>186</v>
      </c>
      <c r="T35" s="17">
        <v>222</v>
      </c>
      <c r="U35" s="17">
        <v>0</v>
      </c>
      <c r="V35" s="19">
        <v>0</v>
      </c>
      <c r="W35" s="20">
        <v>24976</v>
      </c>
      <c r="X35" s="72">
        <f t="shared" si="0"/>
        <v>24976</v>
      </c>
      <c r="Y35" s="25">
        <v>0</v>
      </c>
      <c r="Z35" s="16">
        <v>10625</v>
      </c>
      <c r="AA35" s="18">
        <v>241</v>
      </c>
      <c r="AB35" s="18">
        <v>0</v>
      </c>
      <c r="AC35" s="16">
        <v>17992</v>
      </c>
      <c r="AD35" s="18">
        <v>0</v>
      </c>
      <c r="AE35" s="52"/>
      <c r="AF35" s="22">
        <v>53834</v>
      </c>
      <c r="AG35" s="77">
        <f t="shared" si="1"/>
        <v>53834</v>
      </c>
    </row>
    <row r="36" spans="1:33" ht="15" customHeight="1" x14ac:dyDescent="0.2">
      <c r="A36" s="15" t="s">
        <v>61</v>
      </c>
      <c r="B36" s="18">
        <v>382</v>
      </c>
      <c r="C36" s="18">
        <v>195</v>
      </c>
      <c r="D36" s="16">
        <v>3397</v>
      </c>
      <c r="E36" s="18">
        <v>213</v>
      </c>
      <c r="F36" s="18">
        <v>173</v>
      </c>
      <c r="G36" s="18">
        <v>881</v>
      </c>
      <c r="H36" s="16">
        <v>2644</v>
      </c>
      <c r="I36" s="27">
        <v>1001</v>
      </c>
      <c r="J36" s="18">
        <v>294</v>
      </c>
      <c r="K36" s="18">
        <v>751</v>
      </c>
      <c r="L36" s="16">
        <v>19893</v>
      </c>
      <c r="M36" s="16">
        <v>19619</v>
      </c>
      <c r="N36" s="16">
        <v>1837</v>
      </c>
      <c r="O36" s="18">
        <v>917</v>
      </c>
      <c r="P36" s="16">
        <v>1672</v>
      </c>
      <c r="Q36" s="18">
        <v>221</v>
      </c>
      <c r="R36" s="16">
        <v>1024</v>
      </c>
      <c r="S36" s="18">
        <v>200</v>
      </c>
      <c r="T36" s="17">
        <v>421</v>
      </c>
      <c r="U36" s="17">
        <v>0</v>
      </c>
      <c r="V36" s="19">
        <v>0</v>
      </c>
      <c r="W36" s="20">
        <v>55735</v>
      </c>
      <c r="X36" s="72">
        <f t="shared" si="0"/>
        <v>55735</v>
      </c>
      <c r="Y36" s="25">
        <v>0</v>
      </c>
      <c r="Z36" s="16">
        <v>5812</v>
      </c>
      <c r="AA36" s="16">
        <v>22457</v>
      </c>
      <c r="AB36" s="18">
        <v>0</v>
      </c>
      <c r="AC36" s="18">
        <v>804</v>
      </c>
      <c r="AD36" s="18">
        <v>0</v>
      </c>
      <c r="AE36" s="52"/>
      <c r="AF36" s="22">
        <v>84808</v>
      </c>
      <c r="AG36" s="77">
        <f t="shared" si="1"/>
        <v>84808</v>
      </c>
    </row>
    <row r="37" spans="1:33" ht="15" customHeight="1" x14ac:dyDescent="0.2">
      <c r="A37" s="15" t="s">
        <v>62</v>
      </c>
      <c r="B37" s="18">
        <v>595</v>
      </c>
      <c r="C37" s="18">
        <v>43</v>
      </c>
      <c r="D37" s="16">
        <v>2239</v>
      </c>
      <c r="E37" s="18">
        <v>123</v>
      </c>
      <c r="F37" s="18">
        <v>118</v>
      </c>
      <c r="G37" s="18">
        <v>860</v>
      </c>
      <c r="H37" s="16">
        <v>7491</v>
      </c>
      <c r="I37" s="27">
        <v>1552</v>
      </c>
      <c r="J37" s="16">
        <v>1715</v>
      </c>
      <c r="K37" s="16">
        <v>1092</v>
      </c>
      <c r="L37" s="16">
        <v>1046</v>
      </c>
      <c r="M37" s="16">
        <v>2012</v>
      </c>
      <c r="N37" s="16">
        <v>2565</v>
      </c>
      <c r="O37" s="18">
        <v>826</v>
      </c>
      <c r="P37" s="18">
        <v>614</v>
      </c>
      <c r="Q37" s="18">
        <v>552</v>
      </c>
      <c r="R37" s="16">
        <v>1852</v>
      </c>
      <c r="S37" s="18">
        <v>194</v>
      </c>
      <c r="T37" s="17">
        <v>528</v>
      </c>
      <c r="U37" s="17">
        <v>0</v>
      </c>
      <c r="V37" s="19">
        <v>0</v>
      </c>
      <c r="W37" s="20">
        <v>26017</v>
      </c>
      <c r="X37" s="72">
        <f t="shared" si="0"/>
        <v>26017</v>
      </c>
      <c r="Y37" s="25">
        <v>0</v>
      </c>
      <c r="Z37" s="18">
        <v>28</v>
      </c>
      <c r="AA37" s="16">
        <v>65005</v>
      </c>
      <c r="AB37" s="16">
        <v>3759</v>
      </c>
      <c r="AC37" s="16">
        <v>1681</v>
      </c>
      <c r="AD37" s="18">
        <v>0</v>
      </c>
      <c r="AE37" s="52"/>
      <c r="AF37" s="22">
        <v>96490</v>
      </c>
      <c r="AG37" s="77">
        <f t="shared" si="1"/>
        <v>96490</v>
      </c>
    </row>
    <row r="38" spans="1:33" ht="15" customHeight="1" x14ac:dyDescent="0.2">
      <c r="A38" s="15" t="s">
        <v>63</v>
      </c>
      <c r="B38" s="18">
        <v>822</v>
      </c>
      <c r="C38" s="18">
        <v>484</v>
      </c>
      <c r="D38" s="16">
        <v>14168</v>
      </c>
      <c r="E38" s="18">
        <v>503</v>
      </c>
      <c r="F38" s="18">
        <v>312</v>
      </c>
      <c r="G38" s="16">
        <v>3562</v>
      </c>
      <c r="H38" s="16">
        <v>20526</v>
      </c>
      <c r="I38" s="27">
        <v>4377</v>
      </c>
      <c r="J38" s="16">
        <v>1217</v>
      </c>
      <c r="K38" s="16">
        <v>8505</v>
      </c>
      <c r="L38" s="16">
        <v>5831</v>
      </c>
      <c r="M38" s="16">
        <v>1871</v>
      </c>
      <c r="N38" s="16">
        <v>23373</v>
      </c>
      <c r="O38" s="16">
        <v>8505</v>
      </c>
      <c r="P38" s="16">
        <v>6022</v>
      </c>
      <c r="Q38" s="16">
        <v>1674</v>
      </c>
      <c r="R38" s="16">
        <v>1302</v>
      </c>
      <c r="S38" s="18">
        <v>850</v>
      </c>
      <c r="T38" s="27">
        <v>1247</v>
      </c>
      <c r="U38" s="17">
        <v>0</v>
      </c>
      <c r="V38" s="19">
        <v>0</v>
      </c>
      <c r="W38" s="20">
        <v>105151</v>
      </c>
      <c r="X38" s="72">
        <f t="shared" si="0"/>
        <v>105151</v>
      </c>
      <c r="Y38" s="25">
        <v>0</v>
      </c>
      <c r="Z38" s="16">
        <v>24541</v>
      </c>
      <c r="AA38" s="16">
        <v>3605</v>
      </c>
      <c r="AB38" s="18">
        <v>347</v>
      </c>
      <c r="AC38" s="16">
        <v>14714</v>
      </c>
      <c r="AD38" s="18">
        <v>0</v>
      </c>
      <c r="AE38" s="52"/>
      <c r="AF38" s="22">
        <v>148358</v>
      </c>
      <c r="AG38" s="77">
        <f t="shared" si="1"/>
        <v>148358</v>
      </c>
    </row>
    <row r="39" spans="1:33" ht="15" customHeight="1" x14ac:dyDescent="0.2">
      <c r="A39" s="15" t="s">
        <v>64</v>
      </c>
      <c r="B39" s="18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7">
        <v>0</v>
      </c>
      <c r="J39" s="18">
        <v>0</v>
      </c>
      <c r="K39" s="18">
        <v>0</v>
      </c>
      <c r="L39" s="18">
        <v>12</v>
      </c>
      <c r="M39" s="18">
        <v>0</v>
      </c>
      <c r="N39" s="16">
        <v>1512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7">
        <v>0</v>
      </c>
      <c r="U39" s="17">
        <v>0</v>
      </c>
      <c r="V39" s="19">
        <v>0</v>
      </c>
      <c r="W39" s="20">
        <v>1524</v>
      </c>
      <c r="X39" s="72">
        <f t="shared" si="0"/>
        <v>1524</v>
      </c>
      <c r="Y39" s="25">
        <v>0</v>
      </c>
      <c r="Z39" s="16">
        <v>3527</v>
      </c>
      <c r="AA39" s="18">
        <v>0</v>
      </c>
      <c r="AB39" s="18">
        <v>0</v>
      </c>
      <c r="AC39" s="16">
        <v>11899</v>
      </c>
      <c r="AD39" s="18">
        <v>0</v>
      </c>
      <c r="AE39" s="52"/>
      <c r="AF39" s="22">
        <v>16950</v>
      </c>
      <c r="AG39" s="77">
        <f t="shared" si="1"/>
        <v>16950</v>
      </c>
    </row>
    <row r="40" spans="1:33" ht="15" customHeight="1" x14ac:dyDescent="0.2">
      <c r="A40" s="15" t="s">
        <v>65</v>
      </c>
      <c r="B40" s="18">
        <v>680</v>
      </c>
      <c r="C40" s="18">
        <v>473</v>
      </c>
      <c r="D40" s="16">
        <v>21554</v>
      </c>
      <c r="E40" s="18">
        <v>846</v>
      </c>
      <c r="F40" s="18">
        <v>547</v>
      </c>
      <c r="G40" s="16">
        <v>3397</v>
      </c>
      <c r="H40" s="16">
        <v>13452</v>
      </c>
      <c r="I40" s="27">
        <v>6335</v>
      </c>
      <c r="J40" s="16">
        <v>1576</v>
      </c>
      <c r="K40" s="16">
        <v>11318</v>
      </c>
      <c r="L40" s="16">
        <v>3305</v>
      </c>
      <c r="M40" s="16">
        <v>1728</v>
      </c>
      <c r="N40" s="16">
        <v>8825</v>
      </c>
      <c r="O40" s="16">
        <v>9001</v>
      </c>
      <c r="P40" s="16">
        <v>6011</v>
      </c>
      <c r="Q40" s="16">
        <v>3346</v>
      </c>
      <c r="R40" s="16">
        <v>2535</v>
      </c>
      <c r="S40" s="16">
        <v>1178</v>
      </c>
      <c r="T40" s="17">
        <v>702</v>
      </c>
      <c r="U40" s="17">
        <v>0</v>
      </c>
      <c r="V40" s="19">
        <v>0</v>
      </c>
      <c r="W40" s="20">
        <v>96809</v>
      </c>
      <c r="X40" s="72">
        <f t="shared" si="0"/>
        <v>96809</v>
      </c>
      <c r="Y40" s="25">
        <v>0</v>
      </c>
      <c r="Z40" s="16">
        <v>45152</v>
      </c>
      <c r="AA40" s="16">
        <v>11416</v>
      </c>
      <c r="AB40" s="18">
        <v>562</v>
      </c>
      <c r="AC40" s="16">
        <v>1191</v>
      </c>
      <c r="AD40" s="18">
        <v>0</v>
      </c>
      <c r="AE40" s="52"/>
      <c r="AF40" s="22">
        <v>155130</v>
      </c>
      <c r="AG40" s="77">
        <f t="shared" si="1"/>
        <v>155130</v>
      </c>
    </row>
    <row r="41" spans="1:33" ht="15" customHeight="1" x14ac:dyDescent="0.2">
      <c r="A41" s="15" t="s">
        <v>66</v>
      </c>
      <c r="B41" s="18">
        <v>69</v>
      </c>
      <c r="C41" s="18">
        <v>8</v>
      </c>
      <c r="D41" s="18">
        <v>502</v>
      </c>
      <c r="E41" s="18">
        <v>232</v>
      </c>
      <c r="F41" s="18">
        <v>21</v>
      </c>
      <c r="G41" s="18">
        <v>145</v>
      </c>
      <c r="H41" s="18">
        <v>289</v>
      </c>
      <c r="I41" s="17">
        <v>155</v>
      </c>
      <c r="J41" s="18">
        <v>118</v>
      </c>
      <c r="K41" s="18">
        <v>264</v>
      </c>
      <c r="L41" s="18">
        <v>204</v>
      </c>
      <c r="M41" s="18">
        <v>67</v>
      </c>
      <c r="N41" s="18">
        <v>353</v>
      </c>
      <c r="O41" s="18">
        <v>117</v>
      </c>
      <c r="P41" s="18">
        <v>387</v>
      </c>
      <c r="Q41" s="18">
        <v>122</v>
      </c>
      <c r="R41" s="18">
        <v>171</v>
      </c>
      <c r="S41" s="18">
        <v>65</v>
      </c>
      <c r="T41" s="17">
        <v>55</v>
      </c>
      <c r="U41" s="17">
        <v>0</v>
      </c>
      <c r="V41" s="19">
        <v>0</v>
      </c>
      <c r="W41" s="20">
        <v>3344</v>
      </c>
      <c r="X41" s="72">
        <f t="shared" si="0"/>
        <v>3344</v>
      </c>
      <c r="Y41" s="25">
        <v>0</v>
      </c>
      <c r="Z41" s="18">
        <v>715</v>
      </c>
      <c r="AA41" s="16">
        <v>1307</v>
      </c>
      <c r="AB41" s="16">
        <v>72206</v>
      </c>
      <c r="AC41" s="18">
        <v>606</v>
      </c>
      <c r="AD41" s="18">
        <v>0</v>
      </c>
      <c r="AE41" s="52"/>
      <c r="AF41" s="22">
        <v>78178</v>
      </c>
      <c r="AG41" s="77">
        <f t="shared" si="1"/>
        <v>78178</v>
      </c>
    </row>
    <row r="42" spans="1:33" ht="15" customHeight="1" x14ac:dyDescent="0.2">
      <c r="A42" s="15" t="s">
        <v>67</v>
      </c>
      <c r="B42" s="18">
        <v>7</v>
      </c>
      <c r="C42" s="18">
        <v>15</v>
      </c>
      <c r="D42" s="18">
        <v>227</v>
      </c>
      <c r="E42" s="18">
        <v>29</v>
      </c>
      <c r="F42" s="18">
        <v>15</v>
      </c>
      <c r="G42" s="18">
        <v>119</v>
      </c>
      <c r="H42" s="18">
        <v>205</v>
      </c>
      <c r="I42" s="17">
        <v>79</v>
      </c>
      <c r="J42" s="18">
        <v>76</v>
      </c>
      <c r="K42" s="18">
        <v>104</v>
      </c>
      <c r="L42" s="18">
        <v>357</v>
      </c>
      <c r="M42" s="18">
        <v>30</v>
      </c>
      <c r="N42" s="18">
        <v>488</v>
      </c>
      <c r="O42" s="18">
        <v>88</v>
      </c>
      <c r="P42" s="16">
        <v>1234</v>
      </c>
      <c r="Q42" s="18">
        <v>164</v>
      </c>
      <c r="R42" s="18">
        <v>684</v>
      </c>
      <c r="S42" s="18">
        <v>101</v>
      </c>
      <c r="T42" s="17">
        <v>28</v>
      </c>
      <c r="U42" s="17">
        <v>0</v>
      </c>
      <c r="V42" s="19">
        <v>0</v>
      </c>
      <c r="W42" s="20">
        <v>4050</v>
      </c>
      <c r="X42" s="72">
        <f t="shared" si="0"/>
        <v>4050</v>
      </c>
      <c r="Y42" s="25">
        <v>0</v>
      </c>
      <c r="Z42" s="18">
        <v>216</v>
      </c>
      <c r="AA42" s="16">
        <v>3783</v>
      </c>
      <c r="AB42" s="16">
        <v>30254</v>
      </c>
      <c r="AC42" s="18">
        <v>0</v>
      </c>
      <c r="AD42" s="18">
        <v>0</v>
      </c>
      <c r="AE42" s="52"/>
      <c r="AF42" s="22">
        <v>38303</v>
      </c>
      <c r="AG42" s="77">
        <f t="shared" si="1"/>
        <v>38303</v>
      </c>
    </row>
    <row r="43" spans="1:33" ht="15" customHeight="1" x14ac:dyDescent="0.2">
      <c r="A43" s="15" t="s">
        <v>68</v>
      </c>
      <c r="B43" s="18">
        <v>3</v>
      </c>
      <c r="C43" s="18">
        <v>1</v>
      </c>
      <c r="D43" s="18">
        <v>75</v>
      </c>
      <c r="E43" s="18">
        <v>4</v>
      </c>
      <c r="F43" s="18">
        <v>2</v>
      </c>
      <c r="G43" s="18">
        <v>30</v>
      </c>
      <c r="H43" s="18">
        <v>124</v>
      </c>
      <c r="I43" s="17">
        <v>35</v>
      </c>
      <c r="J43" s="18">
        <v>14</v>
      </c>
      <c r="K43" s="18">
        <v>35</v>
      </c>
      <c r="L43" s="18">
        <v>29</v>
      </c>
      <c r="M43" s="18">
        <v>7</v>
      </c>
      <c r="N43" s="18">
        <v>53</v>
      </c>
      <c r="O43" s="18">
        <v>53</v>
      </c>
      <c r="P43" s="16">
        <v>1235</v>
      </c>
      <c r="Q43" s="18">
        <v>48</v>
      </c>
      <c r="R43" s="16">
        <v>2981</v>
      </c>
      <c r="S43" s="18">
        <v>10</v>
      </c>
      <c r="T43" s="17">
        <v>21</v>
      </c>
      <c r="U43" s="17">
        <v>0</v>
      </c>
      <c r="V43" s="19">
        <v>0</v>
      </c>
      <c r="W43" s="20">
        <v>4760</v>
      </c>
      <c r="X43" s="72">
        <f t="shared" si="0"/>
        <v>4760</v>
      </c>
      <c r="Y43" s="25">
        <v>0</v>
      </c>
      <c r="Z43" s="18">
        <v>0</v>
      </c>
      <c r="AA43" s="16">
        <v>12501</v>
      </c>
      <c r="AB43" s="16">
        <v>68301</v>
      </c>
      <c r="AC43" s="18">
        <v>0</v>
      </c>
      <c r="AD43" s="18">
        <v>0</v>
      </c>
      <c r="AE43" s="52"/>
      <c r="AF43" s="22">
        <v>85562</v>
      </c>
      <c r="AG43" s="77">
        <f t="shared" si="1"/>
        <v>85562</v>
      </c>
    </row>
    <row r="44" spans="1:33" ht="15" customHeight="1" x14ac:dyDescent="0.2">
      <c r="A44" s="15" t="s">
        <v>69</v>
      </c>
      <c r="B44" s="18">
        <v>3</v>
      </c>
      <c r="C44" s="18">
        <v>9</v>
      </c>
      <c r="D44" s="18">
        <v>128</v>
      </c>
      <c r="E44" s="18">
        <v>7</v>
      </c>
      <c r="F44" s="18">
        <v>6</v>
      </c>
      <c r="G44" s="18">
        <v>28</v>
      </c>
      <c r="H44" s="18">
        <v>116</v>
      </c>
      <c r="I44" s="17">
        <v>42</v>
      </c>
      <c r="J44" s="18">
        <v>134</v>
      </c>
      <c r="K44" s="18">
        <v>458</v>
      </c>
      <c r="L44" s="18">
        <v>48</v>
      </c>
      <c r="M44" s="18">
        <v>13</v>
      </c>
      <c r="N44" s="18">
        <v>175</v>
      </c>
      <c r="O44" s="18">
        <v>248</v>
      </c>
      <c r="P44" s="18">
        <v>247</v>
      </c>
      <c r="Q44" s="18">
        <v>154</v>
      </c>
      <c r="R44" s="18">
        <v>45</v>
      </c>
      <c r="S44" s="16">
        <v>2203</v>
      </c>
      <c r="T44" s="17">
        <v>65</v>
      </c>
      <c r="U44" s="17">
        <v>0</v>
      </c>
      <c r="V44" s="19">
        <v>0</v>
      </c>
      <c r="W44" s="20">
        <v>4129</v>
      </c>
      <c r="X44" s="72">
        <f t="shared" si="0"/>
        <v>4129</v>
      </c>
      <c r="Y44" s="25">
        <v>144</v>
      </c>
      <c r="Z44" s="18">
        <v>860</v>
      </c>
      <c r="AA44" s="16">
        <v>9404</v>
      </c>
      <c r="AB44" s="16">
        <v>1132</v>
      </c>
      <c r="AC44" s="18">
        <v>0</v>
      </c>
      <c r="AD44" s="18">
        <v>156</v>
      </c>
      <c r="AE44" s="52"/>
      <c r="AF44" s="22">
        <v>15825</v>
      </c>
      <c r="AG44" s="77">
        <f t="shared" si="1"/>
        <v>15825</v>
      </c>
    </row>
    <row r="45" spans="1:33" ht="15" customHeight="1" x14ac:dyDescent="0.2">
      <c r="A45" s="15" t="s">
        <v>70</v>
      </c>
      <c r="B45" s="18">
        <v>73</v>
      </c>
      <c r="C45" s="18">
        <v>15</v>
      </c>
      <c r="D45" s="18">
        <v>370</v>
      </c>
      <c r="E45" s="18">
        <v>16</v>
      </c>
      <c r="F45" s="18">
        <v>47</v>
      </c>
      <c r="G45" s="18">
        <v>98</v>
      </c>
      <c r="H45" s="18">
        <v>345</v>
      </c>
      <c r="I45" s="17">
        <v>129</v>
      </c>
      <c r="J45" s="18">
        <v>282</v>
      </c>
      <c r="K45" s="18">
        <v>404</v>
      </c>
      <c r="L45" s="18">
        <v>165</v>
      </c>
      <c r="M45" s="18">
        <v>190</v>
      </c>
      <c r="N45" s="18">
        <v>323</v>
      </c>
      <c r="O45" s="18">
        <v>146</v>
      </c>
      <c r="P45" s="18">
        <v>211</v>
      </c>
      <c r="Q45" s="18">
        <v>65</v>
      </c>
      <c r="R45" s="18">
        <v>771</v>
      </c>
      <c r="S45" s="18">
        <v>137</v>
      </c>
      <c r="T45" s="17">
        <v>330</v>
      </c>
      <c r="U45" s="17">
        <v>0</v>
      </c>
      <c r="V45" s="19">
        <v>0</v>
      </c>
      <c r="W45" s="20">
        <v>4117</v>
      </c>
      <c r="X45" s="72">
        <f t="shared" si="0"/>
        <v>4117</v>
      </c>
      <c r="Y45" s="25">
        <v>0</v>
      </c>
      <c r="Z45" s="18">
        <v>110</v>
      </c>
      <c r="AA45" s="16">
        <v>9588</v>
      </c>
      <c r="AB45" s="18">
        <v>568</v>
      </c>
      <c r="AC45" s="18">
        <v>0</v>
      </c>
      <c r="AD45" s="18">
        <v>0</v>
      </c>
      <c r="AE45" s="52"/>
      <c r="AF45" s="22">
        <v>14383</v>
      </c>
      <c r="AG45" s="77">
        <f t="shared" si="1"/>
        <v>14383</v>
      </c>
    </row>
    <row r="46" spans="1:33" ht="15" customHeight="1" x14ac:dyDescent="0.2">
      <c r="A46" s="15" t="s">
        <v>71</v>
      </c>
      <c r="B46" s="18">
        <v>0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7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7">
        <v>0</v>
      </c>
      <c r="U46" s="17">
        <v>0</v>
      </c>
      <c r="V46" s="19">
        <v>0</v>
      </c>
      <c r="W46" s="24">
        <v>0</v>
      </c>
      <c r="X46" s="72">
        <f t="shared" si="0"/>
        <v>0</v>
      </c>
      <c r="Y46" s="25">
        <v>0</v>
      </c>
      <c r="Z46" s="18">
        <v>0</v>
      </c>
      <c r="AA46" s="18">
        <v>4</v>
      </c>
      <c r="AB46" s="18">
        <v>736</v>
      </c>
      <c r="AC46" s="18">
        <v>0</v>
      </c>
      <c r="AD46" s="18">
        <v>0</v>
      </c>
      <c r="AE46" s="52"/>
      <c r="AF46" s="26">
        <v>740</v>
      </c>
      <c r="AG46" s="77">
        <f t="shared" si="1"/>
        <v>740</v>
      </c>
    </row>
    <row r="47" spans="1:33" ht="15" customHeight="1" x14ac:dyDescent="0.2">
      <c r="A47" s="15" t="s">
        <v>72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7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7">
        <v>0</v>
      </c>
      <c r="U47" s="17">
        <v>0</v>
      </c>
      <c r="V47" s="19">
        <v>0</v>
      </c>
      <c r="W47" s="24">
        <v>0</v>
      </c>
      <c r="X47" s="72">
        <f t="shared" si="0"/>
        <v>0</v>
      </c>
      <c r="Y47" s="21">
        <v>18916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52"/>
      <c r="AF47" s="22">
        <v>18916</v>
      </c>
      <c r="AG47" s="77">
        <f t="shared" si="1"/>
        <v>18916</v>
      </c>
    </row>
    <row r="48" spans="1:33" ht="15" customHeight="1" x14ac:dyDescent="0.2">
      <c r="A48" s="15" t="s">
        <v>73</v>
      </c>
      <c r="B48" s="18">
        <v>8</v>
      </c>
      <c r="C48" s="18">
        <v>1</v>
      </c>
      <c r="D48" s="18">
        <v>286</v>
      </c>
      <c r="E48" s="18">
        <v>14</v>
      </c>
      <c r="F48" s="18">
        <v>2</v>
      </c>
      <c r="G48" s="18">
        <v>53</v>
      </c>
      <c r="H48" s="18">
        <v>714</v>
      </c>
      <c r="I48" s="17">
        <v>181</v>
      </c>
      <c r="J48" s="18">
        <v>65</v>
      </c>
      <c r="K48" s="18">
        <v>130</v>
      </c>
      <c r="L48" s="18">
        <v>243</v>
      </c>
      <c r="M48" s="18">
        <v>25</v>
      </c>
      <c r="N48" s="18">
        <v>364</v>
      </c>
      <c r="O48" s="18">
        <v>500</v>
      </c>
      <c r="P48" s="18">
        <v>296</v>
      </c>
      <c r="Q48" s="18">
        <v>59</v>
      </c>
      <c r="R48" s="18">
        <v>7</v>
      </c>
      <c r="S48" s="18">
        <v>42</v>
      </c>
      <c r="T48" s="17">
        <v>31</v>
      </c>
      <c r="U48" s="17">
        <v>0</v>
      </c>
      <c r="V48" s="19">
        <v>0</v>
      </c>
      <c r="W48" s="20">
        <v>3021</v>
      </c>
      <c r="X48" s="72">
        <f t="shared" si="0"/>
        <v>3021</v>
      </c>
      <c r="Y48" s="25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28">
        <v>15078</v>
      </c>
      <c r="AF48" s="22">
        <v>18099</v>
      </c>
      <c r="AG48" s="77">
        <f t="shared" si="1"/>
        <v>18099</v>
      </c>
    </row>
    <row r="49" spans="1:34" ht="15" customHeight="1" x14ac:dyDescent="0.2">
      <c r="A49" s="15" t="s">
        <v>74</v>
      </c>
      <c r="B49" s="53">
        <v>11</v>
      </c>
      <c r="C49" s="53">
        <v>0</v>
      </c>
      <c r="D49" s="53">
        <v>218</v>
      </c>
      <c r="E49" s="53">
        <v>11</v>
      </c>
      <c r="F49" s="53">
        <v>8</v>
      </c>
      <c r="G49" s="53">
        <v>936</v>
      </c>
      <c r="H49" s="53">
        <v>68</v>
      </c>
      <c r="I49" s="54">
        <v>22</v>
      </c>
      <c r="J49" s="53">
        <v>72</v>
      </c>
      <c r="K49" s="53">
        <v>15</v>
      </c>
      <c r="L49" s="53">
        <v>17</v>
      </c>
      <c r="M49" s="53">
        <v>24</v>
      </c>
      <c r="N49" s="53">
        <v>24</v>
      </c>
      <c r="O49" s="18">
        <v>139</v>
      </c>
      <c r="P49" s="18">
        <v>31</v>
      </c>
      <c r="Q49" s="18">
        <v>30</v>
      </c>
      <c r="R49" s="18">
        <v>53</v>
      </c>
      <c r="S49" s="18">
        <v>8</v>
      </c>
      <c r="T49" s="17">
        <v>48</v>
      </c>
      <c r="U49" s="17">
        <v>0</v>
      </c>
      <c r="V49" s="19">
        <v>0</v>
      </c>
      <c r="W49" s="20">
        <v>1735</v>
      </c>
      <c r="X49" s="72">
        <f t="shared" si="0"/>
        <v>1735</v>
      </c>
      <c r="Y49" s="25">
        <v>0</v>
      </c>
      <c r="Z49" s="78">
        <v>-2330</v>
      </c>
      <c r="AA49" s="18">
        <v>0</v>
      </c>
      <c r="AB49" s="18">
        <v>0</v>
      </c>
      <c r="AC49" s="18">
        <v>0</v>
      </c>
      <c r="AD49" s="18">
        <v>0</v>
      </c>
      <c r="AE49" s="52"/>
      <c r="AF49" s="22">
        <v>1735</v>
      </c>
      <c r="AG49" s="77">
        <f t="shared" si="1"/>
        <v>-595</v>
      </c>
    </row>
    <row r="50" spans="1:34" ht="15" customHeight="1" x14ac:dyDescent="0.2">
      <c r="A50" s="55" t="s">
        <v>88</v>
      </c>
      <c r="B50" s="40">
        <v>19276</v>
      </c>
      <c r="C50" s="40">
        <v>4052</v>
      </c>
      <c r="D50" s="40">
        <v>260411</v>
      </c>
      <c r="E50" s="40">
        <v>9707</v>
      </c>
      <c r="F50" s="40">
        <v>6627</v>
      </c>
      <c r="G50" s="40">
        <v>74375</v>
      </c>
      <c r="H50" s="40">
        <v>78787</v>
      </c>
      <c r="I50" s="41">
        <v>50766</v>
      </c>
      <c r="J50" s="40">
        <v>14888</v>
      </c>
      <c r="K50" s="40">
        <v>44916</v>
      </c>
      <c r="L50" s="40">
        <v>35343</v>
      </c>
      <c r="M50" s="40">
        <v>42130</v>
      </c>
      <c r="N50" s="40">
        <v>58085</v>
      </c>
      <c r="O50" s="38">
        <v>29642</v>
      </c>
      <c r="P50" s="38">
        <v>31157</v>
      </c>
      <c r="Q50" s="38">
        <v>10687</v>
      </c>
      <c r="R50" s="38">
        <v>26179</v>
      </c>
      <c r="S50" s="38">
        <v>8196</v>
      </c>
      <c r="T50" s="39">
        <v>6052</v>
      </c>
      <c r="U50" s="56">
        <v>0</v>
      </c>
      <c r="V50" s="57">
        <v>1735</v>
      </c>
      <c r="W50" s="20">
        <v>813011</v>
      </c>
      <c r="X50" s="72">
        <f t="shared" si="0"/>
        <v>813011</v>
      </c>
      <c r="Y50" s="22">
        <v>486619</v>
      </c>
      <c r="Z50" s="38">
        <v>153160</v>
      </c>
      <c r="AA50" s="38">
        <v>341616</v>
      </c>
      <c r="AB50" s="38">
        <v>187606</v>
      </c>
      <c r="AC50" s="38">
        <v>157502</v>
      </c>
      <c r="AD50" s="38">
        <v>2401</v>
      </c>
      <c r="AE50" s="57">
        <v>15078</v>
      </c>
      <c r="AF50" s="22">
        <v>2156993</v>
      </c>
      <c r="AG50" s="77">
        <f>X50+Y50+Z50+AA50+AB50+AC50+AD50+AE50+Z61</f>
        <v>2154663</v>
      </c>
      <c r="AH50" s="48">
        <f>AF50-Supply!AF53</f>
        <v>2330</v>
      </c>
    </row>
    <row r="51" spans="1:34" ht="15" customHeight="1" x14ac:dyDescent="0.2">
      <c r="A51" s="55"/>
      <c r="B51" s="74">
        <f>SUM(B4:B49)</f>
        <v>19276</v>
      </c>
      <c r="C51" s="74">
        <f t="shared" ref="C51:AF51" si="2">SUM(C4:C49)</f>
        <v>4052</v>
      </c>
      <c r="D51" s="74">
        <f t="shared" si="2"/>
        <v>260411</v>
      </c>
      <c r="E51" s="74">
        <f t="shared" si="2"/>
        <v>9707</v>
      </c>
      <c r="F51" s="74">
        <f t="shared" si="2"/>
        <v>6627</v>
      </c>
      <c r="G51" s="74">
        <f t="shared" si="2"/>
        <v>74375</v>
      </c>
      <c r="H51" s="74">
        <f t="shared" si="2"/>
        <v>78787</v>
      </c>
      <c r="I51" s="74">
        <f t="shared" si="2"/>
        <v>50766</v>
      </c>
      <c r="J51" s="74">
        <f t="shared" si="2"/>
        <v>14888</v>
      </c>
      <c r="K51" s="74">
        <f t="shared" si="2"/>
        <v>44916</v>
      </c>
      <c r="L51" s="74">
        <f t="shared" si="2"/>
        <v>35343</v>
      </c>
      <c r="M51" s="74">
        <f t="shared" si="2"/>
        <v>42130</v>
      </c>
      <c r="N51" s="74">
        <f t="shared" si="2"/>
        <v>58085</v>
      </c>
      <c r="O51" s="74">
        <f t="shared" si="2"/>
        <v>29642</v>
      </c>
      <c r="P51" s="74">
        <f t="shared" si="2"/>
        <v>31157</v>
      </c>
      <c r="Q51" s="74">
        <f t="shared" si="2"/>
        <v>10687</v>
      </c>
      <c r="R51" s="74">
        <f t="shared" si="2"/>
        <v>26179</v>
      </c>
      <c r="S51" s="74">
        <f t="shared" si="2"/>
        <v>8196</v>
      </c>
      <c r="T51" s="74">
        <f t="shared" si="2"/>
        <v>6052</v>
      </c>
      <c r="U51" s="74">
        <f t="shared" si="2"/>
        <v>0</v>
      </c>
      <c r="V51" s="74">
        <f t="shared" si="2"/>
        <v>1735</v>
      </c>
      <c r="W51" s="74">
        <f t="shared" si="2"/>
        <v>813011</v>
      </c>
      <c r="X51" s="72">
        <f t="shared" si="0"/>
        <v>813011</v>
      </c>
      <c r="Y51" s="74">
        <f t="shared" si="2"/>
        <v>486619</v>
      </c>
      <c r="Z51" s="74">
        <f t="shared" si="2"/>
        <v>150830</v>
      </c>
      <c r="AA51" s="74">
        <f t="shared" si="2"/>
        <v>341616</v>
      </c>
      <c r="AB51" s="74">
        <f t="shared" si="2"/>
        <v>187606</v>
      </c>
      <c r="AC51" s="74">
        <f t="shared" si="2"/>
        <v>157502</v>
      </c>
      <c r="AD51" s="74">
        <f t="shared" si="2"/>
        <v>2401</v>
      </c>
      <c r="AE51" s="74">
        <f t="shared" si="2"/>
        <v>15078</v>
      </c>
      <c r="AF51" s="74">
        <f t="shared" si="2"/>
        <v>2156993</v>
      </c>
      <c r="AG51" s="77">
        <f t="shared" si="1"/>
        <v>2154663</v>
      </c>
      <c r="AH51" s="48"/>
    </row>
    <row r="52" spans="1:34" ht="15" customHeight="1" x14ac:dyDescent="0.2">
      <c r="A52" s="15" t="s">
        <v>89</v>
      </c>
      <c r="B52" s="58">
        <v>393</v>
      </c>
      <c r="C52" s="58">
        <v>16</v>
      </c>
      <c r="D52" s="58">
        <v>511</v>
      </c>
      <c r="E52" s="58">
        <v>212</v>
      </c>
      <c r="F52" s="58">
        <v>44</v>
      </c>
      <c r="G52" s="58">
        <v>137</v>
      </c>
      <c r="H52" s="58">
        <v>532</v>
      </c>
      <c r="I52" s="59">
        <v>461</v>
      </c>
      <c r="J52" s="58">
        <v>322</v>
      </c>
      <c r="K52" s="58">
        <v>60</v>
      </c>
      <c r="L52" s="60">
        <v>1559</v>
      </c>
      <c r="M52" s="60">
        <v>4596</v>
      </c>
      <c r="N52" s="58">
        <v>160</v>
      </c>
      <c r="O52" s="18">
        <v>604</v>
      </c>
      <c r="P52" s="18">
        <v>635</v>
      </c>
      <c r="Q52" s="18">
        <v>313</v>
      </c>
      <c r="R52" s="18">
        <v>393</v>
      </c>
      <c r="S52" s="18">
        <v>71</v>
      </c>
      <c r="T52" s="17">
        <v>37</v>
      </c>
      <c r="U52" s="17">
        <v>0</v>
      </c>
      <c r="V52" s="19">
        <v>0</v>
      </c>
      <c r="W52" s="20">
        <v>11056</v>
      </c>
      <c r="X52" s="72">
        <f t="shared" si="0"/>
        <v>11056</v>
      </c>
      <c r="Y52" s="25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52"/>
      <c r="AF52" s="22">
        <v>11056</v>
      </c>
      <c r="AG52" s="77">
        <f t="shared" si="1"/>
        <v>11056</v>
      </c>
    </row>
    <row r="53" spans="1:34" ht="15" customHeight="1" x14ac:dyDescent="0.2">
      <c r="A53" s="15" t="s">
        <v>90</v>
      </c>
      <c r="B53" s="16">
        <v>1007</v>
      </c>
      <c r="C53" s="18">
        <v>4</v>
      </c>
      <c r="D53" s="18">
        <v>862</v>
      </c>
      <c r="E53" s="18">
        <v>56</v>
      </c>
      <c r="F53" s="18">
        <v>88</v>
      </c>
      <c r="G53" s="18">
        <v>75</v>
      </c>
      <c r="H53" s="18">
        <v>427</v>
      </c>
      <c r="I53" s="27">
        <v>1489</v>
      </c>
      <c r="J53" s="18">
        <v>132</v>
      </c>
      <c r="K53" s="18">
        <v>317</v>
      </c>
      <c r="L53" s="18">
        <v>40</v>
      </c>
      <c r="M53" s="18">
        <v>18</v>
      </c>
      <c r="N53" s="16">
        <v>1763</v>
      </c>
      <c r="O53" s="18">
        <v>465</v>
      </c>
      <c r="P53" s="18">
        <v>17</v>
      </c>
      <c r="Q53" s="18">
        <v>38</v>
      </c>
      <c r="R53" s="16">
        <v>1885</v>
      </c>
      <c r="S53" s="18">
        <v>409</v>
      </c>
      <c r="T53" s="17">
        <v>87</v>
      </c>
      <c r="U53" s="17">
        <v>0</v>
      </c>
      <c r="V53" s="19">
        <v>0</v>
      </c>
      <c r="W53" s="20">
        <v>9179</v>
      </c>
      <c r="X53" s="72">
        <f t="shared" si="0"/>
        <v>9179</v>
      </c>
      <c r="Y53" s="25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52"/>
      <c r="AF53" s="22">
        <v>9179</v>
      </c>
      <c r="AG53" s="77">
        <f t="shared" si="1"/>
        <v>9179</v>
      </c>
    </row>
    <row r="54" spans="1:34" ht="15" customHeight="1" x14ac:dyDescent="0.2">
      <c r="A54" s="15" t="s">
        <v>91</v>
      </c>
      <c r="B54" s="16">
        <v>2756</v>
      </c>
      <c r="C54" s="18">
        <v>668</v>
      </c>
      <c r="D54" s="16">
        <v>33701</v>
      </c>
      <c r="E54" s="16">
        <v>1669</v>
      </c>
      <c r="F54" s="16">
        <v>1586</v>
      </c>
      <c r="G54" s="16">
        <v>14046</v>
      </c>
      <c r="H54" s="16">
        <v>37900</v>
      </c>
      <c r="I54" s="27">
        <v>14858</v>
      </c>
      <c r="J54" s="16">
        <v>6389</v>
      </c>
      <c r="K54" s="16">
        <v>15161</v>
      </c>
      <c r="L54" s="16">
        <v>13494</v>
      </c>
      <c r="M54" s="16">
        <v>2912</v>
      </c>
      <c r="N54" s="16">
        <v>30463</v>
      </c>
      <c r="O54" s="16">
        <v>24983</v>
      </c>
      <c r="P54" s="16">
        <v>23887</v>
      </c>
      <c r="Q54" s="16">
        <v>19412</v>
      </c>
      <c r="R54" s="16">
        <v>38918</v>
      </c>
      <c r="S54" s="16">
        <v>3295</v>
      </c>
      <c r="T54" s="27">
        <v>4023</v>
      </c>
      <c r="U54" s="17">
        <v>707</v>
      </c>
      <c r="V54" s="19">
        <v>0</v>
      </c>
      <c r="W54" s="20">
        <v>290828</v>
      </c>
      <c r="X54" s="72">
        <f t="shared" si="0"/>
        <v>290828</v>
      </c>
      <c r="Y54" s="25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52"/>
      <c r="AF54" s="22">
        <v>290828</v>
      </c>
      <c r="AG54" s="77">
        <f t="shared" si="1"/>
        <v>290828</v>
      </c>
    </row>
    <row r="55" spans="1:34" ht="15" customHeight="1" x14ac:dyDescent="0.2">
      <c r="A55" s="15" t="s">
        <v>92</v>
      </c>
      <c r="B55" s="18">
        <v>707</v>
      </c>
      <c r="C55" s="18">
        <v>157</v>
      </c>
      <c r="D55" s="16">
        <v>9017</v>
      </c>
      <c r="E55" s="18">
        <v>434</v>
      </c>
      <c r="F55" s="18">
        <v>475</v>
      </c>
      <c r="G55" s="16">
        <v>3895</v>
      </c>
      <c r="H55" s="16">
        <v>9493</v>
      </c>
      <c r="I55" s="27">
        <v>4396</v>
      </c>
      <c r="J55" s="16">
        <v>1307</v>
      </c>
      <c r="K55" s="16">
        <v>3300</v>
      </c>
      <c r="L55" s="16">
        <v>3650</v>
      </c>
      <c r="M55" s="18">
        <v>814</v>
      </c>
      <c r="N55" s="16">
        <v>6824</v>
      </c>
      <c r="O55" s="16">
        <v>6498</v>
      </c>
      <c r="P55" s="16">
        <v>8877</v>
      </c>
      <c r="Q55" s="16">
        <v>6137</v>
      </c>
      <c r="R55" s="16">
        <v>10756</v>
      </c>
      <c r="S55" s="18">
        <v>803</v>
      </c>
      <c r="T55" s="27">
        <v>1038</v>
      </c>
      <c r="U55" s="17">
        <v>33</v>
      </c>
      <c r="V55" s="19">
        <v>0</v>
      </c>
      <c r="W55" s="20">
        <v>78611</v>
      </c>
      <c r="X55" s="72">
        <f t="shared" si="0"/>
        <v>78611</v>
      </c>
      <c r="Y55" s="25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52"/>
      <c r="AF55" s="22">
        <v>78611</v>
      </c>
      <c r="AG55" s="77">
        <f t="shared" si="1"/>
        <v>78611</v>
      </c>
    </row>
    <row r="56" spans="1:34" ht="15" customHeight="1" x14ac:dyDescent="0.2">
      <c r="A56" s="15" t="s">
        <v>93</v>
      </c>
      <c r="B56" s="61">
        <v>9776</v>
      </c>
      <c r="C56" s="61">
        <v>6511</v>
      </c>
      <c r="D56" s="61">
        <v>43604</v>
      </c>
      <c r="E56" s="61">
        <v>5553</v>
      </c>
      <c r="F56" s="61">
        <v>2250</v>
      </c>
      <c r="G56" s="61">
        <v>15417</v>
      </c>
      <c r="H56" s="61">
        <v>47152</v>
      </c>
      <c r="I56" s="62">
        <v>15280</v>
      </c>
      <c r="J56" s="61">
        <v>6972</v>
      </c>
      <c r="K56" s="61">
        <v>15820</v>
      </c>
      <c r="L56" s="61">
        <v>28296</v>
      </c>
      <c r="M56" s="61">
        <v>41710</v>
      </c>
      <c r="N56" s="61">
        <v>21283</v>
      </c>
      <c r="O56" s="16">
        <v>18147</v>
      </c>
      <c r="P56" s="16">
        <v>14873</v>
      </c>
      <c r="Q56" s="16">
        <v>8029</v>
      </c>
      <c r="R56" s="16">
        <v>13994</v>
      </c>
      <c r="S56" s="16">
        <v>4003</v>
      </c>
      <c r="T56" s="27">
        <v>2791</v>
      </c>
      <c r="U56" s="17">
        <v>0</v>
      </c>
      <c r="V56" s="19">
        <v>0</v>
      </c>
      <c r="W56" s="20">
        <v>321461</v>
      </c>
      <c r="X56" s="72">
        <f t="shared" si="0"/>
        <v>321461</v>
      </c>
      <c r="Y56" s="25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52"/>
      <c r="AF56" s="22">
        <v>321461</v>
      </c>
      <c r="AG56" s="77">
        <f t="shared" si="1"/>
        <v>321461</v>
      </c>
    </row>
    <row r="57" spans="1:34" ht="15" customHeight="1" x14ac:dyDescent="0.2">
      <c r="A57" s="55" t="s">
        <v>94</v>
      </c>
      <c r="B57" s="40">
        <v>12625</v>
      </c>
      <c r="C57" s="40">
        <v>7348</v>
      </c>
      <c r="D57" s="40">
        <v>85971</v>
      </c>
      <c r="E57" s="40">
        <v>7812</v>
      </c>
      <c r="F57" s="40">
        <v>4267</v>
      </c>
      <c r="G57" s="40">
        <v>33420</v>
      </c>
      <c r="H57" s="40">
        <v>94650</v>
      </c>
      <c r="I57" s="41">
        <v>33506</v>
      </c>
      <c r="J57" s="40">
        <v>14858</v>
      </c>
      <c r="K57" s="40">
        <v>34024</v>
      </c>
      <c r="L57" s="40">
        <v>46959</v>
      </c>
      <c r="M57" s="40">
        <v>50014</v>
      </c>
      <c r="N57" s="40">
        <v>56967</v>
      </c>
      <c r="O57" s="38">
        <v>49767</v>
      </c>
      <c r="P57" s="38">
        <v>48255</v>
      </c>
      <c r="Q57" s="38">
        <v>33853</v>
      </c>
      <c r="R57" s="38">
        <v>62176</v>
      </c>
      <c r="S57" s="38">
        <v>7763</v>
      </c>
      <c r="T57" s="39">
        <v>7802</v>
      </c>
      <c r="U57" s="56">
        <v>740</v>
      </c>
      <c r="V57" s="63">
        <v>0</v>
      </c>
      <c r="W57" s="20">
        <v>692777</v>
      </c>
      <c r="X57" s="72">
        <f t="shared" si="0"/>
        <v>692777</v>
      </c>
      <c r="Y57" s="26">
        <v>0</v>
      </c>
      <c r="Z57" s="64">
        <v>0</v>
      </c>
      <c r="AA57" s="64">
        <v>0</v>
      </c>
      <c r="AB57" s="64">
        <v>0</v>
      </c>
      <c r="AC57" s="64">
        <v>0</v>
      </c>
      <c r="AD57" s="64">
        <v>0</v>
      </c>
      <c r="AE57" s="65"/>
      <c r="AF57" s="22">
        <v>692777</v>
      </c>
      <c r="AG57" s="77">
        <f t="shared" si="1"/>
        <v>692777</v>
      </c>
    </row>
    <row r="58" spans="1:34" ht="15" customHeight="1" x14ac:dyDescent="0.2">
      <c r="A58" s="55"/>
      <c r="B58" s="74">
        <f>SUM(B54:B56)+B52-B53</f>
        <v>12625</v>
      </c>
      <c r="C58" s="74">
        <f t="shared" ref="C58:AF58" si="3">SUM(C54:C56)+C52-C53</f>
        <v>7348</v>
      </c>
      <c r="D58" s="74">
        <f t="shared" si="3"/>
        <v>85971</v>
      </c>
      <c r="E58" s="74">
        <f t="shared" si="3"/>
        <v>7812</v>
      </c>
      <c r="F58" s="74">
        <f t="shared" si="3"/>
        <v>4267</v>
      </c>
      <c r="G58" s="74">
        <f t="shared" si="3"/>
        <v>33420</v>
      </c>
      <c r="H58" s="74">
        <f t="shared" si="3"/>
        <v>94650</v>
      </c>
      <c r="I58" s="74">
        <f t="shared" si="3"/>
        <v>33506</v>
      </c>
      <c r="J58" s="74">
        <f t="shared" si="3"/>
        <v>14858</v>
      </c>
      <c r="K58" s="74">
        <f t="shared" si="3"/>
        <v>34024</v>
      </c>
      <c r="L58" s="74">
        <f t="shared" si="3"/>
        <v>46959</v>
      </c>
      <c r="M58" s="74">
        <f t="shared" si="3"/>
        <v>50014</v>
      </c>
      <c r="N58" s="74">
        <f t="shared" si="3"/>
        <v>56967</v>
      </c>
      <c r="O58" s="74">
        <f t="shared" si="3"/>
        <v>49767</v>
      </c>
      <c r="P58" s="74">
        <f t="shared" si="3"/>
        <v>48255</v>
      </c>
      <c r="Q58" s="74">
        <f t="shared" si="3"/>
        <v>33853</v>
      </c>
      <c r="R58" s="74">
        <f t="shared" si="3"/>
        <v>62176</v>
      </c>
      <c r="S58" s="74">
        <f t="shared" si="3"/>
        <v>7763</v>
      </c>
      <c r="T58" s="74">
        <f t="shared" si="3"/>
        <v>7802</v>
      </c>
      <c r="U58" s="74">
        <f t="shared" si="3"/>
        <v>740</v>
      </c>
      <c r="V58" s="74">
        <f t="shared" si="3"/>
        <v>0</v>
      </c>
      <c r="W58" s="74">
        <f t="shared" si="3"/>
        <v>692777</v>
      </c>
      <c r="X58" s="72">
        <f t="shared" si="0"/>
        <v>692777</v>
      </c>
      <c r="Y58" s="74">
        <f t="shared" si="3"/>
        <v>0</v>
      </c>
      <c r="Z58" s="74">
        <f t="shared" si="3"/>
        <v>0</v>
      </c>
      <c r="AA58" s="74">
        <f t="shared" si="3"/>
        <v>0</v>
      </c>
      <c r="AB58" s="74">
        <f t="shared" si="3"/>
        <v>0</v>
      </c>
      <c r="AC58" s="74">
        <f t="shared" si="3"/>
        <v>0</v>
      </c>
      <c r="AD58" s="74">
        <f t="shared" si="3"/>
        <v>0</v>
      </c>
      <c r="AE58" s="74">
        <f t="shared" si="3"/>
        <v>0</v>
      </c>
      <c r="AF58" s="74">
        <f t="shared" si="3"/>
        <v>692777</v>
      </c>
      <c r="AG58" s="77">
        <f t="shared" si="1"/>
        <v>692777</v>
      </c>
    </row>
    <row r="59" spans="1:34" ht="15" customHeight="1" x14ac:dyDescent="0.2">
      <c r="A59" s="15" t="s">
        <v>95</v>
      </c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5"/>
      <c r="P59" s="5"/>
      <c r="Q59" s="5"/>
      <c r="R59" s="5"/>
      <c r="S59" s="5"/>
      <c r="T59" s="5"/>
      <c r="U59" s="5"/>
      <c r="V59" s="52"/>
      <c r="W59" s="67"/>
      <c r="X59" s="75"/>
      <c r="Y59" s="68"/>
      <c r="Z59" s="16">
        <v>15236</v>
      </c>
      <c r="AA59" s="30">
        <v>-15236</v>
      </c>
      <c r="AB59" s="5"/>
      <c r="AC59" s="5"/>
      <c r="AD59" s="5"/>
      <c r="AE59" s="52"/>
      <c r="AF59" s="26">
        <v>0</v>
      </c>
      <c r="AG59" s="77">
        <f t="shared" si="1"/>
        <v>0</v>
      </c>
    </row>
    <row r="60" spans="1:34" ht="15" customHeight="1" x14ac:dyDescent="0.2">
      <c r="A60" s="15" t="s">
        <v>96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2"/>
      <c r="W60" s="69"/>
      <c r="X60" s="76"/>
      <c r="Y60" s="68"/>
      <c r="Z60" s="5"/>
      <c r="AA60" s="16">
        <v>15078</v>
      </c>
      <c r="AB60" s="5"/>
      <c r="AC60" s="5"/>
      <c r="AD60" s="5"/>
      <c r="AE60" s="16">
        <v>-15078</v>
      </c>
      <c r="AF60" s="26">
        <v>0</v>
      </c>
      <c r="AG60" s="77">
        <f t="shared" si="1"/>
        <v>0</v>
      </c>
    </row>
    <row r="61" spans="1:34" ht="15" customHeight="1" x14ac:dyDescent="0.2">
      <c r="A61" s="15" t="s">
        <v>97</v>
      </c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5"/>
      <c r="P61" s="5"/>
      <c r="Q61" s="5"/>
      <c r="R61" s="5"/>
      <c r="S61" s="5"/>
      <c r="T61" s="5"/>
      <c r="U61" s="5"/>
      <c r="V61" s="52"/>
      <c r="W61" s="67"/>
      <c r="X61" s="75"/>
      <c r="Y61" s="68"/>
      <c r="Z61" s="78">
        <v>-2330</v>
      </c>
      <c r="AA61" s="5"/>
      <c r="AB61" s="5"/>
      <c r="AC61" s="5"/>
      <c r="AD61" s="5"/>
      <c r="AE61" s="52"/>
      <c r="AF61" s="26">
        <v>-2330</v>
      </c>
      <c r="AG61" s="77">
        <f t="shared" si="1"/>
        <v>-2330</v>
      </c>
    </row>
    <row r="62" spans="1:34" ht="15" customHeight="1" x14ac:dyDescent="0.2">
      <c r="A62" s="55" t="s">
        <v>98</v>
      </c>
      <c r="B62" s="40">
        <v>31901</v>
      </c>
      <c r="C62" s="40">
        <v>11400</v>
      </c>
      <c r="D62" s="40">
        <v>346382</v>
      </c>
      <c r="E62" s="40">
        <v>17519</v>
      </c>
      <c r="F62" s="40">
        <v>10894</v>
      </c>
      <c r="G62" s="40">
        <v>107795</v>
      </c>
      <c r="H62" s="40">
        <v>173437</v>
      </c>
      <c r="I62" s="41">
        <v>84272</v>
      </c>
      <c r="J62" s="40">
        <v>29746</v>
      </c>
      <c r="K62" s="40">
        <v>78940</v>
      </c>
      <c r="L62" s="40">
        <v>82302</v>
      </c>
      <c r="M62" s="40">
        <v>92144</v>
      </c>
      <c r="N62" s="40">
        <v>115052</v>
      </c>
      <c r="O62" s="38">
        <v>79409</v>
      </c>
      <c r="P62" s="38">
        <v>79412</v>
      </c>
      <c r="Q62" s="38">
        <v>44540</v>
      </c>
      <c r="R62" s="38">
        <v>88355</v>
      </c>
      <c r="S62" s="38">
        <v>15959</v>
      </c>
      <c r="T62" s="39">
        <v>13854</v>
      </c>
      <c r="U62" s="56">
        <v>740</v>
      </c>
      <c r="V62" s="57">
        <v>1735</v>
      </c>
      <c r="W62" s="20">
        <v>1505788</v>
      </c>
      <c r="X62" s="22"/>
      <c r="Y62" s="22">
        <v>486619</v>
      </c>
      <c r="Z62" s="38">
        <v>166066</v>
      </c>
      <c r="AA62" s="38">
        <v>341458</v>
      </c>
      <c r="AB62" s="38">
        <v>187606</v>
      </c>
      <c r="AC62" s="38">
        <v>157502</v>
      </c>
      <c r="AD62" s="38">
        <v>2401</v>
      </c>
      <c r="AE62" s="63">
        <v>0</v>
      </c>
      <c r="AF62" s="22">
        <v>2847440</v>
      </c>
      <c r="AG62" s="77">
        <f t="shared" si="1"/>
        <v>1341652</v>
      </c>
    </row>
    <row r="63" spans="1:34" ht="15" customHeight="1" x14ac:dyDescent="0.2">
      <c r="A63" s="98" t="s">
        <v>99</v>
      </c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</row>
    <row r="64" spans="1:34" x14ac:dyDescent="0.2">
      <c r="B64" s="73">
        <f>B50+B57</f>
        <v>31901</v>
      </c>
      <c r="C64" s="73">
        <f t="shared" ref="C64:AE64" si="4">C50+C57</f>
        <v>11400</v>
      </c>
      <c r="D64" s="73">
        <f t="shared" si="4"/>
        <v>346382</v>
      </c>
      <c r="E64" s="73">
        <f t="shared" si="4"/>
        <v>17519</v>
      </c>
      <c r="F64" s="73">
        <f t="shared" si="4"/>
        <v>10894</v>
      </c>
      <c r="G64" s="73">
        <f t="shared" si="4"/>
        <v>107795</v>
      </c>
      <c r="H64" s="73">
        <f t="shared" si="4"/>
        <v>173437</v>
      </c>
      <c r="I64" s="73">
        <f t="shared" si="4"/>
        <v>84272</v>
      </c>
      <c r="J64" s="73">
        <f t="shared" si="4"/>
        <v>29746</v>
      </c>
      <c r="K64" s="73">
        <f t="shared" si="4"/>
        <v>78940</v>
      </c>
      <c r="L64" s="73">
        <f t="shared" si="4"/>
        <v>82302</v>
      </c>
      <c r="M64" s="73">
        <f t="shared" si="4"/>
        <v>92144</v>
      </c>
      <c r="N64" s="73">
        <f t="shared" si="4"/>
        <v>115052</v>
      </c>
      <c r="O64" s="73">
        <f t="shared" si="4"/>
        <v>79409</v>
      </c>
      <c r="P64" s="73">
        <f t="shared" si="4"/>
        <v>79412</v>
      </c>
      <c r="Q64" s="73">
        <f t="shared" si="4"/>
        <v>44540</v>
      </c>
      <c r="R64" s="73">
        <f t="shared" si="4"/>
        <v>88355</v>
      </c>
      <c r="S64" s="73">
        <f t="shared" si="4"/>
        <v>15959</v>
      </c>
      <c r="T64" s="73">
        <f t="shared" si="4"/>
        <v>13854</v>
      </c>
      <c r="U64" s="73">
        <f t="shared" si="4"/>
        <v>740</v>
      </c>
      <c r="V64" s="73">
        <f t="shared" si="4"/>
        <v>1735</v>
      </c>
      <c r="W64" s="73">
        <f t="shared" si="4"/>
        <v>1505788</v>
      </c>
      <c r="X64" s="73">
        <f>X50+X57</f>
        <v>1505788</v>
      </c>
      <c r="Y64" s="73">
        <f t="shared" si="4"/>
        <v>486619</v>
      </c>
      <c r="Z64" s="73">
        <f>Z50+Z59+Z61</f>
        <v>166066</v>
      </c>
      <c r="AA64" s="73">
        <f>AA50+AA59+AA60</f>
        <v>341458</v>
      </c>
      <c r="AB64" s="73">
        <f t="shared" si="4"/>
        <v>187606</v>
      </c>
      <c r="AC64" s="73">
        <f t="shared" si="4"/>
        <v>157502</v>
      </c>
      <c r="AD64" s="73">
        <f t="shared" si="4"/>
        <v>2401</v>
      </c>
      <c r="AE64" s="73">
        <f t="shared" si="4"/>
        <v>15078</v>
      </c>
      <c r="AF64" s="73">
        <f>AF50+AF57+AF61</f>
        <v>2847440</v>
      </c>
    </row>
  </sheetData>
  <mergeCells count="2">
    <mergeCell ref="A1:O1"/>
    <mergeCell ref="A63:O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6" sqref="F6"/>
    </sheetView>
  </sheetViews>
  <sheetFormatPr defaultRowHeight="12.75" x14ac:dyDescent="0.2"/>
  <sheetData>
    <row r="1" spans="1:1" x14ac:dyDescent="0.2">
      <c r="A1" t="s">
        <v>107</v>
      </c>
    </row>
    <row r="2" spans="1:1" x14ac:dyDescent="0.2">
      <c r="A2" t="s">
        <v>106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M10" sqref="M10"/>
    </sheetView>
  </sheetViews>
  <sheetFormatPr defaultRowHeight="12.75" x14ac:dyDescent="0.2"/>
  <cols>
    <col min="1" max="1" width="46.6640625" style="4" bestFit="1" customWidth="1"/>
    <col min="2" max="2" width="10.83203125" style="4" customWidth="1"/>
    <col min="3" max="3" width="10.83203125" style="3" customWidth="1"/>
    <col min="8" max="8" width="42.1640625" bestFit="1" customWidth="1"/>
    <col min="9" max="9" width="3.1640625" bestFit="1" customWidth="1"/>
    <col min="10" max="10" width="14.6640625" bestFit="1" customWidth="1"/>
    <col min="11" max="11" width="13" customWidth="1"/>
    <col min="12" max="12" width="29.1640625" bestFit="1" customWidth="1"/>
    <col min="13" max="13" width="36.5" bestFit="1" customWidth="1"/>
    <col min="14" max="14" width="23.1640625" bestFit="1" customWidth="1"/>
    <col min="15" max="15" width="34" bestFit="1" customWidth="1"/>
    <col min="16" max="16" width="28.83203125" bestFit="1" customWidth="1"/>
    <col min="17" max="17" width="13.1640625" bestFit="1" customWidth="1"/>
    <col min="18" max="18" width="14.6640625" bestFit="1" customWidth="1"/>
  </cols>
  <sheetData>
    <row r="1" spans="1:18" x14ac:dyDescent="0.2">
      <c r="A1" s="1" t="s">
        <v>104</v>
      </c>
      <c r="B1" s="3"/>
      <c r="J1" s="82" t="s">
        <v>122</v>
      </c>
      <c r="K1" s="82" t="s">
        <v>120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s="82" t="s">
        <v>121</v>
      </c>
      <c r="R1" s="82" t="s">
        <v>123</v>
      </c>
    </row>
    <row r="2" spans="1:18" ht="108.75" x14ac:dyDescent="0.2">
      <c r="A2" s="5"/>
      <c r="B2" s="8" t="s">
        <v>21</v>
      </c>
      <c r="C2" s="49" t="s">
        <v>79</v>
      </c>
      <c r="H2" t="s">
        <v>0</v>
      </c>
      <c r="I2">
        <v>1</v>
      </c>
      <c r="J2" s="80">
        <v>31901</v>
      </c>
      <c r="K2" s="80">
        <v>19276</v>
      </c>
      <c r="L2" s="80">
        <v>393</v>
      </c>
      <c r="M2" s="80">
        <v>1007</v>
      </c>
      <c r="N2" s="80">
        <v>2756</v>
      </c>
      <c r="O2" s="80">
        <v>707</v>
      </c>
      <c r="P2" s="80">
        <v>9776</v>
      </c>
      <c r="Q2" s="80">
        <f t="shared" ref="Q2:Q23" si="0">L2-M2+N2+O2+P2</f>
        <v>12625</v>
      </c>
      <c r="R2" s="80">
        <f>K2+Q2</f>
        <v>31901</v>
      </c>
    </row>
    <row r="3" spans="1:18" x14ac:dyDescent="0.2">
      <c r="A3" s="5"/>
      <c r="B3" s="13"/>
      <c r="C3" s="51">
        <v>22</v>
      </c>
      <c r="H3" t="s">
        <v>1</v>
      </c>
      <c r="I3">
        <v>2</v>
      </c>
      <c r="J3" s="80">
        <v>11400</v>
      </c>
      <c r="K3" s="80">
        <v>4052</v>
      </c>
      <c r="L3" s="80">
        <v>16</v>
      </c>
      <c r="M3" s="80">
        <v>4</v>
      </c>
      <c r="N3" s="80">
        <v>668</v>
      </c>
      <c r="O3" s="80">
        <v>157</v>
      </c>
      <c r="P3" s="80">
        <v>6511</v>
      </c>
      <c r="Q3" s="80">
        <f t="shared" si="0"/>
        <v>7348</v>
      </c>
      <c r="R3" s="80">
        <f t="shared" ref="R3:R23" si="1">K3+Q3</f>
        <v>11400</v>
      </c>
    </row>
    <row r="4" spans="1:18" x14ac:dyDescent="0.2">
      <c r="A4" s="15" t="s">
        <v>29</v>
      </c>
      <c r="B4" s="20">
        <v>28301</v>
      </c>
      <c r="C4" s="20">
        <v>27635</v>
      </c>
      <c r="H4" t="s">
        <v>2</v>
      </c>
      <c r="I4">
        <v>3</v>
      </c>
      <c r="J4" s="80">
        <v>346382</v>
      </c>
      <c r="K4" s="80">
        <v>260411</v>
      </c>
      <c r="L4" s="80">
        <v>511</v>
      </c>
      <c r="M4" s="80">
        <v>862</v>
      </c>
      <c r="N4" s="80">
        <v>33701</v>
      </c>
      <c r="O4" s="80">
        <v>9017</v>
      </c>
      <c r="P4" s="80">
        <v>43604</v>
      </c>
      <c r="Q4" s="80">
        <f t="shared" si="0"/>
        <v>85971</v>
      </c>
      <c r="R4" s="80">
        <f t="shared" si="1"/>
        <v>346382</v>
      </c>
    </row>
    <row r="5" spans="1:18" x14ac:dyDescent="0.2">
      <c r="A5" s="15" t="s">
        <v>30</v>
      </c>
      <c r="B5" s="24">
        <v>215</v>
      </c>
      <c r="C5" s="24">
        <v>182</v>
      </c>
      <c r="H5" t="s">
        <v>3</v>
      </c>
      <c r="I5">
        <v>4</v>
      </c>
      <c r="J5" s="80">
        <v>17519</v>
      </c>
      <c r="K5" s="80">
        <v>9707</v>
      </c>
      <c r="L5" s="80">
        <v>212</v>
      </c>
      <c r="M5" s="80">
        <v>56</v>
      </c>
      <c r="N5" s="80">
        <v>1669</v>
      </c>
      <c r="O5" s="80">
        <v>434</v>
      </c>
      <c r="P5" s="80">
        <v>5553</v>
      </c>
      <c r="Q5" s="80">
        <f t="shared" si="0"/>
        <v>7812</v>
      </c>
      <c r="R5" s="80">
        <f t="shared" si="1"/>
        <v>17519</v>
      </c>
    </row>
    <row r="6" spans="1:18" x14ac:dyDescent="0.2">
      <c r="A6" s="15" t="s">
        <v>31</v>
      </c>
      <c r="B6" s="24">
        <v>339</v>
      </c>
      <c r="C6" s="24">
        <v>473</v>
      </c>
      <c r="H6" t="s">
        <v>4</v>
      </c>
      <c r="I6">
        <v>5</v>
      </c>
      <c r="J6" s="80">
        <v>10894</v>
      </c>
      <c r="K6" s="80">
        <v>6627</v>
      </c>
      <c r="L6" s="80">
        <v>44</v>
      </c>
      <c r="M6" s="80">
        <v>88</v>
      </c>
      <c r="N6" s="80">
        <v>1586</v>
      </c>
      <c r="O6" s="80">
        <v>475</v>
      </c>
      <c r="P6" s="80">
        <v>2250</v>
      </c>
      <c r="Q6" s="80">
        <f t="shared" si="0"/>
        <v>4267</v>
      </c>
      <c r="R6" s="80">
        <f t="shared" si="1"/>
        <v>10894</v>
      </c>
    </row>
    <row r="7" spans="1:18" x14ac:dyDescent="0.2">
      <c r="A7" s="15" t="s">
        <v>32</v>
      </c>
      <c r="B7" s="20">
        <v>7324</v>
      </c>
      <c r="C7" s="20">
        <v>31455</v>
      </c>
      <c r="H7" t="s">
        <v>5</v>
      </c>
      <c r="I7">
        <v>6</v>
      </c>
      <c r="J7" s="80">
        <v>107795</v>
      </c>
      <c r="K7" s="80">
        <v>74375</v>
      </c>
      <c r="L7" s="80">
        <v>137</v>
      </c>
      <c r="M7" s="80">
        <v>75</v>
      </c>
      <c r="N7" s="80">
        <v>14046</v>
      </c>
      <c r="O7" s="80">
        <v>3895</v>
      </c>
      <c r="P7" s="80">
        <v>15417</v>
      </c>
      <c r="Q7" s="80">
        <f t="shared" si="0"/>
        <v>33420</v>
      </c>
      <c r="R7" s="80">
        <f t="shared" si="1"/>
        <v>107795</v>
      </c>
    </row>
    <row r="8" spans="1:18" x14ac:dyDescent="0.2">
      <c r="A8" s="15" t="s">
        <v>33</v>
      </c>
      <c r="B8" s="20">
        <v>5000</v>
      </c>
      <c r="C8" s="20">
        <v>6447</v>
      </c>
      <c r="H8" t="s">
        <v>6</v>
      </c>
      <c r="I8">
        <v>7</v>
      </c>
      <c r="J8" s="80">
        <v>173437</v>
      </c>
      <c r="K8" s="80">
        <v>78787</v>
      </c>
      <c r="L8" s="80">
        <v>532</v>
      </c>
      <c r="M8" s="80">
        <v>427</v>
      </c>
      <c r="N8" s="80">
        <v>37900</v>
      </c>
      <c r="O8" s="80">
        <v>9493</v>
      </c>
      <c r="P8" s="80">
        <v>47152</v>
      </c>
      <c r="Q8" s="80">
        <f t="shared" si="0"/>
        <v>94650</v>
      </c>
      <c r="R8" s="80">
        <f t="shared" si="1"/>
        <v>173437</v>
      </c>
    </row>
    <row r="9" spans="1:18" x14ac:dyDescent="0.2">
      <c r="A9" s="15" t="s">
        <v>34</v>
      </c>
      <c r="B9" s="20">
        <v>64038</v>
      </c>
      <c r="C9" s="20">
        <v>34871</v>
      </c>
      <c r="H9" t="s">
        <v>7</v>
      </c>
      <c r="I9">
        <v>8</v>
      </c>
      <c r="J9" s="80">
        <v>84272</v>
      </c>
      <c r="K9" s="80">
        <v>50766</v>
      </c>
      <c r="L9" s="80">
        <v>461</v>
      </c>
      <c r="M9" s="80">
        <v>1489</v>
      </c>
      <c r="N9" s="80">
        <v>14858</v>
      </c>
      <c r="O9" s="80">
        <v>4396</v>
      </c>
      <c r="P9" s="80">
        <v>15280</v>
      </c>
      <c r="Q9" s="80">
        <f t="shared" si="0"/>
        <v>33506</v>
      </c>
      <c r="R9" s="80">
        <f t="shared" si="1"/>
        <v>84272</v>
      </c>
    </row>
    <row r="10" spans="1:18" x14ac:dyDescent="0.2">
      <c r="A10" s="15" t="s">
        <v>35</v>
      </c>
      <c r="B10" s="20">
        <v>8465</v>
      </c>
      <c r="C10" s="20">
        <v>3505</v>
      </c>
      <c r="H10" t="s">
        <v>8</v>
      </c>
      <c r="I10">
        <v>9</v>
      </c>
      <c r="J10" s="80">
        <v>29746</v>
      </c>
      <c r="K10" s="80">
        <v>14888</v>
      </c>
      <c r="L10" s="80">
        <v>322</v>
      </c>
      <c r="M10" s="80">
        <v>132</v>
      </c>
      <c r="N10" s="80">
        <v>6389</v>
      </c>
      <c r="O10" s="80">
        <v>1307</v>
      </c>
      <c r="P10" s="80">
        <v>6972</v>
      </c>
      <c r="Q10" s="80">
        <f t="shared" si="0"/>
        <v>14858</v>
      </c>
      <c r="R10" s="80">
        <f t="shared" si="1"/>
        <v>29746</v>
      </c>
    </row>
    <row r="11" spans="1:18" x14ac:dyDescent="0.2">
      <c r="A11" s="15" t="s">
        <v>36</v>
      </c>
      <c r="B11" s="20">
        <v>3849</v>
      </c>
      <c r="C11" s="20">
        <v>3575</v>
      </c>
      <c r="H11" t="s">
        <v>9</v>
      </c>
      <c r="I11">
        <v>10</v>
      </c>
      <c r="J11" s="80">
        <v>78940</v>
      </c>
      <c r="K11" s="80">
        <v>44916</v>
      </c>
      <c r="L11" s="80">
        <v>60</v>
      </c>
      <c r="M11" s="80">
        <v>317</v>
      </c>
      <c r="N11" s="80">
        <v>15161</v>
      </c>
      <c r="O11" s="80">
        <v>3300</v>
      </c>
      <c r="P11" s="80">
        <v>15820</v>
      </c>
      <c r="Q11" s="80">
        <f t="shared" si="0"/>
        <v>34024</v>
      </c>
      <c r="R11" s="80">
        <f t="shared" si="1"/>
        <v>78940</v>
      </c>
    </row>
    <row r="12" spans="1:18" ht="25.5" x14ac:dyDescent="0.2">
      <c r="A12" s="15" t="s">
        <v>37</v>
      </c>
      <c r="B12" s="20">
        <v>12535</v>
      </c>
      <c r="C12" s="20">
        <v>17216</v>
      </c>
      <c r="H12" t="s">
        <v>10</v>
      </c>
      <c r="I12">
        <v>11</v>
      </c>
      <c r="J12" s="80">
        <v>82302</v>
      </c>
      <c r="K12" s="80">
        <v>35343</v>
      </c>
      <c r="L12" s="80">
        <v>1559</v>
      </c>
      <c r="M12" s="80">
        <v>40</v>
      </c>
      <c r="N12" s="80">
        <v>13494</v>
      </c>
      <c r="O12" s="80">
        <v>3650</v>
      </c>
      <c r="P12" s="80">
        <v>28296</v>
      </c>
      <c r="Q12" s="80">
        <f t="shared" si="0"/>
        <v>46959</v>
      </c>
      <c r="R12" s="80">
        <f t="shared" si="1"/>
        <v>82302</v>
      </c>
    </row>
    <row r="13" spans="1:18" x14ac:dyDescent="0.2">
      <c r="A13" s="29" t="s">
        <v>38</v>
      </c>
      <c r="B13" s="20">
        <v>30563</v>
      </c>
      <c r="C13" s="20">
        <v>20131</v>
      </c>
      <c r="H13" t="s">
        <v>11</v>
      </c>
      <c r="I13">
        <v>12</v>
      </c>
      <c r="J13" s="80">
        <v>92144</v>
      </c>
      <c r="K13" s="80">
        <v>42130</v>
      </c>
      <c r="L13" s="80">
        <v>4596</v>
      </c>
      <c r="M13" s="80">
        <v>18</v>
      </c>
      <c r="N13" s="80">
        <v>2912</v>
      </c>
      <c r="O13" s="80">
        <v>814</v>
      </c>
      <c r="P13" s="80">
        <v>41710</v>
      </c>
      <c r="Q13" s="80">
        <f t="shared" si="0"/>
        <v>50014</v>
      </c>
      <c r="R13" s="80">
        <f t="shared" si="1"/>
        <v>92144</v>
      </c>
    </row>
    <row r="14" spans="1:18" x14ac:dyDescent="0.2">
      <c r="A14" s="29" t="s">
        <v>39</v>
      </c>
      <c r="B14" s="20">
        <v>52961</v>
      </c>
      <c r="C14" s="20">
        <v>38579</v>
      </c>
      <c r="H14" t="s">
        <v>12</v>
      </c>
      <c r="I14">
        <v>13</v>
      </c>
      <c r="J14" s="80">
        <v>115052</v>
      </c>
      <c r="K14" s="80">
        <v>58085</v>
      </c>
      <c r="L14" s="80">
        <v>160</v>
      </c>
      <c r="M14" s="80">
        <v>1763</v>
      </c>
      <c r="N14" s="80">
        <v>30463</v>
      </c>
      <c r="O14" s="80">
        <v>6824</v>
      </c>
      <c r="P14" s="80">
        <v>21283</v>
      </c>
      <c r="Q14" s="80">
        <f t="shared" si="0"/>
        <v>56967</v>
      </c>
      <c r="R14" s="80">
        <f t="shared" si="1"/>
        <v>115052</v>
      </c>
    </row>
    <row r="15" spans="1:18" ht="25.5" x14ac:dyDescent="0.2">
      <c r="A15" s="29" t="s">
        <v>40</v>
      </c>
      <c r="B15" s="20">
        <v>5224</v>
      </c>
      <c r="C15" s="20">
        <v>5784</v>
      </c>
      <c r="H15" t="s">
        <v>13</v>
      </c>
      <c r="I15">
        <v>14</v>
      </c>
      <c r="J15" s="80">
        <v>79409</v>
      </c>
      <c r="K15" s="80">
        <v>29642</v>
      </c>
      <c r="L15" s="80">
        <v>604</v>
      </c>
      <c r="M15" s="80">
        <v>465</v>
      </c>
      <c r="N15" s="80">
        <v>24983</v>
      </c>
      <c r="O15" s="80">
        <v>6498</v>
      </c>
      <c r="P15" s="80">
        <v>18147</v>
      </c>
      <c r="Q15" s="80">
        <f t="shared" si="0"/>
        <v>49767</v>
      </c>
      <c r="R15" s="80">
        <f t="shared" si="1"/>
        <v>79409</v>
      </c>
    </row>
    <row r="16" spans="1:18" x14ac:dyDescent="0.2">
      <c r="A16" s="29" t="s">
        <v>41</v>
      </c>
      <c r="B16" s="20">
        <v>15552</v>
      </c>
      <c r="C16" s="20">
        <v>21439</v>
      </c>
      <c r="H16" t="s">
        <v>14</v>
      </c>
      <c r="I16">
        <v>15</v>
      </c>
      <c r="J16" s="80">
        <v>79412</v>
      </c>
      <c r="K16" s="80">
        <v>31157</v>
      </c>
      <c r="L16" s="80">
        <v>635</v>
      </c>
      <c r="M16" s="80">
        <v>17</v>
      </c>
      <c r="N16" s="80">
        <v>23887</v>
      </c>
      <c r="O16" s="80">
        <v>8877</v>
      </c>
      <c r="P16" s="80">
        <v>14873</v>
      </c>
      <c r="Q16" s="80">
        <f t="shared" si="0"/>
        <v>48255</v>
      </c>
      <c r="R16" s="80">
        <f t="shared" si="1"/>
        <v>79412</v>
      </c>
    </row>
    <row r="17" spans="1:18" x14ac:dyDescent="0.2">
      <c r="A17" s="29" t="s">
        <v>42</v>
      </c>
      <c r="B17" s="20">
        <v>8993</v>
      </c>
      <c r="C17" s="20">
        <v>13309</v>
      </c>
      <c r="H17" t="s">
        <v>15</v>
      </c>
      <c r="I17">
        <v>16</v>
      </c>
      <c r="J17" s="80">
        <v>44540</v>
      </c>
      <c r="K17" s="80">
        <v>10687</v>
      </c>
      <c r="L17" s="80">
        <v>313</v>
      </c>
      <c r="M17" s="80">
        <v>38</v>
      </c>
      <c r="N17" s="80">
        <v>19412</v>
      </c>
      <c r="O17" s="80">
        <v>6137</v>
      </c>
      <c r="P17" s="80">
        <v>8029</v>
      </c>
      <c r="Q17" s="80">
        <f t="shared" si="0"/>
        <v>33853</v>
      </c>
      <c r="R17" s="80">
        <f t="shared" si="1"/>
        <v>44540</v>
      </c>
    </row>
    <row r="18" spans="1:18" x14ac:dyDescent="0.2">
      <c r="A18" s="29" t="s">
        <v>43</v>
      </c>
      <c r="B18" s="20">
        <v>20313</v>
      </c>
      <c r="C18" s="20">
        <v>22153</v>
      </c>
      <c r="H18" t="s">
        <v>16</v>
      </c>
      <c r="I18">
        <v>17</v>
      </c>
      <c r="J18" s="80">
        <v>88355</v>
      </c>
      <c r="K18" s="80">
        <v>26179</v>
      </c>
      <c r="L18" s="80">
        <v>393</v>
      </c>
      <c r="M18" s="80">
        <v>1885</v>
      </c>
      <c r="N18" s="80">
        <v>38918</v>
      </c>
      <c r="O18" s="80">
        <v>10756</v>
      </c>
      <c r="P18" s="80">
        <v>13994</v>
      </c>
      <c r="Q18" s="80">
        <f t="shared" si="0"/>
        <v>62176</v>
      </c>
      <c r="R18" s="80">
        <f t="shared" si="1"/>
        <v>88355</v>
      </c>
    </row>
    <row r="19" spans="1:18" x14ac:dyDescent="0.2">
      <c r="A19" s="29" t="s">
        <v>44</v>
      </c>
      <c r="B19" s="20">
        <v>29650</v>
      </c>
      <c r="C19" s="20">
        <v>22208</v>
      </c>
      <c r="H19" t="s">
        <v>17</v>
      </c>
      <c r="I19">
        <v>18</v>
      </c>
      <c r="J19" s="80">
        <v>15959</v>
      </c>
      <c r="K19" s="80">
        <v>8196</v>
      </c>
      <c r="L19" s="80">
        <v>71</v>
      </c>
      <c r="M19" s="80">
        <v>409</v>
      </c>
      <c r="N19" s="80">
        <v>3295</v>
      </c>
      <c r="O19" s="80">
        <v>803</v>
      </c>
      <c r="P19" s="80">
        <v>4003</v>
      </c>
      <c r="Q19" s="80">
        <f t="shared" si="0"/>
        <v>7763</v>
      </c>
      <c r="R19" s="80">
        <f t="shared" si="1"/>
        <v>15959</v>
      </c>
    </row>
    <row r="20" spans="1:18" x14ac:dyDescent="0.2">
      <c r="A20" s="29" t="s">
        <v>45</v>
      </c>
      <c r="B20" s="20">
        <v>4915</v>
      </c>
      <c r="C20" s="20">
        <v>8962</v>
      </c>
      <c r="H20" t="s">
        <v>18</v>
      </c>
      <c r="I20">
        <v>19</v>
      </c>
      <c r="J20" s="80">
        <v>13854</v>
      </c>
      <c r="K20" s="80">
        <v>6052</v>
      </c>
      <c r="L20" s="80">
        <v>37</v>
      </c>
      <c r="M20" s="80">
        <v>87</v>
      </c>
      <c r="N20" s="80">
        <v>4023</v>
      </c>
      <c r="O20" s="80">
        <v>1038</v>
      </c>
      <c r="P20" s="80">
        <v>2791</v>
      </c>
      <c r="Q20" s="80">
        <f t="shared" si="0"/>
        <v>7802</v>
      </c>
      <c r="R20" s="80">
        <f t="shared" si="1"/>
        <v>13854</v>
      </c>
    </row>
    <row r="21" spans="1:18" x14ac:dyDescent="0.2">
      <c r="A21" s="29" t="s">
        <v>46</v>
      </c>
      <c r="B21" s="20">
        <v>31559</v>
      </c>
      <c r="C21" s="20">
        <v>15012</v>
      </c>
      <c r="H21" t="s">
        <v>19</v>
      </c>
      <c r="I21">
        <v>20</v>
      </c>
      <c r="J21" s="80">
        <v>740</v>
      </c>
      <c r="K21" s="80">
        <v>0</v>
      </c>
      <c r="L21" s="80">
        <v>0</v>
      </c>
      <c r="M21" s="80">
        <v>0</v>
      </c>
      <c r="N21" s="80">
        <v>707</v>
      </c>
      <c r="O21" s="80">
        <v>33</v>
      </c>
      <c r="P21" s="80">
        <v>0</v>
      </c>
      <c r="Q21" s="80">
        <f t="shared" si="0"/>
        <v>740</v>
      </c>
      <c r="R21" s="80">
        <f t="shared" si="1"/>
        <v>740</v>
      </c>
    </row>
    <row r="22" spans="1:18" x14ac:dyDescent="0.2">
      <c r="A22" s="29" t="s">
        <v>47</v>
      </c>
      <c r="B22" s="20">
        <v>22610</v>
      </c>
      <c r="C22" s="20">
        <v>11654</v>
      </c>
      <c r="H22" t="s">
        <v>20</v>
      </c>
      <c r="I22">
        <v>21</v>
      </c>
      <c r="J22" s="80">
        <v>1735</v>
      </c>
      <c r="K22" s="80">
        <v>1735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f t="shared" si="0"/>
        <v>0</v>
      </c>
      <c r="R22" s="80">
        <f t="shared" si="1"/>
        <v>1735</v>
      </c>
    </row>
    <row r="23" spans="1:18" x14ac:dyDescent="0.2">
      <c r="A23" s="29" t="s">
        <v>48</v>
      </c>
      <c r="B23" s="20">
        <v>22051</v>
      </c>
      <c r="C23" s="20">
        <v>17563</v>
      </c>
      <c r="H23" t="s">
        <v>119</v>
      </c>
      <c r="J23" s="81">
        <f>SUM(J2:J22)</f>
        <v>1505788</v>
      </c>
      <c r="K23" s="81">
        <f>SUM(K2:K22)</f>
        <v>813011</v>
      </c>
      <c r="L23" s="81">
        <f t="shared" ref="L23:P23" si="2">SUM(L2:L22)</f>
        <v>11056</v>
      </c>
      <c r="M23" s="81">
        <f t="shared" si="2"/>
        <v>9179</v>
      </c>
      <c r="N23" s="81">
        <f t="shared" si="2"/>
        <v>290828</v>
      </c>
      <c r="O23" s="81">
        <f t="shared" si="2"/>
        <v>78611</v>
      </c>
      <c r="P23" s="81">
        <f t="shared" si="2"/>
        <v>321461</v>
      </c>
      <c r="Q23" s="81">
        <f t="shared" si="0"/>
        <v>692777</v>
      </c>
      <c r="R23" s="81">
        <f t="shared" si="1"/>
        <v>1505788</v>
      </c>
    </row>
    <row r="24" spans="1:18" x14ac:dyDescent="0.2">
      <c r="A24" s="29" t="s">
        <v>49</v>
      </c>
      <c r="B24" s="20">
        <v>13591</v>
      </c>
      <c r="C24" s="20">
        <v>10850</v>
      </c>
    </row>
    <row r="25" spans="1:18" x14ac:dyDescent="0.2">
      <c r="A25" s="29" t="s">
        <v>50</v>
      </c>
      <c r="B25" s="20">
        <v>14252</v>
      </c>
      <c r="C25" s="20">
        <v>8186</v>
      </c>
    </row>
    <row r="26" spans="1:18" x14ac:dyDescent="0.2">
      <c r="A26" s="29" t="s">
        <v>51</v>
      </c>
      <c r="B26" s="20">
        <v>110451</v>
      </c>
      <c r="C26" s="20">
        <v>54877</v>
      </c>
    </row>
    <row r="27" spans="1:18" x14ac:dyDescent="0.2">
      <c r="A27" s="29" t="s">
        <v>52</v>
      </c>
      <c r="B27" s="20">
        <v>13093</v>
      </c>
      <c r="C27" s="20">
        <v>6920</v>
      </c>
    </row>
    <row r="28" spans="1:18" x14ac:dyDescent="0.2">
      <c r="A28" s="29" t="s">
        <v>53</v>
      </c>
      <c r="B28" s="20">
        <v>5688</v>
      </c>
      <c r="C28" s="20">
        <v>10184</v>
      </c>
    </row>
    <row r="29" spans="1:18" x14ac:dyDescent="0.2">
      <c r="A29" s="29" t="s">
        <v>54</v>
      </c>
      <c r="B29" s="24">
        <v>485</v>
      </c>
      <c r="C29" s="24">
        <v>0</v>
      </c>
    </row>
    <row r="30" spans="1:18" x14ac:dyDescent="0.2">
      <c r="A30" s="29" t="s">
        <v>55</v>
      </c>
      <c r="B30" s="20">
        <v>59565</v>
      </c>
      <c r="C30" s="20">
        <v>33748</v>
      </c>
    </row>
    <row r="31" spans="1:18" x14ac:dyDescent="0.2">
      <c r="A31" s="29" t="s">
        <v>56</v>
      </c>
      <c r="B31" s="20">
        <v>7653</v>
      </c>
      <c r="C31" s="20">
        <v>7265</v>
      </c>
    </row>
    <row r="32" spans="1:18" x14ac:dyDescent="0.2">
      <c r="A32" s="29" t="s">
        <v>57</v>
      </c>
      <c r="B32" s="20">
        <v>32102</v>
      </c>
      <c r="C32" s="20">
        <v>5611</v>
      </c>
    </row>
    <row r="33" spans="1:3" x14ac:dyDescent="0.2">
      <c r="A33" s="29" t="s">
        <v>58</v>
      </c>
      <c r="B33" s="20">
        <v>17274</v>
      </c>
      <c r="C33" s="20">
        <v>10146</v>
      </c>
    </row>
    <row r="34" spans="1:3" x14ac:dyDescent="0.2">
      <c r="A34" s="29" t="s">
        <v>59</v>
      </c>
      <c r="B34" s="20">
        <v>14317</v>
      </c>
      <c r="C34" s="20">
        <v>7703</v>
      </c>
    </row>
    <row r="35" spans="1:3" x14ac:dyDescent="0.2">
      <c r="A35" s="29" t="s">
        <v>60</v>
      </c>
      <c r="B35" s="20">
        <v>44390</v>
      </c>
      <c r="C35" s="20">
        <v>24976</v>
      </c>
    </row>
    <row r="36" spans="1:3" x14ac:dyDescent="0.2">
      <c r="A36" s="29" t="s">
        <v>61</v>
      </c>
      <c r="B36" s="20">
        <v>73156</v>
      </c>
      <c r="C36" s="20">
        <v>55735</v>
      </c>
    </row>
    <row r="37" spans="1:3" x14ac:dyDescent="0.2">
      <c r="A37" s="29" t="s">
        <v>62</v>
      </c>
      <c r="B37" s="20">
        <v>96018</v>
      </c>
      <c r="C37" s="20">
        <v>26017</v>
      </c>
    </row>
    <row r="38" spans="1:3" x14ac:dyDescent="0.2">
      <c r="A38" s="29" t="s">
        <v>63</v>
      </c>
      <c r="B38" s="20">
        <v>107508</v>
      </c>
      <c r="C38" s="20">
        <v>105151</v>
      </c>
    </row>
    <row r="39" spans="1:3" ht="25.5" x14ac:dyDescent="0.2">
      <c r="A39" s="29" t="s">
        <v>64</v>
      </c>
      <c r="B39" s="20">
        <v>13315</v>
      </c>
      <c r="C39" s="20">
        <v>1524</v>
      </c>
    </row>
    <row r="40" spans="1:3" x14ac:dyDescent="0.2">
      <c r="A40" s="29" t="s">
        <v>65</v>
      </c>
      <c r="B40" s="20">
        <v>113030</v>
      </c>
      <c r="C40" s="20">
        <v>96809</v>
      </c>
    </row>
    <row r="41" spans="1:3" x14ac:dyDescent="0.2">
      <c r="A41" s="29" t="s">
        <v>66</v>
      </c>
      <c r="B41" s="20">
        <v>78118</v>
      </c>
      <c r="C41" s="20">
        <v>3344</v>
      </c>
    </row>
    <row r="42" spans="1:3" x14ac:dyDescent="0.2">
      <c r="A42" s="29" t="s">
        <v>67</v>
      </c>
      <c r="B42" s="20">
        <v>37869</v>
      </c>
      <c r="C42" s="20">
        <v>4050</v>
      </c>
    </row>
    <row r="43" spans="1:3" x14ac:dyDescent="0.2">
      <c r="A43" s="29" t="s">
        <v>68</v>
      </c>
      <c r="B43" s="20">
        <v>85394</v>
      </c>
      <c r="C43" s="20">
        <v>4760</v>
      </c>
    </row>
    <row r="44" spans="1:3" x14ac:dyDescent="0.2">
      <c r="A44" s="29" t="s">
        <v>69</v>
      </c>
      <c r="B44" s="20">
        <v>14120</v>
      </c>
      <c r="C44" s="20">
        <v>4129</v>
      </c>
    </row>
    <row r="45" spans="1:3" x14ac:dyDescent="0.2">
      <c r="A45" s="29" t="s">
        <v>70</v>
      </c>
      <c r="B45" s="20">
        <v>13544</v>
      </c>
      <c r="C45" s="20">
        <v>4117</v>
      </c>
    </row>
    <row r="46" spans="1:3" x14ac:dyDescent="0.2">
      <c r="A46" s="29" t="s">
        <v>71</v>
      </c>
      <c r="B46" s="24">
        <v>740</v>
      </c>
      <c r="C46" s="24">
        <v>0</v>
      </c>
    </row>
    <row r="47" spans="1:3" x14ac:dyDescent="0.2">
      <c r="A47" s="29" t="s">
        <v>72</v>
      </c>
      <c r="B47" s="20">
        <v>18916</v>
      </c>
      <c r="C47" s="24">
        <v>0</v>
      </c>
    </row>
    <row r="48" spans="1:3" x14ac:dyDescent="0.2">
      <c r="A48" s="29" t="s">
        <v>73</v>
      </c>
      <c r="B48" s="24">
        <v>0</v>
      </c>
      <c r="C48" s="20">
        <v>3021</v>
      </c>
    </row>
    <row r="49" spans="1:3" x14ac:dyDescent="0.2">
      <c r="A49" s="29" t="s">
        <v>74</v>
      </c>
      <c r="B49" s="20">
        <v>1735</v>
      </c>
      <c r="C49" s="20">
        <v>1735</v>
      </c>
    </row>
    <row r="50" spans="1:3" ht="25.5" x14ac:dyDescent="0.2">
      <c r="A50" s="29" t="s">
        <v>75</v>
      </c>
      <c r="B50" s="20">
        <v>145007</v>
      </c>
      <c r="C50" s="20">
        <v>813011</v>
      </c>
    </row>
    <row r="51" spans="1:3" x14ac:dyDescent="0.2">
      <c r="A51" s="32"/>
      <c r="B51" s="20"/>
      <c r="C51" s="74">
        <f t="shared" ref="C51" si="3">SUM(C4:C49)</f>
        <v>813011</v>
      </c>
    </row>
    <row r="52" spans="1:3" x14ac:dyDescent="0.2">
      <c r="A52" s="15" t="s">
        <v>89</v>
      </c>
      <c r="B52" s="20"/>
      <c r="C52" s="20">
        <v>11056</v>
      </c>
    </row>
    <row r="53" spans="1:3" x14ac:dyDescent="0.2">
      <c r="A53" s="15" t="s">
        <v>90</v>
      </c>
      <c r="B53" s="44"/>
      <c r="C53" s="20">
        <v>9179</v>
      </c>
    </row>
    <row r="54" spans="1:3" x14ac:dyDescent="0.2">
      <c r="A54" s="15" t="s">
        <v>91</v>
      </c>
      <c r="B54" s="70"/>
      <c r="C54" s="20">
        <v>290828</v>
      </c>
    </row>
    <row r="55" spans="1:3" x14ac:dyDescent="0.2">
      <c r="A55" s="15" t="s">
        <v>92</v>
      </c>
      <c r="B55" s="71"/>
      <c r="C55" s="20">
        <v>78611</v>
      </c>
    </row>
    <row r="56" spans="1:3" x14ac:dyDescent="0.2">
      <c r="A56" s="15" t="s">
        <v>93</v>
      </c>
      <c r="B56" s="48"/>
      <c r="C56" s="20">
        <v>321461</v>
      </c>
    </row>
    <row r="57" spans="1:3" ht="25.5" x14ac:dyDescent="0.2">
      <c r="A57" s="55" t="s">
        <v>94</v>
      </c>
      <c r="C57" s="20">
        <v>692777</v>
      </c>
    </row>
    <row r="58" spans="1:3" x14ac:dyDescent="0.2">
      <c r="C58" s="74">
        <f t="shared" ref="C58" si="4">SUM(C54:C56)+C52-C53</f>
        <v>692777</v>
      </c>
    </row>
    <row r="59" spans="1:3" x14ac:dyDescent="0.2">
      <c r="C59" s="67"/>
    </row>
    <row r="60" spans="1:3" x14ac:dyDescent="0.2">
      <c r="C60" s="69"/>
    </row>
    <row r="61" spans="1:3" x14ac:dyDescent="0.2">
      <c r="C61" s="67"/>
    </row>
    <row r="62" spans="1:3" x14ac:dyDescent="0.2">
      <c r="A62" s="37" t="s">
        <v>118</v>
      </c>
      <c r="B62" s="79">
        <f>SUM(B4:B50)</f>
        <v>1505788</v>
      </c>
      <c r="C62" s="20">
        <f>C50+C57</f>
        <v>1505788</v>
      </c>
    </row>
    <row r="63" spans="1:3" x14ac:dyDescent="0.2">
      <c r="B63" s="73"/>
      <c r="C63" s="73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tabSelected="1" zoomScaleNormal="100" workbookViewId="0">
      <pane xSplit="1" ySplit="3" topLeftCell="B26" activePane="bottomRight" state="frozen"/>
      <selection pane="topRight" activeCell="B1" sqref="B1"/>
      <selection pane="bottomLeft" activeCell="A4" sqref="A4"/>
      <selection pane="bottomRight" activeCell="B32" sqref="B32"/>
    </sheetView>
  </sheetViews>
  <sheetFormatPr defaultColWidth="9.33203125" defaultRowHeight="12.75" x14ac:dyDescent="0.2"/>
  <cols>
    <col min="1" max="1" width="46.6640625" style="4" bestFit="1" customWidth="1"/>
    <col min="2" max="2" width="13" style="4" bestFit="1" customWidth="1"/>
    <col min="3" max="26" width="10.83203125" style="4" customWidth="1"/>
    <col min="27" max="16384" width="9.33203125" style="4"/>
  </cols>
  <sheetData>
    <row r="1" spans="1:32" ht="12.75" customHeight="1" x14ac:dyDescent="0.2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91.25" x14ac:dyDescent="0.2">
      <c r="A2" s="5"/>
      <c r="B2" s="6" t="s">
        <v>124</v>
      </c>
      <c r="C2" s="7" t="s">
        <v>125</v>
      </c>
      <c r="D2" s="7" t="s">
        <v>126</v>
      </c>
      <c r="E2" s="8" t="s">
        <v>127</v>
      </c>
      <c r="F2" s="8" t="s">
        <v>128</v>
      </c>
      <c r="G2" s="8" t="s">
        <v>129</v>
      </c>
      <c r="H2" s="8" t="s">
        <v>130</v>
      </c>
      <c r="I2" s="8" t="s">
        <v>131</v>
      </c>
      <c r="J2" s="8" t="s">
        <v>132</v>
      </c>
      <c r="K2" s="8" t="s">
        <v>133</v>
      </c>
      <c r="L2" s="8" t="s">
        <v>134</v>
      </c>
      <c r="M2" s="8" t="s">
        <v>135</v>
      </c>
      <c r="N2" s="8" t="s">
        <v>136</v>
      </c>
      <c r="O2" s="9" t="s">
        <v>137</v>
      </c>
      <c r="P2" s="10" t="s">
        <v>138</v>
      </c>
      <c r="Q2" s="8" t="s">
        <v>139</v>
      </c>
      <c r="R2" s="8" t="s">
        <v>140</v>
      </c>
      <c r="S2" s="8" t="s">
        <v>21</v>
      </c>
      <c r="T2" s="11" t="s">
        <v>22</v>
      </c>
      <c r="U2" s="11" t="s">
        <v>23</v>
      </c>
      <c r="V2" s="11" t="s">
        <v>24</v>
      </c>
      <c r="W2" s="8" t="s">
        <v>25</v>
      </c>
      <c r="X2" s="10" t="s">
        <v>26</v>
      </c>
      <c r="Y2" s="8" t="s">
        <v>27</v>
      </c>
      <c r="Z2" s="12" t="s">
        <v>28</v>
      </c>
      <c r="AA2" s="3"/>
      <c r="AB2" s="3"/>
      <c r="AC2" s="3"/>
      <c r="AD2" s="3"/>
      <c r="AE2" s="3"/>
      <c r="AF2" s="3"/>
    </row>
    <row r="3" spans="1:32" x14ac:dyDescent="0.2">
      <c r="A3" s="5"/>
      <c r="B3" s="13">
        <v>1</v>
      </c>
      <c r="C3" s="14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4">
        <v>9</v>
      </c>
      <c r="K3" s="14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4">
        <v>17</v>
      </c>
      <c r="S3" s="13">
        <v>22</v>
      </c>
      <c r="T3" s="13">
        <v>23</v>
      </c>
      <c r="U3" s="13">
        <v>24</v>
      </c>
      <c r="V3" s="13">
        <v>25</v>
      </c>
      <c r="W3" s="13">
        <v>26</v>
      </c>
      <c r="X3" s="13">
        <v>27</v>
      </c>
      <c r="Y3" s="13">
        <v>28</v>
      </c>
      <c r="Z3" s="13">
        <v>29</v>
      </c>
      <c r="AA3" s="3"/>
      <c r="AB3" s="3"/>
      <c r="AC3" s="3"/>
      <c r="AD3" s="3"/>
      <c r="AE3" s="3"/>
      <c r="AF3" s="3"/>
    </row>
    <row r="4" spans="1:32" ht="15" customHeight="1" x14ac:dyDescent="0.2">
      <c r="A4" s="85" t="s">
        <v>124</v>
      </c>
      <c r="B4" s="18">
        <v>28706</v>
      </c>
      <c r="C4" s="18">
        <v>0</v>
      </c>
      <c r="D4" s="18">
        <v>143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6</v>
      </c>
      <c r="O4" s="18">
        <v>0</v>
      </c>
      <c r="P4" s="18">
        <v>0</v>
      </c>
      <c r="Q4" s="18">
        <v>0</v>
      </c>
      <c r="R4" s="18">
        <v>0</v>
      </c>
      <c r="S4" s="64">
        <f>SUM(B4:R4)</f>
        <v>28855</v>
      </c>
      <c r="T4" s="18">
        <v>22454</v>
      </c>
      <c r="U4" s="18">
        <v>0</v>
      </c>
      <c r="V4" s="18">
        <f>S4+T4+U4</f>
        <v>51309</v>
      </c>
      <c r="W4" s="18">
        <v>10814</v>
      </c>
      <c r="X4" s="18">
        <v>743</v>
      </c>
      <c r="Y4" s="18">
        <v>0</v>
      </c>
      <c r="Z4" s="18">
        <f>V4+W4+X4-Y4</f>
        <v>62866</v>
      </c>
      <c r="AA4" s="23"/>
      <c r="AB4" s="3"/>
      <c r="AC4" s="3"/>
      <c r="AD4" s="3"/>
      <c r="AE4" s="3"/>
      <c r="AF4" s="3"/>
    </row>
    <row r="5" spans="1:32" ht="15" customHeight="1" x14ac:dyDescent="0.2">
      <c r="A5" s="85" t="s">
        <v>125</v>
      </c>
      <c r="B5" s="18">
        <v>0</v>
      </c>
      <c r="C5" s="18">
        <v>10332</v>
      </c>
      <c r="D5" s="18">
        <v>214</v>
      </c>
      <c r="E5" s="18">
        <v>0</v>
      </c>
      <c r="F5" s="18">
        <v>208</v>
      </c>
      <c r="G5" s="18">
        <v>822</v>
      </c>
      <c r="H5" s="18">
        <v>1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746</v>
      </c>
      <c r="O5" s="18">
        <v>1</v>
      </c>
      <c r="P5" s="18">
        <v>0</v>
      </c>
      <c r="Q5" s="18">
        <v>0</v>
      </c>
      <c r="R5" s="18">
        <v>0</v>
      </c>
      <c r="S5" s="64">
        <f t="shared" ref="S5:S21" si="0">SUM(B5:R5)</f>
        <v>12324</v>
      </c>
      <c r="T5" s="18">
        <v>42201</v>
      </c>
      <c r="U5" s="18">
        <v>1269</v>
      </c>
      <c r="V5" s="18">
        <f t="shared" ref="V5:V21" si="1">S5+T5+U5</f>
        <v>55794</v>
      </c>
      <c r="W5" s="18">
        <v>2579</v>
      </c>
      <c r="X5" s="18">
        <v>5352</v>
      </c>
      <c r="Y5" s="18">
        <v>0</v>
      </c>
      <c r="Z5" s="18">
        <f t="shared" ref="Z5:Z21" si="2">V5+W5+X5-Y5</f>
        <v>63725</v>
      </c>
      <c r="AA5" s="23"/>
      <c r="AB5" s="3"/>
      <c r="AC5" s="3"/>
      <c r="AD5" s="3"/>
      <c r="AE5" s="3"/>
      <c r="AF5" s="3"/>
    </row>
    <row r="6" spans="1:32" ht="15" customHeight="1" x14ac:dyDescent="0.2">
      <c r="A6" s="29" t="s">
        <v>126</v>
      </c>
      <c r="B6" s="18">
        <v>445</v>
      </c>
      <c r="C6" s="18">
        <v>158</v>
      </c>
      <c r="D6" s="18">
        <v>320712</v>
      </c>
      <c r="E6" s="18">
        <v>66</v>
      </c>
      <c r="F6" s="18">
        <v>2431</v>
      </c>
      <c r="G6" s="18">
        <v>949</v>
      </c>
      <c r="H6" s="18">
        <v>6435</v>
      </c>
      <c r="I6" s="18">
        <v>471</v>
      </c>
      <c r="J6" s="18">
        <v>0</v>
      </c>
      <c r="K6" s="18">
        <v>259</v>
      </c>
      <c r="L6" s="18">
        <v>0</v>
      </c>
      <c r="M6" s="18">
        <v>0</v>
      </c>
      <c r="N6" s="18">
        <v>1326</v>
      </c>
      <c r="O6" s="18">
        <v>3</v>
      </c>
      <c r="P6" s="18">
        <v>0</v>
      </c>
      <c r="Q6" s="18">
        <v>0</v>
      </c>
      <c r="R6" s="18">
        <v>23</v>
      </c>
      <c r="S6" s="64">
        <f t="shared" si="0"/>
        <v>333278</v>
      </c>
      <c r="T6" s="18">
        <v>348563</v>
      </c>
      <c r="U6" s="18">
        <v>5963</v>
      </c>
      <c r="V6" s="18">
        <f t="shared" si="1"/>
        <v>687804</v>
      </c>
      <c r="W6" s="18">
        <v>130045</v>
      </c>
      <c r="X6" s="18">
        <v>37503</v>
      </c>
      <c r="Y6" s="18">
        <v>18</v>
      </c>
      <c r="Z6" s="18">
        <f t="shared" si="2"/>
        <v>855334</v>
      </c>
      <c r="AA6" s="23"/>
      <c r="AB6" s="3"/>
      <c r="AC6" s="3"/>
      <c r="AD6" s="3"/>
      <c r="AE6" s="3"/>
      <c r="AF6" s="3"/>
    </row>
    <row r="7" spans="1:32" ht="15" customHeight="1" x14ac:dyDescent="0.2">
      <c r="A7" s="29" t="s">
        <v>127</v>
      </c>
      <c r="B7" s="18">
        <v>369</v>
      </c>
      <c r="C7" s="17">
        <v>6</v>
      </c>
      <c r="D7" s="18">
        <v>106</v>
      </c>
      <c r="E7" s="16">
        <v>12816</v>
      </c>
      <c r="F7" s="18">
        <v>283</v>
      </c>
      <c r="G7" s="18">
        <v>0</v>
      </c>
      <c r="H7" s="18">
        <v>0</v>
      </c>
      <c r="I7" s="18">
        <v>11</v>
      </c>
      <c r="J7" s="17">
        <v>0</v>
      </c>
      <c r="K7" s="17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7">
        <v>0</v>
      </c>
      <c r="R7" s="19">
        <v>0</v>
      </c>
      <c r="S7" s="64">
        <f t="shared" si="0"/>
        <v>13591</v>
      </c>
      <c r="T7" s="25">
        <v>707</v>
      </c>
      <c r="U7" s="19">
        <v>0</v>
      </c>
      <c r="V7" s="18">
        <f t="shared" si="1"/>
        <v>14298</v>
      </c>
      <c r="W7" s="21">
        <v>1073</v>
      </c>
      <c r="X7" s="16">
        <v>2774</v>
      </c>
      <c r="Y7" s="28">
        <v>1158</v>
      </c>
      <c r="Z7" s="18">
        <f t="shared" si="2"/>
        <v>16987</v>
      </c>
      <c r="AA7" s="23"/>
      <c r="AB7" s="3"/>
      <c r="AC7" s="3"/>
      <c r="AD7" s="3"/>
      <c r="AE7" s="3"/>
      <c r="AF7" s="3"/>
    </row>
    <row r="8" spans="1:32" ht="15" customHeight="1" x14ac:dyDescent="0.2">
      <c r="A8" s="29" t="s">
        <v>128</v>
      </c>
      <c r="B8" s="18">
        <v>0</v>
      </c>
      <c r="C8" s="17">
        <v>2</v>
      </c>
      <c r="D8" s="18">
        <v>434</v>
      </c>
      <c r="E8" s="18">
        <v>12</v>
      </c>
      <c r="F8" s="16">
        <v>7601</v>
      </c>
      <c r="G8" s="18">
        <v>32</v>
      </c>
      <c r="H8" s="16">
        <v>2472</v>
      </c>
      <c r="I8" s="18">
        <v>17</v>
      </c>
      <c r="J8" s="17">
        <v>0</v>
      </c>
      <c r="K8" s="17">
        <v>4</v>
      </c>
      <c r="L8" s="18">
        <v>0</v>
      </c>
      <c r="M8" s="18">
        <v>0</v>
      </c>
      <c r="N8" s="18">
        <v>0</v>
      </c>
      <c r="O8" s="16">
        <v>3649</v>
      </c>
      <c r="P8" s="18">
        <v>2</v>
      </c>
      <c r="Q8" s="17">
        <v>0</v>
      </c>
      <c r="R8" s="19">
        <v>27</v>
      </c>
      <c r="S8" s="64">
        <f t="shared" si="0"/>
        <v>14252</v>
      </c>
      <c r="T8" s="21">
        <v>2985</v>
      </c>
      <c r="U8" s="19">
        <v>283</v>
      </c>
      <c r="V8" s="18">
        <f t="shared" si="1"/>
        <v>17520</v>
      </c>
      <c r="W8" s="25">
        <v>126</v>
      </c>
      <c r="X8" s="18">
        <v>738</v>
      </c>
      <c r="Y8" s="19">
        <v>0</v>
      </c>
      <c r="Z8" s="18">
        <f t="shared" si="2"/>
        <v>18384</v>
      </c>
      <c r="AA8" s="23"/>
      <c r="AB8" s="3"/>
      <c r="AC8" s="3"/>
      <c r="AD8" s="3"/>
      <c r="AE8" s="3"/>
      <c r="AF8" s="3"/>
    </row>
    <row r="9" spans="1:32" ht="15" customHeight="1" x14ac:dyDescent="0.2">
      <c r="A9" s="29" t="s">
        <v>129</v>
      </c>
      <c r="B9" s="18">
        <v>130</v>
      </c>
      <c r="C9" s="17">
        <v>0</v>
      </c>
      <c r="D9" s="18">
        <v>13</v>
      </c>
      <c r="E9" s="16">
        <v>2406</v>
      </c>
      <c r="F9" s="18">
        <v>0</v>
      </c>
      <c r="G9" s="16">
        <v>104422</v>
      </c>
      <c r="H9" s="18">
        <v>2</v>
      </c>
      <c r="I9" s="18">
        <v>471</v>
      </c>
      <c r="J9" s="17">
        <v>0</v>
      </c>
      <c r="K9" s="17">
        <v>199</v>
      </c>
      <c r="L9" s="18">
        <v>0</v>
      </c>
      <c r="M9" s="16">
        <v>1077</v>
      </c>
      <c r="N9" s="18">
        <v>906</v>
      </c>
      <c r="O9" s="18">
        <v>825</v>
      </c>
      <c r="P9" s="18">
        <v>0</v>
      </c>
      <c r="Q9" s="17">
        <v>0</v>
      </c>
      <c r="R9" s="19">
        <v>0</v>
      </c>
      <c r="S9" s="64">
        <f t="shared" si="0"/>
        <v>110451</v>
      </c>
      <c r="T9" s="25">
        <v>0</v>
      </c>
      <c r="U9" s="28">
        <v>2355</v>
      </c>
      <c r="V9" s="18">
        <f t="shared" si="1"/>
        <v>112806</v>
      </c>
      <c r="W9" s="25">
        <v>0</v>
      </c>
      <c r="X9" s="16">
        <v>9443</v>
      </c>
      <c r="Y9" s="19">
        <v>24</v>
      </c>
      <c r="Z9" s="18">
        <f t="shared" si="2"/>
        <v>122225</v>
      </c>
      <c r="AA9" s="23"/>
      <c r="AB9" s="3"/>
      <c r="AC9" s="3"/>
      <c r="AD9" s="3"/>
      <c r="AE9" s="3"/>
      <c r="AF9" s="3"/>
    </row>
    <row r="10" spans="1:32" ht="15" customHeight="1" x14ac:dyDescent="0.2">
      <c r="A10" s="29" t="s">
        <v>130</v>
      </c>
      <c r="B10" s="18">
        <v>0</v>
      </c>
      <c r="C10" s="18">
        <v>0</v>
      </c>
      <c r="D10" s="18">
        <v>4</v>
      </c>
      <c r="E10" s="18">
        <v>0</v>
      </c>
      <c r="F10" s="18">
        <v>0</v>
      </c>
      <c r="G10" s="18">
        <v>0</v>
      </c>
      <c r="H10" s="18">
        <v>17543</v>
      </c>
      <c r="I10" s="18">
        <v>92</v>
      </c>
      <c r="J10" s="18">
        <v>0</v>
      </c>
      <c r="K10" s="18">
        <v>0</v>
      </c>
      <c r="L10" s="18">
        <v>0</v>
      </c>
      <c r="M10" s="18">
        <v>0</v>
      </c>
      <c r="N10" s="18">
        <v>1619</v>
      </c>
      <c r="O10" s="18">
        <v>8</v>
      </c>
      <c r="P10" s="18">
        <v>0</v>
      </c>
      <c r="Q10" s="18">
        <v>0</v>
      </c>
      <c r="R10" s="18">
        <v>0</v>
      </c>
      <c r="S10" s="64">
        <f t="shared" si="0"/>
        <v>19266</v>
      </c>
      <c r="T10" s="18">
        <v>0</v>
      </c>
      <c r="U10" s="18">
        <v>6948</v>
      </c>
      <c r="V10" s="18">
        <f t="shared" si="1"/>
        <v>26214</v>
      </c>
      <c r="W10" s="18">
        <v>0</v>
      </c>
      <c r="X10" s="18">
        <v>1423</v>
      </c>
      <c r="Y10" s="18">
        <v>0</v>
      </c>
      <c r="Z10" s="18">
        <f t="shared" si="2"/>
        <v>27637</v>
      </c>
      <c r="AA10" s="23"/>
      <c r="AB10" s="3"/>
      <c r="AC10" s="3"/>
      <c r="AD10" s="3"/>
      <c r="AE10" s="3"/>
      <c r="AF10" s="3"/>
    </row>
    <row r="11" spans="1:32" ht="15" customHeight="1" x14ac:dyDescent="0.2">
      <c r="A11" s="29" t="s">
        <v>131</v>
      </c>
      <c r="B11" s="18">
        <v>260</v>
      </c>
      <c r="C11" s="18">
        <v>131</v>
      </c>
      <c r="D11" s="18">
        <v>21</v>
      </c>
      <c r="E11" s="18">
        <v>0</v>
      </c>
      <c r="F11" s="18">
        <v>0</v>
      </c>
      <c r="G11" s="18">
        <v>95</v>
      </c>
      <c r="H11" s="18">
        <v>177</v>
      </c>
      <c r="I11" s="18">
        <v>62072</v>
      </c>
      <c r="J11" s="18">
        <v>0</v>
      </c>
      <c r="K11" s="18">
        <v>0</v>
      </c>
      <c r="L11" s="18">
        <v>0</v>
      </c>
      <c r="M11" s="18">
        <v>0</v>
      </c>
      <c r="N11" s="18">
        <v>3462</v>
      </c>
      <c r="O11" s="18">
        <v>787</v>
      </c>
      <c r="P11" s="18">
        <v>10</v>
      </c>
      <c r="Q11" s="18">
        <v>203</v>
      </c>
      <c r="R11" s="18">
        <v>0</v>
      </c>
      <c r="S11" s="64">
        <f t="shared" si="0"/>
        <v>67218</v>
      </c>
      <c r="T11" s="18">
        <v>0</v>
      </c>
      <c r="U11" s="18">
        <v>18512</v>
      </c>
      <c r="V11" s="18">
        <f t="shared" si="1"/>
        <v>85730</v>
      </c>
      <c r="W11" s="18">
        <v>0</v>
      </c>
      <c r="X11" s="18">
        <v>680</v>
      </c>
      <c r="Y11" s="18">
        <v>0</v>
      </c>
      <c r="Z11" s="18">
        <f t="shared" si="2"/>
        <v>86410</v>
      </c>
      <c r="AA11" s="23"/>
      <c r="AB11" s="3"/>
      <c r="AC11" s="3"/>
      <c r="AD11" s="3"/>
      <c r="AE11" s="3"/>
      <c r="AF11" s="3"/>
    </row>
    <row r="12" spans="1:32" ht="15" customHeight="1" x14ac:dyDescent="0.2">
      <c r="A12" s="29" t="s">
        <v>132</v>
      </c>
      <c r="B12" s="18">
        <v>143</v>
      </c>
      <c r="C12" s="17">
        <v>0</v>
      </c>
      <c r="D12" s="18">
        <v>12</v>
      </c>
      <c r="E12" s="18">
        <v>0</v>
      </c>
      <c r="F12" s="18">
        <v>0</v>
      </c>
      <c r="G12" s="18">
        <v>0</v>
      </c>
      <c r="H12" s="18">
        <v>139</v>
      </c>
      <c r="I12" s="18">
        <v>22</v>
      </c>
      <c r="J12" s="27">
        <v>27319</v>
      </c>
      <c r="K12" s="17">
        <v>0</v>
      </c>
      <c r="L12" s="18">
        <v>0</v>
      </c>
      <c r="M12" s="16">
        <v>2057</v>
      </c>
      <c r="N12" s="18">
        <v>395</v>
      </c>
      <c r="O12" s="18">
        <v>2</v>
      </c>
      <c r="P12" s="18">
        <v>172</v>
      </c>
      <c r="Q12" s="17">
        <v>525</v>
      </c>
      <c r="R12" s="19">
        <v>1316</v>
      </c>
      <c r="S12" s="64">
        <f t="shared" si="0"/>
        <v>32102</v>
      </c>
      <c r="T12" s="25">
        <v>0</v>
      </c>
      <c r="U12" s="19">
        <v>583</v>
      </c>
      <c r="V12" s="18">
        <f t="shared" si="1"/>
        <v>32685</v>
      </c>
      <c r="W12" s="25">
        <v>0</v>
      </c>
      <c r="X12" s="16">
        <v>2225</v>
      </c>
      <c r="Y12" s="19">
        <v>0</v>
      </c>
      <c r="Z12" s="18">
        <f t="shared" si="2"/>
        <v>34910</v>
      </c>
      <c r="AA12" s="23"/>
      <c r="AB12" s="3"/>
      <c r="AC12" s="3"/>
      <c r="AD12" s="3"/>
      <c r="AE12" s="3"/>
      <c r="AF12" s="3"/>
    </row>
    <row r="13" spans="1:32" ht="15" customHeight="1" x14ac:dyDescent="0.2">
      <c r="A13" s="29" t="s">
        <v>133</v>
      </c>
      <c r="B13" s="18">
        <v>0</v>
      </c>
      <c r="C13" s="18">
        <v>13</v>
      </c>
      <c r="D13" s="18">
        <v>4372</v>
      </c>
      <c r="E13" s="18">
        <v>134</v>
      </c>
      <c r="F13" s="18">
        <v>40</v>
      </c>
      <c r="G13" s="18">
        <v>170</v>
      </c>
      <c r="H13" s="18">
        <v>3607</v>
      </c>
      <c r="I13" s="18">
        <v>413</v>
      </c>
      <c r="J13" s="18">
        <v>81</v>
      </c>
      <c r="K13" s="18">
        <v>57835</v>
      </c>
      <c r="L13" s="18">
        <v>1250</v>
      </c>
      <c r="M13" s="18">
        <v>47</v>
      </c>
      <c r="N13" s="18">
        <v>5617</v>
      </c>
      <c r="O13" s="18">
        <v>1191</v>
      </c>
      <c r="P13" s="18">
        <v>256</v>
      </c>
      <c r="Q13" s="18">
        <v>486</v>
      </c>
      <c r="R13" s="18">
        <v>469</v>
      </c>
      <c r="S13" s="64">
        <f t="shared" si="0"/>
        <v>75981</v>
      </c>
      <c r="T13" s="18">
        <v>1624</v>
      </c>
      <c r="U13" s="18">
        <v>11072</v>
      </c>
      <c r="V13" s="18">
        <f t="shared" si="1"/>
        <v>88677</v>
      </c>
      <c r="W13" s="18">
        <v>2432</v>
      </c>
      <c r="X13" s="18">
        <v>3929</v>
      </c>
      <c r="Y13" s="18">
        <v>0</v>
      </c>
      <c r="Z13" s="18">
        <f t="shared" si="2"/>
        <v>95038</v>
      </c>
      <c r="AA13" s="23"/>
      <c r="AB13" s="3"/>
      <c r="AC13" s="3"/>
      <c r="AD13" s="3"/>
      <c r="AE13" s="3"/>
      <c r="AF13" s="3"/>
    </row>
    <row r="14" spans="1:32" ht="15" customHeight="1" x14ac:dyDescent="0.2">
      <c r="A14" s="29" t="s">
        <v>134</v>
      </c>
      <c r="B14" s="18">
        <v>0</v>
      </c>
      <c r="C14" s="17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7">
        <v>0</v>
      </c>
      <c r="K14" s="17">
        <v>0</v>
      </c>
      <c r="L14" s="16">
        <v>72853</v>
      </c>
      <c r="M14" s="18">
        <v>146</v>
      </c>
      <c r="N14" s="18">
        <v>147</v>
      </c>
      <c r="O14" s="18">
        <v>0</v>
      </c>
      <c r="P14" s="18">
        <v>0</v>
      </c>
      <c r="Q14" s="17">
        <v>0</v>
      </c>
      <c r="R14" s="19">
        <v>10</v>
      </c>
      <c r="S14" s="64">
        <f t="shared" si="0"/>
        <v>73156</v>
      </c>
      <c r="T14" s="25">
        <v>0</v>
      </c>
      <c r="U14" s="28">
        <v>8667</v>
      </c>
      <c r="V14" s="18">
        <f t="shared" si="1"/>
        <v>81823</v>
      </c>
      <c r="W14" s="25">
        <v>0</v>
      </c>
      <c r="X14" s="16">
        <v>2985</v>
      </c>
      <c r="Y14" s="19">
        <v>0</v>
      </c>
      <c r="Z14" s="18">
        <f t="shared" si="2"/>
        <v>84808</v>
      </c>
      <c r="AA14" s="23"/>
      <c r="AB14" s="3"/>
      <c r="AC14" s="3"/>
      <c r="AD14" s="3"/>
      <c r="AE14" s="3"/>
      <c r="AF14" s="3"/>
    </row>
    <row r="15" spans="1:32" ht="15" customHeight="1" x14ac:dyDescent="0.2">
      <c r="A15" s="29" t="s">
        <v>135</v>
      </c>
      <c r="B15" s="18">
        <v>737</v>
      </c>
      <c r="C15" s="17">
        <v>1</v>
      </c>
      <c r="D15" s="18">
        <v>387</v>
      </c>
      <c r="E15" s="18">
        <v>0</v>
      </c>
      <c r="F15" s="18">
        <v>29</v>
      </c>
      <c r="G15" s="18">
        <v>191</v>
      </c>
      <c r="H15" s="16">
        <v>1013</v>
      </c>
      <c r="I15" s="18">
        <v>550</v>
      </c>
      <c r="J15" s="17">
        <v>191</v>
      </c>
      <c r="K15" s="17">
        <v>53</v>
      </c>
      <c r="L15" s="16">
        <v>2053</v>
      </c>
      <c r="M15" s="16">
        <v>88278</v>
      </c>
      <c r="N15" s="18">
        <v>734</v>
      </c>
      <c r="O15" s="16">
        <v>1122</v>
      </c>
      <c r="P15" s="18">
        <v>218</v>
      </c>
      <c r="Q15" s="17">
        <v>276</v>
      </c>
      <c r="R15" s="19">
        <v>185</v>
      </c>
      <c r="S15" s="64">
        <f t="shared" si="0"/>
        <v>96018</v>
      </c>
      <c r="T15" s="25">
        <v>0</v>
      </c>
      <c r="U15" s="19">
        <v>30</v>
      </c>
      <c r="V15" s="18">
        <f t="shared" si="1"/>
        <v>96048</v>
      </c>
      <c r="W15" s="25">
        <v>0</v>
      </c>
      <c r="X15" s="18">
        <v>450</v>
      </c>
      <c r="Y15" s="19">
        <v>8</v>
      </c>
      <c r="Z15" s="18">
        <f t="shared" si="2"/>
        <v>96490</v>
      </c>
      <c r="AA15" s="23"/>
      <c r="AB15" s="3"/>
      <c r="AC15" s="3"/>
      <c r="AD15" s="3"/>
      <c r="AE15" s="3"/>
      <c r="AF15" s="3"/>
    </row>
    <row r="16" spans="1:32" ht="15" customHeight="1" x14ac:dyDescent="0.2">
      <c r="A16" s="29" t="s">
        <v>136</v>
      </c>
      <c r="B16" s="18">
        <v>327</v>
      </c>
      <c r="C16" s="18">
        <v>428</v>
      </c>
      <c r="D16" s="18">
        <v>7445</v>
      </c>
      <c r="E16" s="18">
        <v>240</v>
      </c>
      <c r="F16" s="18">
        <v>256</v>
      </c>
      <c r="G16" s="18">
        <v>581</v>
      </c>
      <c r="H16" s="18">
        <v>11730</v>
      </c>
      <c r="I16" s="18">
        <v>3448</v>
      </c>
      <c r="J16" s="18">
        <v>322</v>
      </c>
      <c r="K16" s="18">
        <v>18428</v>
      </c>
      <c r="L16" s="18">
        <v>5948</v>
      </c>
      <c r="M16" s="18">
        <v>353</v>
      </c>
      <c r="N16" s="18">
        <v>175750</v>
      </c>
      <c r="O16" s="18">
        <v>739</v>
      </c>
      <c r="P16" s="18">
        <v>4684</v>
      </c>
      <c r="Q16" s="18">
        <v>1123</v>
      </c>
      <c r="R16" s="18">
        <v>2051</v>
      </c>
      <c r="S16" s="64">
        <f t="shared" si="0"/>
        <v>233853</v>
      </c>
      <c r="T16" s="18">
        <v>4</v>
      </c>
      <c r="U16" s="18">
        <v>74087</v>
      </c>
      <c r="V16" s="18">
        <f t="shared" si="1"/>
        <v>307944</v>
      </c>
      <c r="W16" s="18">
        <v>0</v>
      </c>
      <c r="X16" s="18">
        <v>12494</v>
      </c>
      <c r="Y16" s="18">
        <v>0</v>
      </c>
      <c r="Z16" s="18">
        <f t="shared" si="2"/>
        <v>320438</v>
      </c>
      <c r="AA16" s="23"/>
      <c r="AB16" s="3"/>
      <c r="AC16" s="3"/>
      <c r="AD16" s="3"/>
      <c r="AE16" s="3"/>
      <c r="AF16" s="3"/>
    </row>
    <row r="17" spans="1:32" ht="15" customHeight="1" x14ac:dyDescent="0.2">
      <c r="A17" s="29" t="s">
        <v>137</v>
      </c>
      <c r="B17" s="18">
        <v>87</v>
      </c>
      <c r="C17" s="17">
        <v>0</v>
      </c>
      <c r="D17" s="16">
        <v>2030</v>
      </c>
      <c r="E17" s="18">
        <v>4</v>
      </c>
      <c r="F17" s="18">
        <v>0</v>
      </c>
      <c r="G17" s="18">
        <v>0</v>
      </c>
      <c r="H17" s="18">
        <v>0</v>
      </c>
      <c r="I17" s="16">
        <v>1996</v>
      </c>
      <c r="J17" s="17">
        <v>4</v>
      </c>
      <c r="K17" s="17">
        <v>34</v>
      </c>
      <c r="L17" s="18">
        <v>198</v>
      </c>
      <c r="M17" s="18">
        <v>13</v>
      </c>
      <c r="N17" s="18">
        <v>499</v>
      </c>
      <c r="O17" s="16">
        <v>70328</v>
      </c>
      <c r="P17" s="16">
        <v>2670</v>
      </c>
      <c r="Q17" s="17">
        <v>0</v>
      </c>
      <c r="R17" s="19">
        <v>255</v>
      </c>
      <c r="S17" s="64">
        <f t="shared" si="0"/>
        <v>78118</v>
      </c>
      <c r="T17" s="25">
        <v>0</v>
      </c>
      <c r="U17" s="19">
        <v>60</v>
      </c>
      <c r="V17" s="18">
        <f t="shared" si="1"/>
        <v>78178</v>
      </c>
      <c r="W17" s="25">
        <v>0</v>
      </c>
      <c r="X17" s="18">
        <v>0</v>
      </c>
      <c r="Y17" s="19">
        <v>0</v>
      </c>
      <c r="Z17" s="18">
        <f t="shared" si="2"/>
        <v>78178</v>
      </c>
      <c r="AA17" s="23"/>
      <c r="AB17" s="3"/>
      <c r="AC17" s="3"/>
      <c r="AD17" s="3"/>
      <c r="AE17" s="3"/>
      <c r="AF17" s="3"/>
    </row>
    <row r="18" spans="1:32" ht="15" customHeight="1" x14ac:dyDescent="0.2">
      <c r="A18" s="29" t="s">
        <v>138</v>
      </c>
      <c r="B18" s="18">
        <v>0</v>
      </c>
      <c r="C18" s="17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2</v>
      </c>
      <c r="J18" s="17">
        <v>7</v>
      </c>
      <c r="K18" s="17">
        <v>396</v>
      </c>
      <c r="L18" s="18">
        <v>0</v>
      </c>
      <c r="M18" s="18">
        <v>0</v>
      </c>
      <c r="N18" s="18">
        <v>47</v>
      </c>
      <c r="O18" s="18">
        <v>237</v>
      </c>
      <c r="P18" s="16">
        <v>35844</v>
      </c>
      <c r="Q18" s="17">
        <v>927</v>
      </c>
      <c r="R18" s="19">
        <v>409</v>
      </c>
      <c r="S18" s="64">
        <f t="shared" si="0"/>
        <v>37869</v>
      </c>
      <c r="T18" s="25">
        <v>0</v>
      </c>
      <c r="U18" s="19">
        <v>186</v>
      </c>
      <c r="V18" s="18">
        <f t="shared" si="1"/>
        <v>38055</v>
      </c>
      <c r="W18" s="25">
        <v>0</v>
      </c>
      <c r="X18" s="18">
        <v>248</v>
      </c>
      <c r="Y18" s="19">
        <v>0</v>
      </c>
      <c r="Z18" s="18">
        <f t="shared" si="2"/>
        <v>38303</v>
      </c>
      <c r="AA18" s="23"/>
      <c r="AB18" s="3"/>
      <c r="AC18" s="3"/>
      <c r="AD18" s="3"/>
      <c r="AE18" s="3"/>
      <c r="AF18" s="3"/>
    </row>
    <row r="19" spans="1:32" ht="15" customHeight="1" x14ac:dyDescent="0.2">
      <c r="A19" s="29" t="s">
        <v>139</v>
      </c>
      <c r="B19" s="18">
        <v>69</v>
      </c>
      <c r="C19" s="17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9</v>
      </c>
      <c r="J19" s="17">
        <v>0</v>
      </c>
      <c r="K19" s="17">
        <v>0</v>
      </c>
      <c r="L19" s="18">
        <v>0</v>
      </c>
      <c r="M19" s="18">
        <v>0</v>
      </c>
      <c r="N19" s="18">
        <v>0</v>
      </c>
      <c r="O19" s="18">
        <v>501</v>
      </c>
      <c r="P19" s="18">
        <v>0</v>
      </c>
      <c r="Q19" s="27">
        <v>84815</v>
      </c>
      <c r="R19" s="19">
        <v>0</v>
      </c>
      <c r="S19" s="64">
        <f t="shared" si="0"/>
        <v>85394</v>
      </c>
      <c r="T19" s="25">
        <v>0</v>
      </c>
      <c r="U19" s="19">
        <v>0</v>
      </c>
      <c r="V19" s="18">
        <f t="shared" si="1"/>
        <v>85394</v>
      </c>
      <c r="W19" s="25">
        <v>0</v>
      </c>
      <c r="X19" s="18">
        <v>168</v>
      </c>
      <c r="Y19" s="19">
        <v>0</v>
      </c>
      <c r="Z19" s="18">
        <f t="shared" si="2"/>
        <v>85562</v>
      </c>
      <c r="AA19" s="23"/>
      <c r="AB19" s="3"/>
      <c r="AC19" s="3"/>
      <c r="AD19" s="3"/>
      <c r="AE19" s="3"/>
      <c r="AF19" s="3"/>
    </row>
    <row r="20" spans="1:32" ht="15" customHeight="1" x14ac:dyDescent="0.2">
      <c r="A20" s="32" t="s">
        <v>140</v>
      </c>
      <c r="B20" s="18">
        <v>628</v>
      </c>
      <c r="C20" s="18">
        <v>329</v>
      </c>
      <c r="D20" s="18">
        <v>10489</v>
      </c>
      <c r="E20" s="18">
        <v>1841</v>
      </c>
      <c r="F20" s="18">
        <v>46</v>
      </c>
      <c r="G20" s="18">
        <v>533</v>
      </c>
      <c r="H20" s="18">
        <v>130318</v>
      </c>
      <c r="I20" s="18">
        <v>14698</v>
      </c>
      <c r="J20" s="18">
        <v>1822</v>
      </c>
      <c r="K20" s="18">
        <v>1732</v>
      </c>
      <c r="L20" s="18">
        <v>0</v>
      </c>
      <c r="M20" s="18">
        <v>173</v>
      </c>
      <c r="N20" s="18">
        <v>3207</v>
      </c>
      <c r="O20" s="18">
        <v>19</v>
      </c>
      <c r="P20" s="18">
        <v>684</v>
      </c>
      <c r="Q20" s="18">
        <v>0</v>
      </c>
      <c r="R20" s="18">
        <v>27543</v>
      </c>
      <c r="S20" s="64">
        <f t="shared" si="0"/>
        <v>194062</v>
      </c>
      <c r="T20" s="18">
        <v>-5845</v>
      </c>
      <c r="U20" s="18">
        <v>24905</v>
      </c>
      <c r="V20" s="18">
        <f t="shared" si="1"/>
        <v>213122</v>
      </c>
      <c r="W20" s="18">
        <v>-147069</v>
      </c>
      <c r="X20" s="18">
        <v>1315</v>
      </c>
      <c r="Y20" s="18">
        <v>0</v>
      </c>
      <c r="Z20" s="18">
        <f t="shared" si="2"/>
        <v>67368</v>
      </c>
      <c r="AA20" s="23"/>
      <c r="AB20" s="3"/>
      <c r="AC20" s="3"/>
      <c r="AD20" s="3"/>
      <c r="AE20" s="3"/>
      <c r="AF20" s="3"/>
    </row>
    <row r="21" spans="1:32" ht="15" customHeight="1" x14ac:dyDescent="0.2">
      <c r="A21" s="37" t="s">
        <v>78</v>
      </c>
      <c r="B21" s="64">
        <f>SUM(B4:B20)</f>
        <v>31901</v>
      </c>
      <c r="C21" s="64">
        <f t="shared" ref="C21:Y21" si="3">SUM(C4:C20)</f>
        <v>11400</v>
      </c>
      <c r="D21" s="64">
        <f t="shared" si="3"/>
        <v>346382</v>
      </c>
      <c r="E21" s="64">
        <f t="shared" si="3"/>
        <v>17519</v>
      </c>
      <c r="F21" s="64">
        <f t="shared" si="3"/>
        <v>10894</v>
      </c>
      <c r="G21" s="64">
        <f t="shared" si="3"/>
        <v>107795</v>
      </c>
      <c r="H21" s="64">
        <f t="shared" si="3"/>
        <v>173437</v>
      </c>
      <c r="I21" s="64">
        <f t="shared" si="3"/>
        <v>84272</v>
      </c>
      <c r="J21" s="64">
        <f t="shared" si="3"/>
        <v>29746</v>
      </c>
      <c r="K21" s="64">
        <f t="shared" si="3"/>
        <v>78940</v>
      </c>
      <c r="L21" s="64">
        <f t="shared" si="3"/>
        <v>82302</v>
      </c>
      <c r="M21" s="64">
        <f t="shared" si="3"/>
        <v>92144</v>
      </c>
      <c r="N21" s="64">
        <f t="shared" si="3"/>
        <v>194461</v>
      </c>
      <c r="O21" s="64">
        <f t="shared" si="3"/>
        <v>79412</v>
      </c>
      <c r="P21" s="64">
        <f t="shared" si="3"/>
        <v>44540</v>
      </c>
      <c r="Q21" s="64">
        <f t="shared" si="3"/>
        <v>88355</v>
      </c>
      <c r="R21" s="64">
        <f t="shared" si="3"/>
        <v>32288</v>
      </c>
      <c r="S21" s="64">
        <f t="shared" si="0"/>
        <v>1505788</v>
      </c>
      <c r="T21" s="64">
        <f t="shared" si="3"/>
        <v>412693</v>
      </c>
      <c r="U21" s="64">
        <f t="shared" si="3"/>
        <v>154920</v>
      </c>
      <c r="V21" s="18">
        <f t="shared" si="1"/>
        <v>2073401</v>
      </c>
      <c r="W21" s="64">
        <f t="shared" si="3"/>
        <v>0</v>
      </c>
      <c r="X21" s="64">
        <f t="shared" si="3"/>
        <v>82470</v>
      </c>
      <c r="Y21" s="64">
        <f t="shared" si="3"/>
        <v>1208</v>
      </c>
      <c r="Z21" s="18">
        <f t="shared" si="2"/>
        <v>2154663</v>
      </c>
      <c r="AA21" s="84"/>
      <c r="AB21" s="3"/>
      <c r="AC21" s="3"/>
      <c r="AD21" s="3"/>
      <c r="AE21" s="3"/>
      <c r="AF21" s="3"/>
    </row>
    <row r="22" spans="1:32" x14ac:dyDescent="0.2"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79"/>
      <c r="T22" s="48"/>
      <c r="U22" s="48"/>
      <c r="V22" s="48"/>
      <c r="W22" s="48"/>
      <c r="X22" s="48"/>
      <c r="Y22" s="48"/>
      <c r="Z22" s="48"/>
    </row>
    <row r="23" spans="1:32" x14ac:dyDescent="0.2">
      <c r="A23" s="4" t="s">
        <v>109</v>
      </c>
      <c r="B23" s="92">
        <f>S21-'Use 17'!S21</f>
        <v>692777</v>
      </c>
      <c r="S23" s="86"/>
    </row>
    <row r="24" spans="1:32" x14ac:dyDescent="0.2">
      <c r="A24" s="4" t="s">
        <v>108</v>
      </c>
      <c r="B24" s="92">
        <f>X21-Y21</f>
        <v>81262</v>
      </c>
    </row>
    <row r="25" spans="1:32" x14ac:dyDescent="0.2">
      <c r="A25" s="4" t="s">
        <v>110</v>
      </c>
      <c r="B25" s="92">
        <f>B23+B24</f>
        <v>774039</v>
      </c>
    </row>
    <row r="26" spans="1:32" x14ac:dyDescent="0.2">
      <c r="B26" s="92"/>
    </row>
    <row r="27" spans="1:32" x14ac:dyDescent="0.2">
      <c r="A27" s="4" t="s">
        <v>111</v>
      </c>
      <c r="B27" s="92">
        <f>'Use 17'!S27</f>
        <v>692777</v>
      </c>
    </row>
    <row r="28" spans="1:32" x14ac:dyDescent="0.2">
      <c r="A28" s="4" t="s">
        <v>108</v>
      </c>
      <c r="B28" s="92">
        <f>X21-Y21</f>
        <v>81262</v>
      </c>
    </row>
    <row r="29" spans="1:32" x14ac:dyDescent="0.2">
      <c r="A29" s="4" t="s">
        <v>112</v>
      </c>
      <c r="B29" s="92">
        <f>B27+B28</f>
        <v>774039</v>
      </c>
    </row>
    <row r="30" spans="1:32" x14ac:dyDescent="0.2">
      <c r="B30" s="92"/>
    </row>
    <row r="31" spans="1:32" x14ac:dyDescent="0.2">
      <c r="A31" s="4" t="s">
        <v>113</v>
      </c>
      <c r="B31" s="92">
        <f>'Use 17'!T31+'Use 17'!U31+'Use 17'!V31+'Use 17'!W31+'Use 17'!X31+'Use 17'!Y31-'Supply 17'!T21-'Supply 17'!U21</f>
        <v>774039</v>
      </c>
    </row>
    <row r="32" spans="1:32" x14ac:dyDescent="0.2">
      <c r="B32" s="92"/>
    </row>
    <row r="33" spans="1:2" x14ac:dyDescent="0.2">
      <c r="A33" s="4" t="s">
        <v>114</v>
      </c>
      <c r="B33" s="92">
        <f>Z21</f>
        <v>2154663</v>
      </c>
    </row>
    <row r="34" spans="1:2" x14ac:dyDescent="0.2">
      <c r="A34" s="4" t="s">
        <v>115</v>
      </c>
      <c r="B34" s="92">
        <f>'Use 17'!AA21</f>
        <v>2154663</v>
      </c>
    </row>
    <row r="35" spans="1:2" x14ac:dyDescent="0.2">
      <c r="B35" s="92"/>
    </row>
    <row r="36" spans="1:2" x14ac:dyDescent="0.2">
      <c r="A36" s="4" t="s">
        <v>116</v>
      </c>
      <c r="B36" s="92">
        <f>'Use 17'!S31</f>
        <v>1505788</v>
      </c>
    </row>
    <row r="37" spans="1:2" x14ac:dyDescent="0.2">
      <c r="A37" s="4" t="s">
        <v>117</v>
      </c>
      <c r="B37" s="92">
        <f>S21</f>
        <v>1505788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workbookViewId="0">
      <pane xSplit="1" ySplit="3" topLeftCell="O26" activePane="bottomRight" state="frozen"/>
      <selection pane="topRight" activeCell="B1" sqref="B1"/>
      <selection pane="bottomLeft" activeCell="A4" sqref="A4"/>
      <selection pane="bottomRight" activeCell="S33" sqref="S33:AA33"/>
    </sheetView>
  </sheetViews>
  <sheetFormatPr defaultColWidth="9.33203125" defaultRowHeight="12.75" x14ac:dyDescent="0.2"/>
  <cols>
    <col min="1" max="1" width="54" style="3" bestFit="1" customWidth="1"/>
    <col min="2" max="27" width="10.83203125" style="3" customWidth="1"/>
    <col min="28" max="16384" width="9.33203125" style="4"/>
  </cols>
  <sheetData>
    <row r="1" spans="1:29" ht="15" customHeight="1" x14ac:dyDescent="0.2">
      <c r="A1" s="97" t="s">
        <v>103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83"/>
    </row>
    <row r="2" spans="1:29" ht="165.75" x14ac:dyDescent="0.2">
      <c r="A2" s="5"/>
      <c r="B2" s="6" t="s">
        <v>124</v>
      </c>
      <c r="C2" s="7" t="s">
        <v>125</v>
      </c>
      <c r="D2" s="7" t="s">
        <v>126</v>
      </c>
      <c r="E2" s="8" t="s">
        <v>127</v>
      </c>
      <c r="F2" s="8" t="s">
        <v>128</v>
      </c>
      <c r="G2" s="8" t="s">
        <v>129</v>
      </c>
      <c r="H2" s="8" t="s">
        <v>130</v>
      </c>
      <c r="I2" s="8" t="s">
        <v>131</v>
      </c>
      <c r="J2" s="8" t="s">
        <v>132</v>
      </c>
      <c r="K2" s="8" t="s">
        <v>133</v>
      </c>
      <c r="L2" s="8" t="s">
        <v>134</v>
      </c>
      <c r="M2" s="8" t="s">
        <v>135</v>
      </c>
      <c r="N2" s="8" t="s">
        <v>136</v>
      </c>
      <c r="O2" s="9" t="s">
        <v>137</v>
      </c>
      <c r="P2" s="10" t="s">
        <v>138</v>
      </c>
      <c r="Q2" s="8" t="s">
        <v>139</v>
      </c>
      <c r="R2" s="8" t="s">
        <v>140</v>
      </c>
      <c r="S2" s="49" t="s">
        <v>79</v>
      </c>
      <c r="T2" s="11" t="s">
        <v>80</v>
      </c>
      <c r="U2" s="11" t="s">
        <v>81</v>
      </c>
      <c r="V2" s="8" t="s">
        <v>82</v>
      </c>
      <c r="W2" s="8" t="s">
        <v>83</v>
      </c>
      <c r="X2" s="10" t="s">
        <v>84</v>
      </c>
      <c r="Y2" s="8" t="s">
        <v>85</v>
      </c>
      <c r="Z2" s="12" t="s">
        <v>86</v>
      </c>
      <c r="AA2" s="50" t="s">
        <v>87</v>
      </c>
      <c r="AB2" s="3"/>
      <c r="AC2" s="3"/>
    </row>
    <row r="3" spans="1:29" ht="15" customHeight="1" x14ac:dyDescent="0.2">
      <c r="A3" s="5"/>
      <c r="B3" s="13">
        <v>1</v>
      </c>
      <c r="C3" s="14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4">
        <v>9</v>
      </c>
      <c r="K3" s="14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4">
        <v>17</v>
      </c>
      <c r="S3" s="51">
        <v>22</v>
      </c>
      <c r="T3" s="13">
        <v>23</v>
      </c>
      <c r="U3" s="13">
        <v>24</v>
      </c>
      <c r="V3" s="13">
        <v>25</v>
      </c>
      <c r="W3" s="13">
        <v>26</v>
      </c>
      <c r="X3" s="13">
        <v>27</v>
      </c>
      <c r="Y3" s="13">
        <v>28</v>
      </c>
      <c r="Z3" s="13">
        <v>29</v>
      </c>
      <c r="AA3" s="51">
        <v>30</v>
      </c>
      <c r="AB3" s="3"/>
      <c r="AC3" s="3"/>
    </row>
    <row r="4" spans="1:29" ht="15" customHeight="1" x14ac:dyDescent="0.2">
      <c r="A4" s="85" t="s">
        <v>124</v>
      </c>
      <c r="B4" s="18">
        <v>5992</v>
      </c>
      <c r="C4" s="18">
        <v>0</v>
      </c>
      <c r="D4" s="18">
        <v>20285</v>
      </c>
      <c r="E4" s="18">
        <v>0</v>
      </c>
      <c r="F4" s="18">
        <v>0</v>
      </c>
      <c r="G4" s="18">
        <v>136</v>
      </c>
      <c r="H4" s="18">
        <v>200</v>
      </c>
      <c r="I4" s="18">
        <v>0</v>
      </c>
      <c r="J4" s="18">
        <v>623</v>
      </c>
      <c r="K4" s="18">
        <v>0</v>
      </c>
      <c r="L4" s="18">
        <v>0</v>
      </c>
      <c r="M4" s="18">
        <v>4</v>
      </c>
      <c r="N4" s="18">
        <v>299</v>
      </c>
      <c r="O4" s="18">
        <v>152</v>
      </c>
      <c r="P4" s="18">
        <v>0</v>
      </c>
      <c r="Q4" s="18">
        <v>381</v>
      </c>
      <c r="R4" s="18">
        <v>218</v>
      </c>
      <c r="S4" s="18">
        <v>28290</v>
      </c>
      <c r="T4" s="18">
        <v>27047</v>
      </c>
      <c r="U4" s="18">
        <v>17</v>
      </c>
      <c r="V4" s="18">
        <v>7670</v>
      </c>
      <c r="W4" s="18">
        <v>0</v>
      </c>
      <c r="X4" s="18">
        <v>62</v>
      </c>
      <c r="Y4" s="18">
        <v>-220</v>
      </c>
      <c r="Z4" s="18">
        <v>0</v>
      </c>
      <c r="AA4" s="18">
        <v>62866</v>
      </c>
      <c r="AB4" s="87"/>
    </row>
    <row r="5" spans="1:29" ht="15" customHeight="1" x14ac:dyDescent="0.2">
      <c r="A5" s="85" t="s">
        <v>125</v>
      </c>
      <c r="B5" s="18">
        <v>721</v>
      </c>
      <c r="C5" s="18">
        <v>919</v>
      </c>
      <c r="D5" s="18">
        <v>29362</v>
      </c>
      <c r="E5" s="18">
        <v>2858</v>
      </c>
      <c r="F5" s="18">
        <v>49</v>
      </c>
      <c r="G5" s="18">
        <v>1160</v>
      </c>
      <c r="H5" s="18">
        <v>437</v>
      </c>
      <c r="I5" s="18">
        <v>92</v>
      </c>
      <c r="J5" s="18">
        <v>354</v>
      </c>
      <c r="K5" s="18">
        <v>33</v>
      </c>
      <c r="L5" s="18">
        <v>49</v>
      </c>
      <c r="M5" s="18">
        <v>94</v>
      </c>
      <c r="N5" s="18">
        <v>610</v>
      </c>
      <c r="O5" s="18">
        <v>227</v>
      </c>
      <c r="P5" s="18">
        <v>218</v>
      </c>
      <c r="Q5" s="18">
        <v>385</v>
      </c>
      <c r="R5" s="18">
        <v>334</v>
      </c>
      <c r="S5" s="18">
        <v>37902</v>
      </c>
      <c r="T5" s="18">
        <v>15012</v>
      </c>
      <c r="U5" s="18">
        <v>3743</v>
      </c>
      <c r="V5" s="18">
        <v>5951</v>
      </c>
      <c r="W5" s="18">
        <v>32</v>
      </c>
      <c r="X5" s="18">
        <v>93</v>
      </c>
      <c r="Y5" s="18">
        <v>992</v>
      </c>
      <c r="Z5" s="18">
        <v>0</v>
      </c>
      <c r="AA5" s="18">
        <v>63725</v>
      </c>
      <c r="AB5" s="87"/>
    </row>
    <row r="6" spans="1:29" ht="15" customHeight="1" x14ac:dyDescent="0.2">
      <c r="A6" s="29" t="s">
        <v>126</v>
      </c>
      <c r="B6" s="16">
        <v>8131</v>
      </c>
      <c r="C6" s="16">
        <v>460</v>
      </c>
      <c r="D6" s="16">
        <v>153055</v>
      </c>
      <c r="E6" s="16">
        <v>1388</v>
      </c>
      <c r="F6" s="16">
        <v>1326</v>
      </c>
      <c r="G6" s="16">
        <v>30236</v>
      </c>
      <c r="H6" s="16">
        <v>10311</v>
      </c>
      <c r="I6" s="16">
        <v>9676</v>
      </c>
      <c r="J6" s="16">
        <v>7042</v>
      </c>
      <c r="K6" s="16">
        <v>5007</v>
      </c>
      <c r="L6" s="16">
        <v>681</v>
      </c>
      <c r="M6" s="16">
        <v>2640</v>
      </c>
      <c r="N6" s="16">
        <v>7920</v>
      </c>
      <c r="O6" s="16">
        <v>3506</v>
      </c>
      <c r="P6" s="16">
        <v>1209</v>
      </c>
      <c r="Q6" s="16">
        <v>9039</v>
      </c>
      <c r="R6" s="16">
        <v>4334</v>
      </c>
      <c r="S6" s="16">
        <v>255961</v>
      </c>
      <c r="T6" s="16">
        <v>418322</v>
      </c>
      <c r="U6" s="16">
        <v>9676</v>
      </c>
      <c r="V6" s="16">
        <v>122665</v>
      </c>
      <c r="W6" s="16">
        <v>5765</v>
      </c>
      <c r="X6" s="16">
        <v>41423</v>
      </c>
      <c r="Y6" s="16">
        <v>1522</v>
      </c>
      <c r="Z6" s="16">
        <v>0</v>
      </c>
      <c r="AA6" s="16">
        <v>855334</v>
      </c>
      <c r="AB6" s="87"/>
    </row>
    <row r="7" spans="1:29" ht="15" customHeight="1" x14ac:dyDescent="0.2">
      <c r="A7" s="29" t="s">
        <v>127</v>
      </c>
      <c r="B7" s="18">
        <v>429</v>
      </c>
      <c r="C7" s="18">
        <v>987</v>
      </c>
      <c r="D7" s="16">
        <v>2579</v>
      </c>
      <c r="E7" s="16">
        <v>1870</v>
      </c>
      <c r="F7" s="18">
        <v>151</v>
      </c>
      <c r="G7" s="18">
        <v>123</v>
      </c>
      <c r="H7" s="16">
        <v>1338</v>
      </c>
      <c r="I7" s="17">
        <v>342</v>
      </c>
      <c r="J7" s="18">
        <v>391</v>
      </c>
      <c r="K7" s="18">
        <v>238</v>
      </c>
      <c r="L7" s="18">
        <v>124</v>
      </c>
      <c r="M7" s="18">
        <v>240</v>
      </c>
      <c r="N7" s="18">
        <v>355</v>
      </c>
      <c r="O7" s="18">
        <v>391</v>
      </c>
      <c r="P7" s="18">
        <v>262</v>
      </c>
      <c r="Q7" s="18">
        <v>394</v>
      </c>
      <c r="R7" s="19">
        <v>636</v>
      </c>
      <c r="S7" s="19">
        <f t="shared" ref="S7:S30" si="0">SUM(B7:R7)</f>
        <v>10850</v>
      </c>
      <c r="T7" s="25">
        <v>715</v>
      </c>
      <c r="U7" s="18">
        <v>0</v>
      </c>
      <c r="V7" s="16">
        <v>5258</v>
      </c>
      <c r="W7" s="18">
        <v>11</v>
      </c>
      <c r="X7" s="18">
        <v>153</v>
      </c>
      <c r="Y7" s="18">
        <v>0</v>
      </c>
      <c r="Z7" s="52"/>
      <c r="AA7" s="88">
        <f t="shared" ref="AA7:AA19" si="1">SUM(S7:Z7)</f>
        <v>16987</v>
      </c>
      <c r="AB7" s="87"/>
    </row>
    <row r="8" spans="1:29" ht="15" customHeight="1" x14ac:dyDescent="0.2">
      <c r="A8" s="29" t="s">
        <v>128</v>
      </c>
      <c r="B8" s="18">
        <v>341</v>
      </c>
      <c r="C8" s="18">
        <v>17</v>
      </c>
      <c r="D8" s="16">
        <v>1868</v>
      </c>
      <c r="E8" s="18">
        <v>37</v>
      </c>
      <c r="F8" s="16">
        <v>3034</v>
      </c>
      <c r="G8" s="18">
        <v>64</v>
      </c>
      <c r="H8" s="18">
        <v>298</v>
      </c>
      <c r="I8" s="17">
        <v>58</v>
      </c>
      <c r="J8" s="18">
        <v>100</v>
      </c>
      <c r="K8" s="18">
        <v>64</v>
      </c>
      <c r="L8" s="18">
        <v>93</v>
      </c>
      <c r="M8" s="18">
        <v>68</v>
      </c>
      <c r="N8" s="18">
        <v>337</v>
      </c>
      <c r="O8" s="16">
        <v>1328</v>
      </c>
      <c r="P8" s="18">
        <v>76</v>
      </c>
      <c r="Q8" s="18">
        <v>278</v>
      </c>
      <c r="R8" s="19">
        <v>125</v>
      </c>
      <c r="S8" s="19">
        <f t="shared" si="0"/>
        <v>8186</v>
      </c>
      <c r="T8" s="21">
        <v>4775</v>
      </c>
      <c r="U8" s="18">
        <v>402</v>
      </c>
      <c r="V8" s="16">
        <v>2730</v>
      </c>
      <c r="W8" s="16">
        <v>2299</v>
      </c>
      <c r="X8" s="18">
        <v>0</v>
      </c>
      <c r="Y8" s="30">
        <v>-8</v>
      </c>
      <c r="Z8" s="52"/>
      <c r="AA8" s="88">
        <f t="shared" si="1"/>
        <v>18384</v>
      </c>
      <c r="AB8" s="87"/>
    </row>
    <row r="9" spans="1:29" ht="15" customHeight="1" x14ac:dyDescent="0.2">
      <c r="A9" s="29" t="s">
        <v>129</v>
      </c>
      <c r="B9" s="18">
        <v>393</v>
      </c>
      <c r="C9" s="18">
        <v>234</v>
      </c>
      <c r="D9" s="18">
        <v>316</v>
      </c>
      <c r="E9" s="16">
        <v>1086</v>
      </c>
      <c r="F9" s="18">
        <v>91</v>
      </c>
      <c r="G9" s="16">
        <v>30991</v>
      </c>
      <c r="H9" s="18">
        <v>441</v>
      </c>
      <c r="I9" s="17">
        <v>954</v>
      </c>
      <c r="J9" s="18">
        <v>125</v>
      </c>
      <c r="K9" s="18">
        <v>621</v>
      </c>
      <c r="L9" s="18">
        <v>68</v>
      </c>
      <c r="M9" s="16">
        <v>12525</v>
      </c>
      <c r="N9" s="18">
        <v>1402</v>
      </c>
      <c r="O9" s="16">
        <v>3564</v>
      </c>
      <c r="P9" s="18">
        <v>930</v>
      </c>
      <c r="Q9" s="18">
        <v>896</v>
      </c>
      <c r="R9" s="19">
        <v>240</v>
      </c>
      <c r="S9" s="19">
        <f t="shared" si="0"/>
        <v>54877</v>
      </c>
      <c r="T9" s="25">
        <v>0</v>
      </c>
      <c r="U9" s="16">
        <v>3348</v>
      </c>
      <c r="V9" s="18">
        <v>147</v>
      </c>
      <c r="W9" s="18">
        <v>480</v>
      </c>
      <c r="X9" s="16">
        <v>63373</v>
      </c>
      <c r="Y9" s="18">
        <v>0</v>
      </c>
      <c r="Z9" s="52"/>
      <c r="AA9" s="88">
        <f t="shared" si="1"/>
        <v>122225</v>
      </c>
      <c r="AB9" s="87"/>
    </row>
    <row r="10" spans="1:29" ht="15" customHeight="1" x14ac:dyDescent="0.2">
      <c r="A10" s="29" t="s">
        <v>130</v>
      </c>
      <c r="B10" s="18">
        <v>107</v>
      </c>
      <c r="C10" s="18">
        <v>22</v>
      </c>
      <c r="D10" s="18">
        <v>4183</v>
      </c>
      <c r="E10" s="18">
        <v>100</v>
      </c>
      <c r="F10" s="18">
        <v>96</v>
      </c>
      <c r="G10" s="18">
        <v>305</v>
      </c>
      <c r="H10" s="18">
        <v>8371</v>
      </c>
      <c r="I10" s="18">
        <v>884</v>
      </c>
      <c r="J10" s="18">
        <v>34</v>
      </c>
      <c r="K10" s="18">
        <v>401</v>
      </c>
      <c r="L10" s="18">
        <v>157</v>
      </c>
      <c r="M10" s="18">
        <v>54</v>
      </c>
      <c r="N10" s="18">
        <v>1844</v>
      </c>
      <c r="O10" s="18">
        <v>158</v>
      </c>
      <c r="P10" s="18">
        <v>96</v>
      </c>
      <c r="Q10" s="18">
        <v>160</v>
      </c>
      <c r="R10" s="18">
        <v>132</v>
      </c>
      <c r="S10" s="18">
        <v>17104</v>
      </c>
      <c r="T10" s="18">
        <v>0</v>
      </c>
      <c r="U10" s="18">
        <v>2436</v>
      </c>
      <c r="V10" s="18">
        <v>8097</v>
      </c>
      <c r="W10" s="18">
        <v>0</v>
      </c>
      <c r="X10" s="18">
        <v>0</v>
      </c>
      <c r="Y10" s="18">
        <v>0</v>
      </c>
      <c r="Z10" s="18">
        <v>0</v>
      </c>
      <c r="AA10" s="18">
        <v>27637</v>
      </c>
      <c r="AB10" s="87"/>
    </row>
    <row r="11" spans="1:29" ht="15" customHeight="1" x14ac:dyDescent="0.2">
      <c r="A11" s="29" t="s">
        <v>131</v>
      </c>
      <c r="B11" s="18">
        <v>315</v>
      </c>
      <c r="C11" s="18">
        <v>98</v>
      </c>
      <c r="D11" s="18">
        <v>2697</v>
      </c>
      <c r="E11" s="18">
        <v>114</v>
      </c>
      <c r="F11" s="18">
        <v>479</v>
      </c>
      <c r="G11" s="18">
        <v>234</v>
      </c>
      <c r="H11" s="18">
        <v>6352</v>
      </c>
      <c r="I11" s="18">
        <v>23186</v>
      </c>
      <c r="J11" s="18">
        <v>91</v>
      </c>
      <c r="K11" s="18">
        <v>409</v>
      </c>
      <c r="L11" s="18">
        <v>275</v>
      </c>
      <c r="M11" s="18">
        <v>152</v>
      </c>
      <c r="N11" s="18">
        <v>4571</v>
      </c>
      <c r="O11" s="18">
        <v>806</v>
      </c>
      <c r="P11" s="18">
        <v>233</v>
      </c>
      <c r="Q11" s="18">
        <v>764</v>
      </c>
      <c r="R11" s="18">
        <v>237</v>
      </c>
      <c r="S11" s="18">
        <v>41013</v>
      </c>
      <c r="T11" s="18">
        <v>0</v>
      </c>
      <c r="U11" s="18">
        <v>36283</v>
      </c>
      <c r="V11" s="18">
        <v>8340</v>
      </c>
      <c r="W11" s="18">
        <v>774</v>
      </c>
      <c r="X11" s="18">
        <v>0</v>
      </c>
      <c r="Y11" s="18">
        <v>0</v>
      </c>
      <c r="Z11" s="18">
        <v>0</v>
      </c>
      <c r="AA11" s="18">
        <v>86410</v>
      </c>
      <c r="AB11" s="87"/>
    </row>
    <row r="12" spans="1:29" ht="15" customHeight="1" x14ac:dyDescent="0.2">
      <c r="A12" s="29" t="s">
        <v>132</v>
      </c>
      <c r="B12" s="18">
        <v>10</v>
      </c>
      <c r="C12" s="18">
        <v>15</v>
      </c>
      <c r="D12" s="18">
        <v>489</v>
      </c>
      <c r="E12" s="18">
        <v>33</v>
      </c>
      <c r="F12" s="18">
        <v>18</v>
      </c>
      <c r="G12" s="18">
        <v>114</v>
      </c>
      <c r="H12" s="18">
        <v>649</v>
      </c>
      <c r="I12" s="17">
        <v>603</v>
      </c>
      <c r="J12" s="18">
        <v>85</v>
      </c>
      <c r="K12" s="18">
        <v>257</v>
      </c>
      <c r="L12" s="18">
        <v>278</v>
      </c>
      <c r="M12" s="18">
        <v>32</v>
      </c>
      <c r="N12" s="18">
        <v>1537</v>
      </c>
      <c r="O12" s="18">
        <v>245</v>
      </c>
      <c r="P12" s="18">
        <v>84</v>
      </c>
      <c r="Q12" s="16">
        <v>1003</v>
      </c>
      <c r="R12" s="19">
        <v>159</v>
      </c>
      <c r="S12" s="19">
        <f t="shared" si="0"/>
        <v>5611</v>
      </c>
      <c r="T12" s="25">
        <v>0</v>
      </c>
      <c r="U12" s="18">
        <v>58</v>
      </c>
      <c r="V12" s="16">
        <v>29190</v>
      </c>
      <c r="W12" s="18">
        <v>51</v>
      </c>
      <c r="X12" s="18">
        <v>0</v>
      </c>
      <c r="Y12" s="18">
        <v>0</v>
      </c>
      <c r="Z12" s="52"/>
      <c r="AA12" s="88">
        <f t="shared" si="1"/>
        <v>34910</v>
      </c>
      <c r="AB12" s="87"/>
    </row>
    <row r="13" spans="1:29" ht="15" customHeight="1" x14ac:dyDescent="0.2">
      <c r="A13" s="29" t="s">
        <v>133</v>
      </c>
      <c r="B13" s="18">
        <v>184</v>
      </c>
      <c r="C13" s="18">
        <v>56</v>
      </c>
      <c r="D13" s="18">
        <v>2413</v>
      </c>
      <c r="E13" s="18">
        <v>223</v>
      </c>
      <c r="F13" s="18">
        <v>132</v>
      </c>
      <c r="G13" s="18">
        <v>903</v>
      </c>
      <c r="H13" s="18">
        <v>4416</v>
      </c>
      <c r="I13" s="18">
        <v>1063</v>
      </c>
      <c r="J13" s="18">
        <v>480</v>
      </c>
      <c r="K13" s="18">
        <v>14810</v>
      </c>
      <c r="L13" s="18">
        <v>2468</v>
      </c>
      <c r="M13" s="18">
        <v>735</v>
      </c>
      <c r="N13" s="18">
        <v>8420</v>
      </c>
      <c r="O13" s="18">
        <v>2820</v>
      </c>
      <c r="P13" s="18">
        <v>1144</v>
      </c>
      <c r="Q13" s="18">
        <v>1454</v>
      </c>
      <c r="R13" s="18">
        <v>1104</v>
      </c>
      <c r="S13" s="18">
        <v>42825</v>
      </c>
      <c r="T13" s="18">
        <v>1688</v>
      </c>
      <c r="U13" s="18">
        <v>16236</v>
      </c>
      <c r="V13" s="18">
        <v>12498</v>
      </c>
      <c r="W13" s="18">
        <v>329</v>
      </c>
      <c r="X13" s="18">
        <v>21503</v>
      </c>
      <c r="Y13" s="18">
        <v>-41</v>
      </c>
      <c r="Z13" s="18">
        <v>0</v>
      </c>
      <c r="AA13" s="18">
        <v>95038</v>
      </c>
      <c r="AB13" s="87"/>
    </row>
    <row r="14" spans="1:29" ht="15" customHeight="1" x14ac:dyDescent="0.2">
      <c r="A14" s="29" t="s">
        <v>134</v>
      </c>
      <c r="B14" s="18">
        <v>382</v>
      </c>
      <c r="C14" s="18">
        <v>195</v>
      </c>
      <c r="D14" s="16">
        <v>3397</v>
      </c>
      <c r="E14" s="18">
        <v>213</v>
      </c>
      <c r="F14" s="18">
        <v>173</v>
      </c>
      <c r="G14" s="18">
        <v>881</v>
      </c>
      <c r="H14" s="16">
        <v>2644</v>
      </c>
      <c r="I14" s="27">
        <v>1001</v>
      </c>
      <c r="J14" s="18">
        <v>294</v>
      </c>
      <c r="K14" s="18">
        <v>751</v>
      </c>
      <c r="L14" s="16">
        <v>19893</v>
      </c>
      <c r="M14" s="16">
        <v>19619</v>
      </c>
      <c r="N14" s="18">
        <v>2754</v>
      </c>
      <c r="O14" s="16">
        <v>1672</v>
      </c>
      <c r="P14" s="18">
        <v>221</v>
      </c>
      <c r="Q14" s="16">
        <v>1024</v>
      </c>
      <c r="R14" s="19">
        <v>621</v>
      </c>
      <c r="S14" s="19">
        <f t="shared" si="0"/>
        <v>55735</v>
      </c>
      <c r="T14" s="25">
        <v>0</v>
      </c>
      <c r="U14" s="16">
        <v>5812</v>
      </c>
      <c r="V14" s="16">
        <v>22457</v>
      </c>
      <c r="W14" s="18">
        <v>0</v>
      </c>
      <c r="X14" s="18">
        <v>804</v>
      </c>
      <c r="Y14" s="18">
        <v>0</v>
      </c>
      <c r="Z14" s="52"/>
      <c r="AA14" s="88">
        <f t="shared" si="1"/>
        <v>84808</v>
      </c>
      <c r="AB14" s="87"/>
    </row>
    <row r="15" spans="1:29" ht="15" customHeight="1" x14ac:dyDescent="0.2">
      <c r="A15" s="29" t="s">
        <v>135</v>
      </c>
      <c r="B15" s="18">
        <v>595</v>
      </c>
      <c r="C15" s="18">
        <v>43</v>
      </c>
      <c r="D15" s="16">
        <v>2239</v>
      </c>
      <c r="E15" s="18">
        <v>123</v>
      </c>
      <c r="F15" s="18">
        <v>118</v>
      </c>
      <c r="G15" s="18">
        <v>860</v>
      </c>
      <c r="H15" s="16">
        <v>7491</v>
      </c>
      <c r="I15" s="27">
        <v>1552</v>
      </c>
      <c r="J15" s="16">
        <v>1715</v>
      </c>
      <c r="K15" s="16">
        <v>1092</v>
      </c>
      <c r="L15" s="16">
        <v>1046</v>
      </c>
      <c r="M15" s="16">
        <v>2012</v>
      </c>
      <c r="N15" s="18">
        <v>3391</v>
      </c>
      <c r="O15" s="18">
        <v>614</v>
      </c>
      <c r="P15" s="18">
        <v>552</v>
      </c>
      <c r="Q15" s="16">
        <v>1852</v>
      </c>
      <c r="R15" s="19">
        <v>722</v>
      </c>
      <c r="S15" s="19">
        <f t="shared" si="0"/>
        <v>26017</v>
      </c>
      <c r="T15" s="25">
        <v>0</v>
      </c>
      <c r="U15" s="18">
        <v>28</v>
      </c>
      <c r="V15" s="16">
        <v>65005</v>
      </c>
      <c r="W15" s="16">
        <v>3759</v>
      </c>
      <c r="X15" s="16">
        <v>1681</v>
      </c>
      <c r="Y15" s="18">
        <v>0</v>
      </c>
      <c r="Z15" s="52"/>
      <c r="AA15" s="88">
        <f t="shared" si="1"/>
        <v>96490</v>
      </c>
      <c r="AB15" s="87"/>
    </row>
    <row r="16" spans="1:29" ht="15" customHeight="1" x14ac:dyDescent="0.2">
      <c r="A16" s="29" t="s">
        <v>136</v>
      </c>
      <c r="B16" s="18">
        <v>1502</v>
      </c>
      <c r="C16" s="18">
        <v>957</v>
      </c>
      <c r="D16" s="18">
        <v>35722</v>
      </c>
      <c r="E16" s="18">
        <v>1349</v>
      </c>
      <c r="F16" s="18">
        <v>859</v>
      </c>
      <c r="G16" s="18">
        <v>6959</v>
      </c>
      <c r="H16" s="18">
        <v>33978</v>
      </c>
      <c r="I16" s="18">
        <v>10712</v>
      </c>
      <c r="J16" s="18">
        <v>2793</v>
      </c>
      <c r="K16" s="18">
        <v>19823</v>
      </c>
      <c r="L16" s="18">
        <v>9148</v>
      </c>
      <c r="M16" s="18">
        <v>3599</v>
      </c>
      <c r="N16" s="18">
        <v>51216</v>
      </c>
      <c r="O16" s="18">
        <v>12033</v>
      </c>
      <c r="P16" s="18">
        <v>5020</v>
      </c>
      <c r="Q16" s="18">
        <v>3837</v>
      </c>
      <c r="R16" s="18">
        <v>3977</v>
      </c>
      <c r="S16" s="18">
        <v>203484</v>
      </c>
      <c r="T16" s="18">
        <v>0</v>
      </c>
      <c r="U16" s="18">
        <v>73220</v>
      </c>
      <c r="V16" s="18">
        <v>15021</v>
      </c>
      <c r="W16" s="18">
        <v>909</v>
      </c>
      <c r="X16" s="18">
        <v>27804</v>
      </c>
      <c r="Y16" s="18">
        <v>0</v>
      </c>
      <c r="Z16" s="18">
        <v>0</v>
      </c>
      <c r="AA16" s="18">
        <v>320438</v>
      </c>
      <c r="AB16" s="87"/>
    </row>
    <row r="17" spans="1:28" ht="15" customHeight="1" x14ac:dyDescent="0.2">
      <c r="A17" s="29" t="s">
        <v>137</v>
      </c>
      <c r="B17" s="18">
        <v>69</v>
      </c>
      <c r="C17" s="18">
        <v>8</v>
      </c>
      <c r="D17" s="18">
        <v>502</v>
      </c>
      <c r="E17" s="18">
        <v>232</v>
      </c>
      <c r="F17" s="18">
        <v>21</v>
      </c>
      <c r="G17" s="18">
        <v>145</v>
      </c>
      <c r="H17" s="18">
        <v>289</v>
      </c>
      <c r="I17" s="17">
        <v>155</v>
      </c>
      <c r="J17" s="18">
        <v>118</v>
      </c>
      <c r="K17" s="18">
        <v>264</v>
      </c>
      <c r="L17" s="18">
        <v>204</v>
      </c>
      <c r="M17" s="18">
        <v>67</v>
      </c>
      <c r="N17" s="18">
        <v>470</v>
      </c>
      <c r="O17" s="18">
        <v>387</v>
      </c>
      <c r="P17" s="18">
        <v>122</v>
      </c>
      <c r="Q17" s="18">
        <v>171</v>
      </c>
      <c r="R17" s="19">
        <v>120</v>
      </c>
      <c r="S17" s="19">
        <f t="shared" si="0"/>
        <v>3344</v>
      </c>
      <c r="T17" s="25">
        <v>0</v>
      </c>
      <c r="U17" s="18">
        <v>715</v>
      </c>
      <c r="V17" s="16">
        <v>1307</v>
      </c>
      <c r="W17" s="16">
        <v>72206</v>
      </c>
      <c r="X17" s="18">
        <v>606</v>
      </c>
      <c r="Y17" s="18">
        <v>0</v>
      </c>
      <c r="Z17" s="52"/>
      <c r="AA17" s="88">
        <f t="shared" si="1"/>
        <v>78178</v>
      </c>
      <c r="AB17" s="87"/>
    </row>
    <row r="18" spans="1:28" ht="15" customHeight="1" x14ac:dyDescent="0.2">
      <c r="A18" s="29" t="s">
        <v>138</v>
      </c>
      <c r="B18" s="18">
        <v>7</v>
      </c>
      <c r="C18" s="18">
        <v>15</v>
      </c>
      <c r="D18" s="18">
        <v>227</v>
      </c>
      <c r="E18" s="18">
        <v>29</v>
      </c>
      <c r="F18" s="18">
        <v>15</v>
      </c>
      <c r="G18" s="18">
        <v>119</v>
      </c>
      <c r="H18" s="18">
        <v>205</v>
      </c>
      <c r="I18" s="17">
        <v>79</v>
      </c>
      <c r="J18" s="18">
        <v>76</v>
      </c>
      <c r="K18" s="18">
        <v>104</v>
      </c>
      <c r="L18" s="18">
        <v>357</v>
      </c>
      <c r="M18" s="18">
        <v>30</v>
      </c>
      <c r="N18" s="18">
        <v>576</v>
      </c>
      <c r="O18" s="16">
        <v>1234</v>
      </c>
      <c r="P18" s="18">
        <v>164</v>
      </c>
      <c r="Q18" s="18">
        <v>684</v>
      </c>
      <c r="R18" s="19">
        <v>129</v>
      </c>
      <c r="S18" s="19">
        <f t="shared" si="0"/>
        <v>4050</v>
      </c>
      <c r="T18" s="25">
        <v>0</v>
      </c>
      <c r="U18" s="18">
        <v>216</v>
      </c>
      <c r="V18" s="16">
        <v>3783</v>
      </c>
      <c r="W18" s="16">
        <v>30254</v>
      </c>
      <c r="X18" s="18">
        <v>0</v>
      </c>
      <c r="Y18" s="18">
        <v>0</v>
      </c>
      <c r="Z18" s="52"/>
      <c r="AA18" s="88">
        <f t="shared" si="1"/>
        <v>38303</v>
      </c>
      <c r="AB18" s="87"/>
    </row>
    <row r="19" spans="1:28" ht="15" customHeight="1" x14ac:dyDescent="0.2">
      <c r="A19" s="29" t="s">
        <v>139</v>
      </c>
      <c r="B19" s="18">
        <v>3</v>
      </c>
      <c r="C19" s="18">
        <v>1</v>
      </c>
      <c r="D19" s="18">
        <v>75</v>
      </c>
      <c r="E19" s="18">
        <v>4</v>
      </c>
      <c r="F19" s="18">
        <v>2</v>
      </c>
      <c r="G19" s="18">
        <v>30</v>
      </c>
      <c r="H19" s="18">
        <v>124</v>
      </c>
      <c r="I19" s="17">
        <v>35</v>
      </c>
      <c r="J19" s="18">
        <v>14</v>
      </c>
      <c r="K19" s="18">
        <v>35</v>
      </c>
      <c r="L19" s="18">
        <v>29</v>
      </c>
      <c r="M19" s="18">
        <v>7</v>
      </c>
      <c r="N19" s="18">
        <v>106</v>
      </c>
      <c r="O19" s="16">
        <v>1235</v>
      </c>
      <c r="P19" s="18">
        <v>48</v>
      </c>
      <c r="Q19" s="16">
        <v>2981</v>
      </c>
      <c r="R19" s="19">
        <v>31</v>
      </c>
      <c r="S19" s="19">
        <f t="shared" si="0"/>
        <v>4760</v>
      </c>
      <c r="T19" s="25">
        <v>0</v>
      </c>
      <c r="U19" s="18">
        <v>0</v>
      </c>
      <c r="V19" s="16">
        <v>12501</v>
      </c>
      <c r="W19" s="16">
        <v>68301</v>
      </c>
      <c r="X19" s="18">
        <v>0</v>
      </c>
      <c r="Y19" s="18">
        <v>0</v>
      </c>
      <c r="Z19" s="52"/>
      <c r="AA19" s="88">
        <f t="shared" si="1"/>
        <v>85562</v>
      </c>
      <c r="AB19" s="87"/>
    </row>
    <row r="20" spans="1:28" ht="15" customHeight="1" x14ac:dyDescent="0.2">
      <c r="A20" s="32" t="s">
        <v>140</v>
      </c>
      <c r="B20" s="53">
        <v>95</v>
      </c>
      <c r="C20" s="53">
        <v>25</v>
      </c>
      <c r="D20" s="53">
        <v>1002</v>
      </c>
      <c r="E20" s="53">
        <v>48</v>
      </c>
      <c r="F20" s="53">
        <v>63</v>
      </c>
      <c r="G20" s="53">
        <v>1115</v>
      </c>
      <c r="H20" s="53">
        <v>1243</v>
      </c>
      <c r="I20" s="53">
        <v>374</v>
      </c>
      <c r="J20" s="53">
        <v>553</v>
      </c>
      <c r="K20" s="53">
        <v>1007</v>
      </c>
      <c r="L20" s="53">
        <v>473</v>
      </c>
      <c r="M20" s="53">
        <v>252</v>
      </c>
      <c r="N20" s="53">
        <v>1919</v>
      </c>
      <c r="O20" s="53">
        <v>785</v>
      </c>
      <c r="P20" s="53">
        <v>308</v>
      </c>
      <c r="Q20" s="53">
        <v>876</v>
      </c>
      <c r="R20" s="53">
        <v>2864</v>
      </c>
      <c r="S20" s="53">
        <v>13002</v>
      </c>
      <c r="T20" s="53">
        <v>19060</v>
      </c>
      <c r="U20" s="53">
        <v>-1360</v>
      </c>
      <c r="V20" s="53">
        <v>18996</v>
      </c>
      <c r="W20" s="53">
        <v>2436</v>
      </c>
      <c r="X20" s="53">
        <v>0</v>
      </c>
      <c r="Y20" s="53">
        <v>156</v>
      </c>
      <c r="Z20" s="53">
        <v>15078</v>
      </c>
      <c r="AA20" s="53">
        <v>67368</v>
      </c>
      <c r="AB20" s="87"/>
    </row>
    <row r="21" spans="1:28" ht="15" customHeight="1" x14ac:dyDescent="0.2">
      <c r="A21" s="55" t="s">
        <v>88</v>
      </c>
      <c r="B21" s="93">
        <f>SUM(B4:B20)</f>
        <v>19276</v>
      </c>
      <c r="C21" s="93">
        <f t="shared" ref="C21:AA21" si="2">SUM(C4:C20)</f>
        <v>4052</v>
      </c>
      <c r="D21" s="93">
        <f t="shared" si="2"/>
        <v>260411</v>
      </c>
      <c r="E21" s="93">
        <f t="shared" si="2"/>
        <v>9707</v>
      </c>
      <c r="F21" s="93">
        <f t="shared" si="2"/>
        <v>6627</v>
      </c>
      <c r="G21" s="93">
        <f t="shared" si="2"/>
        <v>74375</v>
      </c>
      <c r="H21" s="93">
        <f t="shared" si="2"/>
        <v>78787</v>
      </c>
      <c r="I21" s="93">
        <f t="shared" si="2"/>
        <v>50766</v>
      </c>
      <c r="J21" s="93">
        <f t="shared" si="2"/>
        <v>14888</v>
      </c>
      <c r="K21" s="93">
        <f t="shared" si="2"/>
        <v>44916</v>
      </c>
      <c r="L21" s="93">
        <f t="shared" si="2"/>
        <v>35343</v>
      </c>
      <c r="M21" s="93">
        <f t="shared" si="2"/>
        <v>42130</v>
      </c>
      <c r="N21" s="93">
        <f t="shared" si="2"/>
        <v>87727</v>
      </c>
      <c r="O21" s="93">
        <f t="shared" si="2"/>
        <v>31157</v>
      </c>
      <c r="P21" s="93">
        <f t="shared" si="2"/>
        <v>10687</v>
      </c>
      <c r="Q21" s="93">
        <f t="shared" si="2"/>
        <v>26179</v>
      </c>
      <c r="R21" s="93">
        <f t="shared" si="2"/>
        <v>15983</v>
      </c>
      <c r="S21" s="93">
        <f t="shared" si="2"/>
        <v>813011</v>
      </c>
      <c r="T21" s="93">
        <f t="shared" si="2"/>
        <v>486619</v>
      </c>
      <c r="U21" s="93">
        <f t="shared" si="2"/>
        <v>150830</v>
      </c>
      <c r="V21" s="93">
        <f t="shared" si="2"/>
        <v>341616</v>
      </c>
      <c r="W21" s="93">
        <f t="shared" si="2"/>
        <v>187606</v>
      </c>
      <c r="X21" s="93">
        <f t="shared" si="2"/>
        <v>157502</v>
      </c>
      <c r="Y21" s="93">
        <f t="shared" si="2"/>
        <v>2401</v>
      </c>
      <c r="Z21" s="93">
        <f t="shared" si="2"/>
        <v>15078</v>
      </c>
      <c r="AA21" s="93">
        <f t="shared" si="2"/>
        <v>2154663</v>
      </c>
      <c r="AB21" s="87"/>
    </row>
    <row r="22" spans="1:28" ht="15" customHeight="1" x14ac:dyDescent="0.2">
      <c r="A22" s="15" t="s">
        <v>89</v>
      </c>
      <c r="B22" s="58">
        <v>393</v>
      </c>
      <c r="C22" s="58">
        <v>16</v>
      </c>
      <c r="D22" s="58">
        <v>511</v>
      </c>
      <c r="E22" s="58">
        <v>212</v>
      </c>
      <c r="F22" s="58">
        <v>44</v>
      </c>
      <c r="G22" s="58">
        <v>137</v>
      </c>
      <c r="H22" s="58">
        <v>532</v>
      </c>
      <c r="I22" s="59">
        <v>461</v>
      </c>
      <c r="J22" s="58">
        <v>322</v>
      </c>
      <c r="K22" s="58">
        <v>60</v>
      </c>
      <c r="L22" s="60">
        <v>1559</v>
      </c>
      <c r="M22" s="60">
        <v>4596</v>
      </c>
      <c r="N22" s="18">
        <v>764</v>
      </c>
      <c r="O22" s="18">
        <v>635</v>
      </c>
      <c r="P22" s="18">
        <v>313</v>
      </c>
      <c r="Q22" s="18">
        <v>393</v>
      </c>
      <c r="R22" s="19">
        <v>108</v>
      </c>
      <c r="S22" s="19">
        <f t="shared" si="0"/>
        <v>11056</v>
      </c>
      <c r="T22" s="25"/>
      <c r="U22" s="18"/>
      <c r="V22" s="18"/>
      <c r="W22" s="18"/>
      <c r="X22" s="18"/>
      <c r="Y22" s="18"/>
      <c r="Z22" s="52"/>
      <c r="AA22" s="88"/>
      <c r="AB22" s="87"/>
    </row>
    <row r="23" spans="1:28" ht="15" customHeight="1" x14ac:dyDescent="0.2">
      <c r="A23" s="15" t="s">
        <v>90</v>
      </c>
      <c r="B23" s="16">
        <v>1007</v>
      </c>
      <c r="C23" s="18">
        <v>4</v>
      </c>
      <c r="D23" s="18">
        <v>862</v>
      </c>
      <c r="E23" s="18">
        <v>56</v>
      </c>
      <c r="F23" s="18">
        <v>88</v>
      </c>
      <c r="G23" s="18">
        <v>75</v>
      </c>
      <c r="H23" s="18">
        <v>427</v>
      </c>
      <c r="I23" s="27">
        <v>1489</v>
      </c>
      <c r="J23" s="18">
        <v>132</v>
      </c>
      <c r="K23" s="18">
        <v>317</v>
      </c>
      <c r="L23" s="18">
        <v>40</v>
      </c>
      <c r="M23" s="18">
        <v>18</v>
      </c>
      <c r="N23" s="18">
        <v>2228</v>
      </c>
      <c r="O23" s="18">
        <v>17</v>
      </c>
      <c r="P23" s="18">
        <v>38</v>
      </c>
      <c r="Q23" s="16">
        <v>1885</v>
      </c>
      <c r="R23" s="19">
        <v>496</v>
      </c>
      <c r="S23" s="19">
        <f t="shared" si="0"/>
        <v>9179</v>
      </c>
      <c r="T23" s="25"/>
      <c r="U23" s="18"/>
      <c r="V23" s="18"/>
      <c r="W23" s="18"/>
      <c r="X23" s="18"/>
      <c r="Y23" s="18"/>
      <c r="Z23" s="52"/>
      <c r="AA23" s="88"/>
      <c r="AB23" s="87"/>
    </row>
    <row r="24" spans="1:28" ht="15" customHeight="1" x14ac:dyDescent="0.2">
      <c r="A24" s="15" t="s">
        <v>91</v>
      </c>
      <c r="B24" s="16">
        <v>2756</v>
      </c>
      <c r="C24" s="18">
        <v>668</v>
      </c>
      <c r="D24" s="16">
        <v>33701</v>
      </c>
      <c r="E24" s="16">
        <v>1669</v>
      </c>
      <c r="F24" s="16">
        <v>1586</v>
      </c>
      <c r="G24" s="16">
        <v>14046</v>
      </c>
      <c r="H24" s="16">
        <v>37900</v>
      </c>
      <c r="I24" s="27">
        <v>14858</v>
      </c>
      <c r="J24" s="16">
        <v>6389</v>
      </c>
      <c r="K24" s="16">
        <v>15161</v>
      </c>
      <c r="L24" s="16">
        <v>13494</v>
      </c>
      <c r="M24" s="16">
        <v>2912</v>
      </c>
      <c r="N24" s="18">
        <v>55446</v>
      </c>
      <c r="O24" s="16">
        <v>23887</v>
      </c>
      <c r="P24" s="16">
        <v>19412</v>
      </c>
      <c r="Q24" s="16">
        <v>38918</v>
      </c>
      <c r="R24" s="19">
        <v>8025</v>
      </c>
      <c r="S24" s="19">
        <f t="shared" si="0"/>
        <v>290828</v>
      </c>
      <c r="T24" s="25"/>
      <c r="U24" s="18"/>
      <c r="V24" s="18"/>
      <c r="W24" s="18"/>
      <c r="X24" s="18"/>
      <c r="Y24" s="18"/>
      <c r="Z24" s="52"/>
      <c r="AA24" s="88"/>
      <c r="AB24" s="87"/>
    </row>
    <row r="25" spans="1:28" ht="15" customHeight="1" x14ac:dyDescent="0.2">
      <c r="A25" s="15" t="s">
        <v>92</v>
      </c>
      <c r="B25" s="18">
        <v>707</v>
      </c>
      <c r="C25" s="18">
        <v>157</v>
      </c>
      <c r="D25" s="16">
        <v>9017</v>
      </c>
      <c r="E25" s="18">
        <v>434</v>
      </c>
      <c r="F25" s="18">
        <v>475</v>
      </c>
      <c r="G25" s="16">
        <v>3895</v>
      </c>
      <c r="H25" s="16">
        <v>9493</v>
      </c>
      <c r="I25" s="27">
        <v>4396</v>
      </c>
      <c r="J25" s="16">
        <v>1307</v>
      </c>
      <c r="K25" s="16">
        <v>3300</v>
      </c>
      <c r="L25" s="16">
        <v>3650</v>
      </c>
      <c r="M25" s="18">
        <v>814</v>
      </c>
      <c r="N25" s="18">
        <v>13322</v>
      </c>
      <c r="O25" s="16">
        <v>8877</v>
      </c>
      <c r="P25" s="16">
        <v>6137</v>
      </c>
      <c r="Q25" s="16">
        <v>10756</v>
      </c>
      <c r="R25" s="19">
        <v>1874</v>
      </c>
      <c r="S25" s="19">
        <f t="shared" si="0"/>
        <v>78611</v>
      </c>
      <c r="T25" s="25"/>
      <c r="U25" s="18"/>
      <c r="V25" s="18"/>
      <c r="W25" s="18"/>
      <c r="X25" s="18"/>
      <c r="Y25" s="18"/>
      <c r="Z25" s="52"/>
      <c r="AA25" s="88"/>
      <c r="AB25" s="87"/>
    </row>
    <row r="26" spans="1:28" ht="15" customHeight="1" x14ac:dyDescent="0.2">
      <c r="A26" s="15" t="s">
        <v>93</v>
      </c>
      <c r="B26" s="61">
        <v>9776</v>
      </c>
      <c r="C26" s="61">
        <v>6511</v>
      </c>
      <c r="D26" s="61">
        <v>43604</v>
      </c>
      <c r="E26" s="61">
        <v>5553</v>
      </c>
      <c r="F26" s="61">
        <v>2250</v>
      </c>
      <c r="G26" s="61">
        <v>15417</v>
      </c>
      <c r="H26" s="61">
        <v>47152</v>
      </c>
      <c r="I26" s="62">
        <v>15280</v>
      </c>
      <c r="J26" s="61">
        <v>6972</v>
      </c>
      <c r="K26" s="61">
        <v>15820</v>
      </c>
      <c r="L26" s="61">
        <v>28296</v>
      </c>
      <c r="M26" s="61">
        <v>41710</v>
      </c>
      <c r="N26" s="18">
        <v>39430</v>
      </c>
      <c r="O26" s="16">
        <v>14873</v>
      </c>
      <c r="P26" s="16">
        <v>8029</v>
      </c>
      <c r="Q26" s="16">
        <v>13994</v>
      </c>
      <c r="R26" s="19">
        <v>6794</v>
      </c>
      <c r="S26" s="19">
        <f t="shared" si="0"/>
        <v>321461</v>
      </c>
      <c r="T26" s="25"/>
      <c r="U26" s="18"/>
      <c r="V26" s="18"/>
      <c r="W26" s="18"/>
      <c r="X26" s="18"/>
      <c r="Y26" s="18"/>
      <c r="Z26" s="52"/>
      <c r="AA26" s="88"/>
      <c r="AB26" s="87"/>
    </row>
    <row r="27" spans="1:28" ht="15" customHeight="1" x14ac:dyDescent="0.2">
      <c r="A27" s="55" t="s">
        <v>94</v>
      </c>
      <c r="B27" s="61">
        <f>SUM(B24:B26)+B22-B23</f>
        <v>12625</v>
      </c>
      <c r="C27" s="61">
        <f t="shared" ref="C27:S27" si="3">SUM(C24:C26)+C22-C23</f>
        <v>7348</v>
      </c>
      <c r="D27" s="61">
        <f t="shared" si="3"/>
        <v>85971</v>
      </c>
      <c r="E27" s="61">
        <f t="shared" si="3"/>
        <v>7812</v>
      </c>
      <c r="F27" s="61">
        <f t="shared" si="3"/>
        <v>4267</v>
      </c>
      <c r="G27" s="61">
        <f t="shared" si="3"/>
        <v>33420</v>
      </c>
      <c r="H27" s="61">
        <f t="shared" si="3"/>
        <v>94650</v>
      </c>
      <c r="I27" s="61">
        <f t="shared" si="3"/>
        <v>33506</v>
      </c>
      <c r="J27" s="61">
        <f t="shared" si="3"/>
        <v>14858</v>
      </c>
      <c r="K27" s="61">
        <f t="shared" si="3"/>
        <v>34024</v>
      </c>
      <c r="L27" s="61">
        <f t="shared" si="3"/>
        <v>46959</v>
      </c>
      <c r="M27" s="61">
        <f t="shared" si="3"/>
        <v>50014</v>
      </c>
      <c r="N27" s="61">
        <f t="shared" si="3"/>
        <v>106734</v>
      </c>
      <c r="O27" s="61">
        <f t="shared" si="3"/>
        <v>48255</v>
      </c>
      <c r="P27" s="61">
        <f t="shared" si="3"/>
        <v>33853</v>
      </c>
      <c r="Q27" s="61">
        <f t="shared" si="3"/>
        <v>62176</v>
      </c>
      <c r="R27" s="61">
        <f t="shared" si="3"/>
        <v>16305</v>
      </c>
      <c r="S27" s="61">
        <f t="shared" si="3"/>
        <v>692777</v>
      </c>
      <c r="T27" s="61"/>
      <c r="U27" s="61"/>
      <c r="V27" s="61"/>
      <c r="W27" s="61"/>
      <c r="X27" s="61"/>
      <c r="Y27" s="61"/>
      <c r="Z27" s="61"/>
      <c r="AA27" s="61"/>
      <c r="AB27" s="87"/>
    </row>
    <row r="28" spans="1:28" ht="15" customHeight="1" x14ac:dyDescent="0.2">
      <c r="A28" s="15" t="s">
        <v>95</v>
      </c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18">
        <v>0</v>
      </c>
      <c r="O28" s="5"/>
      <c r="P28" s="5"/>
      <c r="Q28" s="5"/>
      <c r="R28" s="19">
        <v>0</v>
      </c>
      <c r="S28" s="19">
        <f t="shared" si="0"/>
        <v>0</v>
      </c>
      <c r="T28" s="68"/>
      <c r="U28" s="16">
        <v>15236</v>
      </c>
      <c r="V28" s="30">
        <v>-15236</v>
      </c>
      <c r="W28" s="5"/>
      <c r="X28" s="5"/>
      <c r="Y28" s="5"/>
      <c r="Z28" s="52"/>
      <c r="AA28" s="88"/>
      <c r="AB28" s="87"/>
    </row>
    <row r="29" spans="1:28" ht="15" customHeight="1" x14ac:dyDescent="0.2">
      <c r="A29" s="15" t="s">
        <v>96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18">
        <v>0</v>
      </c>
      <c r="O29" s="5"/>
      <c r="P29" s="5"/>
      <c r="Q29" s="5"/>
      <c r="R29" s="19">
        <v>0</v>
      </c>
      <c r="S29" s="19">
        <f t="shared" si="0"/>
        <v>0</v>
      </c>
      <c r="T29" s="68"/>
      <c r="U29" s="5"/>
      <c r="V29" s="16">
        <v>15078</v>
      </c>
      <c r="W29" s="5"/>
      <c r="X29" s="5"/>
      <c r="Y29" s="5"/>
      <c r="Z29" s="16">
        <v>-15078</v>
      </c>
      <c r="AA29" s="88"/>
      <c r="AB29" s="87"/>
    </row>
    <row r="30" spans="1:28" ht="15" customHeight="1" x14ac:dyDescent="0.2">
      <c r="A30" s="15" t="s">
        <v>97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18">
        <v>0</v>
      </c>
      <c r="O30" s="5"/>
      <c r="P30" s="5"/>
      <c r="Q30" s="5"/>
      <c r="R30" s="19">
        <v>0</v>
      </c>
      <c r="S30" s="19">
        <f t="shared" si="0"/>
        <v>0</v>
      </c>
      <c r="T30" s="68"/>
      <c r="U30" s="91"/>
      <c r="V30" s="5"/>
      <c r="W30" s="5"/>
      <c r="X30" s="5"/>
      <c r="Y30" s="5"/>
      <c r="Z30" s="52"/>
      <c r="AA30" s="88"/>
      <c r="AB30" s="87"/>
    </row>
    <row r="31" spans="1:28" ht="15" customHeight="1" x14ac:dyDescent="0.2">
      <c r="A31" s="55" t="s">
        <v>98</v>
      </c>
      <c r="B31" s="89">
        <f>B21+B27+B28+B29</f>
        <v>31901</v>
      </c>
      <c r="C31" s="89">
        <f t="shared" ref="C31:S31" si="4">C21+C27+C28+C29</f>
        <v>11400</v>
      </c>
      <c r="D31" s="89">
        <f t="shared" si="4"/>
        <v>346382</v>
      </c>
      <c r="E31" s="89">
        <f t="shared" si="4"/>
        <v>17519</v>
      </c>
      <c r="F31" s="89">
        <f t="shared" si="4"/>
        <v>10894</v>
      </c>
      <c r="G31" s="89">
        <f t="shared" si="4"/>
        <v>107795</v>
      </c>
      <c r="H31" s="89">
        <f t="shared" si="4"/>
        <v>173437</v>
      </c>
      <c r="I31" s="89">
        <f t="shared" si="4"/>
        <v>84272</v>
      </c>
      <c r="J31" s="89">
        <f t="shared" si="4"/>
        <v>29746</v>
      </c>
      <c r="K31" s="89">
        <f t="shared" si="4"/>
        <v>78940</v>
      </c>
      <c r="L31" s="89">
        <f t="shared" si="4"/>
        <v>82302</v>
      </c>
      <c r="M31" s="89">
        <f t="shared" si="4"/>
        <v>92144</v>
      </c>
      <c r="N31" s="89">
        <f t="shared" si="4"/>
        <v>194461</v>
      </c>
      <c r="O31" s="89">
        <f t="shared" si="4"/>
        <v>79412</v>
      </c>
      <c r="P31" s="89">
        <f t="shared" si="4"/>
        <v>44540</v>
      </c>
      <c r="Q31" s="89">
        <f t="shared" si="4"/>
        <v>88355</v>
      </c>
      <c r="R31" s="89">
        <f t="shared" si="4"/>
        <v>32288</v>
      </c>
      <c r="S31" s="89">
        <f t="shared" si="4"/>
        <v>1505788</v>
      </c>
      <c r="T31" s="89">
        <f>T21</f>
        <v>486619</v>
      </c>
      <c r="U31" s="89">
        <f>U21+U23+U28</f>
        <v>166066</v>
      </c>
      <c r="V31" s="89">
        <f>V21+V28+V29</f>
        <v>341458</v>
      </c>
      <c r="W31" s="89">
        <f t="shared" ref="W31:Z31" si="5">W21+W28+W29</f>
        <v>187606</v>
      </c>
      <c r="X31" s="89">
        <f t="shared" si="5"/>
        <v>157502</v>
      </c>
      <c r="Y31" s="89">
        <f t="shared" si="5"/>
        <v>2401</v>
      </c>
      <c r="Z31" s="89">
        <f t="shared" si="5"/>
        <v>0</v>
      </c>
      <c r="AA31" s="89">
        <f>AA21+AA28+AA29</f>
        <v>2154663</v>
      </c>
      <c r="AB31" s="87"/>
    </row>
    <row r="32" spans="1:28" x14ac:dyDescent="0.2"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</row>
  </sheetData>
  <mergeCells count="1">
    <mergeCell ref="A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workbookViewId="0">
      <pane xSplit="2" ySplit="3" topLeftCell="C25" activePane="bottomRight" state="frozen"/>
      <selection pane="topRight" activeCell="B1" sqref="B1"/>
      <selection pane="bottomLeft" activeCell="A4" sqref="A4"/>
      <selection pane="bottomRight" activeCell="A4" sqref="A4:A20"/>
    </sheetView>
  </sheetViews>
  <sheetFormatPr defaultColWidth="9.33203125" defaultRowHeight="12.75" x14ac:dyDescent="0.2"/>
  <cols>
    <col min="1" max="1" width="9.33203125" style="4"/>
    <col min="2" max="2" width="54" style="3" bestFit="1" customWidth="1"/>
    <col min="3" max="33" width="10.83203125" style="3" customWidth="1"/>
    <col min="34" max="16384" width="9.33203125" style="4"/>
  </cols>
  <sheetData>
    <row r="1" spans="1:35" ht="15" customHeight="1" x14ac:dyDescent="0.2">
      <c r="B1" s="97" t="s">
        <v>103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83"/>
    </row>
    <row r="2" spans="1:35" ht="165.75" x14ac:dyDescent="0.2">
      <c r="B2" s="5"/>
      <c r="C2" s="6" t="s">
        <v>124</v>
      </c>
      <c r="D2" s="7" t="s">
        <v>125</v>
      </c>
      <c r="E2" s="7" t="s">
        <v>126</v>
      </c>
      <c r="F2" s="8" t="s">
        <v>127</v>
      </c>
      <c r="G2" s="8" t="s">
        <v>128</v>
      </c>
      <c r="H2" s="8" t="s">
        <v>129</v>
      </c>
      <c r="I2" s="8" t="s">
        <v>130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9" t="s">
        <v>137</v>
      </c>
      <c r="Q2" s="10" t="s">
        <v>138</v>
      </c>
      <c r="R2" s="8" t="s">
        <v>139</v>
      </c>
      <c r="S2" s="8" t="s">
        <v>140</v>
      </c>
      <c r="T2" s="49" t="s">
        <v>141</v>
      </c>
      <c r="U2" s="11" t="s">
        <v>80</v>
      </c>
      <c r="V2" s="11" t="s">
        <v>81</v>
      </c>
      <c r="W2" s="8" t="s">
        <v>82</v>
      </c>
      <c r="X2" s="8" t="s">
        <v>83</v>
      </c>
      <c r="Y2" s="10" t="s">
        <v>84</v>
      </c>
      <c r="Z2" s="8" t="s">
        <v>85</v>
      </c>
      <c r="AA2" s="12" t="s">
        <v>86</v>
      </c>
      <c r="AB2" s="49" t="s">
        <v>142</v>
      </c>
      <c r="AC2" s="50" t="s">
        <v>143</v>
      </c>
      <c r="AD2" s="8" t="s">
        <v>21</v>
      </c>
      <c r="AE2" s="11" t="s">
        <v>145</v>
      </c>
      <c r="AF2" s="8" t="s">
        <v>25</v>
      </c>
      <c r="AG2" s="10" t="s">
        <v>146</v>
      </c>
      <c r="AH2" s="50" t="s">
        <v>144</v>
      </c>
      <c r="AI2" s="3"/>
    </row>
    <row r="3" spans="1:35" ht="15" customHeight="1" x14ac:dyDescent="0.2">
      <c r="B3" s="5"/>
      <c r="C3" s="13">
        <v>1</v>
      </c>
      <c r="D3" s="14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4">
        <v>9</v>
      </c>
      <c r="L3" s="14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4">
        <v>17</v>
      </c>
      <c r="T3" s="51">
        <v>22</v>
      </c>
      <c r="U3" s="13">
        <v>23</v>
      </c>
      <c r="V3" s="13">
        <v>24</v>
      </c>
      <c r="W3" s="13">
        <v>25</v>
      </c>
      <c r="X3" s="13">
        <v>26</v>
      </c>
      <c r="Y3" s="13">
        <v>27</v>
      </c>
      <c r="Z3" s="13">
        <v>28</v>
      </c>
      <c r="AA3" s="13">
        <v>29</v>
      </c>
      <c r="AB3" s="51">
        <v>30</v>
      </c>
      <c r="AC3" s="51">
        <v>31</v>
      </c>
      <c r="AD3" s="51"/>
      <c r="AE3" s="51"/>
      <c r="AF3" s="51"/>
      <c r="AG3" s="51"/>
      <c r="AH3" s="51">
        <v>32</v>
      </c>
      <c r="AI3" s="3"/>
    </row>
    <row r="4" spans="1:35" ht="15" customHeight="1" x14ac:dyDescent="0.2">
      <c r="A4" s="4">
        <v>1</v>
      </c>
      <c r="B4" s="85" t="s">
        <v>124</v>
      </c>
      <c r="C4" s="18">
        <v>5992</v>
      </c>
      <c r="D4" s="18">
        <v>0</v>
      </c>
      <c r="E4" s="18">
        <v>20285</v>
      </c>
      <c r="F4" s="18">
        <v>0</v>
      </c>
      <c r="G4" s="18">
        <v>0</v>
      </c>
      <c r="H4" s="18">
        <v>136</v>
      </c>
      <c r="I4" s="18">
        <v>200</v>
      </c>
      <c r="J4" s="18">
        <v>0</v>
      </c>
      <c r="K4" s="18">
        <v>623</v>
      </c>
      <c r="L4" s="18">
        <v>0</v>
      </c>
      <c r="M4" s="18">
        <v>0</v>
      </c>
      <c r="N4" s="18">
        <v>4</v>
      </c>
      <c r="O4" s="18">
        <v>299</v>
      </c>
      <c r="P4" s="18">
        <v>152</v>
      </c>
      <c r="Q4" s="18">
        <v>0</v>
      </c>
      <c r="R4" s="18">
        <v>381</v>
      </c>
      <c r="S4" s="18">
        <v>218</v>
      </c>
      <c r="T4" s="18">
        <v>28290</v>
      </c>
      <c r="U4" s="18">
        <v>27047</v>
      </c>
      <c r="V4" s="18">
        <v>17</v>
      </c>
      <c r="W4" s="18">
        <v>7670</v>
      </c>
      <c r="X4" s="18">
        <v>0</v>
      </c>
      <c r="Y4" s="18">
        <v>62</v>
      </c>
      <c r="Z4" s="18">
        <v>-220</v>
      </c>
      <c r="AA4" s="18">
        <v>0</v>
      </c>
      <c r="AB4" s="18">
        <f>SUM(U4:AA4)</f>
        <v>34576</v>
      </c>
      <c r="AC4" s="18">
        <f>T4+AB4</f>
        <v>62866</v>
      </c>
      <c r="AD4" s="18">
        <f>'Supply 17'!S4</f>
        <v>28855</v>
      </c>
      <c r="AE4" s="18">
        <f>'Supply 17'!T4+'Supply 17'!U4</f>
        <v>22454</v>
      </c>
      <c r="AF4" s="18">
        <f>'Supply 17'!W4</f>
        <v>10814</v>
      </c>
      <c r="AG4" s="18">
        <f>'Supply 17'!X4-'Supply 17'!Y4</f>
        <v>743</v>
      </c>
      <c r="AH4" s="87">
        <f>AD4+AE4+AF4+AG4</f>
        <v>62866</v>
      </c>
      <c r="AI4" s="87"/>
    </row>
    <row r="5" spans="1:35" ht="15" customHeight="1" x14ac:dyDescent="0.2">
      <c r="A5" s="4">
        <v>2</v>
      </c>
      <c r="B5" s="85" t="s">
        <v>125</v>
      </c>
      <c r="C5" s="18">
        <v>721</v>
      </c>
      <c r="D5" s="18">
        <v>919</v>
      </c>
      <c r="E5" s="18">
        <v>29362</v>
      </c>
      <c r="F5" s="18">
        <v>2858</v>
      </c>
      <c r="G5" s="18">
        <v>49</v>
      </c>
      <c r="H5" s="18">
        <v>1160</v>
      </c>
      <c r="I5" s="18">
        <v>437</v>
      </c>
      <c r="J5" s="18">
        <v>92</v>
      </c>
      <c r="K5" s="18">
        <v>354</v>
      </c>
      <c r="L5" s="18">
        <v>33</v>
      </c>
      <c r="M5" s="18">
        <v>49</v>
      </c>
      <c r="N5" s="18">
        <v>94</v>
      </c>
      <c r="O5" s="18">
        <v>610</v>
      </c>
      <c r="P5" s="18">
        <v>227</v>
      </c>
      <c r="Q5" s="18">
        <v>218</v>
      </c>
      <c r="R5" s="18">
        <v>385</v>
      </c>
      <c r="S5" s="18">
        <v>334</v>
      </c>
      <c r="T5" s="18">
        <v>37902</v>
      </c>
      <c r="U5" s="18">
        <v>15012</v>
      </c>
      <c r="V5" s="18">
        <v>3743</v>
      </c>
      <c r="W5" s="18">
        <v>5951</v>
      </c>
      <c r="X5" s="18">
        <v>32</v>
      </c>
      <c r="Y5" s="18">
        <v>93</v>
      </c>
      <c r="Z5" s="18">
        <v>992</v>
      </c>
      <c r="AA5" s="18">
        <v>0</v>
      </c>
      <c r="AB5" s="18">
        <f t="shared" ref="AB5:AB20" si="0">SUM(U5:AA5)</f>
        <v>25823</v>
      </c>
      <c r="AC5" s="18">
        <f t="shared" ref="AC5:AC20" si="1">T5+AB5</f>
        <v>63725</v>
      </c>
      <c r="AD5" s="18">
        <f>'Supply 17'!S5</f>
        <v>12324</v>
      </c>
      <c r="AE5" s="18">
        <f>'Supply 17'!T5+'Supply 17'!U5</f>
        <v>43470</v>
      </c>
      <c r="AF5" s="18">
        <f>'Supply 17'!W5</f>
        <v>2579</v>
      </c>
      <c r="AG5" s="18">
        <f>'Supply 17'!X5-'Supply 17'!Y5</f>
        <v>5352</v>
      </c>
      <c r="AH5" s="87">
        <f t="shared" ref="AH5:AH21" si="2">AD5+AE5+AF5+AG5</f>
        <v>63725</v>
      </c>
      <c r="AI5" s="87"/>
    </row>
    <row r="6" spans="1:35" ht="15" customHeight="1" x14ac:dyDescent="0.2">
      <c r="A6" s="4">
        <v>3</v>
      </c>
      <c r="B6" s="29" t="s">
        <v>126</v>
      </c>
      <c r="C6" s="16">
        <v>8131</v>
      </c>
      <c r="D6" s="16">
        <v>460</v>
      </c>
      <c r="E6" s="16">
        <v>153055</v>
      </c>
      <c r="F6" s="16">
        <v>1388</v>
      </c>
      <c r="G6" s="16">
        <v>1326</v>
      </c>
      <c r="H6" s="16">
        <v>30236</v>
      </c>
      <c r="I6" s="16">
        <v>10311</v>
      </c>
      <c r="J6" s="16">
        <v>9676</v>
      </c>
      <c r="K6" s="16">
        <v>7042</v>
      </c>
      <c r="L6" s="16">
        <v>5007</v>
      </c>
      <c r="M6" s="16">
        <v>681</v>
      </c>
      <c r="N6" s="16">
        <v>2640</v>
      </c>
      <c r="O6" s="16">
        <v>7920</v>
      </c>
      <c r="P6" s="16">
        <v>3506</v>
      </c>
      <c r="Q6" s="16">
        <v>1209</v>
      </c>
      <c r="R6" s="16">
        <v>9039</v>
      </c>
      <c r="S6" s="16">
        <v>4334</v>
      </c>
      <c r="T6" s="16">
        <v>255961</v>
      </c>
      <c r="U6" s="16">
        <v>418322</v>
      </c>
      <c r="V6" s="16">
        <v>9676</v>
      </c>
      <c r="W6" s="16">
        <v>122665</v>
      </c>
      <c r="X6" s="16">
        <v>5765</v>
      </c>
      <c r="Y6" s="16">
        <v>41423</v>
      </c>
      <c r="Z6" s="16">
        <v>1522</v>
      </c>
      <c r="AA6" s="16">
        <v>0</v>
      </c>
      <c r="AB6" s="18">
        <f t="shared" si="0"/>
        <v>599373</v>
      </c>
      <c r="AC6" s="18">
        <f t="shared" si="1"/>
        <v>855334</v>
      </c>
      <c r="AD6" s="18">
        <f>'Supply 17'!S6</f>
        <v>333278</v>
      </c>
      <c r="AE6" s="18">
        <f>'Supply 17'!T6+'Supply 17'!U6</f>
        <v>354526</v>
      </c>
      <c r="AF6" s="18">
        <f>'Supply 17'!W6</f>
        <v>130045</v>
      </c>
      <c r="AG6" s="18">
        <f>'Supply 17'!X6-'Supply 17'!Y6</f>
        <v>37485</v>
      </c>
      <c r="AH6" s="87">
        <f t="shared" si="2"/>
        <v>855334</v>
      </c>
      <c r="AI6" s="87"/>
    </row>
    <row r="7" spans="1:35" ht="15" customHeight="1" x14ac:dyDescent="0.2">
      <c r="A7" s="4">
        <v>4</v>
      </c>
      <c r="B7" s="29" t="s">
        <v>127</v>
      </c>
      <c r="C7" s="18">
        <v>429</v>
      </c>
      <c r="D7" s="18">
        <v>987</v>
      </c>
      <c r="E7" s="16">
        <v>2579</v>
      </c>
      <c r="F7" s="16">
        <v>1870</v>
      </c>
      <c r="G7" s="18">
        <v>151</v>
      </c>
      <c r="H7" s="18">
        <v>123</v>
      </c>
      <c r="I7" s="16">
        <v>1338</v>
      </c>
      <c r="J7" s="17">
        <v>342</v>
      </c>
      <c r="K7" s="18">
        <v>391</v>
      </c>
      <c r="L7" s="18">
        <v>238</v>
      </c>
      <c r="M7" s="18">
        <v>124</v>
      </c>
      <c r="N7" s="18">
        <v>240</v>
      </c>
      <c r="O7" s="18">
        <v>355</v>
      </c>
      <c r="P7" s="18">
        <v>391</v>
      </c>
      <c r="Q7" s="18">
        <v>262</v>
      </c>
      <c r="R7" s="18">
        <v>394</v>
      </c>
      <c r="S7" s="19">
        <v>636</v>
      </c>
      <c r="T7" s="19">
        <f t="shared" ref="T7:T30" si="3">SUM(C7:S7)</f>
        <v>10850</v>
      </c>
      <c r="U7" s="25">
        <v>715</v>
      </c>
      <c r="V7" s="18">
        <v>0</v>
      </c>
      <c r="W7" s="16">
        <v>5258</v>
      </c>
      <c r="X7" s="18">
        <v>11</v>
      </c>
      <c r="Y7" s="18">
        <v>153</v>
      </c>
      <c r="Z7" s="18">
        <v>0</v>
      </c>
      <c r="AA7" s="52"/>
      <c r="AB7" s="18">
        <f t="shared" si="0"/>
        <v>6137</v>
      </c>
      <c r="AC7" s="18">
        <f t="shared" si="1"/>
        <v>16987</v>
      </c>
      <c r="AD7" s="18">
        <f>'Supply 17'!S7</f>
        <v>13591</v>
      </c>
      <c r="AE7" s="18">
        <f>'Supply 17'!T7+'Supply 17'!U7</f>
        <v>707</v>
      </c>
      <c r="AF7" s="18">
        <f>'Supply 17'!W7</f>
        <v>1073</v>
      </c>
      <c r="AG7" s="18">
        <f>'Supply 17'!X7-'Supply 17'!Y7</f>
        <v>1616</v>
      </c>
      <c r="AH7" s="87">
        <f t="shared" si="2"/>
        <v>16987</v>
      </c>
      <c r="AI7" s="87"/>
    </row>
    <row r="8" spans="1:35" ht="15" customHeight="1" x14ac:dyDescent="0.2">
      <c r="A8" s="4">
        <v>5</v>
      </c>
      <c r="B8" s="29" t="s">
        <v>128</v>
      </c>
      <c r="C8" s="18">
        <v>341</v>
      </c>
      <c r="D8" s="18">
        <v>17</v>
      </c>
      <c r="E8" s="16">
        <v>1868</v>
      </c>
      <c r="F8" s="18">
        <v>37</v>
      </c>
      <c r="G8" s="16">
        <v>3034</v>
      </c>
      <c r="H8" s="18">
        <v>64</v>
      </c>
      <c r="I8" s="18">
        <v>298</v>
      </c>
      <c r="J8" s="17">
        <v>58</v>
      </c>
      <c r="K8" s="18">
        <v>100</v>
      </c>
      <c r="L8" s="18">
        <v>64</v>
      </c>
      <c r="M8" s="18">
        <v>93</v>
      </c>
      <c r="N8" s="18">
        <v>68</v>
      </c>
      <c r="O8" s="18">
        <v>337</v>
      </c>
      <c r="P8" s="16">
        <v>1328</v>
      </c>
      <c r="Q8" s="18">
        <v>76</v>
      </c>
      <c r="R8" s="18">
        <v>278</v>
      </c>
      <c r="S8" s="19">
        <v>125</v>
      </c>
      <c r="T8" s="19">
        <f t="shared" si="3"/>
        <v>8186</v>
      </c>
      <c r="U8" s="21">
        <v>4775</v>
      </c>
      <c r="V8" s="18">
        <v>402</v>
      </c>
      <c r="W8" s="16">
        <v>2730</v>
      </c>
      <c r="X8" s="16">
        <v>2299</v>
      </c>
      <c r="Y8" s="18">
        <v>0</v>
      </c>
      <c r="Z8" s="30">
        <v>-8</v>
      </c>
      <c r="AA8" s="52"/>
      <c r="AB8" s="18">
        <f t="shared" si="0"/>
        <v>10198</v>
      </c>
      <c r="AC8" s="18">
        <f t="shared" si="1"/>
        <v>18384</v>
      </c>
      <c r="AD8" s="18">
        <f>'Supply 17'!S8</f>
        <v>14252</v>
      </c>
      <c r="AE8" s="18">
        <f>'Supply 17'!T8+'Supply 17'!U8</f>
        <v>3268</v>
      </c>
      <c r="AF8" s="18">
        <f>'Supply 17'!W8</f>
        <v>126</v>
      </c>
      <c r="AG8" s="18">
        <f>'Supply 17'!X8-'Supply 17'!Y8</f>
        <v>738</v>
      </c>
      <c r="AH8" s="87">
        <f t="shared" si="2"/>
        <v>18384</v>
      </c>
      <c r="AI8" s="87"/>
    </row>
    <row r="9" spans="1:35" ht="15" customHeight="1" x14ac:dyDescent="0.2">
      <c r="A9" s="4">
        <v>6</v>
      </c>
      <c r="B9" s="29" t="s">
        <v>129</v>
      </c>
      <c r="C9" s="18">
        <v>393</v>
      </c>
      <c r="D9" s="18">
        <v>234</v>
      </c>
      <c r="E9" s="18">
        <v>316</v>
      </c>
      <c r="F9" s="16">
        <v>1086</v>
      </c>
      <c r="G9" s="18">
        <v>91</v>
      </c>
      <c r="H9" s="16">
        <v>30991</v>
      </c>
      <c r="I9" s="18">
        <v>441</v>
      </c>
      <c r="J9" s="17">
        <v>954</v>
      </c>
      <c r="K9" s="18">
        <v>125</v>
      </c>
      <c r="L9" s="18">
        <v>621</v>
      </c>
      <c r="M9" s="18">
        <v>68</v>
      </c>
      <c r="N9" s="16">
        <v>12525</v>
      </c>
      <c r="O9" s="18">
        <v>1402</v>
      </c>
      <c r="P9" s="16">
        <v>3564</v>
      </c>
      <c r="Q9" s="18">
        <v>930</v>
      </c>
      <c r="R9" s="18">
        <v>896</v>
      </c>
      <c r="S9" s="19">
        <v>240</v>
      </c>
      <c r="T9" s="19">
        <f t="shared" si="3"/>
        <v>54877</v>
      </c>
      <c r="U9" s="25">
        <v>0</v>
      </c>
      <c r="V9" s="16">
        <v>3348</v>
      </c>
      <c r="W9" s="18">
        <v>147</v>
      </c>
      <c r="X9" s="18">
        <v>480</v>
      </c>
      <c r="Y9" s="16">
        <v>63373</v>
      </c>
      <c r="Z9" s="18">
        <v>0</v>
      </c>
      <c r="AA9" s="52"/>
      <c r="AB9" s="18">
        <f t="shared" si="0"/>
        <v>67348</v>
      </c>
      <c r="AC9" s="18">
        <f t="shared" si="1"/>
        <v>122225</v>
      </c>
      <c r="AD9" s="18">
        <f>'Supply 17'!S9</f>
        <v>110451</v>
      </c>
      <c r="AE9" s="18">
        <f>'Supply 17'!T9+'Supply 17'!U9</f>
        <v>2355</v>
      </c>
      <c r="AF9" s="18">
        <f>'Supply 17'!W9</f>
        <v>0</v>
      </c>
      <c r="AG9" s="18">
        <f>'Supply 17'!X9-'Supply 17'!Y9</f>
        <v>9419</v>
      </c>
      <c r="AH9" s="87">
        <f t="shared" si="2"/>
        <v>122225</v>
      </c>
      <c r="AI9" s="87"/>
    </row>
    <row r="10" spans="1:35" ht="15" customHeight="1" x14ac:dyDescent="0.2">
      <c r="A10" s="4">
        <v>7</v>
      </c>
      <c r="B10" s="29" t="s">
        <v>130</v>
      </c>
      <c r="C10" s="18">
        <v>107</v>
      </c>
      <c r="D10" s="18">
        <v>22</v>
      </c>
      <c r="E10" s="18">
        <v>4183</v>
      </c>
      <c r="F10" s="18">
        <v>100</v>
      </c>
      <c r="G10" s="18">
        <v>96</v>
      </c>
      <c r="H10" s="18">
        <v>305</v>
      </c>
      <c r="I10" s="18">
        <v>8371</v>
      </c>
      <c r="J10" s="18">
        <v>884</v>
      </c>
      <c r="K10" s="18">
        <v>34</v>
      </c>
      <c r="L10" s="18">
        <v>401</v>
      </c>
      <c r="M10" s="18">
        <v>157</v>
      </c>
      <c r="N10" s="18">
        <v>54</v>
      </c>
      <c r="O10" s="18">
        <v>1844</v>
      </c>
      <c r="P10" s="18">
        <v>158</v>
      </c>
      <c r="Q10" s="18">
        <v>96</v>
      </c>
      <c r="R10" s="18">
        <v>160</v>
      </c>
      <c r="S10" s="18">
        <v>132</v>
      </c>
      <c r="T10" s="18">
        <v>17104</v>
      </c>
      <c r="U10" s="18">
        <v>0</v>
      </c>
      <c r="V10" s="18">
        <v>2436</v>
      </c>
      <c r="W10" s="18">
        <v>8097</v>
      </c>
      <c r="X10" s="18">
        <v>0</v>
      </c>
      <c r="Y10" s="18">
        <v>0</v>
      </c>
      <c r="Z10" s="18">
        <v>0</v>
      </c>
      <c r="AA10" s="18">
        <v>0</v>
      </c>
      <c r="AB10" s="18">
        <f t="shared" si="0"/>
        <v>10533</v>
      </c>
      <c r="AC10" s="18">
        <f t="shared" si="1"/>
        <v>27637</v>
      </c>
      <c r="AD10" s="18">
        <f>'Supply 17'!S10</f>
        <v>19266</v>
      </c>
      <c r="AE10" s="18">
        <f>'Supply 17'!T10+'Supply 17'!U10</f>
        <v>6948</v>
      </c>
      <c r="AF10" s="18">
        <f>'Supply 17'!W10</f>
        <v>0</v>
      </c>
      <c r="AG10" s="18">
        <f>'Supply 17'!X10-'Supply 17'!Y10</f>
        <v>1423</v>
      </c>
      <c r="AH10" s="87">
        <f t="shared" si="2"/>
        <v>27637</v>
      </c>
      <c r="AI10" s="87"/>
    </row>
    <row r="11" spans="1:35" ht="15" customHeight="1" x14ac:dyDescent="0.2">
      <c r="A11" s="4">
        <v>8</v>
      </c>
      <c r="B11" s="29" t="s">
        <v>131</v>
      </c>
      <c r="C11" s="18">
        <v>315</v>
      </c>
      <c r="D11" s="18">
        <v>98</v>
      </c>
      <c r="E11" s="18">
        <v>2697</v>
      </c>
      <c r="F11" s="18">
        <v>114</v>
      </c>
      <c r="G11" s="18">
        <v>479</v>
      </c>
      <c r="H11" s="18">
        <v>234</v>
      </c>
      <c r="I11" s="18">
        <v>6352</v>
      </c>
      <c r="J11" s="18">
        <v>23186</v>
      </c>
      <c r="K11" s="18">
        <v>91</v>
      </c>
      <c r="L11" s="18">
        <v>409</v>
      </c>
      <c r="M11" s="18">
        <v>275</v>
      </c>
      <c r="N11" s="18">
        <v>152</v>
      </c>
      <c r="O11" s="18">
        <v>4571</v>
      </c>
      <c r="P11" s="18">
        <v>806</v>
      </c>
      <c r="Q11" s="18">
        <v>233</v>
      </c>
      <c r="R11" s="18">
        <v>764</v>
      </c>
      <c r="S11" s="18">
        <v>237</v>
      </c>
      <c r="T11" s="18">
        <v>41013</v>
      </c>
      <c r="U11" s="18">
        <v>0</v>
      </c>
      <c r="V11" s="18">
        <v>36283</v>
      </c>
      <c r="W11" s="18">
        <v>8340</v>
      </c>
      <c r="X11" s="18">
        <v>774</v>
      </c>
      <c r="Y11" s="18">
        <v>0</v>
      </c>
      <c r="Z11" s="18">
        <v>0</v>
      </c>
      <c r="AA11" s="18">
        <v>0</v>
      </c>
      <c r="AB11" s="18">
        <f t="shared" si="0"/>
        <v>45397</v>
      </c>
      <c r="AC11" s="18">
        <f t="shared" si="1"/>
        <v>86410</v>
      </c>
      <c r="AD11" s="18">
        <f>'Supply 17'!S11</f>
        <v>67218</v>
      </c>
      <c r="AE11" s="18">
        <f>'Supply 17'!T11+'Supply 17'!U11</f>
        <v>18512</v>
      </c>
      <c r="AF11" s="18">
        <f>'Supply 17'!W11</f>
        <v>0</v>
      </c>
      <c r="AG11" s="18">
        <f>'Supply 17'!X11-'Supply 17'!Y11</f>
        <v>680</v>
      </c>
      <c r="AH11" s="87">
        <f t="shared" si="2"/>
        <v>86410</v>
      </c>
      <c r="AI11" s="87"/>
    </row>
    <row r="12" spans="1:35" ht="15" customHeight="1" x14ac:dyDescent="0.2">
      <c r="A12" s="4">
        <v>9</v>
      </c>
      <c r="B12" s="29" t="s">
        <v>132</v>
      </c>
      <c r="C12" s="18">
        <v>10</v>
      </c>
      <c r="D12" s="18">
        <v>15</v>
      </c>
      <c r="E12" s="18">
        <v>489</v>
      </c>
      <c r="F12" s="18">
        <v>33</v>
      </c>
      <c r="G12" s="18">
        <v>18</v>
      </c>
      <c r="H12" s="18">
        <v>114</v>
      </c>
      <c r="I12" s="18">
        <v>649</v>
      </c>
      <c r="J12" s="17">
        <v>603</v>
      </c>
      <c r="K12" s="18">
        <v>85</v>
      </c>
      <c r="L12" s="18">
        <v>257</v>
      </c>
      <c r="M12" s="18">
        <v>278</v>
      </c>
      <c r="N12" s="18">
        <v>32</v>
      </c>
      <c r="O12" s="18">
        <v>1537</v>
      </c>
      <c r="P12" s="18">
        <v>245</v>
      </c>
      <c r="Q12" s="18">
        <v>84</v>
      </c>
      <c r="R12" s="16">
        <v>1003</v>
      </c>
      <c r="S12" s="19">
        <v>159</v>
      </c>
      <c r="T12" s="19">
        <f t="shared" si="3"/>
        <v>5611</v>
      </c>
      <c r="U12" s="25">
        <v>0</v>
      </c>
      <c r="V12" s="18">
        <v>58</v>
      </c>
      <c r="W12" s="16">
        <v>29190</v>
      </c>
      <c r="X12" s="18">
        <v>51</v>
      </c>
      <c r="Y12" s="18">
        <v>0</v>
      </c>
      <c r="Z12" s="18">
        <v>0</v>
      </c>
      <c r="AA12" s="52"/>
      <c r="AB12" s="18">
        <f t="shared" si="0"/>
        <v>29299</v>
      </c>
      <c r="AC12" s="18">
        <f t="shared" si="1"/>
        <v>34910</v>
      </c>
      <c r="AD12" s="18">
        <f>'Supply 17'!S12</f>
        <v>32102</v>
      </c>
      <c r="AE12" s="18">
        <f>'Supply 17'!T12+'Supply 17'!U12</f>
        <v>583</v>
      </c>
      <c r="AF12" s="18">
        <f>'Supply 17'!W12</f>
        <v>0</v>
      </c>
      <c r="AG12" s="18">
        <f>'Supply 17'!X12-'Supply 17'!Y12</f>
        <v>2225</v>
      </c>
      <c r="AH12" s="87">
        <f t="shared" si="2"/>
        <v>34910</v>
      </c>
      <c r="AI12" s="87"/>
    </row>
    <row r="13" spans="1:35" ht="15" customHeight="1" x14ac:dyDescent="0.2">
      <c r="A13" s="4">
        <v>10</v>
      </c>
      <c r="B13" s="29" t="s">
        <v>133</v>
      </c>
      <c r="C13" s="18">
        <v>184</v>
      </c>
      <c r="D13" s="18">
        <v>56</v>
      </c>
      <c r="E13" s="18">
        <v>2413</v>
      </c>
      <c r="F13" s="18">
        <v>223</v>
      </c>
      <c r="G13" s="18">
        <v>132</v>
      </c>
      <c r="H13" s="18">
        <v>903</v>
      </c>
      <c r="I13" s="18">
        <v>4416</v>
      </c>
      <c r="J13" s="18">
        <v>1063</v>
      </c>
      <c r="K13" s="18">
        <v>480</v>
      </c>
      <c r="L13" s="18">
        <v>14810</v>
      </c>
      <c r="M13" s="18">
        <v>2468</v>
      </c>
      <c r="N13" s="18">
        <v>735</v>
      </c>
      <c r="O13" s="18">
        <v>8420</v>
      </c>
      <c r="P13" s="18">
        <v>2820</v>
      </c>
      <c r="Q13" s="18">
        <v>1144</v>
      </c>
      <c r="R13" s="18">
        <v>1454</v>
      </c>
      <c r="S13" s="18">
        <v>1104</v>
      </c>
      <c r="T13" s="18">
        <v>42825</v>
      </c>
      <c r="U13" s="18">
        <v>1688</v>
      </c>
      <c r="V13" s="18">
        <v>16236</v>
      </c>
      <c r="W13" s="18">
        <v>12498</v>
      </c>
      <c r="X13" s="18">
        <v>329</v>
      </c>
      <c r="Y13" s="18">
        <v>21503</v>
      </c>
      <c r="Z13" s="18">
        <v>-41</v>
      </c>
      <c r="AA13" s="18">
        <v>0</v>
      </c>
      <c r="AB13" s="18">
        <f t="shared" si="0"/>
        <v>52213</v>
      </c>
      <c r="AC13" s="18">
        <f t="shared" si="1"/>
        <v>95038</v>
      </c>
      <c r="AD13" s="18">
        <f>'Supply 17'!S13</f>
        <v>75981</v>
      </c>
      <c r="AE13" s="18">
        <f>'Supply 17'!T13+'Supply 17'!U13</f>
        <v>12696</v>
      </c>
      <c r="AF13" s="18">
        <f>'Supply 17'!W13</f>
        <v>2432</v>
      </c>
      <c r="AG13" s="18">
        <f>'Supply 17'!X13-'Supply 17'!Y13</f>
        <v>3929</v>
      </c>
      <c r="AH13" s="87">
        <f t="shared" si="2"/>
        <v>95038</v>
      </c>
      <c r="AI13" s="87"/>
    </row>
    <row r="14" spans="1:35" ht="15" customHeight="1" x14ac:dyDescent="0.2">
      <c r="A14" s="4">
        <v>11</v>
      </c>
      <c r="B14" s="29" t="s">
        <v>134</v>
      </c>
      <c r="C14" s="18">
        <v>382</v>
      </c>
      <c r="D14" s="18">
        <v>195</v>
      </c>
      <c r="E14" s="16">
        <v>3397</v>
      </c>
      <c r="F14" s="18">
        <v>213</v>
      </c>
      <c r="G14" s="18">
        <v>173</v>
      </c>
      <c r="H14" s="18">
        <v>881</v>
      </c>
      <c r="I14" s="16">
        <v>2644</v>
      </c>
      <c r="J14" s="27">
        <v>1001</v>
      </c>
      <c r="K14" s="18">
        <v>294</v>
      </c>
      <c r="L14" s="18">
        <v>751</v>
      </c>
      <c r="M14" s="16">
        <v>19893</v>
      </c>
      <c r="N14" s="16">
        <v>19619</v>
      </c>
      <c r="O14" s="18">
        <v>2754</v>
      </c>
      <c r="P14" s="16">
        <v>1672</v>
      </c>
      <c r="Q14" s="18">
        <v>221</v>
      </c>
      <c r="R14" s="16">
        <v>1024</v>
      </c>
      <c r="S14" s="19">
        <v>621</v>
      </c>
      <c r="T14" s="19">
        <f t="shared" si="3"/>
        <v>55735</v>
      </c>
      <c r="U14" s="25">
        <v>0</v>
      </c>
      <c r="V14" s="16">
        <v>5812</v>
      </c>
      <c r="W14" s="16">
        <v>22457</v>
      </c>
      <c r="X14" s="18">
        <v>0</v>
      </c>
      <c r="Y14" s="18">
        <v>804</v>
      </c>
      <c r="Z14" s="18">
        <v>0</v>
      </c>
      <c r="AA14" s="52"/>
      <c r="AB14" s="18">
        <f t="shared" si="0"/>
        <v>29073</v>
      </c>
      <c r="AC14" s="18">
        <f t="shared" si="1"/>
        <v>84808</v>
      </c>
      <c r="AD14" s="18">
        <f>'Supply 17'!S14</f>
        <v>73156</v>
      </c>
      <c r="AE14" s="18">
        <f>'Supply 17'!T14+'Supply 17'!U14</f>
        <v>8667</v>
      </c>
      <c r="AF14" s="18">
        <f>'Supply 17'!W14</f>
        <v>0</v>
      </c>
      <c r="AG14" s="18">
        <f>'Supply 17'!X14-'Supply 17'!Y14</f>
        <v>2985</v>
      </c>
      <c r="AH14" s="87">
        <f t="shared" si="2"/>
        <v>84808</v>
      </c>
      <c r="AI14" s="87"/>
    </row>
    <row r="15" spans="1:35" ht="15" customHeight="1" x14ac:dyDescent="0.2">
      <c r="A15" s="4">
        <v>12</v>
      </c>
      <c r="B15" s="29" t="s">
        <v>135</v>
      </c>
      <c r="C15" s="18">
        <v>595</v>
      </c>
      <c r="D15" s="18">
        <v>43</v>
      </c>
      <c r="E15" s="16">
        <v>2239</v>
      </c>
      <c r="F15" s="18">
        <v>123</v>
      </c>
      <c r="G15" s="18">
        <v>118</v>
      </c>
      <c r="H15" s="18">
        <v>860</v>
      </c>
      <c r="I15" s="16">
        <v>7491</v>
      </c>
      <c r="J15" s="27">
        <v>1552</v>
      </c>
      <c r="K15" s="16">
        <v>1715</v>
      </c>
      <c r="L15" s="16">
        <v>1092</v>
      </c>
      <c r="M15" s="16">
        <v>1046</v>
      </c>
      <c r="N15" s="16">
        <v>2012</v>
      </c>
      <c r="O15" s="18">
        <v>3391</v>
      </c>
      <c r="P15" s="18">
        <v>614</v>
      </c>
      <c r="Q15" s="18">
        <v>552</v>
      </c>
      <c r="R15" s="16">
        <v>1852</v>
      </c>
      <c r="S15" s="19">
        <v>722</v>
      </c>
      <c r="T15" s="19">
        <f t="shared" si="3"/>
        <v>26017</v>
      </c>
      <c r="U15" s="25">
        <v>0</v>
      </c>
      <c r="V15" s="18">
        <v>28</v>
      </c>
      <c r="W15" s="16">
        <v>65005</v>
      </c>
      <c r="X15" s="16">
        <v>3759</v>
      </c>
      <c r="Y15" s="16">
        <v>1681</v>
      </c>
      <c r="Z15" s="18">
        <v>0</v>
      </c>
      <c r="AA15" s="52"/>
      <c r="AB15" s="18">
        <f t="shared" si="0"/>
        <v>70473</v>
      </c>
      <c r="AC15" s="18">
        <f t="shared" si="1"/>
        <v>96490</v>
      </c>
      <c r="AD15" s="18">
        <f>'Supply 17'!S15</f>
        <v>96018</v>
      </c>
      <c r="AE15" s="18">
        <f>'Supply 17'!T15+'Supply 17'!U15</f>
        <v>30</v>
      </c>
      <c r="AF15" s="18">
        <f>'Supply 17'!W15</f>
        <v>0</v>
      </c>
      <c r="AG15" s="18">
        <f>'Supply 17'!X15-'Supply 17'!Y15</f>
        <v>442</v>
      </c>
      <c r="AH15" s="87">
        <f t="shared" si="2"/>
        <v>96490</v>
      </c>
      <c r="AI15" s="87"/>
    </row>
    <row r="16" spans="1:35" ht="15" customHeight="1" x14ac:dyDescent="0.2">
      <c r="A16" s="4">
        <v>13</v>
      </c>
      <c r="B16" s="29" t="s">
        <v>136</v>
      </c>
      <c r="C16" s="18">
        <v>1502</v>
      </c>
      <c r="D16" s="18">
        <v>957</v>
      </c>
      <c r="E16" s="18">
        <v>35722</v>
      </c>
      <c r="F16" s="18">
        <v>1349</v>
      </c>
      <c r="G16" s="18">
        <v>859</v>
      </c>
      <c r="H16" s="18">
        <v>6959</v>
      </c>
      <c r="I16" s="18">
        <v>33978</v>
      </c>
      <c r="J16" s="18">
        <v>10712</v>
      </c>
      <c r="K16" s="18">
        <v>2793</v>
      </c>
      <c r="L16" s="18">
        <v>19823</v>
      </c>
      <c r="M16" s="18">
        <v>9148</v>
      </c>
      <c r="N16" s="18">
        <v>3599</v>
      </c>
      <c r="O16" s="18">
        <v>51216</v>
      </c>
      <c r="P16" s="18">
        <v>12033</v>
      </c>
      <c r="Q16" s="18">
        <v>5020</v>
      </c>
      <c r="R16" s="18">
        <v>3837</v>
      </c>
      <c r="S16" s="18">
        <v>3977</v>
      </c>
      <c r="T16" s="18">
        <v>203484</v>
      </c>
      <c r="U16" s="18">
        <v>0</v>
      </c>
      <c r="V16" s="18">
        <v>73220</v>
      </c>
      <c r="W16" s="18">
        <v>15021</v>
      </c>
      <c r="X16" s="18">
        <v>909</v>
      </c>
      <c r="Y16" s="18">
        <v>27804</v>
      </c>
      <c r="Z16" s="18">
        <v>0</v>
      </c>
      <c r="AA16" s="18">
        <v>0</v>
      </c>
      <c r="AB16" s="18">
        <f t="shared" si="0"/>
        <v>116954</v>
      </c>
      <c r="AC16" s="18">
        <f t="shared" si="1"/>
        <v>320438</v>
      </c>
      <c r="AD16" s="18">
        <f>'Supply 17'!S16</f>
        <v>233853</v>
      </c>
      <c r="AE16" s="18">
        <f>'Supply 17'!T16+'Supply 17'!U16</f>
        <v>74091</v>
      </c>
      <c r="AF16" s="18">
        <f>'Supply 17'!W16</f>
        <v>0</v>
      </c>
      <c r="AG16" s="18">
        <f>'Supply 17'!X16-'Supply 17'!Y16</f>
        <v>12494</v>
      </c>
      <c r="AH16" s="87">
        <f t="shared" si="2"/>
        <v>320438</v>
      </c>
      <c r="AI16" s="87"/>
    </row>
    <row r="17" spans="1:35" ht="15" customHeight="1" x14ac:dyDescent="0.2">
      <c r="A17" s="4">
        <v>14</v>
      </c>
      <c r="B17" s="29" t="s">
        <v>137</v>
      </c>
      <c r="C17" s="18">
        <v>69</v>
      </c>
      <c r="D17" s="18">
        <v>8</v>
      </c>
      <c r="E17" s="18">
        <v>502</v>
      </c>
      <c r="F17" s="18">
        <v>232</v>
      </c>
      <c r="G17" s="18">
        <v>21</v>
      </c>
      <c r="H17" s="18">
        <v>145</v>
      </c>
      <c r="I17" s="18">
        <v>289</v>
      </c>
      <c r="J17" s="17">
        <v>155</v>
      </c>
      <c r="K17" s="18">
        <v>118</v>
      </c>
      <c r="L17" s="18">
        <v>264</v>
      </c>
      <c r="M17" s="18">
        <v>204</v>
      </c>
      <c r="N17" s="18">
        <v>67</v>
      </c>
      <c r="O17" s="18">
        <v>470</v>
      </c>
      <c r="P17" s="18">
        <v>387</v>
      </c>
      <c r="Q17" s="18">
        <v>122</v>
      </c>
      <c r="R17" s="18">
        <v>171</v>
      </c>
      <c r="S17" s="19">
        <v>120</v>
      </c>
      <c r="T17" s="19">
        <f t="shared" si="3"/>
        <v>3344</v>
      </c>
      <c r="U17" s="25">
        <v>0</v>
      </c>
      <c r="V17" s="18">
        <v>715</v>
      </c>
      <c r="W17" s="16">
        <v>1307</v>
      </c>
      <c r="X17" s="16">
        <v>72206</v>
      </c>
      <c r="Y17" s="18">
        <v>606</v>
      </c>
      <c r="Z17" s="18">
        <v>0</v>
      </c>
      <c r="AA17" s="52"/>
      <c r="AB17" s="18">
        <f t="shared" si="0"/>
        <v>74834</v>
      </c>
      <c r="AC17" s="18">
        <f t="shared" si="1"/>
        <v>78178</v>
      </c>
      <c r="AD17" s="18">
        <f>'Supply 17'!S17</f>
        <v>78118</v>
      </c>
      <c r="AE17" s="18">
        <f>'Supply 17'!T17+'Supply 17'!U17</f>
        <v>60</v>
      </c>
      <c r="AF17" s="18">
        <f>'Supply 17'!W17</f>
        <v>0</v>
      </c>
      <c r="AG17" s="18">
        <f>'Supply 17'!X17-'Supply 17'!Y17</f>
        <v>0</v>
      </c>
      <c r="AH17" s="87">
        <f t="shared" si="2"/>
        <v>78178</v>
      </c>
      <c r="AI17" s="87"/>
    </row>
    <row r="18" spans="1:35" ht="15" customHeight="1" x14ac:dyDescent="0.2">
      <c r="A18" s="4">
        <v>15</v>
      </c>
      <c r="B18" s="29" t="s">
        <v>138</v>
      </c>
      <c r="C18" s="18">
        <v>7</v>
      </c>
      <c r="D18" s="18">
        <v>15</v>
      </c>
      <c r="E18" s="18">
        <v>227</v>
      </c>
      <c r="F18" s="18">
        <v>29</v>
      </c>
      <c r="G18" s="18">
        <v>15</v>
      </c>
      <c r="H18" s="18">
        <v>119</v>
      </c>
      <c r="I18" s="18">
        <v>205</v>
      </c>
      <c r="J18" s="17">
        <v>79</v>
      </c>
      <c r="K18" s="18">
        <v>76</v>
      </c>
      <c r="L18" s="18">
        <v>104</v>
      </c>
      <c r="M18" s="18">
        <v>357</v>
      </c>
      <c r="N18" s="18">
        <v>30</v>
      </c>
      <c r="O18" s="18">
        <v>576</v>
      </c>
      <c r="P18" s="16">
        <v>1234</v>
      </c>
      <c r="Q18" s="18">
        <v>164</v>
      </c>
      <c r="R18" s="18">
        <v>684</v>
      </c>
      <c r="S18" s="19">
        <v>129</v>
      </c>
      <c r="T18" s="19">
        <f t="shared" si="3"/>
        <v>4050</v>
      </c>
      <c r="U18" s="25">
        <v>0</v>
      </c>
      <c r="V18" s="18">
        <v>216</v>
      </c>
      <c r="W18" s="16">
        <v>3783</v>
      </c>
      <c r="X18" s="16">
        <v>30254</v>
      </c>
      <c r="Y18" s="18">
        <v>0</v>
      </c>
      <c r="Z18" s="18">
        <v>0</v>
      </c>
      <c r="AA18" s="52"/>
      <c r="AB18" s="18">
        <f t="shared" si="0"/>
        <v>34253</v>
      </c>
      <c r="AC18" s="18">
        <f t="shared" si="1"/>
        <v>38303</v>
      </c>
      <c r="AD18" s="18">
        <f>'Supply 17'!S18</f>
        <v>37869</v>
      </c>
      <c r="AE18" s="18">
        <f>'Supply 17'!T18+'Supply 17'!U18</f>
        <v>186</v>
      </c>
      <c r="AF18" s="18">
        <f>'Supply 17'!W18</f>
        <v>0</v>
      </c>
      <c r="AG18" s="18">
        <f>'Supply 17'!X18-'Supply 17'!Y18</f>
        <v>248</v>
      </c>
      <c r="AH18" s="87">
        <f t="shared" si="2"/>
        <v>38303</v>
      </c>
      <c r="AI18" s="87"/>
    </row>
    <row r="19" spans="1:35" ht="15" customHeight="1" x14ac:dyDescent="0.2">
      <c r="A19" s="4">
        <v>16</v>
      </c>
      <c r="B19" s="29" t="s">
        <v>139</v>
      </c>
      <c r="C19" s="18">
        <v>3</v>
      </c>
      <c r="D19" s="18">
        <v>1</v>
      </c>
      <c r="E19" s="18">
        <v>75</v>
      </c>
      <c r="F19" s="18">
        <v>4</v>
      </c>
      <c r="G19" s="18">
        <v>2</v>
      </c>
      <c r="H19" s="18">
        <v>30</v>
      </c>
      <c r="I19" s="18">
        <v>124</v>
      </c>
      <c r="J19" s="17">
        <v>35</v>
      </c>
      <c r="K19" s="18">
        <v>14</v>
      </c>
      <c r="L19" s="18">
        <v>35</v>
      </c>
      <c r="M19" s="18">
        <v>29</v>
      </c>
      <c r="N19" s="18">
        <v>7</v>
      </c>
      <c r="O19" s="18">
        <v>106</v>
      </c>
      <c r="P19" s="16">
        <v>1235</v>
      </c>
      <c r="Q19" s="18">
        <v>48</v>
      </c>
      <c r="R19" s="16">
        <v>2981</v>
      </c>
      <c r="S19" s="19">
        <v>31</v>
      </c>
      <c r="T19" s="19">
        <f t="shared" si="3"/>
        <v>4760</v>
      </c>
      <c r="U19" s="25">
        <v>0</v>
      </c>
      <c r="V19" s="18">
        <v>0</v>
      </c>
      <c r="W19" s="16">
        <v>12501</v>
      </c>
      <c r="X19" s="16">
        <v>68301</v>
      </c>
      <c r="Y19" s="18">
        <v>0</v>
      </c>
      <c r="Z19" s="18">
        <v>0</v>
      </c>
      <c r="AA19" s="52"/>
      <c r="AB19" s="18">
        <f t="shared" si="0"/>
        <v>80802</v>
      </c>
      <c r="AC19" s="18">
        <f t="shared" si="1"/>
        <v>85562</v>
      </c>
      <c r="AD19" s="18">
        <f>'Supply 17'!S19</f>
        <v>85394</v>
      </c>
      <c r="AE19" s="18">
        <f>'Supply 17'!T19+'Supply 17'!U19</f>
        <v>0</v>
      </c>
      <c r="AF19" s="18">
        <f>'Supply 17'!W19</f>
        <v>0</v>
      </c>
      <c r="AG19" s="18">
        <f>'Supply 17'!X19-'Supply 17'!Y19</f>
        <v>168</v>
      </c>
      <c r="AH19" s="87">
        <f t="shared" si="2"/>
        <v>85562</v>
      </c>
      <c r="AI19" s="87"/>
    </row>
    <row r="20" spans="1:35" ht="15" customHeight="1" x14ac:dyDescent="0.2">
      <c r="A20" s="4">
        <v>17</v>
      </c>
      <c r="B20" s="32" t="s">
        <v>140</v>
      </c>
      <c r="C20" s="53">
        <v>95</v>
      </c>
      <c r="D20" s="53">
        <v>25</v>
      </c>
      <c r="E20" s="53">
        <v>1002</v>
      </c>
      <c r="F20" s="53">
        <v>48</v>
      </c>
      <c r="G20" s="53">
        <v>63</v>
      </c>
      <c r="H20" s="53">
        <v>1115</v>
      </c>
      <c r="I20" s="53">
        <v>1243</v>
      </c>
      <c r="J20" s="53">
        <v>374</v>
      </c>
      <c r="K20" s="53">
        <v>553</v>
      </c>
      <c r="L20" s="53">
        <v>1007</v>
      </c>
      <c r="M20" s="53">
        <v>473</v>
      </c>
      <c r="N20" s="53">
        <v>252</v>
      </c>
      <c r="O20" s="53">
        <v>1919</v>
      </c>
      <c r="P20" s="53">
        <v>785</v>
      </c>
      <c r="Q20" s="53">
        <v>308</v>
      </c>
      <c r="R20" s="53">
        <v>876</v>
      </c>
      <c r="S20" s="53">
        <v>2864</v>
      </c>
      <c r="T20" s="53">
        <v>13002</v>
      </c>
      <c r="U20" s="53">
        <v>19060</v>
      </c>
      <c r="V20" s="53">
        <v>-1360</v>
      </c>
      <c r="W20" s="53">
        <v>18996</v>
      </c>
      <c r="X20" s="53">
        <v>2436</v>
      </c>
      <c r="Y20" s="53">
        <v>0</v>
      </c>
      <c r="Z20" s="53">
        <v>156</v>
      </c>
      <c r="AA20" s="53">
        <v>15078</v>
      </c>
      <c r="AB20" s="18">
        <f t="shared" si="0"/>
        <v>54366</v>
      </c>
      <c r="AC20" s="18">
        <f t="shared" si="1"/>
        <v>67368</v>
      </c>
      <c r="AD20" s="18">
        <f>'Supply 17'!S20</f>
        <v>194062</v>
      </c>
      <c r="AE20" s="18">
        <f>'Supply 17'!T20+'Supply 17'!U20</f>
        <v>19060</v>
      </c>
      <c r="AF20" s="18">
        <f>'Supply 17'!W20</f>
        <v>-147069</v>
      </c>
      <c r="AG20" s="18">
        <f>'Supply 17'!X20-'Supply 17'!Y20</f>
        <v>1315</v>
      </c>
      <c r="AH20" s="87">
        <f t="shared" si="2"/>
        <v>67368</v>
      </c>
      <c r="AI20" s="87"/>
    </row>
    <row r="21" spans="1:35" ht="15" customHeight="1" x14ac:dyDescent="0.2">
      <c r="B21" s="55" t="s">
        <v>88</v>
      </c>
      <c r="C21" s="93">
        <f>SUM(C4:C20)</f>
        <v>19276</v>
      </c>
      <c r="D21" s="93">
        <f t="shared" ref="D21:AA21" si="4">SUM(D4:D20)</f>
        <v>4052</v>
      </c>
      <c r="E21" s="93">
        <f t="shared" si="4"/>
        <v>260411</v>
      </c>
      <c r="F21" s="93">
        <f t="shared" si="4"/>
        <v>9707</v>
      </c>
      <c r="G21" s="93">
        <f t="shared" si="4"/>
        <v>6627</v>
      </c>
      <c r="H21" s="93">
        <f t="shared" si="4"/>
        <v>74375</v>
      </c>
      <c r="I21" s="93">
        <f t="shared" si="4"/>
        <v>78787</v>
      </c>
      <c r="J21" s="93">
        <f t="shared" si="4"/>
        <v>50766</v>
      </c>
      <c r="K21" s="93">
        <f t="shared" si="4"/>
        <v>14888</v>
      </c>
      <c r="L21" s="93">
        <f t="shared" si="4"/>
        <v>44916</v>
      </c>
      <c r="M21" s="93">
        <f t="shared" si="4"/>
        <v>35343</v>
      </c>
      <c r="N21" s="93">
        <f t="shared" si="4"/>
        <v>42130</v>
      </c>
      <c r="O21" s="93">
        <f t="shared" si="4"/>
        <v>87727</v>
      </c>
      <c r="P21" s="93">
        <f t="shared" si="4"/>
        <v>31157</v>
      </c>
      <c r="Q21" s="93">
        <f t="shared" si="4"/>
        <v>10687</v>
      </c>
      <c r="R21" s="93">
        <f t="shared" si="4"/>
        <v>26179</v>
      </c>
      <c r="S21" s="93">
        <f t="shared" si="4"/>
        <v>15983</v>
      </c>
      <c r="T21" s="93">
        <f t="shared" si="4"/>
        <v>813011</v>
      </c>
      <c r="U21" s="93">
        <f t="shared" si="4"/>
        <v>486619</v>
      </c>
      <c r="V21" s="93">
        <f t="shared" si="4"/>
        <v>150830</v>
      </c>
      <c r="W21" s="93">
        <f t="shared" si="4"/>
        <v>341616</v>
      </c>
      <c r="X21" s="93">
        <f t="shared" si="4"/>
        <v>187606</v>
      </c>
      <c r="Y21" s="93">
        <f t="shared" si="4"/>
        <v>157502</v>
      </c>
      <c r="Z21" s="93">
        <f t="shared" si="4"/>
        <v>2401</v>
      </c>
      <c r="AA21" s="93">
        <f t="shared" si="4"/>
        <v>15078</v>
      </c>
      <c r="AB21" s="93">
        <f t="shared" ref="AB21" si="5">SUM(AB4:AB20)</f>
        <v>1341652</v>
      </c>
      <c r="AC21" s="93">
        <f t="shared" ref="AC21" si="6">SUM(AC4:AC20)</f>
        <v>2154663</v>
      </c>
      <c r="AD21" s="64">
        <f>'Supply 17'!S21</f>
        <v>1505788</v>
      </c>
      <c r="AE21" s="18">
        <f>'Supply 17'!T21+'Supply 17'!U21</f>
        <v>567613</v>
      </c>
      <c r="AF21" s="18">
        <f>'Supply 17'!W21</f>
        <v>0</v>
      </c>
      <c r="AG21" s="18">
        <f>'Supply 17'!X21-'Supply 17'!Y21</f>
        <v>81262</v>
      </c>
      <c r="AH21" s="94">
        <f t="shared" si="2"/>
        <v>2154663</v>
      </c>
      <c r="AI21" s="87"/>
    </row>
    <row r="22" spans="1:35" ht="15" customHeight="1" x14ac:dyDescent="0.2">
      <c r="B22" s="15" t="s">
        <v>89</v>
      </c>
      <c r="C22" s="58">
        <v>393</v>
      </c>
      <c r="D22" s="58">
        <v>16</v>
      </c>
      <c r="E22" s="58">
        <v>511</v>
      </c>
      <c r="F22" s="58">
        <v>212</v>
      </c>
      <c r="G22" s="58">
        <v>44</v>
      </c>
      <c r="H22" s="58">
        <v>137</v>
      </c>
      <c r="I22" s="58">
        <v>532</v>
      </c>
      <c r="J22" s="59">
        <v>461</v>
      </c>
      <c r="K22" s="58">
        <v>322</v>
      </c>
      <c r="L22" s="58">
        <v>60</v>
      </c>
      <c r="M22" s="60">
        <v>1559</v>
      </c>
      <c r="N22" s="60">
        <v>4596</v>
      </c>
      <c r="O22" s="18">
        <v>764</v>
      </c>
      <c r="P22" s="18">
        <v>635</v>
      </c>
      <c r="Q22" s="18">
        <v>313</v>
      </c>
      <c r="R22" s="18">
        <v>393</v>
      </c>
      <c r="S22" s="19">
        <v>108</v>
      </c>
      <c r="T22" s="19">
        <f t="shared" si="3"/>
        <v>11056</v>
      </c>
      <c r="U22" s="25"/>
      <c r="V22" s="18"/>
      <c r="W22" s="18"/>
      <c r="X22" s="18"/>
      <c r="Y22" s="18"/>
      <c r="Z22" s="18"/>
      <c r="AA22" s="52"/>
      <c r="AB22" s="5"/>
      <c r="AC22" s="88"/>
      <c r="AD22" s="88"/>
      <c r="AE22" s="88"/>
      <c r="AF22" s="88"/>
      <c r="AG22" s="88"/>
      <c r="AH22" s="87"/>
    </row>
    <row r="23" spans="1:35" ht="15" customHeight="1" x14ac:dyDescent="0.2">
      <c r="B23" s="15" t="s">
        <v>90</v>
      </c>
      <c r="C23" s="16">
        <v>1007</v>
      </c>
      <c r="D23" s="18">
        <v>4</v>
      </c>
      <c r="E23" s="18">
        <v>862</v>
      </c>
      <c r="F23" s="18">
        <v>56</v>
      </c>
      <c r="G23" s="18">
        <v>88</v>
      </c>
      <c r="H23" s="18">
        <v>75</v>
      </c>
      <c r="I23" s="18">
        <v>427</v>
      </c>
      <c r="J23" s="27">
        <v>1489</v>
      </c>
      <c r="K23" s="18">
        <v>132</v>
      </c>
      <c r="L23" s="18">
        <v>317</v>
      </c>
      <c r="M23" s="18">
        <v>40</v>
      </c>
      <c r="N23" s="18">
        <v>18</v>
      </c>
      <c r="O23" s="18">
        <v>2228</v>
      </c>
      <c r="P23" s="18">
        <v>17</v>
      </c>
      <c r="Q23" s="18">
        <v>38</v>
      </c>
      <c r="R23" s="16">
        <v>1885</v>
      </c>
      <c r="S23" s="19">
        <v>496</v>
      </c>
      <c r="T23" s="19">
        <f t="shared" si="3"/>
        <v>9179</v>
      </c>
      <c r="U23" s="25"/>
      <c r="V23" s="18"/>
      <c r="W23" s="18"/>
      <c r="X23" s="18"/>
      <c r="Y23" s="18"/>
      <c r="Z23" s="18"/>
      <c r="AA23" s="52"/>
      <c r="AB23" s="5"/>
      <c r="AC23" s="88"/>
      <c r="AD23" s="88"/>
      <c r="AE23" s="88"/>
      <c r="AF23" s="88"/>
      <c r="AG23" s="88"/>
      <c r="AH23" s="87"/>
    </row>
    <row r="24" spans="1:35" ht="15" customHeight="1" x14ac:dyDescent="0.2">
      <c r="B24" s="15" t="s">
        <v>91</v>
      </c>
      <c r="C24" s="16">
        <v>2756</v>
      </c>
      <c r="D24" s="18">
        <v>668</v>
      </c>
      <c r="E24" s="16">
        <v>33701</v>
      </c>
      <c r="F24" s="16">
        <v>1669</v>
      </c>
      <c r="G24" s="16">
        <v>1586</v>
      </c>
      <c r="H24" s="16">
        <v>14046</v>
      </c>
      <c r="I24" s="16">
        <v>37900</v>
      </c>
      <c r="J24" s="27">
        <v>14858</v>
      </c>
      <c r="K24" s="16">
        <v>6389</v>
      </c>
      <c r="L24" s="16">
        <v>15161</v>
      </c>
      <c r="M24" s="16">
        <v>13494</v>
      </c>
      <c r="N24" s="16">
        <v>2912</v>
      </c>
      <c r="O24" s="18">
        <v>55446</v>
      </c>
      <c r="P24" s="16">
        <v>23887</v>
      </c>
      <c r="Q24" s="16">
        <v>19412</v>
      </c>
      <c r="R24" s="16">
        <v>38918</v>
      </c>
      <c r="S24" s="19">
        <v>8025</v>
      </c>
      <c r="T24" s="19">
        <f t="shared" si="3"/>
        <v>290828</v>
      </c>
      <c r="U24" s="25"/>
      <c r="V24" s="18"/>
      <c r="W24" s="18"/>
      <c r="X24" s="18"/>
      <c r="Y24" s="18"/>
      <c r="Z24" s="18"/>
      <c r="AA24" s="52"/>
      <c r="AB24" s="5"/>
      <c r="AC24" s="88"/>
      <c r="AD24" s="88"/>
      <c r="AE24" s="88"/>
      <c r="AF24" s="88"/>
      <c r="AG24" s="88"/>
      <c r="AH24" s="87"/>
    </row>
    <row r="25" spans="1:35" ht="15" customHeight="1" x14ac:dyDescent="0.2">
      <c r="B25" s="15" t="s">
        <v>92</v>
      </c>
      <c r="C25" s="18">
        <v>707</v>
      </c>
      <c r="D25" s="18">
        <v>157</v>
      </c>
      <c r="E25" s="16">
        <v>9017</v>
      </c>
      <c r="F25" s="18">
        <v>434</v>
      </c>
      <c r="G25" s="18">
        <v>475</v>
      </c>
      <c r="H25" s="16">
        <v>3895</v>
      </c>
      <c r="I25" s="16">
        <v>9493</v>
      </c>
      <c r="J25" s="27">
        <v>4396</v>
      </c>
      <c r="K25" s="16">
        <v>1307</v>
      </c>
      <c r="L25" s="16">
        <v>3300</v>
      </c>
      <c r="M25" s="16">
        <v>3650</v>
      </c>
      <c r="N25" s="18">
        <v>814</v>
      </c>
      <c r="O25" s="18">
        <v>13322</v>
      </c>
      <c r="P25" s="16">
        <v>8877</v>
      </c>
      <c r="Q25" s="16">
        <v>6137</v>
      </c>
      <c r="R25" s="16">
        <v>10756</v>
      </c>
      <c r="S25" s="19">
        <v>1874</v>
      </c>
      <c r="T25" s="19">
        <f t="shared" si="3"/>
        <v>78611</v>
      </c>
      <c r="U25" s="25"/>
      <c r="V25" s="18"/>
      <c r="W25" s="18"/>
      <c r="X25" s="18"/>
      <c r="Y25" s="18"/>
      <c r="Z25" s="18"/>
      <c r="AA25" s="52"/>
      <c r="AB25" s="5"/>
      <c r="AC25" s="88"/>
      <c r="AD25" s="88"/>
      <c r="AE25" s="88"/>
      <c r="AF25" s="88"/>
      <c r="AG25" s="88"/>
      <c r="AH25" s="87"/>
    </row>
    <row r="26" spans="1:35" ht="15" customHeight="1" x14ac:dyDescent="0.2">
      <c r="B26" s="15" t="s">
        <v>93</v>
      </c>
      <c r="C26" s="61">
        <v>9776</v>
      </c>
      <c r="D26" s="61">
        <v>6511</v>
      </c>
      <c r="E26" s="61">
        <v>43604</v>
      </c>
      <c r="F26" s="61">
        <v>5553</v>
      </c>
      <c r="G26" s="61">
        <v>2250</v>
      </c>
      <c r="H26" s="61">
        <v>15417</v>
      </c>
      <c r="I26" s="61">
        <v>47152</v>
      </c>
      <c r="J26" s="62">
        <v>15280</v>
      </c>
      <c r="K26" s="61">
        <v>6972</v>
      </c>
      <c r="L26" s="61">
        <v>15820</v>
      </c>
      <c r="M26" s="61">
        <v>28296</v>
      </c>
      <c r="N26" s="61">
        <v>41710</v>
      </c>
      <c r="O26" s="18">
        <v>39430</v>
      </c>
      <c r="P26" s="16">
        <v>14873</v>
      </c>
      <c r="Q26" s="16">
        <v>8029</v>
      </c>
      <c r="R26" s="16">
        <v>13994</v>
      </c>
      <c r="S26" s="19">
        <v>6794</v>
      </c>
      <c r="T26" s="19">
        <f t="shared" si="3"/>
        <v>321461</v>
      </c>
      <c r="U26" s="25"/>
      <c r="V26" s="18"/>
      <c r="W26" s="18"/>
      <c r="X26" s="18"/>
      <c r="Y26" s="18"/>
      <c r="Z26" s="18"/>
      <c r="AA26" s="52"/>
      <c r="AB26" s="5"/>
      <c r="AC26" s="88"/>
      <c r="AD26" s="88"/>
      <c r="AE26" s="88"/>
      <c r="AF26" s="88"/>
      <c r="AG26" s="88"/>
      <c r="AH26" s="87"/>
    </row>
    <row r="27" spans="1:35" s="86" customFormat="1" ht="15" customHeight="1" x14ac:dyDescent="0.2">
      <c r="B27" s="55" t="s">
        <v>94</v>
      </c>
      <c r="C27" s="96">
        <f>SUM(C24:C26)+C22-C23</f>
        <v>12625</v>
      </c>
      <c r="D27" s="96">
        <f t="shared" ref="D27:T27" si="7">SUM(D24:D26)+D22-D23</f>
        <v>7348</v>
      </c>
      <c r="E27" s="96">
        <f t="shared" si="7"/>
        <v>85971</v>
      </c>
      <c r="F27" s="96">
        <f t="shared" si="7"/>
        <v>7812</v>
      </c>
      <c r="G27" s="96">
        <f t="shared" si="7"/>
        <v>4267</v>
      </c>
      <c r="H27" s="96">
        <f t="shared" si="7"/>
        <v>33420</v>
      </c>
      <c r="I27" s="96">
        <f t="shared" si="7"/>
        <v>94650</v>
      </c>
      <c r="J27" s="96">
        <f t="shared" si="7"/>
        <v>33506</v>
      </c>
      <c r="K27" s="96">
        <f t="shared" si="7"/>
        <v>14858</v>
      </c>
      <c r="L27" s="96">
        <f t="shared" si="7"/>
        <v>34024</v>
      </c>
      <c r="M27" s="96">
        <f t="shared" si="7"/>
        <v>46959</v>
      </c>
      <c r="N27" s="96">
        <f t="shared" si="7"/>
        <v>50014</v>
      </c>
      <c r="O27" s="96">
        <f t="shared" si="7"/>
        <v>106734</v>
      </c>
      <c r="P27" s="96">
        <f t="shared" si="7"/>
        <v>48255</v>
      </c>
      <c r="Q27" s="96">
        <f t="shared" si="7"/>
        <v>33853</v>
      </c>
      <c r="R27" s="96">
        <f t="shared" si="7"/>
        <v>62176</v>
      </c>
      <c r="S27" s="96">
        <f t="shared" si="7"/>
        <v>16305</v>
      </c>
      <c r="T27" s="96">
        <f t="shared" si="7"/>
        <v>692777</v>
      </c>
      <c r="U27" s="96"/>
      <c r="V27" s="96"/>
      <c r="W27" s="96"/>
      <c r="X27" s="96"/>
      <c r="Y27" s="96"/>
      <c r="Z27" s="96"/>
      <c r="AA27" s="96"/>
      <c r="AB27" s="96"/>
      <c r="AC27" s="96"/>
      <c r="AD27" s="38"/>
      <c r="AE27" s="38"/>
      <c r="AF27" s="38"/>
      <c r="AG27" s="38"/>
      <c r="AH27" s="94"/>
    </row>
    <row r="28" spans="1:35" ht="15" customHeight="1" x14ac:dyDescent="0.2">
      <c r="B28" s="15" t="s">
        <v>95</v>
      </c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18">
        <v>0</v>
      </c>
      <c r="P28" s="5"/>
      <c r="Q28" s="5"/>
      <c r="R28" s="5"/>
      <c r="S28" s="19">
        <v>0</v>
      </c>
      <c r="T28" s="19">
        <f t="shared" si="3"/>
        <v>0</v>
      </c>
      <c r="U28" s="68"/>
      <c r="V28" s="16"/>
      <c r="W28" s="30"/>
      <c r="X28" s="5"/>
      <c r="Y28" s="5"/>
      <c r="Z28" s="5"/>
      <c r="AA28" s="52"/>
      <c r="AB28" s="5"/>
      <c r="AC28" s="88"/>
      <c r="AD28" s="88"/>
      <c r="AE28" s="88"/>
      <c r="AF28" s="88"/>
      <c r="AG28" s="88"/>
      <c r="AH28" s="87"/>
    </row>
    <row r="29" spans="1:35" ht="15" customHeight="1" x14ac:dyDescent="0.2">
      <c r="B29" s="15" t="s">
        <v>96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18">
        <v>0</v>
      </c>
      <c r="P29" s="5"/>
      <c r="Q29" s="5"/>
      <c r="R29" s="5"/>
      <c r="S29" s="19">
        <v>0</v>
      </c>
      <c r="T29" s="19">
        <f t="shared" si="3"/>
        <v>0</v>
      </c>
      <c r="U29" s="68"/>
      <c r="V29" s="5"/>
      <c r="W29" s="16"/>
      <c r="X29" s="5"/>
      <c r="Y29" s="5"/>
      <c r="Z29" s="5"/>
      <c r="AA29" s="16"/>
      <c r="AB29" s="16"/>
      <c r="AC29" s="88"/>
      <c r="AD29" s="88"/>
      <c r="AE29" s="88"/>
      <c r="AF29" s="88"/>
      <c r="AG29" s="88"/>
      <c r="AH29" s="87"/>
    </row>
    <row r="30" spans="1:35" ht="15" customHeight="1" x14ac:dyDescent="0.2">
      <c r="B30" s="15" t="s">
        <v>97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18">
        <v>0</v>
      </c>
      <c r="P30" s="5"/>
      <c r="Q30" s="5"/>
      <c r="R30" s="5"/>
      <c r="S30" s="19">
        <v>0</v>
      </c>
      <c r="T30" s="19">
        <f t="shared" si="3"/>
        <v>0</v>
      </c>
      <c r="U30" s="68"/>
      <c r="V30" s="91"/>
      <c r="W30" s="5"/>
      <c r="X30" s="5"/>
      <c r="Y30" s="5"/>
      <c r="Z30" s="5"/>
      <c r="AA30" s="52"/>
      <c r="AB30" s="5"/>
      <c r="AC30" s="88"/>
      <c r="AD30" s="88"/>
      <c r="AE30" s="88"/>
      <c r="AF30" s="88"/>
      <c r="AG30" s="88"/>
      <c r="AH30" s="87"/>
    </row>
    <row r="31" spans="1:35" ht="15" customHeight="1" x14ac:dyDescent="0.2">
      <c r="B31" s="55" t="s">
        <v>98</v>
      </c>
      <c r="C31" s="95">
        <f>C21+C27+C28+C29</f>
        <v>31901</v>
      </c>
      <c r="D31" s="95">
        <f t="shared" ref="D31:T31" si="8">D21+D27+D28+D29</f>
        <v>11400</v>
      </c>
      <c r="E31" s="95">
        <f t="shared" si="8"/>
        <v>346382</v>
      </c>
      <c r="F31" s="95">
        <f t="shared" si="8"/>
        <v>17519</v>
      </c>
      <c r="G31" s="95">
        <f t="shared" si="8"/>
        <v>10894</v>
      </c>
      <c r="H31" s="95">
        <f t="shared" si="8"/>
        <v>107795</v>
      </c>
      <c r="I31" s="95">
        <f t="shared" si="8"/>
        <v>173437</v>
      </c>
      <c r="J31" s="95">
        <f t="shared" si="8"/>
        <v>84272</v>
      </c>
      <c r="K31" s="95">
        <f t="shared" si="8"/>
        <v>29746</v>
      </c>
      <c r="L31" s="95">
        <f t="shared" si="8"/>
        <v>78940</v>
      </c>
      <c r="M31" s="95">
        <f t="shared" si="8"/>
        <v>82302</v>
      </c>
      <c r="N31" s="95">
        <f t="shared" si="8"/>
        <v>92144</v>
      </c>
      <c r="O31" s="95">
        <f t="shared" si="8"/>
        <v>194461</v>
      </c>
      <c r="P31" s="95">
        <f t="shared" si="8"/>
        <v>79412</v>
      </c>
      <c r="Q31" s="95">
        <f t="shared" si="8"/>
        <v>44540</v>
      </c>
      <c r="R31" s="95">
        <f t="shared" si="8"/>
        <v>88355</v>
      </c>
      <c r="S31" s="95">
        <f t="shared" si="8"/>
        <v>32288</v>
      </c>
      <c r="T31" s="95">
        <f t="shared" si="8"/>
        <v>1505788</v>
      </c>
      <c r="U31" s="89"/>
      <c r="V31" s="89"/>
      <c r="W31" s="89"/>
      <c r="X31" s="89"/>
      <c r="Y31" s="89"/>
      <c r="Z31" s="89"/>
      <c r="AA31" s="89"/>
      <c r="AB31" s="89"/>
      <c r="AC31" s="89"/>
      <c r="AD31" s="88"/>
      <c r="AE31" s="88"/>
      <c r="AF31" s="88"/>
      <c r="AG31" s="88"/>
      <c r="AH31" s="87"/>
    </row>
    <row r="32" spans="1:35" x14ac:dyDescent="0.2"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</row>
  </sheetData>
  <mergeCells count="1">
    <mergeCell ref="B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Responsi 9</vt:lpstr>
      <vt:lpstr>Supply</vt:lpstr>
      <vt:lpstr>Use</vt:lpstr>
      <vt:lpstr>Tugas</vt:lpstr>
      <vt:lpstr>I-O</vt:lpstr>
      <vt:lpstr>Supply 17</vt:lpstr>
      <vt:lpstr>Use 17</vt:lpstr>
      <vt:lpstr>I-O 17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Mardiana SST</dc:creator>
  <cp:lastModifiedBy>BPS</cp:lastModifiedBy>
  <dcterms:created xsi:type="dcterms:W3CDTF">2020-11-11T12:01:00Z</dcterms:created>
  <dcterms:modified xsi:type="dcterms:W3CDTF">2020-12-05T08:34:54Z</dcterms:modified>
</cp:coreProperties>
</file>