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585" windowWidth="24915" windowHeight="11085"/>
  </bookViews>
  <sheets>
    <sheet name="Sheet 1" sheetId="1" r:id="rId1"/>
    <sheet name="UT OS" sheetId="2" state="hidden" r:id="rId2"/>
    <sheet name="26 June 18 - 25 July 18" sheetId="3" r:id="rId3"/>
    <sheet name="26 July 18 - 25 Aug 18" sheetId="5" r:id="rId4"/>
  </sheets>
  <definedNames>
    <definedName name="_xlnm._FilterDatabase" localSheetId="0" hidden="1">'Sheet 1'!$A$2:$F$322</definedName>
  </definedNames>
  <calcPr calcId="144525"/>
</workbook>
</file>

<file path=xl/calcChain.xml><?xml version="1.0" encoding="utf-8"?>
<calcChain xmlns="http://schemas.openxmlformats.org/spreadsheetml/2006/main">
  <c r="I3" i="5" l="1"/>
  <c r="I2" i="5"/>
  <c r="R40" i="5" l="1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H28" i="5" s="1"/>
  <c r="H30" i="5" s="1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R8" i="5"/>
  <c r="Q8" i="5"/>
  <c r="P8" i="5"/>
  <c r="H35" i="5" l="1"/>
  <c r="H37" i="5" s="1"/>
  <c r="H14" i="5"/>
  <c r="H16" i="5" s="1"/>
  <c r="H21" i="5"/>
  <c r="H23" i="5" s="1"/>
  <c r="L8" i="5"/>
  <c r="L7" i="5" s="1"/>
  <c r="K8" i="5"/>
  <c r="J8" i="5"/>
  <c r="J7" i="5" s="1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E40" i="5"/>
  <c r="E39" i="5"/>
  <c r="E38" i="5"/>
  <c r="X4" i="5" l="1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F28" i="3" l="1"/>
  <c r="G25" i="3"/>
  <c r="G29" i="3"/>
  <c r="G28" i="3"/>
  <c r="G27" i="3"/>
  <c r="G26" i="3"/>
  <c r="G24" i="3"/>
  <c r="G23" i="3"/>
  <c r="F29" i="3"/>
  <c r="F27" i="3"/>
  <c r="F26" i="3"/>
  <c r="F25" i="3"/>
  <c r="F24" i="3"/>
  <c r="F23" i="3"/>
  <c r="H29" i="3"/>
  <c r="H28" i="3"/>
  <c r="H27" i="3"/>
  <c r="H26" i="3"/>
  <c r="H25" i="3"/>
  <c r="H24" i="3"/>
  <c r="H23" i="3"/>
  <c r="E29" i="3"/>
  <c r="E28" i="3"/>
  <c r="E27" i="3"/>
  <c r="E26" i="3"/>
  <c r="E25" i="3"/>
  <c r="E24" i="3"/>
  <c r="E23" i="3"/>
  <c r="D29" i="3"/>
  <c r="D28" i="3"/>
  <c r="D27" i="3"/>
  <c r="D26" i="3"/>
  <c r="D25" i="3"/>
  <c r="D24" i="3"/>
  <c r="D23" i="3"/>
  <c r="C20" i="5"/>
  <c r="C19" i="5"/>
  <c r="C18" i="5"/>
  <c r="C17" i="5"/>
  <c r="C16" i="5"/>
  <c r="C15" i="5"/>
  <c r="C14" i="5"/>
  <c r="C13" i="5"/>
  <c r="C12" i="5"/>
  <c r="C11" i="5"/>
  <c r="F10" i="5"/>
  <c r="E10" i="5"/>
  <c r="D10" i="5"/>
  <c r="C10" i="5"/>
  <c r="F8" i="5"/>
  <c r="E8" i="5"/>
  <c r="D8" i="5"/>
  <c r="C8" i="5"/>
  <c r="G14" i="3"/>
  <c r="F14" i="3"/>
  <c r="E14" i="3"/>
  <c r="D14" i="3"/>
  <c r="G13" i="3"/>
  <c r="F13" i="3"/>
  <c r="E13" i="3"/>
  <c r="D13" i="3"/>
  <c r="G12" i="3"/>
  <c r="F12" i="3"/>
  <c r="E12" i="3"/>
  <c r="D12" i="3"/>
  <c r="D10" i="3"/>
  <c r="G21" i="3" l="1"/>
  <c r="F21" i="3"/>
  <c r="H21" i="3"/>
  <c r="H20" i="3" s="1"/>
  <c r="E21" i="3"/>
  <c r="D5" i="5" s="1"/>
  <c r="I4" i="5" s="1"/>
  <c r="D21" i="3"/>
  <c r="W4" i="5"/>
  <c r="G11" i="3"/>
  <c r="G10" i="3"/>
  <c r="G9" i="3"/>
  <c r="G8" i="3"/>
  <c r="F11" i="3"/>
  <c r="F10" i="3"/>
  <c r="F9" i="3"/>
  <c r="F8" i="3"/>
  <c r="E11" i="3"/>
  <c r="E10" i="3"/>
  <c r="E9" i="3"/>
  <c r="E8" i="3"/>
  <c r="D11" i="3"/>
  <c r="D9" i="3"/>
  <c r="D8" i="3"/>
  <c r="D20" i="3" l="1"/>
  <c r="D4" i="5"/>
  <c r="E6" i="3"/>
  <c r="C5" i="5" s="1"/>
  <c r="F6" i="3"/>
  <c r="G6" i="3"/>
  <c r="D6" i="3"/>
  <c r="C4" i="5" s="1"/>
  <c r="D4" i="3"/>
  <c r="X3" i="5" s="1"/>
  <c r="D6" i="5" l="1"/>
  <c r="C6" i="5"/>
  <c r="D3" i="3"/>
  <c r="W3" i="5" s="1"/>
  <c r="D2" i="3"/>
</calcChain>
</file>

<file path=xl/sharedStrings.xml><?xml version="1.0" encoding="utf-8"?>
<sst xmlns="http://schemas.openxmlformats.org/spreadsheetml/2006/main" count="1058" uniqueCount="120">
  <si>
    <t>Date Request</t>
  </si>
  <si>
    <t>NDT DRAWING</t>
  </si>
  <si>
    <t>LOC</t>
  </si>
  <si>
    <t>NO.CIR</t>
  </si>
  <si>
    <t>JOINT</t>
  </si>
  <si>
    <t>METHOD</t>
  </si>
  <si>
    <t>THICKNESS</t>
  </si>
  <si>
    <t>LENGTH</t>
  </si>
  <si>
    <t>RT</t>
  </si>
  <si>
    <t>UT</t>
  </si>
  <si>
    <t>No</t>
  </si>
  <si>
    <t>REMARK</t>
  </si>
  <si>
    <t>PS3MP01-40-201-2017-01</t>
  </si>
  <si>
    <t>MT</t>
  </si>
  <si>
    <t>PS3MP01-40-201-2019-01</t>
  </si>
  <si>
    <t>PS3MP01-40-201-2014-01</t>
  </si>
  <si>
    <t>ACC</t>
  </si>
  <si>
    <t>PS3MP01-40-201-1008-01</t>
  </si>
  <si>
    <t>PS3MP01-40-201-2011-01</t>
  </si>
  <si>
    <t>PS3MP01-40-201-2018-01</t>
  </si>
  <si>
    <t>PS3MP01-40-201-2021-01</t>
  </si>
  <si>
    <t>PS3MP01-40-201-2023-01</t>
  </si>
  <si>
    <t>PS3MP01-40-201-1005-01</t>
  </si>
  <si>
    <t>PS3MP01-40-201-2016-01</t>
  </si>
  <si>
    <t>PS3MP01-40-201-2005-01</t>
  </si>
  <si>
    <t>UT/MT</t>
  </si>
  <si>
    <t>PS3MP01-40-201-2006-01</t>
  </si>
  <si>
    <t>PS3MP01-40-201-2007-01</t>
  </si>
  <si>
    <t>PT</t>
  </si>
  <si>
    <t>Total NDT until</t>
  </si>
  <si>
    <t>Date</t>
  </si>
  <si>
    <t>PS3MP01-40-201-1003-01</t>
  </si>
  <si>
    <t>PS3MP01-40-201-1007-01</t>
  </si>
  <si>
    <t>PS3MP01-40-201-1010-01</t>
  </si>
  <si>
    <t>PS3MP01-40-201-1011-01</t>
  </si>
  <si>
    <t>PS3MP01-40-201-2013-01</t>
  </si>
  <si>
    <t>PS3MP01-40-201-2026-01</t>
  </si>
  <si>
    <t>PS3MP01-40-201-2028-01</t>
  </si>
  <si>
    <t>NDT Prod / Joint</t>
  </si>
  <si>
    <t>Joint</t>
  </si>
  <si>
    <t>MPI CAN's</t>
  </si>
  <si>
    <t>PT CAN's</t>
  </si>
  <si>
    <t>NDT Prod / mm</t>
  </si>
  <si>
    <t>RT (D7 4x10)</t>
  </si>
  <si>
    <t>RT (D7 4x15)</t>
  </si>
  <si>
    <t>RT Sheets</t>
  </si>
  <si>
    <t>* This period only Structural (Girder's) had been produced by PTMI</t>
  </si>
  <si>
    <t>Week 4</t>
  </si>
  <si>
    <t>Metres</t>
  </si>
  <si>
    <t>* Start Production on 19 July 2018 for QP Bul Hanine Project</t>
  </si>
  <si>
    <t>WEEK 1</t>
  </si>
  <si>
    <t>WEEK 2</t>
  </si>
  <si>
    <t>WEEK 3</t>
  </si>
  <si>
    <t>WEEK 4</t>
  </si>
  <si>
    <t>WEEK 5</t>
  </si>
  <si>
    <t>PS3MP01-40-201-2020-01</t>
  </si>
  <si>
    <t>PS3MP01-40-201-2003-01</t>
  </si>
  <si>
    <t>PS3MP01-40-201-2002-01</t>
  </si>
  <si>
    <t>PS3MP01-40-201-1002-01</t>
  </si>
  <si>
    <t>PS3MP01-40-201-2001-01</t>
  </si>
  <si>
    <t>PS3MP01-40-201-1001-01</t>
  </si>
  <si>
    <t>PS3MP01-40-201-1008-02</t>
  </si>
  <si>
    <t>PS3MP01-40-201-2005-02</t>
  </si>
  <si>
    <t>PS3MP01-40-201-2006-02</t>
  </si>
  <si>
    <t>PS3MP01-40-201-2007-02</t>
  </si>
  <si>
    <t>PS3MP01-40-201-2025-02</t>
  </si>
  <si>
    <t>PS3MP01-40-201-2027-02</t>
  </si>
  <si>
    <t>PS3MP01-40-201-3009-02</t>
  </si>
  <si>
    <t>PS3MP01-40-201-3019-02</t>
  </si>
  <si>
    <t>PS3MP01-40-201-3003-01</t>
  </si>
  <si>
    <t>PS3MP01-40-201-3001-01</t>
  </si>
  <si>
    <t>PS3MP01-40-201-3004-01</t>
  </si>
  <si>
    <t>PS3MP01-40-201-1009-01</t>
  </si>
  <si>
    <t>RT SHEETS</t>
  </si>
  <si>
    <t>RT JOINT</t>
  </si>
  <si>
    <t>PS3MP01-40-201-2012-01</t>
  </si>
  <si>
    <t>PS3MP01-40-201-1006-01</t>
  </si>
  <si>
    <t>Total MT</t>
  </si>
  <si>
    <t>Total UT</t>
  </si>
  <si>
    <t>Total RT</t>
  </si>
  <si>
    <t>Total PT</t>
  </si>
  <si>
    <t>Jun 18 - Jul 18</t>
  </si>
  <si>
    <t>Jul 18 - Aug 18</t>
  </si>
  <si>
    <t>Period</t>
  </si>
  <si>
    <t>PS3MP01-40-201-2026-02</t>
  </si>
  <si>
    <t>PS3MP01-40-201-2003-02</t>
  </si>
  <si>
    <t>PS3MP01-40-201-2002-02</t>
  </si>
  <si>
    <t>PS3MP01-40-201-2004-02</t>
  </si>
  <si>
    <t>BHH09A-40-201-2015-02</t>
  </si>
  <si>
    <t>BHH09A-40-201-2019-02</t>
  </si>
  <si>
    <t>BHH09A-40-201-2021-02</t>
  </si>
  <si>
    <t>PS3MP01-40-201-2033-02</t>
  </si>
  <si>
    <t>PS3MP01-40-201-2001-02</t>
  </si>
  <si>
    <t>PS3MP01-40-201-2009-02</t>
  </si>
  <si>
    <t>PS3MP01-40-201-2034-02</t>
  </si>
  <si>
    <t>PS3MP01-40-201-1004-01</t>
  </si>
  <si>
    <t>REP</t>
  </si>
  <si>
    <t>PS3MP01-40-201-1001-02</t>
  </si>
  <si>
    <t>PS3MP01-40-201-1002-02</t>
  </si>
  <si>
    <t>PS3MP01-40-201-1029-02</t>
  </si>
  <si>
    <t>Rej Rate</t>
  </si>
  <si>
    <t>18R1</t>
  </si>
  <si>
    <t>PS3MP01-40-201-3002-01</t>
  </si>
  <si>
    <t>PS3MP01-40-201-1007-02</t>
  </si>
  <si>
    <t>PS3MP01-40-201-1026-02</t>
  </si>
  <si>
    <t>PS3MP01-40-201-1027-02</t>
  </si>
  <si>
    <t>PS3MP01-40-200-5104-01</t>
  </si>
  <si>
    <t>25R1</t>
  </si>
  <si>
    <t>Total ACC</t>
  </si>
  <si>
    <t>Total Rep</t>
  </si>
  <si>
    <t>Can / W2</t>
  </si>
  <si>
    <t>Can / W1</t>
  </si>
  <si>
    <t>Can / W3</t>
  </si>
  <si>
    <t>Can / W4</t>
  </si>
  <si>
    <t>drawing_no</t>
  </si>
  <si>
    <t>cir_no</t>
  </si>
  <si>
    <t>joint_no</t>
  </si>
  <si>
    <t>method</t>
  </si>
  <si>
    <t>result</t>
  </si>
  <si>
    <t>complete_date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</si>
</sst>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/>
    <xf numFmtId="0" fontId="0" fillId="0" borderId="1" xfId="0" quotePrefix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/>
    <xf numFmtId="15" fontId="0" fillId="0" borderId="0" xfId="0" applyNumberFormat="1" applyBorder="1" applyAlignment="1">
      <alignment vertical="center"/>
    </xf>
    <xf numFmtId="15" fontId="4" fillId="0" borderId="0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7" borderId="1" xfId="0" applyFill="1" applyBorder="1"/>
    <xf numFmtId="15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5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65" fontId="7" fillId="0" borderId="9" xfId="1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QP - BUL HANINE PROJECT</a:t>
            </a:r>
          </a:p>
          <a:p>
            <a:pPr>
              <a:defRPr sz="1200"/>
            </a:pPr>
            <a:r>
              <a:rPr lang="en-US" sz="1200"/>
              <a:t>Monthly NDT Joint</a:t>
            </a:r>
            <a:r>
              <a:rPr lang="en-US" sz="1200" baseline="0"/>
              <a:t> </a:t>
            </a:r>
            <a:r>
              <a:rPr lang="en-US" sz="1200"/>
              <a:t>Production Period 26 June 18 - 25 July 18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3"/>
          <c:order val="0"/>
          <c:tx>
            <c:v>PT</c:v>
          </c:tx>
          <c:cat>
            <c:numRef>
              <c:f>'26 June 18 - 25 July 18'!$C$8:$C$14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18'!$G$8:$G$14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RT</c:v>
          </c:tx>
          <c:cat>
            <c:numRef>
              <c:f>'26 June 18 - 25 July 18'!$C$8:$C$14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18'!$F$8:$F$14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UT</c:v>
          </c:tx>
          <c:dLbls>
            <c:dLbl>
              <c:idx val="0"/>
              <c:layout>
                <c:manualLayout>
                  <c:x val="-2.0926457811140269E-2"/>
                  <c:y val="-5.8317382385410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1907212389668574E-2"/>
                  <c:y val="-5.6458608120231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099457461691913E-2"/>
                  <c:y val="-5.24044357359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57755211912105E-2"/>
                  <c:y val="-5.261646669084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2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18'!$C$8:$C$14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18'!$E$8:$E$14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v>MT</c:v>
          </c:tx>
          <c:dLbls>
            <c:dLbl>
              <c:idx val="0"/>
              <c:layout>
                <c:manualLayout>
                  <c:x val="-2.7534979548588398E-2"/>
                  <c:y val="-3.3487193411168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81248984027352E-2"/>
                  <c:y val="-3.2362364440753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664814363942751E-3"/>
                  <c:y val="-4.0567951318458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157232704402517E-2"/>
                  <c:y val="-3.236245954692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099444309182828E-2"/>
                  <c:y val="-3.2454361054766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524861077295707E-3"/>
                  <c:y val="-2.1636240703177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1877807726864335E-3"/>
                  <c:y val="-3.4519956850053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1979634621144056E-2"/>
                  <c:y val="-3.8834951456310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375561545372867E-2"/>
                  <c:y val="-3.8834951456310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4375561545372954E-2"/>
                  <c:y val="-3.236245954692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6771488469601678E-2"/>
                  <c:y val="-3.236245954692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167415393830489E-2"/>
                  <c:y val="-3.020496224379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6771488469601678E-2"/>
                  <c:y val="-3.020496224379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15633423180593E-2"/>
                  <c:y val="-3.020496224379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1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18'!$C$8:$C$14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18'!$D$8:$D$14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9728"/>
        <c:axId val="89059712"/>
      </c:lineChart>
      <c:dateAx>
        <c:axId val="89049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89059712"/>
        <c:crosses val="autoZero"/>
        <c:auto val="1"/>
        <c:lblOffset val="100"/>
        <c:baseTimeUnit val="days"/>
      </c:dateAx>
      <c:valAx>
        <c:axId val="890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497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/>
            </a:pPr>
            <a:r>
              <a:rPr lang="en-US" sz="1200" b="1" i="0" baseline="0">
                <a:effectLst/>
              </a:rPr>
              <a:t>QP - BUL HANINE PROJECT</a:t>
            </a:r>
            <a:endParaRPr lang="en-US" sz="1200">
              <a:effectLst/>
            </a:endParaRPr>
          </a:p>
          <a:p>
            <a:pPr algn="ctr">
              <a:defRPr sz="1200"/>
            </a:pPr>
            <a:r>
              <a:rPr lang="en-US" sz="1200" b="1" i="0" baseline="0">
                <a:effectLst/>
              </a:rPr>
              <a:t>Monthly NDT Metres Production Period 26 June 18 - 25 July 18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'26 June 18 - 25 July 18'!$H$22</c:f>
              <c:strCache>
                <c:ptCount val="1"/>
                <c:pt idx="0">
                  <c:v>PT</c:v>
                </c:pt>
              </c:strCache>
            </c:strRef>
          </c:tx>
          <c:cat>
            <c:numRef>
              <c:f>'26 June 18 - 25 July 18'!$C$23:$C$29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18'!$H$23:$H$29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'26 June 18 - 25 July 18'!$E$22</c:f>
              <c:strCache>
                <c:ptCount val="1"/>
                <c:pt idx="0">
                  <c:v>UT</c:v>
                </c:pt>
              </c:strCache>
            </c:strRef>
          </c:tx>
          <c:dLbls>
            <c:dLbl>
              <c:idx val="0"/>
              <c:layout>
                <c:manualLayout>
                  <c:x val="-2.5202715601279849E-2"/>
                  <c:y val="-4.80963024372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686248802751226E-2"/>
                  <c:y val="-4.629640234359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925849504045751E-2"/>
                  <c:y val="-5.1825904523948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074825776553916E-2"/>
                  <c:y val="-5.5555506610646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18'!$C$23:$C$29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18'!$E$23:$E$29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'26 June 18 - 25 July 18'!$D$22</c:f>
              <c:strCache>
                <c:ptCount val="1"/>
                <c:pt idx="0">
                  <c:v>MT</c:v>
                </c:pt>
              </c:strCache>
            </c:strRef>
          </c:tx>
          <c:dLbls>
            <c:dLbl>
              <c:idx val="0"/>
              <c:layout>
                <c:manualLayout>
                  <c:x val="-3.3333333333333333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647080879595935E-2"/>
                  <c:y val="-5.5555624682706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22222222222223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2110147996206354E-2"/>
                  <c:y val="-6.01853119182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1479873839299415E-2"/>
                  <c:y val="-5.6913454742730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999999999999897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2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18'!$C$23:$C$29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18'!$D$23:$D$29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07072"/>
        <c:axId val="89137536"/>
      </c:lineChart>
      <c:dateAx>
        <c:axId val="891070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89137536"/>
        <c:crosses val="autoZero"/>
        <c:auto val="1"/>
        <c:lblOffset val="100"/>
        <c:baseTimeUnit val="days"/>
      </c:dateAx>
      <c:valAx>
        <c:axId val="89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07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QP - BUL HANINE PROJECT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Monthly NDT RT Film Usage Period 26 June 18 - 25 July 18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'26 June 18 - 25 July 18'!$F$22</c:f>
              <c:strCache>
                <c:ptCount val="1"/>
                <c:pt idx="0">
                  <c:v>RT (D7 4x10)</c:v>
                </c:pt>
              </c:strCache>
            </c:strRef>
          </c:tx>
          <c:dLbls>
            <c:dLbl>
              <c:idx val="0"/>
              <c:layout>
                <c:manualLayout>
                  <c:x val="-2.5109855618330193E-2"/>
                  <c:y val="-6.3050523941384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598870056497175E-2"/>
                  <c:y val="-5.5632815242398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31826741996232E-2"/>
                  <c:y val="-5.5632815242398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2642812303829254E-2"/>
                  <c:y val="-5.1923960892905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0131826741996232E-2"/>
                  <c:y val="-4.8215106543411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0131826741996232E-2"/>
                  <c:y val="-5.1923960892905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5109855618330193E-2"/>
                  <c:y val="-5.5632815242398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18'!$C$23:$C$29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18'!$F$23:$F$29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 June 18 - 25 July 18'!$G$22</c:f>
              <c:strCache>
                <c:ptCount val="1"/>
                <c:pt idx="0">
                  <c:v>RT (D7 4x15)</c:v>
                </c:pt>
              </c:strCache>
            </c:strRef>
          </c:tx>
          <c:dLbls>
            <c:spPr>
              <a:solidFill>
                <a:srgbClr val="C0000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June 18 - 25 July 18'!$C$23:$C$29</c:f>
              <c:numCache>
                <c:formatCode>d\-mmm\-yy</c:formatCode>
                <c:ptCount val="7"/>
                <c:pt idx="0">
                  <c:v>43300</c:v>
                </c:pt>
                <c:pt idx="1">
                  <c:v>43301</c:v>
                </c:pt>
                <c:pt idx="2">
                  <c:v>43302</c:v>
                </c:pt>
                <c:pt idx="3">
                  <c:v>43303</c:v>
                </c:pt>
                <c:pt idx="4">
                  <c:v>43304</c:v>
                </c:pt>
                <c:pt idx="5">
                  <c:v>43305</c:v>
                </c:pt>
                <c:pt idx="6">
                  <c:v>43306</c:v>
                </c:pt>
              </c:numCache>
            </c:numRef>
          </c:cat>
          <c:val>
            <c:numRef>
              <c:f>'26 June 18 - 25 July 18'!$G$23:$G$29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67744"/>
        <c:axId val="89169280"/>
      </c:lineChart>
      <c:dateAx>
        <c:axId val="89167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89169280"/>
        <c:crosses val="autoZero"/>
        <c:auto val="1"/>
        <c:lblOffset val="100"/>
        <c:baseTimeUnit val="days"/>
      </c:dateAx>
      <c:valAx>
        <c:axId val="891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677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Monthly NDT</a:t>
            </a:r>
            <a:r>
              <a:rPr lang="en-US" sz="1700" baseline="0"/>
              <a:t> MPI Joint Production Period 26 Jul - 25 Aug 18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'26 July 18 - 25 Aug 18'!$C$9</c:f>
              <c:strCache>
                <c:ptCount val="1"/>
                <c:pt idx="0">
                  <c:v>MT</c:v>
                </c:pt>
              </c:strCache>
            </c:strRef>
          </c:tx>
          <c:dLbls>
            <c:dLbl>
              <c:idx val="0"/>
              <c:layout>
                <c:manualLayout>
                  <c:x val="-2.323503127792673E-2"/>
                  <c:y val="5.0662033465953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809651474530821E-2"/>
                  <c:y val="-5.5267672871949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23503127792672E-2"/>
                  <c:y val="5.5267672871949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235031277926702E-2"/>
                  <c:y val="-5.9873312277945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2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July 18 - 25 Aug 18'!$B$10:$B$40</c:f>
              <c:numCache>
                <c:formatCode>d\-mmm\-yy</c:formatCode>
                <c:ptCount val="31"/>
                <c:pt idx="0">
                  <c:v>43307</c:v>
                </c:pt>
                <c:pt idx="1">
                  <c:v>43308</c:v>
                </c:pt>
                <c:pt idx="2">
                  <c:v>43309</c:v>
                </c:pt>
                <c:pt idx="3">
                  <c:v>43310</c:v>
                </c:pt>
                <c:pt idx="4">
                  <c:v>43311</c:v>
                </c:pt>
                <c:pt idx="5">
                  <c:v>43312</c:v>
                </c:pt>
                <c:pt idx="6">
                  <c:v>43313</c:v>
                </c:pt>
                <c:pt idx="7">
                  <c:v>43314</c:v>
                </c:pt>
                <c:pt idx="8">
                  <c:v>43315</c:v>
                </c:pt>
                <c:pt idx="9">
                  <c:v>43316</c:v>
                </c:pt>
                <c:pt idx="10">
                  <c:v>43317</c:v>
                </c:pt>
                <c:pt idx="11">
                  <c:v>43318</c:v>
                </c:pt>
                <c:pt idx="12">
                  <c:v>43319</c:v>
                </c:pt>
                <c:pt idx="13">
                  <c:v>43320</c:v>
                </c:pt>
                <c:pt idx="14">
                  <c:v>43321</c:v>
                </c:pt>
                <c:pt idx="15">
                  <c:v>43322</c:v>
                </c:pt>
                <c:pt idx="16">
                  <c:v>43323</c:v>
                </c:pt>
                <c:pt idx="17">
                  <c:v>43324</c:v>
                </c:pt>
                <c:pt idx="18">
                  <c:v>43325</c:v>
                </c:pt>
                <c:pt idx="19">
                  <c:v>43326</c:v>
                </c:pt>
                <c:pt idx="20">
                  <c:v>43327</c:v>
                </c:pt>
                <c:pt idx="21">
                  <c:v>43328</c:v>
                </c:pt>
                <c:pt idx="22">
                  <c:v>43329</c:v>
                </c:pt>
                <c:pt idx="23">
                  <c:v>43330</c:v>
                </c:pt>
                <c:pt idx="24">
                  <c:v>43331</c:v>
                </c:pt>
                <c:pt idx="25">
                  <c:v>43332</c:v>
                </c:pt>
                <c:pt idx="26">
                  <c:v>43333</c:v>
                </c:pt>
                <c:pt idx="27">
                  <c:v>43334</c:v>
                </c:pt>
                <c:pt idx="28">
                  <c:v>43335</c:v>
                </c:pt>
                <c:pt idx="29">
                  <c:v>43336</c:v>
                </c:pt>
                <c:pt idx="30">
                  <c:v>43337</c:v>
                </c:pt>
              </c:numCache>
            </c:numRef>
          </c:cat>
          <c:val>
            <c:numRef>
              <c:f>'26 July 18 - 25 Aug 18'!$C$10:$C$40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9760"/>
        <c:axId val="89831296"/>
      </c:lineChart>
      <c:dateAx>
        <c:axId val="89829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89831296"/>
        <c:crosses val="autoZero"/>
        <c:auto val="1"/>
        <c:lblOffset val="100"/>
        <c:baseTimeUnit val="days"/>
      </c:dateAx>
      <c:valAx>
        <c:axId val="898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29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 b="1" i="0" baseline="0">
                <a:effectLst/>
              </a:rPr>
              <a:t>Monthly NDT UT Joint Production Period 26 Jul - 25 Aug 18 </a:t>
            </a:r>
            <a:endParaRPr lang="en-US" sz="1700">
              <a:effectLst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'26 July 18 - 25 Aug 18'!$D$9</c:f>
              <c:strCache>
                <c:ptCount val="1"/>
                <c:pt idx="0">
                  <c:v>UT</c:v>
                </c:pt>
              </c:strCache>
            </c:strRef>
          </c:tx>
          <c:dLbls>
            <c:dLbl>
              <c:idx val="0"/>
              <c:layout>
                <c:manualLayout>
                  <c:x val="-2.7430812794422266E-2"/>
                  <c:y val="-5.0925925925925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373750841206451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552781481331773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47146902339209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July 18 - 25 Aug 18'!$B$10:$B$40</c:f>
              <c:numCache>
                <c:formatCode>d\-mmm\-yy</c:formatCode>
                <c:ptCount val="31"/>
                <c:pt idx="0">
                  <c:v>43307</c:v>
                </c:pt>
                <c:pt idx="1">
                  <c:v>43308</c:v>
                </c:pt>
                <c:pt idx="2">
                  <c:v>43309</c:v>
                </c:pt>
                <c:pt idx="3">
                  <c:v>43310</c:v>
                </c:pt>
                <c:pt idx="4">
                  <c:v>43311</c:v>
                </c:pt>
                <c:pt idx="5">
                  <c:v>43312</c:v>
                </c:pt>
                <c:pt idx="6">
                  <c:v>43313</c:v>
                </c:pt>
                <c:pt idx="7">
                  <c:v>43314</c:v>
                </c:pt>
                <c:pt idx="8">
                  <c:v>43315</c:v>
                </c:pt>
                <c:pt idx="9">
                  <c:v>43316</c:v>
                </c:pt>
                <c:pt idx="10">
                  <c:v>43317</c:v>
                </c:pt>
                <c:pt idx="11">
                  <c:v>43318</c:v>
                </c:pt>
                <c:pt idx="12">
                  <c:v>43319</c:v>
                </c:pt>
                <c:pt idx="13">
                  <c:v>43320</c:v>
                </c:pt>
                <c:pt idx="14">
                  <c:v>43321</c:v>
                </c:pt>
                <c:pt idx="15">
                  <c:v>43322</c:v>
                </c:pt>
                <c:pt idx="16">
                  <c:v>43323</c:v>
                </c:pt>
                <c:pt idx="17">
                  <c:v>43324</c:v>
                </c:pt>
                <c:pt idx="18">
                  <c:v>43325</c:v>
                </c:pt>
                <c:pt idx="19">
                  <c:v>43326</c:v>
                </c:pt>
                <c:pt idx="20">
                  <c:v>43327</c:v>
                </c:pt>
                <c:pt idx="21">
                  <c:v>43328</c:v>
                </c:pt>
                <c:pt idx="22">
                  <c:v>43329</c:v>
                </c:pt>
                <c:pt idx="23">
                  <c:v>43330</c:v>
                </c:pt>
                <c:pt idx="24">
                  <c:v>43331</c:v>
                </c:pt>
                <c:pt idx="25">
                  <c:v>43332</c:v>
                </c:pt>
                <c:pt idx="26">
                  <c:v>43333</c:v>
                </c:pt>
                <c:pt idx="27">
                  <c:v>43334</c:v>
                </c:pt>
                <c:pt idx="28">
                  <c:v>43335</c:v>
                </c:pt>
                <c:pt idx="29">
                  <c:v>43336</c:v>
                </c:pt>
                <c:pt idx="30">
                  <c:v>43337</c:v>
                </c:pt>
              </c:numCache>
            </c:numRef>
          </c:cat>
          <c:val>
            <c:numRef>
              <c:f>'26 July 18 - 25 Aug 18'!$D$10:$D$40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0720"/>
        <c:axId val="89872256"/>
      </c:lineChart>
      <c:dateAx>
        <c:axId val="89870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89872256"/>
        <c:crosses val="autoZero"/>
        <c:auto val="1"/>
        <c:lblOffset val="100"/>
        <c:baseTimeUnit val="days"/>
      </c:dateAx>
      <c:valAx>
        <c:axId val="898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0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 b="1" i="0" baseline="0">
                <a:effectLst/>
              </a:rPr>
              <a:t>Monthly NDT MPI Metres Production Period 26 Jul - 25 Aug 18 </a:t>
            </a:r>
            <a:endParaRPr lang="en-US" sz="1700">
              <a:effectLst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'26 July 18 - 25 Aug 18'!$J$9</c:f>
              <c:strCache>
                <c:ptCount val="1"/>
                <c:pt idx="0">
                  <c:v>MT</c:v>
                </c:pt>
              </c:strCache>
            </c:strRef>
          </c:tx>
          <c:dLbls>
            <c:dLbl>
              <c:idx val="0"/>
              <c:layout>
                <c:manualLayout>
                  <c:x val="-1.9686800894854587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794183445190156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1588366890380315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3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July 18 - 25 Aug 18'!$I$10:$I$40</c:f>
              <c:numCache>
                <c:formatCode>d\-mmm\-yy</c:formatCode>
                <c:ptCount val="31"/>
                <c:pt idx="0">
                  <c:v>43307</c:v>
                </c:pt>
                <c:pt idx="1">
                  <c:v>43308</c:v>
                </c:pt>
                <c:pt idx="2">
                  <c:v>43309</c:v>
                </c:pt>
                <c:pt idx="3">
                  <c:v>43310</c:v>
                </c:pt>
                <c:pt idx="4">
                  <c:v>43311</c:v>
                </c:pt>
                <c:pt idx="5">
                  <c:v>43312</c:v>
                </c:pt>
                <c:pt idx="6">
                  <c:v>43313</c:v>
                </c:pt>
                <c:pt idx="7">
                  <c:v>43314</c:v>
                </c:pt>
                <c:pt idx="8">
                  <c:v>43315</c:v>
                </c:pt>
                <c:pt idx="9">
                  <c:v>43316</c:v>
                </c:pt>
                <c:pt idx="10">
                  <c:v>43317</c:v>
                </c:pt>
                <c:pt idx="11">
                  <c:v>43318</c:v>
                </c:pt>
                <c:pt idx="12">
                  <c:v>43319</c:v>
                </c:pt>
                <c:pt idx="13">
                  <c:v>43320</c:v>
                </c:pt>
                <c:pt idx="14">
                  <c:v>43321</c:v>
                </c:pt>
                <c:pt idx="15">
                  <c:v>43322</c:v>
                </c:pt>
                <c:pt idx="16">
                  <c:v>43323</c:v>
                </c:pt>
                <c:pt idx="17">
                  <c:v>43324</c:v>
                </c:pt>
                <c:pt idx="18">
                  <c:v>43325</c:v>
                </c:pt>
                <c:pt idx="19">
                  <c:v>43326</c:v>
                </c:pt>
                <c:pt idx="20">
                  <c:v>43327</c:v>
                </c:pt>
                <c:pt idx="21">
                  <c:v>43328</c:v>
                </c:pt>
                <c:pt idx="22">
                  <c:v>43329</c:v>
                </c:pt>
                <c:pt idx="23">
                  <c:v>43330</c:v>
                </c:pt>
                <c:pt idx="24">
                  <c:v>43331</c:v>
                </c:pt>
                <c:pt idx="25">
                  <c:v>43332</c:v>
                </c:pt>
                <c:pt idx="26">
                  <c:v>43333</c:v>
                </c:pt>
                <c:pt idx="27">
                  <c:v>43334</c:v>
                </c:pt>
                <c:pt idx="28">
                  <c:v>43335</c:v>
                </c:pt>
                <c:pt idx="29">
                  <c:v>43336</c:v>
                </c:pt>
                <c:pt idx="30">
                  <c:v>43337</c:v>
                </c:pt>
              </c:numCache>
            </c:numRef>
          </c:cat>
          <c:val>
            <c:numRef>
              <c:f>'26 July 18 - 25 Aug 18'!$J$10:$J$40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05408"/>
        <c:axId val="94642176"/>
      </c:lineChart>
      <c:dateAx>
        <c:axId val="89905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94642176"/>
        <c:crosses val="autoZero"/>
        <c:auto val="1"/>
        <c:lblOffset val="100"/>
        <c:baseTimeUnit val="days"/>
      </c:dateAx>
      <c:valAx>
        <c:axId val="946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054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Monthly NDT UT Metres Production Period 26 Jul - 25 Aug 18 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'26 July 18 - 25 Aug 18'!$K$9</c:f>
              <c:strCache>
                <c:ptCount val="1"/>
                <c:pt idx="0">
                  <c:v>UT</c:v>
                </c:pt>
              </c:strCache>
            </c:strRef>
          </c:tx>
          <c:dLbls>
            <c:dLbl>
              <c:idx val="0"/>
              <c:layout>
                <c:manualLayout>
                  <c:x val="-2.3529415397470332E-2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3137261562028968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333338479749633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4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'26 July 18 - 25 Aug 18'!$I$10:$I$40</c:f>
              <c:numCache>
                <c:formatCode>d\-mmm\-yy</c:formatCode>
                <c:ptCount val="31"/>
                <c:pt idx="0">
                  <c:v>43307</c:v>
                </c:pt>
                <c:pt idx="1">
                  <c:v>43308</c:v>
                </c:pt>
                <c:pt idx="2">
                  <c:v>43309</c:v>
                </c:pt>
                <c:pt idx="3">
                  <c:v>43310</c:v>
                </c:pt>
                <c:pt idx="4">
                  <c:v>43311</c:v>
                </c:pt>
                <c:pt idx="5">
                  <c:v>43312</c:v>
                </c:pt>
                <c:pt idx="6">
                  <c:v>43313</c:v>
                </c:pt>
                <c:pt idx="7">
                  <c:v>43314</c:v>
                </c:pt>
                <c:pt idx="8">
                  <c:v>43315</c:v>
                </c:pt>
                <c:pt idx="9">
                  <c:v>43316</c:v>
                </c:pt>
                <c:pt idx="10">
                  <c:v>43317</c:v>
                </c:pt>
                <c:pt idx="11">
                  <c:v>43318</c:v>
                </c:pt>
                <c:pt idx="12">
                  <c:v>43319</c:v>
                </c:pt>
                <c:pt idx="13">
                  <c:v>43320</c:v>
                </c:pt>
                <c:pt idx="14">
                  <c:v>43321</c:v>
                </c:pt>
                <c:pt idx="15">
                  <c:v>43322</c:v>
                </c:pt>
                <c:pt idx="16">
                  <c:v>43323</c:v>
                </c:pt>
                <c:pt idx="17">
                  <c:v>43324</c:v>
                </c:pt>
                <c:pt idx="18">
                  <c:v>43325</c:v>
                </c:pt>
                <c:pt idx="19">
                  <c:v>43326</c:v>
                </c:pt>
                <c:pt idx="20">
                  <c:v>43327</c:v>
                </c:pt>
                <c:pt idx="21">
                  <c:v>43328</c:v>
                </c:pt>
                <c:pt idx="22">
                  <c:v>43329</c:v>
                </c:pt>
                <c:pt idx="23">
                  <c:v>43330</c:v>
                </c:pt>
                <c:pt idx="24">
                  <c:v>43331</c:v>
                </c:pt>
                <c:pt idx="25">
                  <c:v>43332</c:v>
                </c:pt>
                <c:pt idx="26">
                  <c:v>43333</c:v>
                </c:pt>
                <c:pt idx="27">
                  <c:v>43334</c:v>
                </c:pt>
                <c:pt idx="28">
                  <c:v>43335</c:v>
                </c:pt>
                <c:pt idx="29">
                  <c:v>43336</c:v>
                </c:pt>
                <c:pt idx="30">
                  <c:v>43337</c:v>
                </c:pt>
              </c:numCache>
            </c:numRef>
          </c:cat>
          <c:val>
            <c:numRef>
              <c:f>'26 July 18 - 25 Aug 18'!$K$10:$K$40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5328"/>
        <c:axId val="94676864"/>
      </c:lineChart>
      <c:dateAx>
        <c:axId val="94675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94676864"/>
        <c:crosses val="autoZero"/>
        <c:auto val="1"/>
        <c:lblOffset val="100"/>
        <c:baseTimeUnit val="days"/>
      </c:dateAx>
      <c:valAx>
        <c:axId val="94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753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NDT Total Joint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'26 July 18 - 25 Aug 18'!$W$2</c:f>
              <c:strCache>
                <c:ptCount val="1"/>
                <c:pt idx="0">
                  <c:v>Joint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 July 18 - 25 Aug 18'!$U$3:$U$4</c:f>
              <c:strCache>
                <c:ptCount val="2"/>
                <c:pt idx="0">
                  <c:v>Jun 18 - Jul 18</c:v>
                </c:pt>
                <c:pt idx="1">
                  <c:v>Jul 18 - Aug 18</c:v>
                </c:pt>
              </c:strCache>
            </c:strRef>
          </c:cat>
          <c:val>
            <c:numRef>
              <c:f>'26 July 18 - 25 Aug 18'!$W$3:$W$4</c:f>
              <c:numCache>
                <c:formatCode>General</c:formatCode>
                <c:ptCount val="2"/>
                <c:pt idx="0">
                  <c:v>0</c:v>
                </c:pt>
                <c:pt idx="1">
                  <c:v>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9995520"/>
        <c:axId val="89997312"/>
        <c:axId val="0"/>
      </c:bar3DChart>
      <c:catAx>
        <c:axId val="899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97312"/>
        <c:crosses val="autoZero"/>
        <c:auto val="1"/>
        <c:lblAlgn val="ctr"/>
        <c:lblOffset val="100"/>
        <c:noMultiLvlLbl val="0"/>
      </c:catAx>
      <c:valAx>
        <c:axId val="89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NDT Total Metres Production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'26 July 18 - 25 Aug 18'!$X$2</c:f>
              <c:strCache>
                <c:ptCount val="1"/>
                <c:pt idx="0">
                  <c:v>Metres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22222222222222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6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'26 July 18 - 25 Aug 18'!$U$3:$U$4</c:f>
              <c:strCache>
                <c:ptCount val="2"/>
                <c:pt idx="0">
                  <c:v>Jun 18 - Jul 18</c:v>
                </c:pt>
                <c:pt idx="1">
                  <c:v>Jul 18 - Aug 18</c:v>
                </c:pt>
              </c:strCache>
            </c:strRef>
          </c:cat>
          <c:val>
            <c:numRef>
              <c:f>'26 July 18 - 25 Aug 18'!$X$3:$X$4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012288"/>
        <c:axId val="90026368"/>
        <c:axId val="0"/>
      </c:bar3DChart>
      <c:catAx>
        <c:axId val="900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26368"/>
        <c:crosses val="autoZero"/>
        <c:auto val="1"/>
        <c:lblAlgn val="ctr"/>
        <c:lblOffset val="100"/>
        <c:noMultiLvlLbl val="0"/>
      </c:catAx>
      <c:valAx>
        <c:axId val="900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161925</xdr:rowOff>
    </xdr:from>
    <xdr:to>
      <xdr:col>16</xdr:col>
      <xdr:colOff>523875</xdr:colOff>
      <xdr:row>17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200026</xdr:colOff>
      <xdr:row>18</xdr:row>
      <xdr:rowOff>4761</xdr:rowOff>
    </xdr:from>
    <xdr:to>
      <xdr:col>16</xdr:col>
      <xdr:colOff>514350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28574</xdr:colOff>
      <xdr:row>9</xdr:row>
      <xdr:rowOff>14287</xdr:rowOff>
    </xdr:from>
    <xdr:to>
      <xdr:col>24</xdr:col>
      <xdr:colOff>552450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40</xdr:row>
      <xdr:rowOff>147636</xdr:rowOff>
    </xdr:from>
    <xdr:to>
      <xdr:col>11</xdr:col>
      <xdr:colOff>504824</xdr:colOff>
      <xdr:row>55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-1</xdr:colOff>
      <xdr:row>40</xdr:row>
      <xdr:rowOff>142875</xdr:rowOff>
    </xdr:from>
    <xdr:to>
      <xdr:col>23</xdr:col>
      <xdr:colOff>142875</xdr:colOff>
      <xdr:row>55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297655</xdr:colOff>
      <xdr:row>55</xdr:row>
      <xdr:rowOff>134540</xdr:rowOff>
    </xdr:from>
    <xdr:to>
      <xdr:col>11</xdr:col>
      <xdr:colOff>488155</xdr:colOff>
      <xdr:row>70</xdr:row>
      <xdr:rowOff>20240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583406</xdr:colOff>
      <xdr:row>55</xdr:row>
      <xdr:rowOff>122634</xdr:rowOff>
    </xdr:from>
    <xdr:to>
      <xdr:col>23</xdr:col>
      <xdr:colOff>130968</xdr:colOff>
      <xdr:row>70</xdr:row>
      <xdr:rowOff>8334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369095</xdr:colOff>
      <xdr:row>6</xdr:row>
      <xdr:rowOff>27385</xdr:rowOff>
    </xdr:from>
    <xdr:to>
      <xdr:col>26</xdr:col>
      <xdr:colOff>119064</xdr:colOff>
      <xdr:row>20</xdr:row>
      <xdr:rowOff>103585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357188</xdr:colOff>
      <xdr:row>21</xdr:row>
      <xdr:rowOff>98821</xdr:rowOff>
    </xdr:from>
    <xdr:to>
      <xdr:col>26</xdr:col>
      <xdr:colOff>107157</xdr:colOff>
      <xdr:row>35</xdr:row>
      <xdr:rowOff>175021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29"/>
  <sheetViews>
    <sheetView tabSelected="1" zoomScale="80" zoomScaleNormal="80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24.5703125" customWidth="1"/>
    <col min="2" max="2" width="8.7109375" bestFit="1" customWidth="1"/>
    <col min="3" max="3" width="9.28515625" bestFit="1" customWidth="1"/>
    <col min="4" max="4" width="8.7109375" bestFit="1" customWidth="1"/>
    <col min="5" max="5" width="7" bestFit="1" customWidth="1"/>
    <col min="6" max="6" width="16" bestFit="1" customWidth="1"/>
    <col min="8" max="8" width="16.85546875" bestFit="1" customWidth="1"/>
    <col min="9" max="9" width="10.42578125" bestFit="1" customWidth="1"/>
    <col min="10" max="10" width="10.140625" bestFit="1" customWidth="1"/>
    <col min="11" max="11" width="9.7109375" bestFit="1" customWidth="1"/>
  </cols>
  <sheetData>
    <row r="1" spans="1:6" s="1" customFormat="1" x14ac:dyDescent="0.25">
      <c r="A1" s="15" t="s">
        <v>114</v>
      </c>
      <c r="B1" s="15" t="s">
        <v>115</v>
      </c>
      <c r="C1" s="15" t="s">
        <v>116</v>
      </c>
      <c r="D1" s="15" t="s">
        <v>117</v>
      </c>
      <c r="E1" s="15" t="s">
        <v>118</v>
      </c>
      <c r="F1" s="15" t="s">
        <v>119</v>
      </c>
    </row>
    <row r="2" spans="1:6" s="2" customFormat="1" x14ac:dyDescent="0.25">
      <c r="A2" s="5" t="s">
        <v>12</v>
      </c>
      <c r="B2" s="12">
        <v>2016211</v>
      </c>
      <c r="C2" s="17">
        <v>1</v>
      </c>
      <c r="D2" s="5" t="s">
        <v>13</v>
      </c>
      <c r="E2" s="6" t="s">
        <v>16</v>
      </c>
      <c r="F2" s="4">
        <v>43300</v>
      </c>
    </row>
    <row r="3" spans="1:6" s="2" customFormat="1" x14ac:dyDescent="0.25">
      <c r="A3" s="5" t="s">
        <v>12</v>
      </c>
      <c r="B3" s="12">
        <v>2016211</v>
      </c>
      <c r="C3" s="6">
        <v>2</v>
      </c>
      <c r="D3" s="5" t="s">
        <v>13</v>
      </c>
      <c r="E3" s="6" t="s">
        <v>16</v>
      </c>
      <c r="F3" s="4">
        <v>43300</v>
      </c>
    </row>
    <row r="4" spans="1:6" s="2" customFormat="1" x14ac:dyDescent="0.25">
      <c r="A4" s="5" t="s">
        <v>14</v>
      </c>
      <c r="B4" s="12">
        <v>2016212</v>
      </c>
      <c r="C4" s="17">
        <v>1</v>
      </c>
      <c r="D4" s="5" t="s">
        <v>13</v>
      </c>
      <c r="E4" s="6" t="s">
        <v>16</v>
      </c>
      <c r="F4" s="4">
        <v>43300</v>
      </c>
    </row>
    <row r="5" spans="1:6" s="2" customFormat="1" x14ac:dyDescent="0.25">
      <c r="A5" s="5" t="s">
        <v>14</v>
      </c>
      <c r="B5" s="12">
        <v>2016212</v>
      </c>
      <c r="C5" s="6">
        <v>2</v>
      </c>
      <c r="D5" s="5" t="s">
        <v>13</v>
      </c>
      <c r="E5" s="6" t="s">
        <v>16</v>
      </c>
      <c r="F5" s="4">
        <v>43300</v>
      </c>
    </row>
    <row r="6" spans="1:6" s="2" customFormat="1" x14ac:dyDescent="0.25">
      <c r="A6" s="5" t="s">
        <v>15</v>
      </c>
      <c r="B6" s="12">
        <v>2016210</v>
      </c>
      <c r="C6" s="17">
        <v>1</v>
      </c>
      <c r="D6" s="5" t="s">
        <v>13</v>
      </c>
      <c r="E6" s="6" t="s">
        <v>16</v>
      </c>
      <c r="F6" s="4">
        <v>43300</v>
      </c>
    </row>
    <row r="7" spans="1:6" s="2" customFormat="1" x14ac:dyDescent="0.25">
      <c r="A7" s="5" t="s">
        <v>15</v>
      </c>
      <c r="B7" s="12">
        <v>2016210</v>
      </c>
      <c r="C7" s="6">
        <v>2</v>
      </c>
      <c r="D7" s="5" t="s">
        <v>13</v>
      </c>
      <c r="E7" s="6" t="s">
        <v>16</v>
      </c>
      <c r="F7" s="4">
        <v>43300</v>
      </c>
    </row>
    <row r="8" spans="1:6" s="2" customFormat="1" x14ac:dyDescent="0.25">
      <c r="A8" s="5" t="s">
        <v>17</v>
      </c>
      <c r="B8" s="12">
        <v>2016213</v>
      </c>
      <c r="C8" s="6">
        <v>2</v>
      </c>
      <c r="D8" s="5" t="s">
        <v>13</v>
      </c>
      <c r="E8" s="6" t="s">
        <v>16</v>
      </c>
      <c r="F8" s="4">
        <v>43300</v>
      </c>
    </row>
    <row r="9" spans="1:6" s="2" customFormat="1" x14ac:dyDescent="0.25">
      <c r="A9" s="5" t="s">
        <v>17</v>
      </c>
      <c r="B9" s="12">
        <v>2016213</v>
      </c>
      <c r="C9" s="6">
        <v>4</v>
      </c>
      <c r="D9" s="5" t="s">
        <v>13</v>
      </c>
      <c r="E9" s="6" t="s">
        <v>16</v>
      </c>
      <c r="F9" s="4">
        <v>43300</v>
      </c>
    </row>
    <row r="10" spans="1:6" s="2" customFormat="1" x14ac:dyDescent="0.25">
      <c r="A10" s="5" t="s">
        <v>18</v>
      </c>
      <c r="B10" s="12">
        <v>2016214</v>
      </c>
      <c r="C10" s="6">
        <v>1</v>
      </c>
      <c r="D10" s="5" t="s">
        <v>13</v>
      </c>
      <c r="E10" s="6" t="s">
        <v>16</v>
      </c>
      <c r="F10" s="4">
        <v>43300</v>
      </c>
    </row>
    <row r="11" spans="1:6" s="2" customFormat="1" x14ac:dyDescent="0.25">
      <c r="A11" s="5" t="s">
        <v>18</v>
      </c>
      <c r="B11" s="12">
        <v>2016214</v>
      </c>
      <c r="C11" s="6">
        <v>2</v>
      </c>
      <c r="D11" s="5" t="s">
        <v>13</v>
      </c>
      <c r="E11" s="6" t="s">
        <v>16</v>
      </c>
      <c r="F11" s="4">
        <v>43300</v>
      </c>
    </row>
    <row r="12" spans="1:6" s="2" customFormat="1" x14ac:dyDescent="0.25">
      <c r="A12" s="5" t="s">
        <v>19</v>
      </c>
      <c r="B12" s="12">
        <v>2016215</v>
      </c>
      <c r="C12" s="6">
        <v>1</v>
      </c>
      <c r="D12" s="5" t="s">
        <v>13</v>
      </c>
      <c r="E12" s="6" t="s">
        <v>16</v>
      </c>
      <c r="F12" s="4">
        <v>43300</v>
      </c>
    </row>
    <row r="13" spans="1:6" s="2" customFormat="1" x14ac:dyDescent="0.25">
      <c r="A13" s="5" t="s">
        <v>19</v>
      </c>
      <c r="B13" s="12">
        <v>2016215</v>
      </c>
      <c r="C13" s="6">
        <v>2</v>
      </c>
      <c r="D13" s="5" t="s">
        <v>13</v>
      </c>
      <c r="E13" s="6" t="s">
        <v>16</v>
      </c>
      <c r="F13" s="4">
        <v>43300</v>
      </c>
    </row>
    <row r="14" spans="1:6" s="2" customFormat="1" x14ac:dyDescent="0.25">
      <c r="A14" s="5" t="s">
        <v>20</v>
      </c>
      <c r="B14" s="12">
        <v>2016216</v>
      </c>
      <c r="C14" s="6">
        <v>1</v>
      </c>
      <c r="D14" s="5" t="s">
        <v>13</v>
      </c>
      <c r="E14" s="6" t="s">
        <v>16</v>
      </c>
      <c r="F14" s="4">
        <v>43300</v>
      </c>
    </row>
    <row r="15" spans="1:6" s="2" customFormat="1" x14ac:dyDescent="0.25">
      <c r="A15" s="5" t="s">
        <v>20</v>
      </c>
      <c r="B15" s="12">
        <v>2016216</v>
      </c>
      <c r="C15" s="6">
        <v>2</v>
      </c>
      <c r="D15" s="5" t="s">
        <v>13</v>
      </c>
      <c r="E15" s="6" t="s">
        <v>16</v>
      </c>
      <c r="F15" s="4">
        <v>43300</v>
      </c>
    </row>
    <row r="16" spans="1:6" s="2" customFormat="1" x14ac:dyDescent="0.25">
      <c r="A16" s="5" t="s">
        <v>21</v>
      </c>
      <c r="B16" s="12">
        <v>2016217</v>
      </c>
      <c r="C16" s="6">
        <v>1</v>
      </c>
      <c r="D16" s="5" t="s">
        <v>13</v>
      </c>
      <c r="E16" s="6" t="s">
        <v>16</v>
      </c>
      <c r="F16" s="4">
        <v>43300</v>
      </c>
    </row>
    <row r="17" spans="1:6" x14ac:dyDescent="0.25">
      <c r="A17" s="5" t="s">
        <v>21</v>
      </c>
      <c r="B17" s="12">
        <v>2016217</v>
      </c>
      <c r="C17" s="6">
        <v>2</v>
      </c>
      <c r="D17" s="5" t="s">
        <v>13</v>
      </c>
      <c r="E17" s="6" t="s">
        <v>16</v>
      </c>
      <c r="F17" s="4">
        <v>43300</v>
      </c>
    </row>
    <row r="18" spans="1:6" x14ac:dyDescent="0.25">
      <c r="A18" s="5" t="s">
        <v>17</v>
      </c>
      <c r="B18" s="13">
        <v>2016213</v>
      </c>
      <c r="C18" s="6">
        <v>1</v>
      </c>
      <c r="D18" s="5" t="s">
        <v>13</v>
      </c>
      <c r="E18" s="6" t="s">
        <v>16</v>
      </c>
      <c r="F18" s="4">
        <v>43301</v>
      </c>
    </row>
    <row r="19" spans="1:6" x14ac:dyDescent="0.25">
      <c r="A19" s="5" t="s">
        <v>17</v>
      </c>
      <c r="B19" s="13">
        <v>2016213</v>
      </c>
      <c r="C19" s="6">
        <v>3</v>
      </c>
      <c r="D19" s="5" t="s">
        <v>13</v>
      </c>
      <c r="E19" s="6" t="s">
        <v>16</v>
      </c>
      <c r="F19" s="4">
        <v>43301</v>
      </c>
    </row>
    <row r="20" spans="1:6" x14ac:dyDescent="0.25">
      <c r="A20" s="5" t="s">
        <v>22</v>
      </c>
      <c r="B20" s="13">
        <v>2016218</v>
      </c>
      <c r="C20" s="6">
        <v>3</v>
      </c>
      <c r="D20" s="5" t="s">
        <v>13</v>
      </c>
      <c r="E20" s="6" t="s">
        <v>16</v>
      </c>
      <c r="F20" s="4">
        <v>43301</v>
      </c>
    </row>
    <row r="21" spans="1:6" x14ac:dyDescent="0.25">
      <c r="A21" s="5" t="s">
        <v>22</v>
      </c>
      <c r="B21" s="13">
        <v>2016218</v>
      </c>
      <c r="C21" s="6">
        <v>6</v>
      </c>
      <c r="D21" s="5" t="s">
        <v>13</v>
      </c>
      <c r="E21" s="6" t="s">
        <v>16</v>
      </c>
      <c r="F21" s="4">
        <v>43301</v>
      </c>
    </row>
    <row r="22" spans="1:6" x14ac:dyDescent="0.25">
      <c r="A22" s="5" t="s">
        <v>23</v>
      </c>
      <c r="B22" s="13">
        <v>2016219</v>
      </c>
      <c r="C22" s="6">
        <v>1</v>
      </c>
      <c r="D22" s="5" t="s">
        <v>13</v>
      </c>
      <c r="E22" s="6" t="s">
        <v>16</v>
      </c>
      <c r="F22" s="4">
        <v>43301</v>
      </c>
    </row>
    <row r="23" spans="1:6" x14ac:dyDescent="0.25">
      <c r="A23" s="5" t="s">
        <v>23</v>
      </c>
      <c r="B23" s="13">
        <v>2016219</v>
      </c>
      <c r="C23" s="6">
        <v>2</v>
      </c>
      <c r="D23" s="5" t="s">
        <v>13</v>
      </c>
      <c r="E23" s="6" t="s">
        <v>16</v>
      </c>
      <c r="F23" s="4">
        <v>43301</v>
      </c>
    </row>
    <row r="24" spans="1:6" x14ac:dyDescent="0.25">
      <c r="A24" s="5" t="s">
        <v>24</v>
      </c>
      <c r="B24" s="13">
        <v>2016220</v>
      </c>
      <c r="C24" s="6">
        <v>65</v>
      </c>
      <c r="D24" s="5" t="s">
        <v>25</v>
      </c>
      <c r="E24" s="6" t="s">
        <v>16</v>
      </c>
      <c r="F24" s="4">
        <v>43301</v>
      </c>
    </row>
    <row r="25" spans="1:6" x14ac:dyDescent="0.25">
      <c r="A25" s="5" t="s">
        <v>26</v>
      </c>
      <c r="B25" s="13">
        <v>2016221</v>
      </c>
      <c r="C25" s="6">
        <v>23</v>
      </c>
      <c r="D25" s="5" t="s">
        <v>25</v>
      </c>
      <c r="E25" s="6" t="s">
        <v>16</v>
      </c>
      <c r="F25" s="4">
        <v>43301</v>
      </c>
    </row>
    <row r="26" spans="1:6" x14ac:dyDescent="0.25">
      <c r="A26" s="5" t="s">
        <v>26</v>
      </c>
      <c r="B26" s="13">
        <v>2016221</v>
      </c>
      <c r="C26" s="6">
        <v>24</v>
      </c>
      <c r="D26" s="5" t="s">
        <v>25</v>
      </c>
      <c r="E26" s="6" t="s">
        <v>16</v>
      </c>
      <c r="F26" s="4">
        <v>43301</v>
      </c>
    </row>
    <row r="27" spans="1:6" x14ac:dyDescent="0.25">
      <c r="A27" s="5" t="s">
        <v>27</v>
      </c>
      <c r="B27" s="13">
        <v>2016222</v>
      </c>
      <c r="C27" s="6">
        <v>38</v>
      </c>
      <c r="D27" s="5" t="s">
        <v>25</v>
      </c>
      <c r="E27" s="6" t="s">
        <v>16</v>
      </c>
      <c r="F27" s="4">
        <v>43301</v>
      </c>
    </row>
    <row r="28" spans="1:6" ht="15" customHeight="1" x14ac:dyDescent="0.25">
      <c r="A28" s="5" t="s">
        <v>31</v>
      </c>
      <c r="B28" s="13">
        <v>2016225</v>
      </c>
      <c r="C28" s="6">
        <v>1</v>
      </c>
      <c r="D28" s="5" t="s">
        <v>13</v>
      </c>
      <c r="E28" s="6" t="s">
        <v>16</v>
      </c>
      <c r="F28" s="4">
        <v>43304</v>
      </c>
    </row>
    <row r="29" spans="1:6" x14ac:dyDescent="0.25">
      <c r="A29" s="5" t="s">
        <v>31</v>
      </c>
      <c r="B29" s="13">
        <v>2016225</v>
      </c>
      <c r="C29" s="6">
        <v>3</v>
      </c>
      <c r="D29" s="5" t="s">
        <v>13</v>
      </c>
      <c r="E29" s="6" t="s">
        <v>16</v>
      </c>
      <c r="F29" s="4">
        <v>43304</v>
      </c>
    </row>
    <row r="30" spans="1:6" x14ac:dyDescent="0.25">
      <c r="A30" s="5" t="s">
        <v>31</v>
      </c>
      <c r="B30" s="13">
        <v>2016225</v>
      </c>
      <c r="C30" s="6">
        <v>5</v>
      </c>
      <c r="D30" s="5" t="s">
        <v>25</v>
      </c>
      <c r="E30" s="6" t="s">
        <v>16</v>
      </c>
      <c r="F30" s="4">
        <v>43304</v>
      </c>
    </row>
    <row r="31" spans="1:6" x14ac:dyDescent="0.25">
      <c r="A31" s="5" t="s">
        <v>31</v>
      </c>
      <c r="B31" s="13">
        <v>2016225</v>
      </c>
      <c r="C31" s="6">
        <v>7</v>
      </c>
      <c r="D31" s="5" t="s">
        <v>13</v>
      </c>
      <c r="E31" s="6" t="s">
        <v>16</v>
      </c>
      <c r="F31" s="4">
        <v>43304</v>
      </c>
    </row>
    <row r="32" spans="1:6" x14ac:dyDescent="0.25">
      <c r="A32" s="5" t="s">
        <v>32</v>
      </c>
      <c r="B32" s="13">
        <v>2016226</v>
      </c>
      <c r="C32" s="6">
        <v>2</v>
      </c>
      <c r="D32" s="5" t="s">
        <v>13</v>
      </c>
      <c r="E32" s="6" t="s">
        <v>16</v>
      </c>
      <c r="F32" s="4">
        <v>43304</v>
      </c>
    </row>
    <row r="33" spans="1:11" x14ac:dyDescent="0.25">
      <c r="A33" s="5" t="s">
        <v>32</v>
      </c>
      <c r="B33" s="13">
        <v>2016226</v>
      </c>
      <c r="C33" s="6">
        <v>5</v>
      </c>
      <c r="D33" s="5" t="s">
        <v>13</v>
      </c>
      <c r="E33" s="6" t="s">
        <v>16</v>
      </c>
      <c r="F33" s="4">
        <v>43304</v>
      </c>
    </row>
    <row r="34" spans="1:11" x14ac:dyDescent="0.25">
      <c r="A34" s="5" t="s">
        <v>33</v>
      </c>
      <c r="B34" s="13">
        <v>2016227</v>
      </c>
      <c r="C34" s="6">
        <v>1</v>
      </c>
      <c r="D34" s="5" t="s">
        <v>13</v>
      </c>
      <c r="E34" s="6" t="s">
        <v>16</v>
      </c>
      <c r="F34" s="4">
        <v>43304</v>
      </c>
      <c r="I34" s="16"/>
      <c r="J34" s="16"/>
      <c r="K34" s="16"/>
    </row>
    <row r="35" spans="1:11" x14ac:dyDescent="0.25">
      <c r="A35" s="5" t="s">
        <v>33</v>
      </c>
      <c r="B35" s="13">
        <v>2016227</v>
      </c>
      <c r="C35" s="6">
        <v>3</v>
      </c>
      <c r="D35" s="5" t="s">
        <v>13</v>
      </c>
      <c r="E35" s="6" t="s">
        <v>16</v>
      </c>
      <c r="F35" s="4">
        <v>43304</v>
      </c>
      <c r="J35" s="1"/>
      <c r="K35" s="1"/>
    </row>
    <row r="36" spans="1:11" x14ac:dyDescent="0.25">
      <c r="A36" s="5" t="s">
        <v>33</v>
      </c>
      <c r="B36" s="13">
        <v>2016227</v>
      </c>
      <c r="C36" s="6">
        <v>5</v>
      </c>
      <c r="D36" s="5" t="s">
        <v>13</v>
      </c>
      <c r="E36" s="6" t="s">
        <v>16</v>
      </c>
      <c r="F36" s="4">
        <v>43304</v>
      </c>
    </row>
    <row r="37" spans="1:11" x14ac:dyDescent="0.25">
      <c r="A37" s="5" t="s">
        <v>33</v>
      </c>
      <c r="B37" s="13">
        <v>2016227</v>
      </c>
      <c r="C37" s="6">
        <v>7</v>
      </c>
      <c r="D37" s="8" t="s">
        <v>25</v>
      </c>
      <c r="E37" s="6" t="s">
        <v>16</v>
      </c>
      <c r="F37" s="4">
        <v>43304</v>
      </c>
    </row>
    <row r="38" spans="1:11" x14ac:dyDescent="0.25">
      <c r="A38" s="5" t="s">
        <v>34</v>
      </c>
      <c r="B38" s="13">
        <v>2016228</v>
      </c>
      <c r="C38" s="9">
        <v>1</v>
      </c>
      <c r="D38" s="10" t="s">
        <v>13</v>
      </c>
      <c r="E38" s="6" t="s">
        <v>16</v>
      </c>
      <c r="F38" s="4">
        <v>43304</v>
      </c>
    </row>
    <row r="39" spans="1:11" x14ac:dyDescent="0.25">
      <c r="A39" s="5" t="s">
        <v>34</v>
      </c>
      <c r="B39" s="13">
        <v>2016228</v>
      </c>
      <c r="C39" s="6">
        <v>2</v>
      </c>
      <c r="D39" s="10" t="s">
        <v>13</v>
      </c>
      <c r="E39" s="6" t="s">
        <v>16</v>
      </c>
      <c r="F39" s="4">
        <v>43304</v>
      </c>
    </row>
    <row r="40" spans="1:11" x14ac:dyDescent="0.25">
      <c r="A40" s="5" t="s">
        <v>35</v>
      </c>
      <c r="B40" s="13">
        <v>2016229</v>
      </c>
      <c r="C40" s="6">
        <v>1</v>
      </c>
      <c r="D40" s="8" t="s">
        <v>13</v>
      </c>
      <c r="E40" s="6" t="s">
        <v>16</v>
      </c>
      <c r="F40" s="4">
        <v>43304</v>
      </c>
    </row>
    <row r="41" spans="1:11" x14ac:dyDescent="0.25">
      <c r="A41" s="5" t="s">
        <v>35</v>
      </c>
      <c r="B41" s="13">
        <v>2016229</v>
      </c>
      <c r="C41" s="6">
        <v>2</v>
      </c>
      <c r="D41" s="8" t="s">
        <v>13</v>
      </c>
      <c r="E41" s="6" t="s">
        <v>16</v>
      </c>
      <c r="F41" s="4">
        <v>43304</v>
      </c>
    </row>
    <row r="42" spans="1:11" x14ac:dyDescent="0.25">
      <c r="A42" s="5" t="s">
        <v>35</v>
      </c>
      <c r="B42" s="13">
        <v>2016229</v>
      </c>
      <c r="C42" s="3">
        <v>3</v>
      </c>
      <c r="D42" s="8" t="s">
        <v>25</v>
      </c>
      <c r="E42" s="6" t="s">
        <v>16</v>
      </c>
      <c r="F42" s="4">
        <v>43304</v>
      </c>
    </row>
    <row r="43" spans="1:11" x14ac:dyDescent="0.25">
      <c r="A43" s="5" t="s">
        <v>35</v>
      </c>
      <c r="B43" s="13">
        <v>2016229</v>
      </c>
      <c r="C43" s="3">
        <v>4</v>
      </c>
      <c r="D43" s="8" t="s">
        <v>13</v>
      </c>
      <c r="E43" s="6" t="s">
        <v>16</v>
      </c>
      <c r="F43" s="4">
        <v>43304</v>
      </c>
    </row>
    <row r="44" spans="1:11" x14ac:dyDescent="0.25">
      <c r="A44" s="5" t="s">
        <v>35</v>
      </c>
      <c r="B44" s="13">
        <v>2016229</v>
      </c>
      <c r="C44" s="3">
        <v>7</v>
      </c>
      <c r="D44" s="8" t="s">
        <v>13</v>
      </c>
      <c r="E44" s="6" t="s">
        <v>16</v>
      </c>
      <c r="F44" s="4">
        <v>43304</v>
      </c>
    </row>
    <row r="45" spans="1:11" x14ac:dyDescent="0.25">
      <c r="A45" s="5" t="s">
        <v>35</v>
      </c>
      <c r="B45" s="13">
        <v>2016229</v>
      </c>
      <c r="C45" s="3">
        <v>8</v>
      </c>
      <c r="D45" s="8" t="s">
        <v>13</v>
      </c>
      <c r="E45" s="6" t="s">
        <v>16</v>
      </c>
      <c r="F45" s="4">
        <v>43304</v>
      </c>
    </row>
    <row r="46" spans="1:11" x14ac:dyDescent="0.25">
      <c r="A46" s="5" t="s">
        <v>35</v>
      </c>
      <c r="B46" s="13">
        <v>2016229</v>
      </c>
      <c r="C46" s="3">
        <v>9</v>
      </c>
      <c r="D46" s="8" t="s">
        <v>25</v>
      </c>
      <c r="E46" s="6" t="s">
        <v>16</v>
      </c>
      <c r="F46" s="4">
        <v>43304</v>
      </c>
    </row>
    <row r="47" spans="1:11" x14ac:dyDescent="0.25">
      <c r="A47" s="5" t="s">
        <v>35</v>
      </c>
      <c r="B47" s="13">
        <v>2016229</v>
      </c>
      <c r="C47" s="3">
        <v>10</v>
      </c>
      <c r="D47" s="8" t="s">
        <v>13</v>
      </c>
      <c r="E47" s="6" t="s">
        <v>16</v>
      </c>
      <c r="F47" s="4">
        <v>43304</v>
      </c>
    </row>
    <row r="48" spans="1:11" x14ac:dyDescent="0.25">
      <c r="A48" s="5" t="s">
        <v>22</v>
      </c>
      <c r="B48" s="14">
        <v>2016223</v>
      </c>
      <c r="C48" s="3">
        <v>2</v>
      </c>
      <c r="D48" s="8" t="s">
        <v>13</v>
      </c>
      <c r="E48" s="6" t="s">
        <v>16</v>
      </c>
      <c r="F48" s="4">
        <v>43304</v>
      </c>
    </row>
    <row r="49" spans="1:6" x14ac:dyDescent="0.25">
      <c r="A49" s="5" t="s">
        <v>22</v>
      </c>
      <c r="B49" s="14">
        <v>2016223</v>
      </c>
      <c r="C49" s="3">
        <v>5</v>
      </c>
      <c r="D49" s="8" t="s">
        <v>13</v>
      </c>
      <c r="E49" s="6" t="s">
        <v>16</v>
      </c>
      <c r="F49" s="4">
        <v>43304</v>
      </c>
    </row>
    <row r="50" spans="1:6" x14ac:dyDescent="0.25">
      <c r="A50" s="5" t="s">
        <v>32</v>
      </c>
      <c r="B50" s="14">
        <v>2016224</v>
      </c>
      <c r="C50" s="3">
        <v>3</v>
      </c>
      <c r="D50" s="8" t="s">
        <v>13</v>
      </c>
      <c r="E50" s="6" t="s">
        <v>16</v>
      </c>
      <c r="F50" s="4">
        <v>43304</v>
      </c>
    </row>
    <row r="51" spans="1:6" x14ac:dyDescent="0.25">
      <c r="A51" s="5" t="s">
        <v>32</v>
      </c>
      <c r="B51" s="14">
        <v>2016224</v>
      </c>
      <c r="C51" s="3">
        <v>6</v>
      </c>
      <c r="D51" s="8" t="s">
        <v>13</v>
      </c>
      <c r="E51" s="6" t="s">
        <v>16</v>
      </c>
      <c r="F51" s="4">
        <v>43304</v>
      </c>
    </row>
    <row r="52" spans="1:6" x14ac:dyDescent="0.25">
      <c r="A52" s="5" t="s">
        <v>27</v>
      </c>
      <c r="B52" s="14">
        <v>2016230</v>
      </c>
      <c r="C52" s="3">
        <v>37</v>
      </c>
      <c r="D52" s="8" t="s">
        <v>25</v>
      </c>
      <c r="E52" s="6" t="s">
        <v>16</v>
      </c>
      <c r="F52" s="4">
        <v>43304</v>
      </c>
    </row>
    <row r="53" spans="1:6" x14ac:dyDescent="0.25">
      <c r="A53" s="5" t="s">
        <v>36</v>
      </c>
      <c r="B53" s="14">
        <v>2016239</v>
      </c>
      <c r="C53" s="3">
        <v>1</v>
      </c>
      <c r="D53" s="8" t="s">
        <v>13</v>
      </c>
      <c r="E53" s="6" t="s">
        <v>16</v>
      </c>
      <c r="F53" s="7">
        <v>43305</v>
      </c>
    </row>
    <row r="54" spans="1:6" x14ac:dyDescent="0.25">
      <c r="A54" s="5" t="s">
        <v>36</v>
      </c>
      <c r="B54" s="14">
        <v>2016239</v>
      </c>
      <c r="C54" s="3">
        <v>2</v>
      </c>
      <c r="D54" s="8" t="s">
        <v>13</v>
      </c>
      <c r="E54" s="6" t="s">
        <v>16</v>
      </c>
      <c r="F54" s="7">
        <v>43305</v>
      </c>
    </row>
    <row r="55" spans="1:6" x14ac:dyDescent="0.25">
      <c r="A55" s="5" t="s">
        <v>36</v>
      </c>
      <c r="B55" s="14">
        <v>2016239</v>
      </c>
      <c r="C55" s="3">
        <v>3</v>
      </c>
      <c r="D55" s="8" t="s">
        <v>13</v>
      </c>
      <c r="E55" s="6" t="s">
        <v>16</v>
      </c>
      <c r="F55" s="7">
        <v>43305</v>
      </c>
    </row>
    <row r="56" spans="1:6" x14ac:dyDescent="0.25">
      <c r="A56" s="5" t="s">
        <v>36</v>
      </c>
      <c r="B56" s="14">
        <v>2016239</v>
      </c>
      <c r="C56" s="3">
        <v>4</v>
      </c>
      <c r="D56" s="8" t="s">
        <v>13</v>
      </c>
      <c r="E56" s="6" t="s">
        <v>16</v>
      </c>
      <c r="F56" s="7">
        <v>43305</v>
      </c>
    </row>
    <row r="57" spans="1:6" x14ac:dyDescent="0.25">
      <c r="A57" s="5" t="s">
        <v>37</v>
      </c>
      <c r="B57" s="14">
        <v>2016240</v>
      </c>
      <c r="C57" s="3">
        <v>1</v>
      </c>
      <c r="D57" s="8" t="s">
        <v>13</v>
      </c>
      <c r="E57" s="6" t="s">
        <v>16</v>
      </c>
      <c r="F57" s="7">
        <v>43305</v>
      </c>
    </row>
    <row r="58" spans="1:6" x14ac:dyDescent="0.25">
      <c r="A58" s="5" t="s">
        <v>37</v>
      </c>
      <c r="B58" s="14">
        <v>2016240</v>
      </c>
      <c r="C58" s="3">
        <v>2</v>
      </c>
      <c r="D58" s="8" t="s">
        <v>13</v>
      </c>
      <c r="E58" s="6" t="s">
        <v>16</v>
      </c>
      <c r="F58" s="7">
        <v>43305</v>
      </c>
    </row>
    <row r="59" spans="1:6" x14ac:dyDescent="0.25">
      <c r="A59" s="5" t="s">
        <v>37</v>
      </c>
      <c r="B59" s="14">
        <v>2016240</v>
      </c>
      <c r="C59" s="3">
        <v>3</v>
      </c>
      <c r="D59" s="8" t="s">
        <v>13</v>
      </c>
      <c r="E59" s="6" t="s">
        <v>16</v>
      </c>
      <c r="F59" s="7">
        <v>43305</v>
      </c>
    </row>
    <row r="60" spans="1:6" x14ac:dyDescent="0.25">
      <c r="A60" s="5" t="s">
        <v>37</v>
      </c>
      <c r="B60" s="14">
        <v>2016240</v>
      </c>
      <c r="C60" s="3">
        <v>4</v>
      </c>
      <c r="D60" s="8" t="s">
        <v>13</v>
      </c>
      <c r="E60" s="6" t="s">
        <v>16</v>
      </c>
      <c r="F60" s="7">
        <v>43305</v>
      </c>
    </row>
    <row r="61" spans="1:6" x14ac:dyDescent="0.25">
      <c r="A61" s="5" t="s">
        <v>31</v>
      </c>
      <c r="B61" s="14">
        <v>2016241</v>
      </c>
      <c r="C61" s="3">
        <v>2</v>
      </c>
      <c r="D61" s="8" t="s">
        <v>13</v>
      </c>
      <c r="E61" s="6" t="s">
        <v>16</v>
      </c>
      <c r="F61" s="7">
        <v>43305</v>
      </c>
    </row>
    <row r="62" spans="1:6" x14ac:dyDescent="0.25">
      <c r="A62" s="5" t="s">
        <v>31</v>
      </c>
      <c r="B62" s="14">
        <v>2016241</v>
      </c>
      <c r="C62" s="3">
        <v>4</v>
      </c>
      <c r="D62" s="8" t="s">
        <v>13</v>
      </c>
      <c r="E62" s="6" t="s">
        <v>16</v>
      </c>
      <c r="F62" s="7">
        <v>43305</v>
      </c>
    </row>
    <row r="63" spans="1:6" x14ac:dyDescent="0.25">
      <c r="A63" s="5" t="s">
        <v>31</v>
      </c>
      <c r="B63" s="14">
        <v>2016241</v>
      </c>
      <c r="C63" s="3">
        <v>6</v>
      </c>
      <c r="D63" s="3" t="s">
        <v>25</v>
      </c>
      <c r="E63" s="6" t="s">
        <v>16</v>
      </c>
      <c r="F63" s="7">
        <v>43305</v>
      </c>
    </row>
    <row r="64" spans="1:6" x14ac:dyDescent="0.25">
      <c r="A64" s="5" t="s">
        <v>31</v>
      </c>
      <c r="B64" s="14">
        <v>2016241</v>
      </c>
      <c r="C64" s="3">
        <v>8</v>
      </c>
      <c r="D64" s="8" t="s">
        <v>13</v>
      </c>
      <c r="E64" s="6" t="s">
        <v>16</v>
      </c>
      <c r="F64" s="7">
        <v>43305</v>
      </c>
    </row>
    <row r="65" spans="1:6" x14ac:dyDescent="0.25">
      <c r="A65" s="5" t="s">
        <v>22</v>
      </c>
      <c r="B65" s="14">
        <v>2016242</v>
      </c>
      <c r="C65" s="3">
        <v>1</v>
      </c>
      <c r="D65" s="8" t="s">
        <v>13</v>
      </c>
      <c r="E65" s="6" t="s">
        <v>16</v>
      </c>
      <c r="F65" s="7">
        <v>43305</v>
      </c>
    </row>
    <row r="66" spans="1:6" x14ac:dyDescent="0.25">
      <c r="A66" s="5" t="s">
        <v>22</v>
      </c>
      <c r="B66" s="14">
        <v>2016242</v>
      </c>
      <c r="C66" s="3">
        <v>4</v>
      </c>
      <c r="D66" s="8" t="s">
        <v>13</v>
      </c>
      <c r="E66" s="6" t="s">
        <v>16</v>
      </c>
      <c r="F66" s="7">
        <v>43305</v>
      </c>
    </row>
    <row r="67" spans="1:6" x14ac:dyDescent="0.25">
      <c r="A67" s="5" t="s">
        <v>32</v>
      </c>
      <c r="B67" s="14">
        <v>2016243</v>
      </c>
      <c r="C67" s="3">
        <v>1</v>
      </c>
      <c r="D67" s="8" t="s">
        <v>13</v>
      </c>
      <c r="E67" s="6" t="s">
        <v>16</v>
      </c>
      <c r="F67" s="7">
        <v>43305</v>
      </c>
    </row>
    <row r="68" spans="1:6" x14ac:dyDescent="0.25">
      <c r="A68" s="5" t="s">
        <v>32</v>
      </c>
      <c r="B68" s="14">
        <v>2016243</v>
      </c>
      <c r="C68" s="3">
        <v>4</v>
      </c>
      <c r="D68" s="8" t="s">
        <v>13</v>
      </c>
      <c r="E68" s="6" t="s">
        <v>16</v>
      </c>
      <c r="F68" s="7">
        <v>43305</v>
      </c>
    </row>
    <row r="69" spans="1:6" x14ac:dyDescent="0.25">
      <c r="A69" s="5" t="s">
        <v>24</v>
      </c>
      <c r="B69" s="14">
        <v>2016244</v>
      </c>
      <c r="C69" s="3">
        <v>7</v>
      </c>
      <c r="D69" s="3" t="s">
        <v>25</v>
      </c>
      <c r="E69" s="6" t="s">
        <v>16</v>
      </c>
      <c r="F69" s="7">
        <v>43307</v>
      </c>
    </row>
    <row r="70" spans="1:6" x14ac:dyDescent="0.25">
      <c r="A70" s="5" t="s">
        <v>24</v>
      </c>
      <c r="B70" s="14">
        <v>2016244</v>
      </c>
      <c r="C70" s="3">
        <v>8</v>
      </c>
      <c r="D70" s="3" t="s">
        <v>25</v>
      </c>
      <c r="E70" s="6" t="s">
        <v>16</v>
      </c>
      <c r="F70" s="7">
        <v>43307</v>
      </c>
    </row>
    <row r="71" spans="1:6" x14ac:dyDescent="0.25">
      <c r="A71" s="5" t="s">
        <v>24</v>
      </c>
      <c r="B71" s="14">
        <v>2016244</v>
      </c>
      <c r="C71" s="3">
        <v>9</v>
      </c>
      <c r="D71" s="3" t="s">
        <v>25</v>
      </c>
      <c r="E71" s="6" t="s">
        <v>16</v>
      </c>
      <c r="F71" s="7">
        <v>43307</v>
      </c>
    </row>
    <row r="72" spans="1:6" x14ac:dyDescent="0.25">
      <c r="A72" s="5" t="s">
        <v>24</v>
      </c>
      <c r="B72" s="14">
        <v>2016244</v>
      </c>
      <c r="C72" s="3">
        <v>10</v>
      </c>
      <c r="D72" s="3" t="s">
        <v>25</v>
      </c>
      <c r="E72" s="6" t="s">
        <v>16</v>
      </c>
      <c r="F72" s="7">
        <v>43307</v>
      </c>
    </row>
    <row r="73" spans="1:6" x14ac:dyDescent="0.25">
      <c r="A73" s="5" t="s">
        <v>55</v>
      </c>
      <c r="B73" s="14">
        <v>2016250</v>
      </c>
      <c r="C73" s="3">
        <v>3</v>
      </c>
      <c r="D73" s="3" t="s">
        <v>25</v>
      </c>
      <c r="E73" s="6" t="s">
        <v>16</v>
      </c>
      <c r="F73" s="7">
        <v>43307</v>
      </c>
    </row>
    <row r="74" spans="1:6" x14ac:dyDescent="0.25">
      <c r="A74" s="5" t="s">
        <v>55</v>
      </c>
      <c r="B74" s="14">
        <v>2016250</v>
      </c>
      <c r="C74" s="3">
        <v>4</v>
      </c>
      <c r="D74" s="3" t="s">
        <v>25</v>
      </c>
      <c r="E74" s="6" t="s">
        <v>16</v>
      </c>
      <c r="F74" s="7">
        <v>43307</v>
      </c>
    </row>
    <row r="75" spans="1:6" x14ac:dyDescent="0.25">
      <c r="A75" s="5" t="s">
        <v>56</v>
      </c>
      <c r="B75" s="14">
        <v>2016249</v>
      </c>
      <c r="C75" s="3">
        <v>1</v>
      </c>
      <c r="D75" s="3" t="s">
        <v>25</v>
      </c>
      <c r="E75" s="6" t="s">
        <v>16</v>
      </c>
      <c r="F75" s="7">
        <v>43307</v>
      </c>
    </row>
    <row r="76" spans="1:6" x14ac:dyDescent="0.25">
      <c r="A76" s="5" t="s">
        <v>56</v>
      </c>
      <c r="B76" s="14">
        <v>2016249</v>
      </c>
      <c r="C76" s="3">
        <v>7</v>
      </c>
      <c r="D76" s="3" t="s">
        <v>25</v>
      </c>
      <c r="E76" s="6" t="s">
        <v>16</v>
      </c>
      <c r="F76" s="7">
        <v>43307</v>
      </c>
    </row>
    <row r="77" spans="1:6" x14ac:dyDescent="0.25">
      <c r="A77" s="5" t="s">
        <v>57</v>
      </c>
      <c r="B77" s="14">
        <v>2016248</v>
      </c>
      <c r="C77" s="3">
        <v>1</v>
      </c>
      <c r="D77" s="3" t="s">
        <v>25</v>
      </c>
      <c r="E77" s="6" t="s">
        <v>16</v>
      </c>
      <c r="F77" s="7">
        <v>43307</v>
      </c>
    </row>
    <row r="78" spans="1:6" x14ac:dyDescent="0.25">
      <c r="A78" s="5" t="s">
        <v>57</v>
      </c>
      <c r="B78" s="14">
        <v>2016248</v>
      </c>
      <c r="C78" s="3">
        <v>7</v>
      </c>
      <c r="D78" s="3" t="s">
        <v>25</v>
      </c>
      <c r="E78" s="6" t="s">
        <v>16</v>
      </c>
      <c r="F78" s="7">
        <v>43307</v>
      </c>
    </row>
    <row r="79" spans="1:6" x14ac:dyDescent="0.25">
      <c r="A79" s="5" t="s">
        <v>58</v>
      </c>
      <c r="B79" s="14">
        <v>2016246</v>
      </c>
      <c r="C79" s="3">
        <v>1</v>
      </c>
      <c r="D79" s="3" t="s">
        <v>25</v>
      </c>
      <c r="E79" s="6" t="s">
        <v>16</v>
      </c>
      <c r="F79" s="7">
        <v>43307</v>
      </c>
    </row>
    <row r="80" spans="1:6" x14ac:dyDescent="0.25">
      <c r="A80" s="5" t="s">
        <v>59</v>
      </c>
      <c r="B80" s="14">
        <v>2016247</v>
      </c>
      <c r="C80" s="3">
        <v>1</v>
      </c>
      <c r="D80" s="3" t="s">
        <v>25</v>
      </c>
      <c r="E80" s="6" t="s">
        <v>16</v>
      </c>
      <c r="F80" s="7">
        <v>43307</v>
      </c>
    </row>
    <row r="81" spans="1:6" x14ac:dyDescent="0.25">
      <c r="A81" s="5" t="s">
        <v>59</v>
      </c>
      <c r="B81" s="14">
        <v>2016247</v>
      </c>
      <c r="C81" s="3">
        <v>2</v>
      </c>
      <c r="D81" s="3" t="s">
        <v>25</v>
      </c>
      <c r="E81" s="6" t="s">
        <v>16</v>
      </c>
      <c r="F81" s="7">
        <v>43307</v>
      </c>
    </row>
    <row r="82" spans="1:6" x14ac:dyDescent="0.25">
      <c r="A82" s="5" t="s">
        <v>60</v>
      </c>
      <c r="B82" s="14">
        <v>2016245</v>
      </c>
      <c r="C82" s="3">
        <v>1</v>
      </c>
      <c r="D82" s="3" t="s">
        <v>25</v>
      </c>
      <c r="E82" s="6" t="s">
        <v>16</v>
      </c>
      <c r="F82" s="7">
        <v>43307</v>
      </c>
    </row>
    <row r="83" spans="1:6" x14ac:dyDescent="0.25">
      <c r="A83" s="5" t="s">
        <v>61</v>
      </c>
      <c r="B83" s="14">
        <v>2016231</v>
      </c>
      <c r="C83" s="3">
        <v>6</v>
      </c>
      <c r="D83" s="3" t="s">
        <v>13</v>
      </c>
      <c r="E83" s="6" t="s">
        <v>16</v>
      </c>
      <c r="F83" s="7">
        <v>43307</v>
      </c>
    </row>
    <row r="84" spans="1:6" x14ac:dyDescent="0.25">
      <c r="A84" s="5" t="s">
        <v>62</v>
      </c>
      <c r="B84" s="14">
        <v>2016232</v>
      </c>
      <c r="C84" s="3">
        <v>5</v>
      </c>
      <c r="D84" s="3" t="s">
        <v>13</v>
      </c>
      <c r="E84" s="6" t="s">
        <v>16</v>
      </c>
      <c r="F84" s="7">
        <v>43307</v>
      </c>
    </row>
    <row r="85" spans="1:6" x14ac:dyDescent="0.25">
      <c r="A85" s="5" t="s">
        <v>63</v>
      </c>
      <c r="B85" s="14">
        <v>2016233</v>
      </c>
      <c r="C85" s="3">
        <v>5</v>
      </c>
      <c r="D85" s="3" t="s">
        <v>13</v>
      </c>
      <c r="E85" s="6" t="s">
        <v>16</v>
      </c>
      <c r="F85" s="7">
        <v>43307</v>
      </c>
    </row>
    <row r="86" spans="1:6" x14ac:dyDescent="0.25">
      <c r="A86" s="5" t="s">
        <v>64</v>
      </c>
      <c r="B86" s="14">
        <v>2016234</v>
      </c>
      <c r="C86" s="3">
        <v>3</v>
      </c>
      <c r="D86" s="3" t="s">
        <v>13</v>
      </c>
      <c r="E86" s="6" t="s">
        <v>16</v>
      </c>
      <c r="F86" s="7">
        <v>43307</v>
      </c>
    </row>
    <row r="87" spans="1:6" x14ac:dyDescent="0.25">
      <c r="A87" s="5" t="s">
        <v>64</v>
      </c>
      <c r="B87" s="14">
        <v>2016234</v>
      </c>
      <c r="C87" s="3">
        <v>4</v>
      </c>
      <c r="D87" s="3" t="s">
        <v>13</v>
      </c>
      <c r="E87" s="6" t="s">
        <v>16</v>
      </c>
      <c r="F87" s="7">
        <v>43307</v>
      </c>
    </row>
    <row r="88" spans="1:6" x14ac:dyDescent="0.25">
      <c r="A88" s="5" t="s">
        <v>65</v>
      </c>
      <c r="B88" s="14">
        <v>2016235</v>
      </c>
      <c r="C88" s="3">
        <v>5</v>
      </c>
      <c r="D88" s="3" t="s">
        <v>13</v>
      </c>
      <c r="E88" s="6" t="s">
        <v>16</v>
      </c>
      <c r="F88" s="7">
        <v>43307</v>
      </c>
    </row>
    <row r="89" spans="1:6" x14ac:dyDescent="0.25">
      <c r="A89" s="5" t="s">
        <v>66</v>
      </c>
      <c r="B89" s="14">
        <v>2016236</v>
      </c>
      <c r="C89" s="3">
        <v>5</v>
      </c>
      <c r="D89" s="3" t="s">
        <v>13</v>
      </c>
      <c r="E89" s="6" t="s">
        <v>16</v>
      </c>
      <c r="F89" s="7">
        <v>43307</v>
      </c>
    </row>
    <row r="90" spans="1:6" x14ac:dyDescent="0.25">
      <c r="A90" s="5" t="s">
        <v>66</v>
      </c>
      <c r="B90" s="14">
        <v>2016236</v>
      </c>
      <c r="C90" s="3">
        <v>6</v>
      </c>
      <c r="D90" s="3" t="s">
        <v>13</v>
      </c>
      <c r="E90" s="6" t="s">
        <v>16</v>
      </c>
      <c r="F90" s="7">
        <v>43307</v>
      </c>
    </row>
    <row r="91" spans="1:6" x14ac:dyDescent="0.25">
      <c r="A91" s="5" t="s">
        <v>67</v>
      </c>
      <c r="B91" s="14">
        <v>2016237</v>
      </c>
      <c r="C91" s="3">
        <v>3</v>
      </c>
      <c r="D91" s="3" t="s">
        <v>13</v>
      </c>
      <c r="E91" s="6" t="s">
        <v>16</v>
      </c>
      <c r="F91" s="7">
        <v>43307</v>
      </c>
    </row>
    <row r="92" spans="1:6" x14ac:dyDescent="0.25">
      <c r="A92" s="5" t="s">
        <v>67</v>
      </c>
      <c r="B92" s="14">
        <v>2016237</v>
      </c>
      <c r="C92" s="3">
        <v>12</v>
      </c>
      <c r="D92" s="3" t="s">
        <v>13</v>
      </c>
      <c r="E92" s="6" t="s">
        <v>16</v>
      </c>
      <c r="F92" s="7">
        <v>43307</v>
      </c>
    </row>
    <row r="93" spans="1:6" x14ac:dyDescent="0.25">
      <c r="A93" s="5" t="s">
        <v>68</v>
      </c>
      <c r="B93" s="14">
        <v>2016238</v>
      </c>
      <c r="C93" s="3">
        <v>9</v>
      </c>
      <c r="D93" s="3" t="s">
        <v>13</v>
      </c>
      <c r="E93" s="6" t="s">
        <v>16</v>
      </c>
      <c r="F93" s="7">
        <v>43307</v>
      </c>
    </row>
    <row r="94" spans="1:6" x14ac:dyDescent="0.25">
      <c r="A94" s="5" t="s">
        <v>68</v>
      </c>
      <c r="B94" s="14">
        <v>2016238</v>
      </c>
      <c r="C94" s="3">
        <v>11</v>
      </c>
      <c r="D94" s="3" t="s">
        <v>13</v>
      </c>
      <c r="E94" s="6" t="s">
        <v>16</v>
      </c>
      <c r="F94" s="7">
        <v>43307</v>
      </c>
    </row>
    <row r="95" spans="1:6" x14ac:dyDescent="0.25">
      <c r="A95" s="5" t="s">
        <v>14</v>
      </c>
      <c r="B95" s="14">
        <v>2016251</v>
      </c>
      <c r="C95" s="3">
        <v>3</v>
      </c>
      <c r="D95" s="3" t="s">
        <v>13</v>
      </c>
      <c r="E95" s="6" t="s">
        <v>16</v>
      </c>
      <c r="F95" s="7">
        <v>43308</v>
      </c>
    </row>
    <row r="96" spans="1:6" x14ac:dyDescent="0.25">
      <c r="A96" s="5" t="s">
        <v>14</v>
      </c>
      <c r="B96" s="14">
        <v>2016251</v>
      </c>
      <c r="C96" s="3">
        <v>4</v>
      </c>
      <c r="D96" s="3" t="s">
        <v>25</v>
      </c>
      <c r="E96" s="6" t="s">
        <v>16</v>
      </c>
      <c r="F96" s="7">
        <v>43308</v>
      </c>
    </row>
    <row r="97" spans="1:6" x14ac:dyDescent="0.25">
      <c r="A97" s="5" t="s">
        <v>14</v>
      </c>
      <c r="B97" s="14">
        <v>2016251</v>
      </c>
      <c r="C97" s="3">
        <v>5</v>
      </c>
      <c r="D97" s="3" t="s">
        <v>13</v>
      </c>
      <c r="E97" s="6" t="s">
        <v>16</v>
      </c>
      <c r="F97" s="7">
        <v>43308</v>
      </c>
    </row>
    <row r="98" spans="1:6" x14ac:dyDescent="0.25">
      <c r="A98" s="5" t="s">
        <v>14</v>
      </c>
      <c r="B98" s="14">
        <v>2016251</v>
      </c>
      <c r="C98" s="3">
        <v>6</v>
      </c>
      <c r="D98" s="3" t="s">
        <v>25</v>
      </c>
      <c r="E98" s="6" t="s">
        <v>16</v>
      </c>
      <c r="F98" s="7">
        <v>43308</v>
      </c>
    </row>
    <row r="99" spans="1:6" x14ac:dyDescent="0.25">
      <c r="A99" s="5" t="s">
        <v>19</v>
      </c>
      <c r="B99" s="14">
        <v>2016253</v>
      </c>
      <c r="C99" s="3">
        <v>7</v>
      </c>
      <c r="D99" s="3" t="s">
        <v>13</v>
      </c>
      <c r="E99" s="6" t="s">
        <v>16</v>
      </c>
      <c r="F99" s="7">
        <v>43308</v>
      </c>
    </row>
    <row r="100" spans="1:6" x14ac:dyDescent="0.25">
      <c r="A100" s="5" t="s">
        <v>19</v>
      </c>
      <c r="B100" s="14">
        <v>2016253</v>
      </c>
      <c r="C100" s="3">
        <v>8</v>
      </c>
      <c r="D100" s="3" t="s">
        <v>25</v>
      </c>
      <c r="E100" s="6" t="s">
        <v>16</v>
      </c>
      <c r="F100" s="7">
        <v>43308</v>
      </c>
    </row>
    <row r="101" spans="1:6" x14ac:dyDescent="0.25">
      <c r="A101" s="5" t="s">
        <v>19</v>
      </c>
      <c r="B101" s="14">
        <v>2016253</v>
      </c>
      <c r="C101" s="3">
        <v>9</v>
      </c>
      <c r="D101" s="3" t="s">
        <v>13</v>
      </c>
      <c r="E101" s="6" t="s">
        <v>16</v>
      </c>
      <c r="F101" s="7">
        <v>43308</v>
      </c>
    </row>
    <row r="102" spans="1:6" x14ac:dyDescent="0.25">
      <c r="A102" s="5" t="s">
        <v>19</v>
      </c>
      <c r="B102" s="14">
        <v>2016253</v>
      </c>
      <c r="C102" s="3">
        <v>10</v>
      </c>
      <c r="D102" s="3" t="s">
        <v>25</v>
      </c>
      <c r="E102" s="6" t="s">
        <v>16</v>
      </c>
      <c r="F102" s="7">
        <v>43308</v>
      </c>
    </row>
    <row r="103" spans="1:6" x14ac:dyDescent="0.25">
      <c r="A103" s="5" t="s">
        <v>18</v>
      </c>
      <c r="B103" s="14">
        <v>2016252</v>
      </c>
      <c r="C103" s="3">
        <v>3</v>
      </c>
      <c r="D103" s="3" t="s">
        <v>13</v>
      </c>
      <c r="E103" s="6" t="s">
        <v>16</v>
      </c>
      <c r="F103" s="7">
        <v>43308</v>
      </c>
    </row>
    <row r="104" spans="1:6" x14ac:dyDescent="0.25">
      <c r="A104" s="5" t="s">
        <v>69</v>
      </c>
      <c r="B104" s="14">
        <v>2016254</v>
      </c>
      <c r="C104" s="3">
        <v>1</v>
      </c>
      <c r="D104" s="3" t="s">
        <v>13</v>
      </c>
      <c r="E104" s="6" t="s">
        <v>16</v>
      </c>
      <c r="F104" s="7">
        <v>43308</v>
      </c>
    </row>
    <row r="105" spans="1:6" x14ac:dyDescent="0.25">
      <c r="A105" s="5" t="s">
        <v>69</v>
      </c>
      <c r="B105" s="14">
        <v>2016254</v>
      </c>
      <c r="C105" s="3">
        <v>2</v>
      </c>
      <c r="D105" s="3" t="s">
        <v>13</v>
      </c>
      <c r="E105" s="6" t="s">
        <v>16</v>
      </c>
      <c r="F105" s="7">
        <v>43308</v>
      </c>
    </row>
    <row r="106" spans="1:6" x14ac:dyDescent="0.25">
      <c r="A106" s="5" t="s">
        <v>69</v>
      </c>
      <c r="B106" s="14">
        <v>2016254</v>
      </c>
      <c r="C106" s="3">
        <v>3</v>
      </c>
      <c r="D106" s="3" t="s">
        <v>13</v>
      </c>
      <c r="E106" s="6" t="s">
        <v>16</v>
      </c>
      <c r="F106" s="7">
        <v>43308</v>
      </c>
    </row>
    <row r="107" spans="1:6" x14ac:dyDescent="0.25">
      <c r="A107" s="5" t="s">
        <v>69</v>
      </c>
      <c r="B107" s="14">
        <v>2016254</v>
      </c>
      <c r="C107" s="3">
        <v>4</v>
      </c>
      <c r="D107" s="3" t="s">
        <v>13</v>
      </c>
      <c r="E107" s="6" t="s">
        <v>16</v>
      </c>
      <c r="F107" s="7">
        <v>43308</v>
      </c>
    </row>
    <row r="108" spans="1:6" x14ac:dyDescent="0.25">
      <c r="A108" s="5" t="s">
        <v>69</v>
      </c>
      <c r="B108" s="14">
        <v>2016254</v>
      </c>
      <c r="C108" s="3">
        <v>5</v>
      </c>
      <c r="D108" s="3" t="s">
        <v>13</v>
      </c>
      <c r="E108" s="6" t="s">
        <v>16</v>
      </c>
      <c r="F108" s="7">
        <v>43308</v>
      </c>
    </row>
    <row r="109" spans="1:6" x14ac:dyDescent="0.25">
      <c r="A109" s="5" t="s">
        <v>69</v>
      </c>
      <c r="B109" s="14">
        <v>2016254</v>
      </c>
      <c r="C109" s="3">
        <v>6</v>
      </c>
      <c r="D109" s="3" t="s">
        <v>13</v>
      </c>
      <c r="E109" s="6" t="s">
        <v>16</v>
      </c>
      <c r="F109" s="7">
        <v>43308</v>
      </c>
    </row>
    <row r="110" spans="1:6" x14ac:dyDescent="0.25">
      <c r="A110" s="5" t="s">
        <v>69</v>
      </c>
      <c r="B110" s="14">
        <v>2016254</v>
      </c>
      <c r="C110" s="3">
        <v>8</v>
      </c>
      <c r="D110" s="3" t="s">
        <v>13</v>
      </c>
      <c r="E110" s="6" t="s">
        <v>16</v>
      </c>
      <c r="F110" s="7">
        <v>43308</v>
      </c>
    </row>
    <row r="111" spans="1:6" x14ac:dyDescent="0.25">
      <c r="A111" s="5" t="s">
        <v>69</v>
      </c>
      <c r="B111" s="14">
        <v>2016254</v>
      </c>
      <c r="C111" s="3">
        <v>9</v>
      </c>
      <c r="D111" s="3" t="s">
        <v>13</v>
      </c>
      <c r="E111" s="6" t="s">
        <v>16</v>
      </c>
      <c r="F111" s="7">
        <v>43308</v>
      </c>
    </row>
    <row r="112" spans="1:6" x14ac:dyDescent="0.25">
      <c r="A112" s="5" t="s">
        <v>69</v>
      </c>
      <c r="B112" s="14">
        <v>2016254</v>
      </c>
      <c r="C112" s="3">
        <v>10</v>
      </c>
      <c r="D112" s="3" t="s">
        <v>13</v>
      </c>
      <c r="E112" s="6" t="s">
        <v>16</v>
      </c>
      <c r="F112" s="7">
        <v>43308</v>
      </c>
    </row>
    <row r="113" spans="1:6" x14ac:dyDescent="0.25">
      <c r="A113" s="5" t="s">
        <v>69</v>
      </c>
      <c r="B113" s="14">
        <v>2016254</v>
      </c>
      <c r="C113" s="3">
        <v>11</v>
      </c>
      <c r="D113" s="3" t="s">
        <v>13</v>
      </c>
      <c r="E113" s="6" t="s">
        <v>16</v>
      </c>
      <c r="F113" s="7">
        <v>43308</v>
      </c>
    </row>
    <row r="114" spans="1:6" x14ac:dyDescent="0.25">
      <c r="A114" s="5" t="s">
        <v>69</v>
      </c>
      <c r="B114" s="14">
        <v>2016254</v>
      </c>
      <c r="C114" s="3">
        <v>12</v>
      </c>
      <c r="D114" s="3" t="s">
        <v>13</v>
      </c>
      <c r="E114" s="6" t="s">
        <v>16</v>
      </c>
      <c r="F114" s="7">
        <v>43308</v>
      </c>
    </row>
    <row r="115" spans="1:6" x14ac:dyDescent="0.25">
      <c r="A115" s="5" t="s">
        <v>69</v>
      </c>
      <c r="B115" s="14">
        <v>2016254</v>
      </c>
      <c r="C115" s="3">
        <v>13</v>
      </c>
      <c r="D115" s="3" t="s">
        <v>13</v>
      </c>
      <c r="E115" s="6" t="s">
        <v>16</v>
      </c>
      <c r="F115" s="7">
        <v>43308</v>
      </c>
    </row>
    <row r="116" spans="1:6" x14ac:dyDescent="0.25">
      <c r="A116" s="5" t="s">
        <v>69</v>
      </c>
      <c r="B116" s="14">
        <v>2016254</v>
      </c>
      <c r="C116" s="3">
        <v>14</v>
      </c>
      <c r="D116" s="3" t="s">
        <v>13</v>
      </c>
      <c r="E116" s="6" t="s">
        <v>16</v>
      </c>
      <c r="F116" s="7">
        <v>43308</v>
      </c>
    </row>
    <row r="117" spans="1:6" x14ac:dyDescent="0.25">
      <c r="A117" s="5" t="s">
        <v>69</v>
      </c>
      <c r="B117" s="14">
        <v>2016254</v>
      </c>
      <c r="C117" s="3">
        <v>15</v>
      </c>
      <c r="D117" s="3" t="s">
        <v>13</v>
      </c>
      <c r="E117" s="6" t="s">
        <v>16</v>
      </c>
      <c r="F117" s="7">
        <v>43308</v>
      </c>
    </row>
    <row r="118" spans="1:6" x14ac:dyDescent="0.25">
      <c r="A118" s="5" t="s">
        <v>69</v>
      </c>
      <c r="B118" s="14">
        <v>2016255</v>
      </c>
      <c r="C118" s="3">
        <v>10</v>
      </c>
      <c r="D118" s="3" t="s">
        <v>13</v>
      </c>
      <c r="E118" s="6" t="s">
        <v>16</v>
      </c>
      <c r="F118" s="7">
        <v>43308</v>
      </c>
    </row>
    <row r="119" spans="1:6" x14ac:dyDescent="0.25">
      <c r="A119" s="5" t="s">
        <v>70</v>
      </c>
      <c r="B119" s="14">
        <v>2016259</v>
      </c>
      <c r="C119" s="3">
        <v>1</v>
      </c>
      <c r="D119" s="3" t="s">
        <v>13</v>
      </c>
      <c r="E119" s="6" t="s">
        <v>16</v>
      </c>
      <c r="F119" s="7">
        <v>43308</v>
      </c>
    </row>
    <row r="120" spans="1:6" x14ac:dyDescent="0.25">
      <c r="A120" s="5" t="s">
        <v>70</v>
      </c>
      <c r="B120" s="14">
        <v>2016259</v>
      </c>
      <c r="C120" s="3">
        <v>5</v>
      </c>
      <c r="D120" s="3" t="s">
        <v>13</v>
      </c>
      <c r="E120" s="6" t="s">
        <v>16</v>
      </c>
      <c r="F120" s="7">
        <v>43308</v>
      </c>
    </row>
    <row r="121" spans="1:6" x14ac:dyDescent="0.25">
      <c r="A121" s="5" t="s">
        <v>70</v>
      </c>
      <c r="B121" s="14">
        <v>2016259</v>
      </c>
      <c r="C121" s="3">
        <v>9</v>
      </c>
      <c r="D121" s="3" t="s">
        <v>25</v>
      </c>
      <c r="E121" s="6" t="s">
        <v>16</v>
      </c>
      <c r="F121" s="7">
        <v>43308</v>
      </c>
    </row>
    <row r="122" spans="1:6" x14ac:dyDescent="0.25">
      <c r="A122" s="5" t="s">
        <v>70</v>
      </c>
      <c r="B122" s="14">
        <v>2016259</v>
      </c>
      <c r="C122" s="3">
        <v>13</v>
      </c>
      <c r="D122" s="3" t="s">
        <v>13</v>
      </c>
      <c r="E122" s="6" t="s">
        <v>16</v>
      </c>
      <c r="F122" s="7">
        <v>43308</v>
      </c>
    </row>
    <row r="123" spans="1:6" x14ac:dyDescent="0.25">
      <c r="A123" s="5" t="s">
        <v>71</v>
      </c>
      <c r="B123" s="14">
        <v>2016258</v>
      </c>
      <c r="C123" s="3">
        <v>2</v>
      </c>
      <c r="D123" s="3" t="s">
        <v>13</v>
      </c>
      <c r="E123" s="6" t="s">
        <v>16</v>
      </c>
      <c r="F123" s="7">
        <v>43308</v>
      </c>
    </row>
    <row r="124" spans="1:6" x14ac:dyDescent="0.25">
      <c r="A124" s="5" t="s">
        <v>71</v>
      </c>
      <c r="B124" s="14">
        <v>2016258</v>
      </c>
      <c r="C124" s="3">
        <v>4</v>
      </c>
      <c r="D124" s="3" t="s">
        <v>13</v>
      </c>
      <c r="E124" s="6" t="s">
        <v>16</v>
      </c>
      <c r="F124" s="7">
        <v>43308</v>
      </c>
    </row>
    <row r="125" spans="1:6" x14ac:dyDescent="0.25">
      <c r="A125" s="5" t="s">
        <v>71</v>
      </c>
      <c r="B125" s="14">
        <v>2016258</v>
      </c>
      <c r="C125" s="3">
        <v>6</v>
      </c>
      <c r="D125" s="3" t="s">
        <v>13</v>
      </c>
      <c r="E125" s="6" t="s">
        <v>16</v>
      </c>
      <c r="F125" s="7">
        <v>43308</v>
      </c>
    </row>
    <row r="126" spans="1:6" x14ac:dyDescent="0.25">
      <c r="A126" s="5" t="s">
        <v>71</v>
      </c>
      <c r="B126" s="14">
        <v>2016258</v>
      </c>
      <c r="C126" s="3">
        <v>8</v>
      </c>
      <c r="D126" s="3" t="s">
        <v>25</v>
      </c>
      <c r="E126" s="6" t="s">
        <v>16</v>
      </c>
      <c r="F126" s="7">
        <v>43308</v>
      </c>
    </row>
    <row r="127" spans="1:6" x14ac:dyDescent="0.25">
      <c r="A127" s="5" t="s">
        <v>72</v>
      </c>
      <c r="B127" s="14">
        <v>2016256</v>
      </c>
      <c r="C127" s="3">
        <v>1</v>
      </c>
      <c r="D127" s="3" t="s">
        <v>13</v>
      </c>
      <c r="E127" s="6" t="s">
        <v>16</v>
      </c>
      <c r="F127" s="7">
        <v>43308</v>
      </c>
    </row>
    <row r="128" spans="1:6" x14ac:dyDescent="0.25">
      <c r="A128" s="5" t="s">
        <v>72</v>
      </c>
      <c r="B128" s="14">
        <v>2016256</v>
      </c>
      <c r="C128" s="3">
        <v>2</v>
      </c>
      <c r="D128" s="3" t="s">
        <v>13</v>
      </c>
      <c r="E128" s="6" t="s">
        <v>16</v>
      </c>
      <c r="F128" s="7">
        <v>43308</v>
      </c>
    </row>
    <row r="129" spans="1:6" x14ac:dyDescent="0.25">
      <c r="A129" s="5" t="s">
        <v>72</v>
      </c>
      <c r="B129" s="14">
        <v>2016256</v>
      </c>
      <c r="C129" s="3">
        <v>3</v>
      </c>
      <c r="D129" s="3" t="s">
        <v>13</v>
      </c>
      <c r="E129" s="6" t="s">
        <v>16</v>
      </c>
      <c r="F129" s="7">
        <v>43308</v>
      </c>
    </row>
    <row r="130" spans="1:6" x14ac:dyDescent="0.25">
      <c r="A130" s="5" t="s">
        <v>72</v>
      </c>
      <c r="B130" s="14">
        <v>2016256</v>
      </c>
      <c r="C130" s="3">
        <v>4</v>
      </c>
      <c r="D130" s="3" t="s">
        <v>13</v>
      </c>
      <c r="E130" s="6" t="s">
        <v>16</v>
      </c>
      <c r="F130" s="7">
        <v>43308</v>
      </c>
    </row>
    <row r="131" spans="1:6" x14ac:dyDescent="0.25">
      <c r="A131" s="5" t="s">
        <v>72</v>
      </c>
      <c r="B131" s="14">
        <v>2016256</v>
      </c>
      <c r="C131" s="3">
        <v>5</v>
      </c>
      <c r="D131" s="3" t="s">
        <v>13</v>
      </c>
      <c r="E131" s="6" t="s">
        <v>16</v>
      </c>
      <c r="F131" s="7">
        <v>43308</v>
      </c>
    </row>
    <row r="132" spans="1:6" x14ac:dyDescent="0.25">
      <c r="A132" s="5" t="s">
        <v>72</v>
      </c>
      <c r="B132" s="14">
        <v>2016256</v>
      </c>
      <c r="C132" s="3">
        <v>6</v>
      </c>
      <c r="D132" s="3" t="s">
        <v>13</v>
      </c>
      <c r="E132" s="6" t="s">
        <v>16</v>
      </c>
      <c r="F132" s="7">
        <v>43308</v>
      </c>
    </row>
    <row r="133" spans="1:6" x14ac:dyDescent="0.25">
      <c r="A133" s="5" t="s">
        <v>72</v>
      </c>
      <c r="B133" s="14">
        <v>2016256</v>
      </c>
      <c r="C133" s="3">
        <v>7</v>
      </c>
      <c r="D133" s="3" t="s">
        <v>13</v>
      </c>
      <c r="E133" s="6" t="s">
        <v>16</v>
      </c>
      <c r="F133" s="7">
        <v>43308</v>
      </c>
    </row>
    <row r="134" spans="1:6" x14ac:dyDescent="0.25">
      <c r="A134" s="5" t="s">
        <v>72</v>
      </c>
      <c r="B134" s="14">
        <v>2016256</v>
      </c>
      <c r="C134" s="3">
        <v>8</v>
      </c>
      <c r="D134" s="3" t="s">
        <v>13</v>
      </c>
      <c r="E134" s="6" t="s">
        <v>16</v>
      </c>
      <c r="F134" s="7">
        <v>43308</v>
      </c>
    </row>
    <row r="135" spans="1:6" x14ac:dyDescent="0.25">
      <c r="A135" s="5" t="s">
        <v>69</v>
      </c>
      <c r="B135" s="14">
        <v>2016257</v>
      </c>
      <c r="C135" s="3">
        <v>7</v>
      </c>
      <c r="D135" s="3" t="s">
        <v>13</v>
      </c>
      <c r="E135" s="6" t="s">
        <v>16</v>
      </c>
      <c r="F135" s="7">
        <v>43308</v>
      </c>
    </row>
    <row r="136" spans="1:6" x14ac:dyDescent="0.25">
      <c r="A136" s="5" t="s">
        <v>69</v>
      </c>
      <c r="B136" s="14">
        <v>2016257</v>
      </c>
      <c r="C136" s="3">
        <v>15</v>
      </c>
      <c r="D136" s="3" t="s">
        <v>13</v>
      </c>
      <c r="E136" s="6" t="s">
        <v>16</v>
      </c>
      <c r="F136" s="7">
        <v>43309</v>
      </c>
    </row>
    <row r="137" spans="1:6" x14ac:dyDescent="0.25">
      <c r="A137" s="5" t="s">
        <v>15</v>
      </c>
      <c r="B137" s="14">
        <v>2016260</v>
      </c>
      <c r="C137" s="3">
        <v>3</v>
      </c>
      <c r="D137" s="3" t="s">
        <v>13</v>
      </c>
      <c r="E137" s="6" t="s">
        <v>16</v>
      </c>
      <c r="F137" s="7">
        <v>43309</v>
      </c>
    </row>
    <row r="138" spans="1:6" x14ac:dyDescent="0.25">
      <c r="A138" s="5" t="s">
        <v>15</v>
      </c>
      <c r="B138" s="14">
        <v>2016260</v>
      </c>
      <c r="C138" s="3">
        <v>4</v>
      </c>
      <c r="D138" s="3" t="s">
        <v>25</v>
      </c>
      <c r="E138" s="6" t="s">
        <v>16</v>
      </c>
      <c r="F138" s="7">
        <v>43309</v>
      </c>
    </row>
    <row r="139" spans="1:6" x14ac:dyDescent="0.25">
      <c r="A139" s="5" t="s">
        <v>15</v>
      </c>
      <c r="B139" s="14">
        <v>2016260</v>
      </c>
      <c r="C139" s="3">
        <v>5</v>
      </c>
      <c r="D139" s="3" t="s">
        <v>13</v>
      </c>
      <c r="E139" s="6" t="s">
        <v>16</v>
      </c>
      <c r="F139" s="7">
        <v>43309</v>
      </c>
    </row>
    <row r="140" spans="1:6" x14ac:dyDescent="0.25">
      <c r="A140" s="5" t="s">
        <v>15</v>
      </c>
      <c r="B140" s="14">
        <v>2016260</v>
      </c>
      <c r="C140" s="3">
        <v>6</v>
      </c>
      <c r="D140" s="3" t="s">
        <v>25</v>
      </c>
      <c r="E140" s="6" t="s">
        <v>16</v>
      </c>
      <c r="F140" s="7">
        <v>43309</v>
      </c>
    </row>
    <row r="141" spans="1:6" x14ac:dyDescent="0.25">
      <c r="A141" s="5" t="s">
        <v>35</v>
      </c>
      <c r="B141" s="14">
        <v>2016263</v>
      </c>
      <c r="C141" s="3">
        <v>5</v>
      </c>
      <c r="D141" s="3" t="s">
        <v>13</v>
      </c>
      <c r="E141" s="6" t="s">
        <v>16</v>
      </c>
      <c r="F141" s="7">
        <v>43309</v>
      </c>
    </row>
    <row r="142" spans="1:6" x14ac:dyDescent="0.25">
      <c r="A142" s="5" t="s">
        <v>35</v>
      </c>
      <c r="B142" s="14">
        <v>2016263</v>
      </c>
      <c r="C142" s="3">
        <v>6</v>
      </c>
      <c r="D142" s="3" t="s">
        <v>13</v>
      </c>
      <c r="E142" s="6" t="s">
        <v>16</v>
      </c>
      <c r="F142" s="7">
        <v>43309</v>
      </c>
    </row>
    <row r="143" spans="1:6" x14ac:dyDescent="0.25">
      <c r="A143" s="5" t="s">
        <v>35</v>
      </c>
      <c r="B143" s="14">
        <v>2016263</v>
      </c>
      <c r="C143" s="3">
        <v>11</v>
      </c>
      <c r="D143" s="3" t="s">
        <v>13</v>
      </c>
      <c r="E143" s="6" t="s">
        <v>16</v>
      </c>
      <c r="F143" s="7">
        <v>43309</v>
      </c>
    </row>
    <row r="144" spans="1:6" x14ac:dyDescent="0.25">
      <c r="A144" s="5" t="s">
        <v>35</v>
      </c>
      <c r="B144" s="14">
        <v>2016263</v>
      </c>
      <c r="C144" s="3">
        <v>12</v>
      </c>
      <c r="D144" s="3" t="s">
        <v>13</v>
      </c>
      <c r="E144" s="6" t="s">
        <v>16</v>
      </c>
      <c r="F144" s="7">
        <v>43309</v>
      </c>
    </row>
    <row r="145" spans="1:6" x14ac:dyDescent="0.25">
      <c r="A145" s="5" t="s">
        <v>75</v>
      </c>
      <c r="B145" s="14">
        <v>2016262</v>
      </c>
      <c r="C145" s="3">
        <v>1</v>
      </c>
      <c r="D145" s="3" t="s">
        <v>13</v>
      </c>
      <c r="E145" s="6" t="s">
        <v>16</v>
      </c>
      <c r="F145" s="7">
        <v>43309</v>
      </c>
    </row>
    <row r="146" spans="1:6" x14ac:dyDescent="0.25">
      <c r="A146" s="5" t="s">
        <v>75</v>
      </c>
      <c r="B146" s="14">
        <v>2016262</v>
      </c>
      <c r="C146" s="3">
        <v>2</v>
      </c>
      <c r="D146" s="3" t="s">
        <v>13</v>
      </c>
      <c r="E146" s="6" t="s">
        <v>16</v>
      </c>
      <c r="F146" s="7">
        <v>43309</v>
      </c>
    </row>
    <row r="147" spans="1:6" x14ac:dyDescent="0.25">
      <c r="A147" s="5" t="s">
        <v>75</v>
      </c>
      <c r="B147" s="14">
        <v>2016262</v>
      </c>
      <c r="C147" s="3">
        <v>3</v>
      </c>
      <c r="D147" s="3" t="s">
        <v>25</v>
      </c>
      <c r="E147" s="6" t="s">
        <v>16</v>
      </c>
      <c r="F147" s="7">
        <v>43309</v>
      </c>
    </row>
    <row r="148" spans="1:6" x14ac:dyDescent="0.25">
      <c r="A148" s="5" t="s">
        <v>75</v>
      </c>
      <c r="B148" s="14">
        <v>2016262</v>
      </c>
      <c r="C148" s="3">
        <v>4</v>
      </c>
      <c r="D148" s="3" t="s">
        <v>25</v>
      </c>
      <c r="E148" s="6" t="s">
        <v>16</v>
      </c>
      <c r="F148" s="7">
        <v>43309</v>
      </c>
    </row>
    <row r="149" spans="1:6" x14ac:dyDescent="0.25">
      <c r="A149" s="5" t="s">
        <v>33</v>
      </c>
      <c r="B149" s="14">
        <v>2016261</v>
      </c>
      <c r="C149" s="3">
        <v>2</v>
      </c>
      <c r="D149" s="3" t="s">
        <v>13</v>
      </c>
      <c r="E149" s="6" t="s">
        <v>16</v>
      </c>
      <c r="F149" s="7">
        <v>43309</v>
      </c>
    </row>
    <row r="150" spans="1:6" x14ac:dyDescent="0.25">
      <c r="A150" s="5" t="s">
        <v>33</v>
      </c>
      <c r="B150" s="14">
        <v>2016261</v>
      </c>
      <c r="C150" s="3">
        <v>4</v>
      </c>
      <c r="D150" s="3" t="s">
        <v>13</v>
      </c>
      <c r="E150" s="6" t="s">
        <v>16</v>
      </c>
      <c r="F150" s="7">
        <v>43309</v>
      </c>
    </row>
    <row r="151" spans="1:6" x14ac:dyDescent="0.25">
      <c r="A151" s="5" t="s">
        <v>33</v>
      </c>
      <c r="B151" s="14">
        <v>2016261</v>
      </c>
      <c r="C151" s="3">
        <v>6</v>
      </c>
      <c r="D151" s="3" t="s">
        <v>13</v>
      </c>
      <c r="E151" s="6" t="s">
        <v>16</v>
      </c>
      <c r="F151" s="7">
        <v>43309</v>
      </c>
    </row>
    <row r="152" spans="1:6" x14ac:dyDescent="0.25">
      <c r="A152" s="5" t="s">
        <v>33</v>
      </c>
      <c r="B152" s="14">
        <v>2016261</v>
      </c>
      <c r="C152" s="3">
        <v>8</v>
      </c>
      <c r="D152" s="3" t="s">
        <v>25</v>
      </c>
      <c r="E152" s="6" t="s">
        <v>16</v>
      </c>
      <c r="F152" s="7">
        <v>43309</v>
      </c>
    </row>
    <row r="153" spans="1:6" x14ac:dyDescent="0.25">
      <c r="A153" s="5" t="s">
        <v>17</v>
      </c>
      <c r="B153" s="14">
        <v>2016264</v>
      </c>
      <c r="C153" s="3">
        <v>20</v>
      </c>
      <c r="D153" s="3" t="s">
        <v>13</v>
      </c>
      <c r="E153" s="6" t="s">
        <v>16</v>
      </c>
      <c r="F153" s="7">
        <v>43309</v>
      </c>
    </row>
    <row r="154" spans="1:6" x14ac:dyDescent="0.25">
      <c r="A154" s="5" t="s">
        <v>17</v>
      </c>
      <c r="B154" s="14">
        <v>2016264</v>
      </c>
      <c r="C154" s="3">
        <v>13</v>
      </c>
      <c r="D154" s="3" t="s">
        <v>25</v>
      </c>
      <c r="E154" s="6" t="s">
        <v>16</v>
      </c>
      <c r="F154" s="7">
        <v>43309</v>
      </c>
    </row>
    <row r="155" spans="1:6" x14ac:dyDescent="0.25">
      <c r="A155" s="5" t="s">
        <v>17</v>
      </c>
      <c r="B155" s="14">
        <v>2016264</v>
      </c>
      <c r="C155" s="3">
        <v>14</v>
      </c>
      <c r="D155" s="3" t="s">
        <v>25</v>
      </c>
      <c r="E155" s="6" t="s">
        <v>16</v>
      </c>
      <c r="F155" s="7">
        <v>43309</v>
      </c>
    </row>
    <row r="156" spans="1:6" x14ac:dyDescent="0.25">
      <c r="A156" s="5" t="s">
        <v>17</v>
      </c>
      <c r="B156" s="14">
        <v>2016264</v>
      </c>
      <c r="C156" s="3">
        <v>15</v>
      </c>
      <c r="D156" s="3" t="s">
        <v>25</v>
      </c>
      <c r="E156" s="6" t="s">
        <v>16</v>
      </c>
      <c r="F156" s="7">
        <v>43309</v>
      </c>
    </row>
    <row r="157" spans="1:6" x14ac:dyDescent="0.25">
      <c r="A157" s="5" t="s">
        <v>17</v>
      </c>
      <c r="B157" s="14">
        <v>2016264</v>
      </c>
      <c r="C157" s="3">
        <v>16</v>
      </c>
      <c r="D157" s="3" t="s">
        <v>25</v>
      </c>
      <c r="E157" s="6" t="s">
        <v>16</v>
      </c>
      <c r="F157" s="7">
        <v>43309</v>
      </c>
    </row>
    <row r="158" spans="1:6" x14ac:dyDescent="0.25">
      <c r="A158" s="5" t="s">
        <v>17</v>
      </c>
      <c r="B158" s="14">
        <v>2016264</v>
      </c>
      <c r="C158" s="3">
        <v>17</v>
      </c>
      <c r="D158" s="3" t="s">
        <v>13</v>
      </c>
      <c r="E158" s="6" t="s">
        <v>16</v>
      </c>
      <c r="F158" s="7">
        <v>43309</v>
      </c>
    </row>
    <row r="159" spans="1:6" x14ac:dyDescent="0.25">
      <c r="A159" s="5" t="s">
        <v>17</v>
      </c>
      <c r="B159" s="14">
        <v>2016264</v>
      </c>
      <c r="C159" s="3">
        <v>18</v>
      </c>
      <c r="D159" s="3" t="s">
        <v>13</v>
      </c>
      <c r="E159" s="6" t="s">
        <v>16</v>
      </c>
      <c r="F159" s="7">
        <v>43309</v>
      </c>
    </row>
    <row r="160" spans="1:6" x14ac:dyDescent="0.25">
      <c r="A160" s="5" t="s">
        <v>17</v>
      </c>
      <c r="B160" s="14">
        <v>2016264</v>
      </c>
      <c r="C160" s="3">
        <v>19</v>
      </c>
      <c r="D160" s="3" t="s">
        <v>13</v>
      </c>
      <c r="E160" s="6" t="s">
        <v>16</v>
      </c>
      <c r="F160" s="7">
        <v>43309</v>
      </c>
    </row>
    <row r="161" spans="1:6" x14ac:dyDescent="0.25">
      <c r="A161" s="5" t="s">
        <v>17</v>
      </c>
      <c r="B161" s="14">
        <v>2016264</v>
      </c>
      <c r="C161" s="3">
        <v>5</v>
      </c>
      <c r="D161" s="3" t="s">
        <v>25</v>
      </c>
      <c r="E161" s="6" t="s">
        <v>16</v>
      </c>
      <c r="F161" s="7">
        <v>43309</v>
      </c>
    </row>
    <row r="162" spans="1:6" x14ac:dyDescent="0.25">
      <c r="A162" s="5" t="s">
        <v>17</v>
      </c>
      <c r="B162" s="14">
        <v>2016264</v>
      </c>
      <c r="C162" s="3">
        <v>6</v>
      </c>
      <c r="D162" s="3" t="s">
        <v>25</v>
      </c>
      <c r="E162" s="6" t="s">
        <v>16</v>
      </c>
      <c r="F162" s="7">
        <v>43309</v>
      </c>
    </row>
    <row r="163" spans="1:6" x14ac:dyDescent="0.25">
      <c r="A163" s="5" t="s">
        <v>17</v>
      </c>
      <c r="B163" s="14">
        <v>2016264</v>
      </c>
      <c r="C163" s="3">
        <v>7</v>
      </c>
      <c r="D163" s="3" t="s">
        <v>25</v>
      </c>
      <c r="E163" s="6" t="s">
        <v>16</v>
      </c>
      <c r="F163" s="7">
        <v>43309</v>
      </c>
    </row>
    <row r="164" spans="1:6" x14ac:dyDescent="0.25">
      <c r="A164" s="5" t="s">
        <v>17</v>
      </c>
      <c r="B164" s="14">
        <v>2016264</v>
      </c>
      <c r="C164" s="3">
        <v>8</v>
      </c>
      <c r="D164" s="3" t="s">
        <v>25</v>
      </c>
      <c r="E164" s="6" t="s">
        <v>16</v>
      </c>
      <c r="F164" s="7">
        <v>43309</v>
      </c>
    </row>
    <row r="165" spans="1:6" x14ac:dyDescent="0.25">
      <c r="A165" s="5" t="s">
        <v>17</v>
      </c>
      <c r="B165" s="14">
        <v>2016264</v>
      </c>
      <c r="C165" s="3">
        <v>9</v>
      </c>
      <c r="D165" s="3" t="s">
        <v>13</v>
      </c>
      <c r="E165" s="6" t="s">
        <v>16</v>
      </c>
      <c r="F165" s="7">
        <v>43309</v>
      </c>
    </row>
    <row r="166" spans="1:6" x14ac:dyDescent="0.25">
      <c r="A166" s="5" t="s">
        <v>17</v>
      </c>
      <c r="B166" s="14">
        <v>2016264</v>
      </c>
      <c r="C166" s="3">
        <v>10</v>
      </c>
      <c r="D166" s="3" t="s">
        <v>13</v>
      </c>
      <c r="E166" s="6" t="s">
        <v>16</v>
      </c>
      <c r="F166" s="7">
        <v>43309</v>
      </c>
    </row>
    <row r="167" spans="1:6" x14ac:dyDescent="0.25">
      <c r="A167" s="5" t="s">
        <v>17</v>
      </c>
      <c r="B167" s="14">
        <v>2016264</v>
      </c>
      <c r="C167" s="3">
        <v>11</v>
      </c>
      <c r="D167" s="3" t="s">
        <v>13</v>
      </c>
      <c r="E167" s="6" t="s">
        <v>16</v>
      </c>
      <c r="F167" s="7">
        <v>43309</v>
      </c>
    </row>
    <row r="168" spans="1:6" x14ac:dyDescent="0.25">
      <c r="A168" s="5" t="s">
        <v>17</v>
      </c>
      <c r="B168" s="14">
        <v>2016264</v>
      </c>
      <c r="C168" s="3">
        <v>12</v>
      </c>
      <c r="D168" s="3" t="s">
        <v>13</v>
      </c>
      <c r="E168" s="6" t="s">
        <v>16</v>
      </c>
      <c r="F168" s="7">
        <v>43309</v>
      </c>
    </row>
    <row r="169" spans="1:6" x14ac:dyDescent="0.25">
      <c r="A169" s="5" t="s">
        <v>71</v>
      </c>
      <c r="B169" s="14">
        <v>2016266</v>
      </c>
      <c r="C169" s="3">
        <v>1</v>
      </c>
      <c r="D169" s="3" t="s">
        <v>13</v>
      </c>
      <c r="E169" s="6" t="s">
        <v>16</v>
      </c>
      <c r="F169" s="7">
        <v>43309</v>
      </c>
    </row>
    <row r="170" spans="1:6" x14ac:dyDescent="0.25">
      <c r="A170" s="5" t="s">
        <v>71</v>
      </c>
      <c r="B170" s="14">
        <v>2016266</v>
      </c>
      <c r="C170" s="3">
        <v>3</v>
      </c>
      <c r="D170" s="3" t="s">
        <v>13</v>
      </c>
      <c r="E170" s="6" t="s">
        <v>16</v>
      </c>
      <c r="F170" s="7">
        <v>43309</v>
      </c>
    </row>
    <row r="171" spans="1:6" x14ac:dyDescent="0.25">
      <c r="A171" s="5" t="s">
        <v>71</v>
      </c>
      <c r="B171" s="14">
        <v>2016266</v>
      </c>
      <c r="C171" s="3">
        <v>5</v>
      </c>
      <c r="D171" s="3" t="s">
        <v>13</v>
      </c>
      <c r="E171" s="6" t="s">
        <v>16</v>
      </c>
      <c r="F171" s="7">
        <v>43309</v>
      </c>
    </row>
    <row r="172" spans="1:6" x14ac:dyDescent="0.25">
      <c r="A172" s="5" t="s">
        <v>71</v>
      </c>
      <c r="B172" s="14">
        <v>2016266</v>
      </c>
      <c r="C172" s="3">
        <v>7</v>
      </c>
      <c r="D172" s="3" t="s">
        <v>25</v>
      </c>
      <c r="E172" s="6" t="s">
        <v>16</v>
      </c>
      <c r="F172" s="7">
        <v>43309</v>
      </c>
    </row>
    <row r="173" spans="1:6" x14ac:dyDescent="0.25">
      <c r="A173" s="5" t="s">
        <v>70</v>
      </c>
      <c r="B173" s="14">
        <v>2016265</v>
      </c>
      <c r="C173" s="3">
        <v>4</v>
      </c>
      <c r="D173" s="3" t="s">
        <v>13</v>
      </c>
      <c r="E173" s="6" t="s">
        <v>16</v>
      </c>
      <c r="F173" s="7">
        <v>43309</v>
      </c>
    </row>
    <row r="174" spans="1:6" x14ac:dyDescent="0.25">
      <c r="A174" s="5" t="s">
        <v>70</v>
      </c>
      <c r="B174" s="14">
        <v>2016265</v>
      </c>
      <c r="C174" s="3">
        <v>8</v>
      </c>
      <c r="D174" s="3" t="s">
        <v>13</v>
      </c>
      <c r="E174" s="6" t="s">
        <v>16</v>
      </c>
      <c r="F174" s="7">
        <v>43309</v>
      </c>
    </row>
    <row r="175" spans="1:6" x14ac:dyDescent="0.25">
      <c r="A175" s="5" t="s">
        <v>70</v>
      </c>
      <c r="B175" s="14">
        <v>2016265</v>
      </c>
      <c r="C175" s="3">
        <v>12</v>
      </c>
      <c r="D175" s="3" t="s">
        <v>25</v>
      </c>
      <c r="E175" s="6" t="s">
        <v>16</v>
      </c>
      <c r="F175" s="7">
        <v>43309</v>
      </c>
    </row>
    <row r="176" spans="1:6" x14ac:dyDescent="0.25">
      <c r="A176" s="5" t="s">
        <v>70</v>
      </c>
      <c r="B176" s="14">
        <v>2016265</v>
      </c>
      <c r="C176" s="3">
        <v>16</v>
      </c>
      <c r="D176" s="3" t="s">
        <v>13</v>
      </c>
      <c r="E176" s="6" t="s">
        <v>16</v>
      </c>
      <c r="F176" s="7">
        <v>43309</v>
      </c>
    </row>
    <row r="177" spans="1:6" x14ac:dyDescent="0.25">
      <c r="A177" s="5" t="s">
        <v>76</v>
      </c>
      <c r="B177" s="14">
        <v>2016267</v>
      </c>
      <c r="C177" s="3">
        <v>1</v>
      </c>
      <c r="D177" s="3" t="s">
        <v>13</v>
      </c>
      <c r="E177" s="6" t="s">
        <v>16</v>
      </c>
      <c r="F177" s="7">
        <v>43309</v>
      </c>
    </row>
    <row r="178" spans="1:6" x14ac:dyDescent="0.25">
      <c r="A178" s="5" t="s">
        <v>76</v>
      </c>
      <c r="B178" s="14">
        <v>2016267</v>
      </c>
      <c r="C178" s="3">
        <v>2</v>
      </c>
      <c r="D178" s="3" t="s">
        <v>13</v>
      </c>
      <c r="E178" s="6" t="s">
        <v>16</v>
      </c>
      <c r="F178" s="7">
        <v>43309</v>
      </c>
    </row>
    <row r="179" spans="1:6" x14ac:dyDescent="0.25">
      <c r="A179" s="5" t="s">
        <v>76</v>
      </c>
      <c r="B179" s="14">
        <v>2016267</v>
      </c>
      <c r="C179" s="3">
        <v>3</v>
      </c>
      <c r="D179" s="3" t="s">
        <v>13</v>
      </c>
      <c r="E179" s="6" t="s">
        <v>16</v>
      </c>
      <c r="F179" s="7">
        <v>43309</v>
      </c>
    </row>
    <row r="180" spans="1:6" x14ac:dyDescent="0.25">
      <c r="A180" s="5" t="s">
        <v>76</v>
      </c>
      <c r="B180" s="14">
        <v>2016267</v>
      </c>
      <c r="C180" s="3">
        <v>4</v>
      </c>
      <c r="D180" s="3" t="s">
        <v>13</v>
      </c>
      <c r="E180" s="6" t="s">
        <v>16</v>
      </c>
      <c r="F180" s="7">
        <v>43309</v>
      </c>
    </row>
    <row r="181" spans="1:6" x14ac:dyDescent="0.25">
      <c r="A181" s="5" t="s">
        <v>84</v>
      </c>
      <c r="B181" s="14">
        <v>2016272</v>
      </c>
      <c r="C181" s="3">
        <v>4</v>
      </c>
      <c r="D181" s="3" t="s">
        <v>13</v>
      </c>
      <c r="E181" s="6" t="s">
        <v>16</v>
      </c>
      <c r="F181" s="7">
        <v>43311</v>
      </c>
    </row>
    <row r="182" spans="1:6" x14ac:dyDescent="0.25">
      <c r="A182" s="5" t="s">
        <v>85</v>
      </c>
      <c r="B182" s="14">
        <v>2016271</v>
      </c>
      <c r="C182" s="3">
        <v>2</v>
      </c>
      <c r="D182" s="3" t="s">
        <v>13</v>
      </c>
      <c r="E182" s="6" t="s">
        <v>16</v>
      </c>
      <c r="F182" s="7">
        <v>43311</v>
      </c>
    </row>
    <row r="183" spans="1:6" x14ac:dyDescent="0.25">
      <c r="A183" s="5" t="s">
        <v>86</v>
      </c>
      <c r="B183" s="14">
        <v>2016270</v>
      </c>
      <c r="C183" s="3">
        <v>3</v>
      </c>
      <c r="D183" s="3" t="s">
        <v>13</v>
      </c>
      <c r="E183" s="6" t="s">
        <v>16</v>
      </c>
      <c r="F183" s="7">
        <v>43311</v>
      </c>
    </row>
    <row r="184" spans="1:6" x14ac:dyDescent="0.25">
      <c r="A184" s="5" t="s">
        <v>87</v>
      </c>
      <c r="B184" s="14">
        <v>2016269</v>
      </c>
      <c r="C184" s="3">
        <v>5</v>
      </c>
      <c r="D184" s="3" t="s">
        <v>13</v>
      </c>
      <c r="E184" s="6" t="s">
        <v>16</v>
      </c>
      <c r="F184" s="7">
        <v>43311</v>
      </c>
    </row>
    <row r="185" spans="1:6" x14ac:dyDescent="0.25">
      <c r="A185" s="5" t="s">
        <v>68</v>
      </c>
      <c r="B185" s="14">
        <v>2016268</v>
      </c>
      <c r="C185" s="3">
        <v>12</v>
      </c>
      <c r="D185" s="3" t="s">
        <v>13</v>
      </c>
      <c r="E185" s="6" t="s">
        <v>16</v>
      </c>
      <c r="F185" s="7">
        <v>43311</v>
      </c>
    </row>
    <row r="186" spans="1:6" x14ac:dyDescent="0.25">
      <c r="A186" s="5" t="s">
        <v>88</v>
      </c>
      <c r="B186" s="14">
        <v>2016276</v>
      </c>
      <c r="C186" s="3">
        <v>46</v>
      </c>
      <c r="D186" s="3" t="s">
        <v>13</v>
      </c>
      <c r="E186" s="6" t="s">
        <v>16</v>
      </c>
      <c r="F186" s="7">
        <v>43311</v>
      </c>
    </row>
    <row r="187" spans="1:6" x14ac:dyDescent="0.25">
      <c r="A187" s="5" t="s">
        <v>89</v>
      </c>
      <c r="B187" s="14">
        <v>2016277</v>
      </c>
      <c r="C187" s="3">
        <v>27</v>
      </c>
      <c r="D187" s="3" t="s">
        <v>13</v>
      </c>
      <c r="E187" s="6" t="s">
        <v>16</v>
      </c>
      <c r="F187" s="7">
        <v>43311</v>
      </c>
    </row>
    <row r="188" spans="1:6" x14ac:dyDescent="0.25">
      <c r="A188" s="5" t="s">
        <v>90</v>
      </c>
      <c r="B188" s="14">
        <v>2016278</v>
      </c>
      <c r="C188" s="3">
        <v>3</v>
      </c>
      <c r="D188" s="3" t="s">
        <v>13</v>
      </c>
      <c r="E188" s="6" t="s">
        <v>16</v>
      </c>
      <c r="F188" s="7">
        <v>43311</v>
      </c>
    </row>
    <row r="189" spans="1:6" x14ac:dyDescent="0.25">
      <c r="A189" s="5" t="s">
        <v>87</v>
      </c>
      <c r="B189" s="14">
        <v>2016273</v>
      </c>
      <c r="C189" s="3">
        <v>2</v>
      </c>
      <c r="D189" s="3" t="s">
        <v>13</v>
      </c>
      <c r="E189" s="6" t="s">
        <v>16</v>
      </c>
      <c r="F189" s="7">
        <v>43311</v>
      </c>
    </row>
    <row r="190" spans="1:6" x14ac:dyDescent="0.25">
      <c r="A190" s="5" t="s">
        <v>68</v>
      </c>
      <c r="B190" s="14">
        <v>2016274</v>
      </c>
      <c r="C190" s="3">
        <v>10</v>
      </c>
      <c r="D190" s="3" t="s">
        <v>13</v>
      </c>
      <c r="E190" s="6" t="s">
        <v>16</v>
      </c>
      <c r="F190" s="7">
        <v>43311</v>
      </c>
    </row>
    <row r="191" spans="1:6" x14ac:dyDescent="0.25">
      <c r="A191" s="5" t="s">
        <v>65</v>
      </c>
      <c r="B191" s="14">
        <v>2016275</v>
      </c>
      <c r="C191" s="3">
        <v>6</v>
      </c>
      <c r="D191" s="3" t="s">
        <v>13</v>
      </c>
      <c r="E191" s="6" t="s">
        <v>16</v>
      </c>
      <c r="F191" s="7">
        <v>43311</v>
      </c>
    </row>
    <row r="192" spans="1:6" x14ac:dyDescent="0.25">
      <c r="A192" s="5" t="s">
        <v>75</v>
      </c>
      <c r="B192" s="14">
        <v>2016279</v>
      </c>
      <c r="C192" s="3">
        <v>5</v>
      </c>
      <c r="D192" s="3" t="s">
        <v>13</v>
      </c>
      <c r="E192" s="6" t="s">
        <v>16</v>
      </c>
      <c r="F192" s="7">
        <v>43312</v>
      </c>
    </row>
    <row r="193" spans="1:6" x14ac:dyDescent="0.25">
      <c r="A193" s="5" t="s">
        <v>75</v>
      </c>
      <c r="B193" s="14">
        <v>2016279</v>
      </c>
      <c r="C193" s="3">
        <v>6</v>
      </c>
      <c r="D193" s="3" t="s">
        <v>13</v>
      </c>
      <c r="E193" s="6" t="s">
        <v>16</v>
      </c>
      <c r="F193" s="7">
        <v>43312</v>
      </c>
    </row>
    <row r="194" spans="1:6" x14ac:dyDescent="0.25">
      <c r="A194" s="5" t="s">
        <v>59</v>
      </c>
      <c r="B194" s="14">
        <v>2016280</v>
      </c>
      <c r="C194" s="3">
        <v>9</v>
      </c>
      <c r="D194" s="3" t="s">
        <v>25</v>
      </c>
      <c r="E194" s="6" t="s">
        <v>16</v>
      </c>
      <c r="F194" s="7">
        <v>43312</v>
      </c>
    </row>
    <row r="195" spans="1:6" x14ac:dyDescent="0.25">
      <c r="A195" s="5" t="s">
        <v>59</v>
      </c>
      <c r="B195" s="14">
        <v>2016280</v>
      </c>
      <c r="C195" s="3">
        <v>10</v>
      </c>
      <c r="D195" s="3" t="s">
        <v>25</v>
      </c>
      <c r="E195" s="6" t="s">
        <v>16</v>
      </c>
      <c r="F195" s="7">
        <v>43312</v>
      </c>
    </row>
    <row r="196" spans="1:6" x14ac:dyDescent="0.25">
      <c r="A196" s="5" t="s">
        <v>91</v>
      </c>
      <c r="B196" s="14">
        <v>2016283</v>
      </c>
      <c r="C196" s="3">
        <v>7</v>
      </c>
      <c r="D196" s="3" t="s">
        <v>25</v>
      </c>
      <c r="E196" s="6" t="s">
        <v>16</v>
      </c>
      <c r="F196" s="7">
        <v>43313</v>
      </c>
    </row>
    <row r="197" spans="1:6" x14ac:dyDescent="0.25">
      <c r="A197" s="5" t="s">
        <v>91</v>
      </c>
      <c r="B197" s="14">
        <v>2016283</v>
      </c>
      <c r="C197" s="3">
        <v>8</v>
      </c>
      <c r="D197" s="3" t="s">
        <v>25</v>
      </c>
      <c r="E197" s="6" t="s">
        <v>16</v>
      </c>
      <c r="F197" s="7">
        <v>43313</v>
      </c>
    </row>
    <row r="198" spans="1:6" x14ac:dyDescent="0.25">
      <c r="A198" s="5" t="s">
        <v>91</v>
      </c>
      <c r="B198" s="14">
        <v>2016283</v>
      </c>
      <c r="C198" s="3">
        <v>9</v>
      </c>
      <c r="D198" s="3" t="s">
        <v>25</v>
      </c>
      <c r="E198" s="6" t="s">
        <v>16</v>
      </c>
      <c r="F198" s="7">
        <v>43313</v>
      </c>
    </row>
    <row r="199" spans="1:6" x14ac:dyDescent="0.25">
      <c r="A199" s="5" t="s">
        <v>91</v>
      </c>
      <c r="B199" s="14">
        <v>2016283</v>
      </c>
      <c r="C199" s="3">
        <v>10</v>
      </c>
      <c r="D199" s="3" t="s">
        <v>25</v>
      </c>
      <c r="E199" s="6" t="s">
        <v>16</v>
      </c>
      <c r="F199" s="7">
        <v>43313</v>
      </c>
    </row>
    <row r="200" spans="1:6" x14ac:dyDescent="0.25">
      <c r="A200" s="5" t="s">
        <v>91</v>
      </c>
      <c r="B200" s="14">
        <v>2016283</v>
      </c>
      <c r="C200" s="3">
        <v>11</v>
      </c>
      <c r="D200" s="3" t="s">
        <v>25</v>
      </c>
      <c r="E200" s="6" t="s">
        <v>16</v>
      </c>
      <c r="F200" s="7">
        <v>43313</v>
      </c>
    </row>
    <row r="201" spans="1:6" x14ac:dyDescent="0.25">
      <c r="A201" s="5" t="s">
        <v>92</v>
      </c>
      <c r="B201" s="14">
        <v>2016281</v>
      </c>
      <c r="C201" s="3">
        <v>19</v>
      </c>
      <c r="D201" s="3" t="s">
        <v>25</v>
      </c>
      <c r="E201" s="6" t="s">
        <v>16</v>
      </c>
      <c r="F201" s="7">
        <v>43313</v>
      </c>
    </row>
    <row r="202" spans="1:6" x14ac:dyDescent="0.25">
      <c r="A202" s="5" t="s">
        <v>92</v>
      </c>
      <c r="B202" s="14">
        <v>2016281</v>
      </c>
      <c r="C202" s="3">
        <v>20</v>
      </c>
      <c r="D202" s="3" t="s">
        <v>25</v>
      </c>
      <c r="E202" s="6" t="s">
        <v>16</v>
      </c>
      <c r="F202" s="7">
        <v>43313</v>
      </c>
    </row>
    <row r="203" spans="1:6" x14ac:dyDescent="0.25">
      <c r="A203" s="5" t="s">
        <v>92</v>
      </c>
      <c r="B203" s="14">
        <v>2016281</v>
      </c>
      <c r="C203" s="3">
        <v>21</v>
      </c>
      <c r="D203" s="3" t="s">
        <v>25</v>
      </c>
      <c r="E203" s="6" t="s">
        <v>16</v>
      </c>
      <c r="F203" s="7">
        <v>43313</v>
      </c>
    </row>
    <row r="204" spans="1:6" x14ac:dyDescent="0.25">
      <c r="A204" s="5" t="s">
        <v>92</v>
      </c>
      <c r="B204" s="14">
        <v>2016281</v>
      </c>
      <c r="C204" s="3">
        <v>22</v>
      </c>
      <c r="D204" s="3" t="s">
        <v>25</v>
      </c>
      <c r="E204" s="6" t="s">
        <v>16</v>
      </c>
      <c r="F204" s="7">
        <v>43313</v>
      </c>
    </row>
    <row r="205" spans="1:6" x14ac:dyDescent="0.25">
      <c r="A205" s="5" t="s">
        <v>92</v>
      </c>
      <c r="B205" s="14">
        <v>2016281</v>
      </c>
      <c r="C205" s="3">
        <v>23</v>
      </c>
      <c r="D205" s="3" t="s">
        <v>25</v>
      </c>
      <c r="E205" s="6" t="s">
        <v>16</v>
      </c>
      <c r="F205" s="7">
        <v>43313</v>
      </c>
    </row>
    <row r="206" spans="1:6" x14ac:dyDescent="0.25">
      <c r="A206" s="5" t="s">
        <v>93</v>
      </c>
      <c r="B206" s="72">
        <v>2016282</v>
      </c>
      <c r="C206" s="10">
        <v>17</v>
      </c>
      <c r="D206" s="3" t="s">
        <v>25</v>
      </c>
      <c r="E206" s="6" t="s">
        <v>16</v>
      </c>
      <c r="F206" s="7">
        <v>43313</v>
      </c>
    </row>
    <row r="207" spans="1:6" x14ac:dyDescent="0.25">
      <c r="A207" s="5" t="s">
        <v>93</v>
      </c>
      <c r="B207" s="73">
        <v>2016282</v>
      </c>
      <c r="C207" s="71">
        <v>18</v>
      </c>
      <c r="D207" s="3" t="s">
        <v>25</v>
      </c>
      <c r="E207" s="70" t="s">
        <v>96</v>
      </c>
      <c r="F207" s="7">
        <v>43313</v>
      </c>
    </row>
    <row r="208" spans="1:6" x14ac:dyDescent="0.25">
      <c r="A208" s="5" t="s">
        <v>93</v>
      </c>
      <c r="B208" s="14">
        <v>2016282</v>
      </c>
      <c r="C208" s="3">
        <v>19</v>
      </c>
      <c r="D208" s="3" t="s">
        <v>25</v>
      </c>
      <c r="E208" s="6" t="s">
        <v>16</v>
      </c>
      <c r="F208" s="7">
        <v>43313</v>
      </c>
    </row>
    <row r="209" spans="1:6" x14ac:dyDescent="0.25">
      <c r="A209" s="5" t="s">
        <v>93</v>
      </c>
      <c r="B209" s="14">
        <v>2016282</v>
      </c>
      <c r="C209" s="3">
        <v>20</v>
      </c>
      <c r="D209" s="3" t="s">
        <v>25</v>
      </c>
      <c r="E209" s="6" t="s">
        <v>16</v>
      </c>
      <c r="F209" s="7">
        <v>43313</v>
      </c>
    </row>
    <row r="210" spans="1:6" x14ac:dyDescent="0.25">
      <c r="A210" s="5" t="s">
        <v>93</v>
      </c>
      <c r="B210" s="14">
        <v>2016282</v>
      </c>
      <c r="C210" s="3">
        <v>21</v>
      </c>
      <c r="D210" s="3" t="s">
        <v>25</v>
      </c>
      <c r="E210" s="6" t="s">
        <v>16</v>
      </c>
      <c r="F210" s="7">
        <v>43313</v>
      </c>
    </row>
    <row r="211" spans="1:6" x14ac:dyDescent="0.25">
      <c r="A211" s="5" t="s">
        <v>93</v>
      </c>
      <c r="B211" s="14">
        <v>2016282</v>
      </c>
      <c r="C211" s="3">
        <v>22</v>
      </c>
      <c r="D211" s="3" t="s">
        <v>25</v>
      </c>
      <c r="E211" s="6" t="s">
        <v>16</v>
      </c>
      <c r="F211" s="7">
        <v>43313</v>
      </c>
    </row>
    <row r="212" spans="1:6" x14ac:dyDescent="0.25">
      <c r="A212" s="5" t="s">
        <v>93</v>
      </c>
      <c r="B212" s="14">
        <v>2016282</v>
      </c>
      <c r="C212" s="3">
        <v>23</v>
      </c>
      <c r="D212" s="3" t="s">
        <v>25</v>
      </c>
      <c r="E212" s="6" t="s">
        <v>16</v>
      </c>
      <c r="F212" s="7">
        <v>43313</v>
      </c>
    </row>
    <row r="213" spans="1:6" x14ac:dyDescent="0.25">
      <c r="A213" s="5" t="s">
        <v>93</v>
      </c>
      <c r="B213" s="14">
        <v>2016282</v>
      </c>
      <c r="C213" s="3">
        <v>24</v>
      </c>
      <c r="D213" s="3" t="s">
        <v>25</v>
      </c>
      <c r="E213" s="6" t="s">
        <v>16</v>
      </c>
      <c r="F213" s="7">
        <v>43313</v>
      </c>
    </row>
    <row r="214" spans="1:6" x14ac:dyDescent="0.25">
      <c r="A214" s="5" t="s">
        <v>93</v>
      </c>
      <c r="B214" s="14">
        <v>2016282</v>
      </c>
      <c r="C214" s="3">
        <v>25</v>
      </c>
      <c r="D214" s="3" t="s">
        <v>25</v>
      </c>
      <c r="E214" s="6" t="s">
        <v>16</v>
      </c>
      <c r="F214" s="7">
        <v>43313</v>
      </c>
    </row>
    <row r="215" spans="1:6" x14ac:dyDescent="0.25">
      <c r="A215" s="5" t="s">
        <v>93</v>
      </c>
      <c r="B215" s="14">
        <v>2016282</v>
      </c>
      <c r="C215" s="3">
        <v>26</v>
      </c>
      <c r="D215" s="3" t="s">
        <v>25</v>
      </c>
      <c r="E215" s="6" t="s">
        <v>16</v>
      </c>
      <c r="F215" s="7">
        <v>43313</v>
      </c>
    </row>
    <row r="216" spans="1:6" x14ac:dyDescent="0.25">
      <c r="A216" s="5" t="s">
        <v>94</v>
      </c>
      <c r="B216" s="14">
        <v>2016284</v>
      </c>
      <c r="C216" s="3">
        <v>17</v>
      </c>
      <c r="D216" s="3" t="s">
        <v>25</v>
      </c>
      <c r="E216" s="6" t="s">
        <v>16</v>
      </c>
      <c r="F216" s="7">
        <v>43313</v>
      </c>
    </row>
    <row r="217" spans="1:6" x14ac:dyDescent="0.25">
      <c r="A217" s="5" t="s">
        <v>94</v>
      </c>
      <c r="B217" s="14">
        <v>2016284</v>
      </c>
      <c r="C217" s="3">
        <v>18</v>
      </c>
      <c r="D217" s="3" t="s">
        <v>25</v>
      </c>
      <c r="E217" s="6" t="s">
        <v>16</v>
      </c>
      <c r="F217" s="7">
        <v>43313</v>
      </c>
    </row>
    <row r="218" spans="1:6" x14ac:dyDescent="0.25">
      <c r="A218" s="5" t="s">
        <v>94</v>
      </c>
      <c r="B218" s="14">
        <v>2016284</v>
      </c>
      <c r="C218" s="3">
        <v>19</v>
      </c>
      <c r="D218" s="3" t="s">
        <v>25</v>
      </c>
      <c r="E218" s="6" t="s">
        <v>16</v>
      </c>
      <c r="F218" s="7">
        <v>43313</v>
      </c>
    </row>
    <row r="219" spans="1:6" x14ac:dyDescent="0.25">
      <c r="A219" s="5" t="s">
        <v>94</v>
      </c>
      <c r="B219" s="14">
        <v>2016284</v>
      </c>
      <c r="C219" s="3">
        <v>20</v>
      </c>
      <c r="D219" s="3" t="s">
        <v>25</v>
      </c>
      <c r="E219" s="6" t="s">
        <v>16</v>
      </c>
      <c r="F219" s="7">
        <v>43313</v>
      </c>
    </row>
    <row r="220" spans="1:6" x14ac:dyDescent="0.25">
      <c r="A220" s="5" t="s">
        <v>94</v>
      </c>
      <c r="B220" s="14">
        <v>2016284</v>
      </c>
      <c r="C220" s="3">
        <v>21</v>
      </c>
      <c r="D220" s="3" t="s">
        <v>25</v>
      </c>
      <c r="E220" s="6" t="s">
        <v>16</v>
      </c>
      <c r="F220" s="7">
        <v>43313</v>
      </c>
    </row>
    <row r="221" spans="1:6" x14ac:dyDescent="0.25">
      <c r="A221" s="5" t="s">
        <v>94</v>
      </c>
      <c r="B221" s="14">
        <v>2016284</v>
      </c>
      <c r="C221" s="3">
        <v>22</v>
      </c>
      <c r="D221" s="3" t="s">
        <v>25</v>
      </c>
      <c r="E221" s="6" t="s">
        <v>16</v>
      </c>
      <c r="F221" s="7">
        <v>43313</v>
      </c>
    </row>
    <row r="222" spans="1:6" x14ac:dyDescent="0.25">
      <c r="A222" s="5" t="s">
        <v>94</v>
      </c>
      <c r="B222" s="14">
        <v>2016284</v>
      </c>
      <c r="C222" s="3">
        <v>23</v>
      </c>
      <c r="D222" s="3" t="s">
        <v>25</v>
      </c>
      <c r="E222" s="6" t="s">
        <v>16</v>
      </c>
      <c r="F222" s="7">
        <v>43313</v>
      </c>
    </row>
    <row r="223" spans="1:6" x14ac:dyDescent="0.25">
      <c r="A223" s="5" t="s">
        <v>94</v>
      </c>
      <c r="B223" s="14">
        <v>2016284</v>
      </c>
      <c r="C223" s="3">
        <v>24</v>
      </c>
      <c r="D223" s="3" t="s">
        <v>25</v>
      </c>
      <c r="E223" s="6" t="s">
        <v>16</v>
      </c>
      <c r="F223" s="7">
        <v>43313</v>
      </c>
    </row>
    <row r="224" spans="1:6" x14ac:dyDescent="0.25">
      <c r="A224" s="5" t="s">
        <v>94</v>
      </c>
      <c r="B224" s="14">
        <v>2016284</v>
      </c>
      <c r="C224" s="3">
        <v>25</v>
      </c>
      <c r="D224" s="3" t="s">
        <v>25</v>
      </c>
      <c r="E224" s="6" t="s">
        <v>16</v>
      </c>
      <c r="F224" s="7">
        <v>43313</v>
      </c>
    </row>
    <row r="225" spans="1:6" x14ac:dyDescent="0.25">
      <c r="A225" s="5" t="s">
        <v>94</v>
      </c>
      <c r="B225" s="14">
        <v>2016284</v>
      </c>
      <c r="C225" s="3">
        <v>26</v>
      </c>
      <c r="D225" s="3" t="s">
        <v>25</v>
      </c>
      <c r="E225" s="6" t="s">
        <v>16</v>
      </c>
      <c r="F225" s="7">
        <v>43313</v>
      </c>
    </row>
    <row r="226" spans="1:6" x14ac:dyDescent="0.25">
      <c r="A226" s="5" t="s">
        <v>95</v>
      </c>
      <c r="B226" s="14">
        <v>2016285</v>
      </c>
      <c r="C226" s="3">
        <v>1</v>
      </c>
      <c r="D226" s="3" t="s">
        <v>13</v>
      </c>
      <c r="E226" s="6" t="s">
        <v>16</v>
      </c>
      <c r="F226" s="7">
        <v>43313</v>
      </c>
    </row>
    <row r="227" spans="1:6" x14ac:dyDescent="0.25">
      <c r="A227" s="5" t="s">
        <v>95</v>
      </c>
      <c r="B227" s="14">
        <v>2016285</v>
      </c>
      <c r="C227" s="3">
        <v>2</v>
      </c>
      <c r="D227" s="3" t="s">
        <v>13</v>
      </c>
      <c r="E227" s="6" t="s">
        <v>16</v>
      </c>
      <c r="F227" s="7">
        <v>43313</v>
      </c>
    </row>
    <row r="228" spans="1:6" x14ac:dyDescent="0.25">
      <c r="A228" s="5" t="s">
        <v>12</v>
      </c>
      <c r="B228" s="14">
        <v>2016287</v>
      </c>
      <c r="C228" s="3">
        <v>3</v>
      </c>
      <c r="D228" s="3" t="s">
        <v>25</v>
      </c>
      <c r="E228" s="6" t="s">
        <v>16</v>
      </c>
      <c r="F228" s="7">
        <v>43313</v>
      </c>
    </row>
    <row r="229" spans="1:6" x14ac:dyDescent="0.25">
      <c r="A229" s="5" t="s">
        <v>12</v>
      </c>
      <c r="B229" s="14">
        <v>2016287</v>
      </c>
      <c r="C229" s="3">
        <v>4</v>
      </c>
      <c r="D229" s="3" t="s">
        <v>25</v>
      </c>
      <c r="E229" s="6" t="s">
        <v>16</v>
      </c>
      <c r="F229" s="7">
        <v>43313</v>
      </c>
    </row>
    <row r="230" spans="1:6" x14ac:dyDescent="0.25">
      <c r="A230" s="5" t="s">
        <v>12</v>
      </c>
      <c r="B230" s="14">
        <v>2016287</v>
      </c>
      <c r="C230" s="3">
        <v>6</v>
      </c>
      <c r="D230" s="3" t="s">
        <v>13</v>
      </c>
      <c r="E230" s="6" t="s">
        <v>16</v>
      </c>
      <c r="F230" s="7">
        <v>43313</v>
      </c>
    </row>
    <row r="231" spans="1:6" x14ac:dyDescent="0.25">
      <c r="A231" s="5" t="s">
        <v>12</v>
      </c>
      <c r="B231" s="14">
        <v>2016287</v>
      </c>
      <c r="C231" s="3">
        <v>7</v>
      </c>
      <c r="D231" s="3" t="s">
        <v>13</v>
      </c>
      <c r="E231" s="6" t="s">
        <v>16</v>
      </c>
      <c r="F231" s="7">
        <v>43313</v>
      </c>
    </row>
    <row r="232" spans="1:6" x14ac:dyDescent="0.25">
      <c r="A232" s="5" t="s">
        <v>21</v>
      </c>
      <c r="B232" s="14">
        <v>2016286</v>
      </c>
      <c r="C232" s="3">
        <v>3</v>
      </c>
      <c r="D232" s="3" t="s">
        <v>25</v>
      </c>
      <c r="E232" s="6" t="s">
        <v>16</v>
      </c>
      <c r="F232" s="7">
        <v>43313</v>
      </c>
    </row>
    <row r="233" spans="1:6" x14ac:dyDescent="0.25">
      <c r="A233" s="5" t="s">
        <v>21</v>
      </c>
      <c r="B233" s="14">
        <v>2016286</v>
      </c>
      <c r="C233" s="3">
        <v>4</v>
      </c>
      <c r="D233" s="3" t="s">
        <v>25</v>
      </c>
      <c r="E233" s="6" t="s">
        <v>16</v>
      </c>
      <c r="F233" s="7">
        <v>43313</v>
      </c>
    </row>
    <row r="234" spans="1:6" x14ac:dyDescent="0.25">
      <c r="A234" s="5" t="s">
        <v>21</v>
      </c>
      <c r="B234" s="14">
        <v>2016286</v>
      </c>
      <c r="C234" s="3">
        <v>6</v>
      </c>
      <c r="D234" s="3" t="s">
        <v>13</v>
      </c>
      <c r="E234" s="6" t="s">
        <v>16</v>
      </c>
      <c r="F234" s="7">
        <v>43313</v>
      </c>
    </row>
    <row r="235" spans="1:6" x14ac:dyDescent="0.25">
      <c r="A235" s="5" t="s">
        <v>21</v>
      </c>
      <c r="B235" s="14">
        <v>2016286</v>
      </c>
      <c r="C235" s="3">
        <v>8</v>
      </c>
      <c r="D235" s="3" t="s">
        <v>13</v>
      </c>
      <c r="E235" s="6" t="s">
        <v>16</v>
      </c>
      <c r="F235" s="7">
        <v>43313</v>
      </c>
    </row>
    <row r="236" spans="1:6" x14ac:dyDescent="0.25">
      <c r="A236" s="5" t="s">
        <v>97</v>
      </c>
      <c r="B236" s="14">
        <v>2016288</v>
      </c>
      <c r="C236" s="3">
        <v>23</v>
      </c>
      <c r="D236" s="3" t="s">
        <v>25</v>
      </c>
      <c r="E236" s="6" t="s">
        <v>16</v>
      </c>
      <c r="F236" s="7">
        <v>43314</v>
      </c>
    </row>
    <row r="237" spans="1:6" x14ac:dyDescent="0.25">
      <c r="A237" s="5" t="s">
        <v>97</v>
      </c>
      <c r="B237" s="14">
        <v>2016288</v>
      </c>
      <c r="C237" s="3">
        <v>24</v>
      </c>
      <c r="D237" s="3" t="s">
        <v>25</v>
      </c>
      <c r="E237" s="6" t="s">
        <v>16</v>
      </c>
      <c r="F237" s="7">
        <v>43314</v>
      </c>
    </row>
    <row r="238" spans="1:6" x14ac:dyDescent="0.25">
      <c r="A238" s="5" t="s">
        <v>97</v>
      </c>
      <c r="B238" s="14">
        <v>2016288</v>
      </c>
      <c r="C238" s="3">
        <v>25</v>
      </c>
      <c r="D238" s="3" t="s">
        <v>25</v>
      </c>
      <c r="E238" s="6" t="s">
        <v>16</v>
      </c>
      <c r="F238" s="7">
        <v>43314</v>
      </c>
    </row>
    <row r="239" spans="1:6" x14ac:dyDescent="0.25">
      <c r="A239" s="5" t="s">
        <v>97</v>
      </c>
      <c r="B239" s="14">
        <v>2016288</v>
      </c>
      <c r="C239" s="3">
        <v>26</v>
      </c>
      <c r="D239" s="3" t="s">
        <v>25</v>
      </c>
      <c r="E239" s="6" t="s">
        <v>16</v>
      </c>
      <c r="F239" s="7">
        <v>43314</v>
      </c>
    </row>
    <row r="240" spans="1:6" x14ac:dyDescent="0.25">
      <c r="A240" s="5" t="s">
        <v>97</v>
      </c>
      <c r="B240" s="14">
        <v>2016288</v>
      </c>
      <c r="C240" s="3">
        <v>27</v>
      </c>
      <c r="D240" s="3" t="s">
        <v>25</v>
      </c>
      <c r="E240" s="6" t="s">
        <v>16</v>
      </c>
      <c r="F240" s="7">
        <v>43314</v>
      </c>
    </row>
    <row r="241" spans="1:6" x14ac:dyDescent="0.25">
      <c r="A241" s="5" t="s">
        <v>98</v>
      </c>
      <c r="B241" s="14">
        <v>2016289</v>
      </c>
      <c r="C241" s="3">
        <v>23</v>
      </c>
      <c r="D241" s="3" t="s">
        <v>25</v>
      </c>
      <c r="E241" s="6" t="s">
        <v>16</v>
      </c>
      <c r="F241" s="7">
        <v>43314</v>
      </c>
    </row>
    <row r="242" spans="1:6" x14ac:dyDescent="0.25">
      <c r="A242" s="5" t="s">
        <v>98</v>
      </c>
      <c r="B242" s="14">
        <v>2016289</v>
      </c>
      <c r="C242" s="3">
        <v>24</v>
      </c>
      <c r="D242" s="3" t="s">
        <v>25</v>
      </c>
      <c r="E242" s="6" t="s">
        <v>16</v>
      </c>
      <c r="F242" s="7">
        <v>43314</v>
      </c>
    </row>
    <row r="243" spans="1:6" x14ac:dyDescent="0.25">
      <c r="A243" s="5" t="s">
        <v>98</v>
      </c>
      <c r="B243" s="14">
        <v>2016289</v>
      </c>
      <c r="C243" s="3">
        <v>25</v>
      </c>
      <c r="D243" s="3" t="s">
        <v>25</v>
      </c>
      <c r="E243" s="6" t="s">
        <v>16</v>
      </c>
      <c r="F243" s="7">
        <v>43314</v>
      </c>
    </row>
    <row r="244" spans="1:6" x14ac:dyDescent="0.25">
      <c r="A244" s="5" t="s">
        <v>98</v>
      </c>
      <c r="B244" s="14">
        <v>2016289</v>
      </c>
      <c r="C244" s="3">
        <v>26</v>
      </c>
      <c r="D244" s="3" t="s">
        <v>25</v>
      </c>
      <c r="E244" s="6" t="s">
        <v>16</v>
      </c>
      <c r="F244" s="7">
        <v>43314</v>
      </c>
    </row>
    <row r="245" spans="1:6" x14ac:dyDescent="0.25">
      <c r="A245" s="5" t="s">
        <v>98</v>
      </c>
      <c r="B245" s="14">
        <v>2016289</v>
      </c>
      <c r="C245" s="3">
        <v>27</v>
      </c>
      <c r="D245" s="3" t="s">
        <v>25</v>
      </c>
      <c r="E245" s="6" t="s">
        <v>16</v>
      </c>
      <c r="F245" s="7">
        <v>43314</v>
      </c>
    </row>
    <row r="246" spans="1:6" x14ac:dyDescent="0.25">
      <c r="A246" s="5" t="s">
        <v>99</v>
      </c>
      <c r="B246" s="14">
        <v>2016290</v>
      </c>
      <c r="C246" s="3">
        <v>1</v>
      </c>
      <c r="D246" s="3" t="s">
        <v>25</v>
      </c>
      <c r="E246" s="6" t="s">
        <v>16</v>
      </c>
      <c r="F246" s="7">
        <v>43314</v>
      </c>
    </row>
    <row r="247" spans="1:6" x14ac:dyDescent="0.25">
      <c r="A247" s="5" t="s">
        <v>99</v>
      </c>
      <c r="B247" s="14">
        <v>2016290</v>
      </c>
      <c r="C247" s="3">
        <v>2</v>
      </c>
      <c r="D247" s="3" t="s">
        <v>25</v>
      </c>
      <c r="E247" s="6" t="s">
        <v>16</v>
      </c>
      <c r="F247" s="7">
        <v>43314</v>
      </c>
    </row>
    <row r="248" spans="1:6" x14ac:dyDescent="0.25">
      <c r="A248" s="5" t="s">
        <v>99</v>
      </c>
      <c r="B248" s="14">
        <v>2016290</v>
      </c>
      <c r="C248" s="3">
        <v>3</v>
      </c>
      <c r="D248" s="3" t="s">
        <v>25</v>
      </c>
      <c r="E248" s="6" t="s">
        <v>16</v>
      </c>
      <c r="F248" s="7">
        <v>43314</v>
      </c>
    </row>
    <row r="249" spans="1:6" x14ac:dyDescent="0.25">
      <c r="A249" s="5" t="s">
        <v>99</v>
      </c>
      <c r="B249" s="14">
        <v>2016290</v>
      </c>
      <c r="C249" s="3">
        <v>4</v>
      </c>
      <c r="D249" s="3" t="s">
        <v>25</v>
      </c>
      <c r="E249" s="6" t="s">
        <v>16</v>
      </c>
      <c r="F249" s="7">
        <v>43314</v>
      </c>
    </row>
    <row r="250" spans="1:6" x14ac:dyDescent="0.25">
      <c r="A250" s="5" t="s">
        <v>99</v>
      </c>
      <c r="B250" s="14">
        <v>2016290</v>
      </c>
      <c r="C250" s="3">
        <v>5</v>
      </c>
      <c r="D250" s="3" t="s">
        <v>25</v>
      </c>
      <c r="E250" s="6" t="s">
        <v>16</v>
      </c>
      <c r="F250" s="7">
        <v>43314</v>
      </c>
    </row>
    <row r="251" spans="1:6" x14ac:dyDescent="0.25">
      <c r="A251" s="5" t="s">
        <v>99</v>
      </c>
      <c r="B251" s="14">
        <v>2016290</v>
      </c>
      <c r="C251" s="3">
        <v>6</v>
      </c>
      <c r="D251" s="3" t="s">
        <v>25</v>
      </c>
      <c r="E251" s="6" t="s">
        <v>16</v>
      </c>
      <c r="F251" s="7">
        <v>43314</v>
      </c>
    </row>
    <row r="252" spans="1:6" x14ac:dyDescent="0.25">
      <c r="A252" s="5" t="s">
        <v>99</v>
      </c>
      <c r="B252" s="14">
        <v>2016290</v>
      </c>
      <c r="C252" s="3">
        <v>7</v>
      </c>
      <c r="D252" s="3" t="s">
        <v>25</v>
      </c>
      <c r="E252" s="6" t="s">
        <v>16</v>
      </c>
      <c r="F252" s="7">
        <v>43314</v>
      </c>
    </row>
    <row r="253" spans="1:6" x14ac:dyDescent="0.25">
      <c r="A253" s="5" t="s">
        <v>99</v>
      </c>
      <c r="B253" s="14">
        <v>2016290</v>
      </c>
      <c r="C253" s="3">
        <v>8</v>
      </c>
      <c r="D253" s="3" t="s">
        <v>25</v>
      </c>
      <c r="E253" s="6" t="s">
        <v>16</v>
      </c>
      <c r="F253" s="7">
        <v>43314</v>
      </c>
    </row>
    <row r="254" spans="1:6" x14ac:dyDescent="0.25">
      <c r="A254" s="5" t="s">
        <v>99</v>
      </c>
      <c r="B254" s="14">
        <v>2016290</v>
      </c>
      <c r="C254" s="3">
        <v>9</v>
      </c>
      <c r="D254" s="3" t="s">
        <v>25</v>
      </c>
      <c r="E254" s="6" t="s">
        <v>16</v>
      </c>
      <c r="F254" s="7">
        <v>43314</v>
      </c>
    </row>
    <row r="255" spans="1:6" x14ac:dyDescent="0.25">
      <c r="A255" s="5" t="s">
        <v>99</v>
      </c>
      <c r="B255" s="14">
        <v>2016290</v>
      </c>
      <c r="C255" s="3">
        <v>10</v>
      </c>
      <c r="D255" s="3" t="s">
        <v>25</v>
      </c>
      <c r="E255" s="6" t="s">
        <v>16</v>
      </c>
      <c r="F255" s="7">
        <v>43314</v>
      </c>
    </row>
    <row r="256" spans="1:6" x14ac:dyDescent="0.25">
      <c r="A256" s="5" t="s">
        <v>26</v>
      </c>
      <c r="B256" s="14">
        <v>2016294</v>
      </c>
      <c r="C256" s="3">
        <v>1</v>
      </c>
      <c r="D256" s="3" t="s">
        <v>13</v>
      </c>
      <c r="E256" s="6" t="s">
        <v>16</v>
      </c>
      <c r="F256" s="7">
        <v>43316</v>
      </c>
    </row>
    <row r="257" spans="1:6" x14ac:dyDescent="0.25">
      <c r="A257" s="5" t="s">
        <v>26</v>
      </c>
      <c r="B257" s="14">
        <v>2016294</v>
      </c>
      <c r="C257" s="3">
        <v>2</v>
      </c>
      <c r="D257" s="3" t="s">
        <v>13</v>
      </c>
      <c r="E257" s="6" t="s">
        <v>16</v>
      </c>
      <c r="F257" s="7">
        <v>43316</v>
      </c>
    </row>
    <row r="258" spans="1:6" x14ac:dyDescent="0.25">
      <c r="A258" s="5" t="s">
        <v>26</v>
      </c>
      <c r="B258" s="73">
        <v>2016294</v>
      </c>
      <c r="C258" s="71">
        <v>25</v>
      </c>
      <c r="D258" s="3" t="s">
        <v>25</v>
      </c>
      <c r="E258" s="71" t="s">
        <v>96</v>
      </c>
      <c r="F258" s="7">
        <v>43316</v>
      </c>
    </row>
    <row r="259" spans="1:6" x14ac:dyDescent="0.25">
      <c r="A259" s="5" t="s">
        <v>26</v>
      </c>
      <c r="B259" s="14">
        <v>2016294</v>
      </c>
      <c r="C259" s="3">
        <v>27</v>
      </c>
      <c r="D259" s="3" t="s">
        <v>25</v>
      </c>
      <c r="E259" s="6" t="s">
        <v>16</v>
      </c>
      <c r="F259" s="7">
        <v>43316</v>
      </c>
    </row>
    <row r="260" spans="1:6" x14ac:dyDescent="0.25">
      <c r="A260" s="5" t="s">
        <v>26</v>
      </c>
      <c r="B260" s="14">
        <v>2016294</v>
      </c>
      <c r="C260" s="3">
        <v>28</v>
      </c>
      <c r="D260" s="3" t="s">
        <v>13</v>
      </c>
      <c r="E260" s="6" t="s">
        <v>16</v>
      </c>
      <c r="F260" s="7">
        <v>43316</v>
      </c>
    </row>
    <row r="261" spans="1:6" x14ac:dyDescent="0.25">
      <c r="A261" s="5" t="s">
        <v>26</v>
      </c>
      <c r="B261" s="14">
        <v>2016294</v>
      </c>
      <c r="C261" s="3">
        <v>29</v>
      </c>
      <c r="D261" s="3" t="s">
        <v>13</v>
      </c>
      <c r="E261" s="6" t="s">
        <v>16</v>
      </c>
      <c r="F261" s="7">
        <v>43316</v>
      </c>
    </row>
    <row r="262" spans="1:6" x14ac:dyDescent="0.25">
      <c r="A262" s="5" t="s">
        <v>26</v>
      </c>
      <c r="B262" s="14">
        <v>2016295</v>
      </c>
      <c r="C262" s="3">
        <v>26</v>
      </c>
      <c r="D262" s="3" t="s">
        <v>25</v>
      </c>
      <c r="E262" s="6" t="s">
        <v>16</v>
      </c>
      <c r="F262" s="7">
        <v>43316</v>
      </c>
    </row>
    <row r="263" spans="1:6" x14ac:dyDescent="0.25">
      <c r="A263" s="5" t="s">
        <v>93</v>
      </c>
      <c r="B263" s="14">
        <v>2016296</v>
      </c>
      <c r="C263" s="3" t="s">
        <v>101</v>
      </c>
      <c r="D263" s="3" t="s">
        <v>25</v>
      </c>
      <c r="E263" s="6" t="s">
        <v>16</v>
      </c>
      <c r="F263" s="7">
        <v>43316</v>
      </c>
    </row>
    <row r="264" spans="1:6" x14ac:dyDescent="0.25">
      <c r="A264" s="5" t="s">
        <v>102</v>
      </c>
      <c r="B264" s="14">
        <v>2016291</v>
      </c>
      <c r="C264" s="3">
        <v>1</v>
      </c>
      <c r="D264" s="3" t="s">
        <v>13</v>
      </c>
      <c r="E264" s="6" t="s">
        <v>16</v>
      </c>
      <c r="F264" s="7">
        <v>43316</v>
      </c>
    </row>
    <row r="265" spans="1:6" x14ac:dyDescent="0.25">
      <c r="A265" s="5" t="s">
        <v>102</v>
      </c>
      <c r="B265" s="14">
        <v>2016291</v>
      </c>
      <c r="C265" s="3">
        <v>3</v>
      </c>
      <c r="D265" s="3" t="s">
        <v>13</v>
      </c>
      <c r="E265" s="6" t="s">
        <v>16</v>
      </c>
      <c r="F265" s="7">
        <v>43316</v>
      </c>
    </row>
    <row r="266" spans="1:6" x14ac:dyDescent="0.25">
      <c r="A266" s="5" t="s">
        <v>102</v>
      </c>
      <c r="B266" s="14">
        <v>2016291</v>
      </c>
      <c r="C266" s="3">
        <v>5</v>
      </c>
      <c r="D266" s="3" t="s">
        <v>13</v>
      </c>
      <c r="E266" s="6" t="s">
        <v>16</v>
      </c>
      <c r="F266" s="7">
        <v>43316</v>
      </c>
    </row>
    <row r="267" spans="1:6" x14ac:dyDescent="0.25">
      <c r="A267" s="5" t="s">
        <v>102</v>
      </c>
      <c r="B267" s="14">
        <v>2016291</v>
      </c>
      <c r="C267" s="3">
        <v>7</v>
      </c>
      <c r="D267" s="3" t="s">
        <v>25</v>
      </c>
      <c r="E267" s="6" t="s">
        <v>16</v>
      </c>
      <c r="F267" s="7">
        <v>43316</v>
      </c>
    </row>
    <row r="268" spans="1:6" x14ac:dyDescent="0.25">
      <c r="A268" s="5" t="s">
        <v>70</v>
      </c>
      <c r="B268" s="14">
        <v>2016292</v>
      </c>
      <c r="C268" s="3">
        <v>2</v>
      </c>
      <c r="D268" s="3" t="s">
        <v>13</v>
      </c>
      <c r="E268" s="6" t="s">
        <v>16</v>
      </c>
      <c r="F268" s="7">
        <v>43316</v>
      </c>
    </row>
    <row r="269" spans="1:6" x14ac:dyDescent="0.25">
      <c r="A269" s="5" t="s">
        <v>70</v>
      </c>
      <c r="B269" s="14">
        <v>2016292</v>
      </c>
      <c r="C269" s="3">
        <v>3</v>
      </c>
      <c r="D269" s="3" t="s">
        <v>13</v>
      </c>
      <c r="E269" s="6" t="s">
        <v>16</v>
      </c>
      <c r="F269" s="7">
        <v>43316</v>
      </c>
    </row>
    <row r="270" spans="1:6" x14ac:dyDescent="0.25">
      <c r="A270" s="5" t="s">
        <v>70</v>
      </c>
      <c r="B270" s="14">
        <v>2016292</v>
      </c>
      <c r="C270" s="3">
        <v>6</v>
      </c>
      <c r="D270" s="3" t="s">
        <v>13</v>
      </c>
      <c r="E270" s="6" t="s">
        <v>16</v>
      </c>
      <c r="F270" s="7">
        <v>43316</v>
      </c>
    </row>
    <row r="271" spans="1:6" x14ac:dyDescent="0.25">
      <c r="A271" s="5" t="s">
        <v>70</v>
      </c>
      <c r="B271" s="14">
        <v>2016292</v>
      </c>
      <c r="C271" s="3">
        <v>10</v>
      </c>
      <c r="D271" s="3" t="s">
        <v>25</v>
      </c>
      <c r="E271" s="6" t="s">
        <v>16</v>
      </c>
      <c r="F271" s="7">
        <v>43316</v>
      </c>
    </row>
    <row r="272" spans="1:6" x14ac:dyDescent="0.25">
      <c r="A272" s="5" t="s">
        <v>70</v>
      </c>
      <c r="B272" s="14">
        <v>2016292</v>
      </c>
      <c r="C272" s="3">
        <v>11</v>
      </c>
      <c r="D272" s="3" t="s">
        <v>25</v>
      </c>
      <c r="E272" s="6" t="s">
        <v>16</v>
      </c>
      <c r="F272" s="7">
        <v>43316</v>
      </c>
    </row>
    <row r="273" spans="1:6" x14ac:dyDescent="0.25">
      <c r="A273" s="5" t="s">
        <v>70</v>
      </c>
      <c r="B273" s="14">
        <v>2016292</v>
      </c>
      <c r="C273" s="3">
        <v>14</v>
      </c>
      <c r="D273" s="3" t="s">
        <v>13</v>
      </c>
      <c r="E273" s="6" t="s">
        <v>16</v>
      </c>
      <c r="F273" s="7">
        <v>43316</v>
      </c>
    </row>
    <row r="274" spans="1:6" x14ac:dyDescent="0.25">
      <c r="A274" s="5" t="s">
        <v>70</v>
      </c>
      <c r="B274" s="14">
        <v>2016292</v>
      </c>
      <c r="C274" s="3">
        <v>15</v>
      </c>
      <c r="D274" s="3" t="s">
        <v>13</v>
      </c>
      <c r="E274" s="6" t="s">
        <v>16</v>
      </c>
      <c r="F274" s="7">
        <v>43316</v>
      </c>
    </row>
    <row r="275" spans="1:6" x14ac:dyDescent="0.25">
      <c r="A275" s="5" t="s">
        <v>70</v>
      </c>
      <c r="B275" s="14">
        <v>2016293</v>
      </c>
      <c r="C275" s="3">
        <v>7</v>
      </c>
      <c r="D275" s="3" t="s">
        <v>13</v>
      </c>
      <c r="E275" s="6" t="s">
        <v>16</v>
      </c>
      <c r="F275" s="7">
        <v>43316</v>
      </c>
    </row>
    <row r="276" spans="1:6" x14ac:dyDescent="0.25">
      <c r="A276" s="5" t="s">
        <v>103</v>
      </c>
      <c r="B276" s="14">
        <v>2016297</v>
      </c>
      <c r="C276" s="3">
        <v>6</v>
      </c>
      <c r="D276" s="3" t="s">
        <v>13</v>
      </c>
      <c r="E276" s="6" t="s">
        <v>16</v>
      </c>
      <c r="F276" s="7">
        <v>43316</v>
      </c>
    </row>
    <row r="277" spans="1:6" x14ac:dyDescent="0.25">
      <c r="A277" s="5" t="s">
        <v>104</v>
      </c>
      <c r="B277" s="14">
        <v>2016298</v>
      </c>
      <c r="C277" s="3">
        <v>6</v>
      </c>
      <c r="D277" s="3" t="s">
        <v>13</v>
      </c>
      <c r="E277" s="6" t="s">
        <v>16</v>
      </c>
      <c r="F277" s="7">
        <v>43316</v>
      </c>
    </row>
    <row r="278" spans="1:6" x14ac:dyDescent="0.25">
      <c r="A278" s="5" t="s">
        <v>104</v>
      </c>
      <c r="B278" s="14">
        <v>2016298</v>
      </c>
      <c r="C278" s="3">
        <v>3</v>
      </c>
      <c r="D278" s="3" t="s">
        <v>13</v>
      </c>
      <c r="E278" s="6" t="s">
        <v>16</v>
      </c>
      <c r="F278" s="7">
        <v>43316</v>
      </c>
    </row>
    <row r="279" spans="1:6" x14ac:dyDescent="0.25">
      <c r="A279" s="5" t="s">
        <v>105</v>
      </c>
      <c r="B279" s="14">
        <v>2016299</v>
      </c>
      <c r="C279" s="3">
        <v>3</v>
      </c>
      <c r="D279" s="3" t="s">
        <v>13</v>
      </c>
      <c r="E279" s="6" t="s">
        <v>16</v>
      </c>
      <c r="F279" s="7">
        <v>43316</v>
      </c>
    </row>
    <row r="280" spans="1:6" x14ac:dyDescent="0.25">
      <c r="A280" s="5" t="s">
        <v>106</v>
      </c>
      <c r="B280" s="14">
        <v>2016302</v>
      </c>
      <c r="C280" s="3">
        <v>441</v>
      </c>
      <c r="D280" s="3" t="s">
        <v>25</v>
      </c>
      <c r="E280" s="6" t="s">
        <v>16</v>
      </c>
      <c r="F280" s="7">
        <v>43318</v>
      </c>
    </row>
    <row r="281" spans="1:6" x14ac:dyDescent="0.25">
      <c r="A281" s="5" t="s">
        <v>106</v>
      </c>
      <c r="B281" s="14">
        <v>2016302</v>
      </c>
      <c r="C281" s="3">
        <v>442</v>
      </c>
      <c r="D281" s="3" t="s">
        <v>25</v>
      </c>
      <c r="E281" s="6" t="s">
        <v>16</v>
      </c>
      <c r="F281" s="7">
        <v>43318</v>
      </c>
    </row>
    <row r="282" spans="1:6" x14ac:dyDescent="0.25">
      <c r="A282" s="5" t="s">
        <v>106</v>
      </c>
      <c r="B282" s="14">
        <v>2016302</v>
      </c>
      <c r="C282" s="3">
        <v>443</v>
      </c>
      <c r="D282" s="3" t="s">
        <v>25</v>
      </c>
      <c r="E282" s="6" t="s">
        <v>16</v>
      </c>
      <c r="F282" s="7">
        <v>43318</v>
      </c>
    </row>
    <row r="283" spans="1:6" x14ac:dyDescent="0.25">
      <c r="A283" s="5" t="s">
        <v>106</v>
      </c>
      <c r="B283" s="14">
        <v>2016302</v>
      </c>
      <c r="C283" s="3">
        <v>444</v>
      </c>
      <c r="D283" s="3" t="s">
        <v>25</v>
      </c>
      <c r="E283" s="6" t="s">
        <v>16</v>
      </c>
      <c r="F283" s="7">
        <v>43318</v>
      </c>
    </row>
    <row r="284" spans="1:6" x14ac:dyDescent="0.25">
      <c r="A284" s="5" t="s">
        <v>106</v>
      </c>
      <c r="B284" s="14">
        <v>2016302</v>
      </c>
      <c r="C284" s="3">
        <v>445</v>
      </c>
      <c r="D284" s="3" t="s">
        <v>25</v>
      </c>
      <c r="E284" s="6" t="s">
        <v>16</v>
      </c>
      <c r="F284" s="7">
        <v>43318</v>
      </c>
    </row>
    <row r="285" spans="1:6" x14ac:dyDescent="0.25">
      <c r="A285" s="5" t="s">
        <v>106</v>
      </c>
      <c r="B285" s="14">
        <v>2016302</v>
      </c>
      <c r="C285" s="3">
        <v>446</v>
      </c>
      <c r="D285" s="3" t="s">
        <v>25</v>
      </c>
      <c r="E285" s="6" t="s">
        <v>16</v>
      </c>
      <c r="F285" s="7">
        <v>43318</v>
      </c>
    </row>
    <row r="286" spans="1:6" x14ac:dyDescent="0.25">
      <c r="A286" s="5" t="s">
        <v>106</v>
      </c>
      <c r="B286" s="14">
        <v>2016302</v>
      </c>
      <c r="C286" s="3">
        <v>447</v>
      </c>
      <c r="D286" s="3" t="s">
        <v>25</v>
      </c>
      <c r="E286" s="6" t="s">
        <v>16</v>
      </c>
      <c r="F286" s="7">
        <v>43318</v>
      </c>
    </row>
    <row r="287" spans="1:6" x14ac:dyDescent="0.25">
      <c r="A287" s="5" t="s">
        <v>106</v>
      </c>
      <c r="B287" s="14">
        <v>2016302</v>
      </c>
      <c r="C287" s="3">
        <v>448</v>
      </c>
      <c r="D287" s="3" t="s">
        <v>25</v>
      </c>
      <c r="E287" s="6" t="s">
        <v>16</v>
      </c>
      <c r="F287" s="7">
        <v>43318</v>
      </c>
    </row>
    <row r="288" spans="1:6" x14ac:dyDescent="0.25">
      <c r="A288" s="5" t="s">
        <v>106</v>
      </c>
      <c r="B288" s="73">
        <v>2016302</v>
      </c>
      <c r="C288" s="71">
        <v>449</v>
      </c>
      <c r="D288" s="3" t="s">
        <v>25</v>
      </c>
      <c r="E288" s="70" t="s">
        <v>96</v>
      </c>
      <c r="F288" s="7">
        <v>43318</v>
      </c>
    </row>
    <row r="289" spans="1:6" x14ac:dyDescent="0.25">
      <c r="A289" s="5" t="s">
        <v>106</v>
      </c>
      <c r="B289" s="14">
        <v>2016302</v>
      </c>
      <c r="C289" s="3">
        <v>450</v>
      </c>
      <c r="D289" s="3" t="s">
        <v>25</v>
      </c>
      <c r="E289" s="6" t="s">
        <v>16</v>
      </c>
      <c r="F289" s="7">
        <v>43318</v>
      </c>
    </row>
    <row r="290" spans="1:6" x14ac:dyDescent="0.25">
      <c r="A290" s="5" t="s">
        <v>106</v>
      </c>
      <c r="B290" s="73">
        <v>2016302</v>
      </c>
      <c r="C290" s="71">
        <v>451</v>
      </c>
      <c r="D290" s="3" t="s">
        <v>25</v>
      </c>
      <c r="E290" s="70" t="s">
        <v>96</v>
      </c>
      <c r="F290" s="7">
        <v>43318</v>
      </c>
    </row>
    <row r="291" spans="1:6" x14ac:dyDescent="0.25">
      <c r="A291" s="5" t="s">
        <v>106</v>
      </c>
      <c r="B291" s="14">
        <v>2016302</v>
      </c>
      <c r="C291" s="3">
        <v>452</v>
      </c>
      <c r="D291" s="3" t="s">
        <v>25</v>
      </c>
      <c r="E291" s="6" t="s">
        <v>16</v>
      </c>
      <c r="F291" s="7">
        <v>43318</v>
      </c>
    </row>
    <row r="292" spans="1:6" x14ac:dyDescent="0.25">
      <c r="A292" s="5" t="s">
        <v>106</v>
      </c>
      <c r="B292" s="14">
        <v>2016302</v>
      </c>
      <c r="C292" s="3">
        <v>453</v>
      </c>
      <c r="D292" s="3" t="s">
        <v>25</v>
      </c>
      <c r="E292" s="6" t="s">
        <v>16</v>
      </c>
      <c r="F292" s="7">
        <v>43318</v>
      </c>
    </row>
    <row r="293" spans="1:6" x14ac:dyDescent="0.25">
      <c r="A293" s="5" t="s">
        <v>106</v>
      </c>
      <c r="B293" s="14">
        <v>2016302</v>
      </c>
      <c r="C293" s="3">
        <v>454</v>
      </c>
      <c r="D293" s="3" t="s">
        <v>25</v>
      </c>
      <c r="E293" s="6" t="s">
        <v>16</v>
      </c>
      <c r="F293" s="7">
        <v>43318</v>
      </c>
    </row>
    <row r="294" spans="1:6" x14ac:dyDescent="0.25">
      <c r="A294" s="5" t="s">
        <v>106</v>
      </c>
      <c r="B294" s="14">
        <v>2016302</v>
      </c>
      <c r="C294" s="3">
        <v>455</v>
      </c>
      <c r="D294" s="3" t="s">
        <v>25</v>
      </c>
      <c r="E294" s="6" t="s">
        <v>16</v>
      </c>
      <c r="F294" s="7">
        <v>43318</v>
      </c>
    </row>
    <row r="295" spans="1:6" x14ac:dyDescent="0.25">
      <c r="A295" s="5" t="s">
        <v>106</v>
      </c>
      <c r="B295" s="14">
        <v>2016302</v>
      </c>
      <c r="C295" s="3">
        <v>456</v>
      </c>
      <c r="D295" s="3" t="s">
        <v>25</v>
      </c>
      <c r="E295" s="6" t="s">
        <v>16</v>
      </c>
      <c r="F295" s="7">
        <v>43318</v>
      </c>
    </row>
    <row r="296" spans="1:6" x14ac:dyDescent="0.25">
      <c r="A296" s="5" t="s">
        <v>106</v>
      </c>
      <c r="B296" s="14">
        <v>2016302</v>
      </c>
      <c r="C296" s="3">
        <v>457</v>
      </c>
      <c r="D296" s="3" t="s">
        <v>25</v>
      </c>
      <c r="E296" s="6" t="s">
        <v>16</v>
      </c>
      <c r="F296" s="7">
        <v>43318</v>
      </c>
    </row>
    <row r="297" spans="1:6" x14ac:dyDescent="0.25">
      <c r="A297" s="5" t="s">
        <v>106</v>
      </c>
      <c r="B297" s="14">
        <v>2016302</v>
      </c>
      <c r="C297" s="3">
        <v>458</v>
      </c>
      <c r="D297" s="3" t="s">
        <v>25</v>
      </c>
      <c r="E297" s="6" t="s">
        <v>16</v>
      </c>
      <c r="F297" s="7">
        <v>43318</v>
      </c>
    </row>
    <row r="298" spans="1:6" x14ac:dyDescent="0.25">
      <c r="A298" s="5" t="s">
        <v>106</v>
      </c>
      <c r="B298" s="14">
        <v>2016302</v>
      </c>
      <c r="C298" s="3">
        <v>459</v>
      </c>
      <c r="D298" s="3" t="s">
        <v>25</v>
      </c>
      <c r="E298" s="6" t="s">
        <v>16</v>
      </c>
      <c r="F298" s="7">
        <v>43318</v>
      </c>
    </row>
    <row r="299" spans="1:6" x14ac:dyDescent="0.25">
      <c r="A299" s="5" t="s">
        <v>106</v>
      </c>
      <c r="B299" s="14">
        <v>2016302</v>
      </c>
      <c r="C299" s="3">
        <v>460</v>
      </c>
      <c r="D299" s="3" t="s">
        <v>25</v>
      </c>
      <c r="E299" s="6" t="s">
        <v>16</v>
      </c>
      <c r="F299" s="7">
        <v>43318</v>
      </c>
    </row>
    <row r="300" spans="1:6" x14ac:dyDescent="0.25">
      <c r="A300" s="5" t="s">
        <v>106</v>
      </c>
      <c r="B300" s="14">
        <v>2016302</v>
      </c>
      <c r="C300" s="3">
        <v>466</v>
      </c>
      <c r="D300" s="3" t="s">
        <v>25</v>
      </c>
      <c r="E300" s="6" t="s">
        <v>16</v>
      </c>
      <c r="F300" s="7">
        <v>43318</v>
      </c>
    </row>
    <row r="301" spans="1:6" x14ac:dyDescent="0.25">
      <c r="A301" s="5" t="s">
        <v>106</v>
      </c>
      <c r="B301" s="14">
        <v>2016302</v>
      </c>
      <c r="C301" s="3">
        <v>467</v>
      </c>
      <c r="D301" s="3" t="s">
        <v>25</v>
      </c>
      <c r="E301" s="6" t="s">
        <v>16</v>
      </c>
      <c r="F301" s="7">
        <v>43318</v>
      </c>
    </row>
    <row r="302" spans="1:6" x14ac:dyDescent="0.25">
      <c r="A302" s="5" t="s">
        <v>106</v>
      </c>
      <c r="B302" s="14">
        <v>2016302</v>
      </c>
      <c r="C302" s="3">
        <v>468</v>
      </c>
      <c r="D302" s="3" t="s">
        <v>25</v>
      </c>
      <c r="E302" s="6" t="s">
        <v>16</v>
      </c>
      <c r="F302" s="7">
        <v>43318</v>
      </c>
    </row>
    <row r="303" spans="1:6" x14ac:dyDescent="0.25">
      <c r="A303" s="5" t="s">
        <v>106</v>
      </c>
      <c r="B303" s="14">
        <v>2016302</v>
      </c>
      <c r="C303" s="3">
        <v>469</v>
      </c>
      <c r="D303" s="3" t="s">
        <v>25</v>
      </c>
      <c r="E303" s="6" t="s">
        <v>16</v>
      </c>
      <c r="F303" s="7">
        <v>43318</v>
      </c>
    </row>
    <row r="304" spans="1:6" x14ac:dyDescent="0.25">
      <c r="A304" s="5" t="s">
        <v>106</v>
      </c>
      <c r="B304" s="14">
        <v>2016302</v>
      </c>
      <c r="C304" s="3">
        <v>470</v>
      </c>
      <c r="D304" s="3" t="s">
        <v>25</v>
      </c>
      <c r="E304" s="6" t="s">
        <v>16</v>
      </c>
      <c r="F304" s="7">
        <v>43318</v>
      </c>
    </row>
    <row r="305" spans="1:6" x14ac:dyDescent="0.25">
      <c r="A305" s="5" t="s">
        <v>27</v>
      </c>
      <c r="B305" s="14">
        <v>2016301</v>
      </c>
      <c r="C305" s="3">
        <v>1</v>
      </c>
      <c r="D305" s="3" t="s">
        <v>13</v>
      </c>
      <c r="E305" s="6" t="s">
        <v>16</v>
      </c>
      <c r="F305" s="7">
        <v>43318</v>
      </c>
    </row>
    <row r="306" spans="1:6" x14ac:dyDescent="0.25">
      <c r="A306" s="5" t="s">
        <v>27</v>
      </c>
      <c r="B306" s="14">
        <v>2016301</v>
      </c>
      <c r="C306" s="3">
        <v>2</v>
      </c>
      <c r="D306" s="3" t="s">
        <v>13</v>
      </c>
      <c r="E306" s="6" t="s">
        <v>16</v>
      </c>
      <c r="F306" s="7">
        <v>43318</v>
      </c>
    </row>
    <row r="307" spans="1:6" x14ac:dyDescent="0.25">
      <c r="A307" s="5" t="s">
        <v>27</v>
      </c>
      <c r="B307" s="14">
        <v>2016301</v>
      </c>
      <c r="C307" s="3">
        <v>39</v>
      </c>
      <c r="D307" s="3" t="s">
        <v>25</v>
      </c>
      <c r="E307" s="74"/>
      <c r="F307" s="7">
        <v>43318</v>
      </c>
    </row>
    <row r="308" spans="1:6" x14ac:dyDescent="0.25">
      <c r="A308" s="5" t="s">
        <v>27</v>
      </c>
      <c r="B308" s="14">
        <v>2016301</v>
      </c>
      <c r="C308" s="3">
        <v>40</v>
      </c>
      <c r="D308" s="3" t="s">
        <v>25</v>
      </c>
      <c r="E308" s="74"/>
      <c r="F308" s="7">
        <v>43318</v>
      </c>
    </row>
    <row r="309" spans="1:6" x14ac:dyDescent="0.25">
      <c r="A309" s="5" t="s">
        <v>27</v>
      </c>
      <c r="B309" s="14">
        <v>2016301</v>
      </c>
      <c r="C309" s="3">
        <v>41</v>
      </c>
      <c r="D309" s="3" t="s">
        <v>25</v>
      </c>
      <c r="E309" s="74"/>
      <c r="F309" s="7">
        <v>43318</v>
      </c>
    </row>
    <row r="310" spans="1:6" x14ac:dyDescent="0.25">
      <c r="A310" s="5" t="s">
        <v>27</v>
      </c>
      <c r="B310" s="14">
        <v>2016301</v>
      </c>
      <c r="C310" s="3">
        <v>42</v>
      </c>
      <c r="D310" s="3" t="s">
        <v>13</v>
      </c>
      <c r="E310" s="6" t="s">
        <v>16</v>
      </c>
      <c r="F310" s="7">
        <v>43318</v>
      </c>
    </row>
    <row r="311" spans="1:6" x14ac:dyDescent="0.25">
      <c r="A311" s="5" t="s">
        <v>27</v>
      </c>
      <c r="B311" s="14">
        <v>2016301</v>
      </c>
      <c r="C311" s="3">
        <v>43</v>
      </c>
      <c r="D311" s="3" t="s">
        <v>13</v>
      </c>
      <c r="E311" s="6" t="s">
        <v>16</v>
      </c>
      <c r="F311" s="7">
        <v>43318</v>
      </c>
    </row>
    <row r="312" spans="1:6" x14ac:dyDescent="0.25">
      <c r="A312" s="5" t="s">
        <v>24</v>
      </c>
      <c r="B312" s="14">
        <v>2016300</v>
      </c>
      <c r="C312" s="3">
        <v>1</v>
      </c>
      <c r="D312" s="3" t="s">
        <v>13</v>
      </c>
      <c r="E312" s="6" t="s">
        <v>16</v>
      </c>
      <c r="F312" s="7">
        <v>43318</v>
      </c>
    </row>
    <row r="313" spans="1:6" x14ac:dyDescent="0.25">
      <c r="A313" s="5" t="s">
        <v>24</v>
      </c>
      <c r="B313" s="14">
        <v>2016300</v>
      </c>
      <c r="C313" s="3">
        <v>2</v>
      </c>
      <c r="D313" s="3" t="s">
        <v>13</v>
      </c>
      <c r="E313" s="6" t="s">
        <v>16</v>
      </c>
      <c r="F313" s="7">
        <v>43318</v>
      </c>
    </row>
    <row r="314" spans="1:6" x14ac:dyDescent="0.25">
      <c r="A314" s="5" t="s">
        <v>24</v>
      </c>
      <c r="B314" s="14">
        <v>2016300</v>
      </c>
      <c r="C314" s="3">
        <v>3</v>
      </c>
      <c r="D314" s="3" t="s">
        <v>25</v>
      </c>
      <c r="E314" s="74"/>
      <c r="F314" s="7">
        <v>43318</v>
      </c>
    </row>
    <row r="315" spans="1:6" x14ac:dyDescent="0.25">
      <c r="A315" s="5" t="s">
        <v>24</v>
      </c>
      <c r="B315" s="14">
        <v>2016300</v>
      </c>
      <c r="C315" s="3">
        <v>4</v>
      </c>
      <c r="D315" s="3" t="s">
        <v>13</v>
      </c>
      <c r="E315" s="6" t="s">
        <v>16</v>
      </c>
      <c r="F315" s="7">
        <v>43318</v>
      </c>
    </row>
    <row r="316" spans="1:6" x14ac:dyDescent="0.25">
      <c r="A316" s="5" t="s">
        <v>24</v>
      </c>
      <c r="B316" s="14">
        <v>2016300</v>
      </c>
      <c r="C316" s="3">
        <v>5</v>
      </c>
      <c r="D316" s="3" t="s">
        <v>25</v>
      </c>
      <c r="E316" s="74"/>
      <c r="F316" s="7">
        <v>43318</v>
      </c>
    </row>
    <row r="317" spans="1:6" x14ac:dyDescent="0.25">
      <c r="A317" s="5" t="s">
        <v>24</v>
      </c>
      <c r="B317" s="14">
        <v>2016300</v>
      </c>
      <c r="C317" s="3">
        <v>6</v>
      </c>
      <c r="D317" s="3" t="s">
        <v>13</v>
      </c>
      <c r="E317" s="6" t="s">
        <v>16</v>
      </c>
      <c r="F317" s="7">
        <v>43318</v>
      </c>
    </row>
    <row r="318" spans="1:6" x14ac:dyDescent="0.25">
      <c r="A318" s="5" t="s">
        <v>24</v>
      </c>
      <c r="B318" s="14">
        <v>2016300</v>
      </c>
      <c r="C318" s="3">
        <v>66</v>
      </c>
      <c r="D318" s="3" t="s">
        <v>25</v>
      </c>
      <c r="E318" s="74"/>
      <c r="F318" s="7">
        <v>43318</v>
      </c>
    </row>
    <row r="319" spans="1:6" x14ac:dyDescent="0.25">
      <c r="A319" s="5" t="s">
        <v>24</v>
      </c>
      <c r="B319" s="14">
        <v>2016300</v>
      </c>
      <c r="C319" s="3">
        <v>67</v>
      </c>
      <c r="D319" s="3" t="s">
        <v>13</v>
      </c>
      <c r="E319" s="6" t="s">
        <v>16</v>
      </c>
      <c r="F319" s="7">
        <v>43318</v>
      </c>
    </row>
    <row r="320" spans="1:6" x14ac:dyDescent="0.25">
      <c r="A320" s="5" t="s">
        <v>24</v>
      </c>
      <c r="B320" s="14">
        <v>2016300</v>
      </c>
      <c r="C320" s="3">
        <v>68</v>
      </c>
      <c r="D320" s="3" t="s">
        <v>13</v>
      </c>
      <c r="E320" s="6" t="s">
        <v>16</v>
      </c>
      <c r="F320" s="7">
        <v>43318</v>
      </c>
    </row>
    <row r="321" spans="1:6" x14ac:dyDescent="0.25">
      <c r="A321" s="5" t="s">
        <v>24</v>
      </c>
      <c r="B321" s="14">
        <v>2016300</v>
      </c>
      <c r="C321" s="3">
        <v>69</v>
      </c>
      <c r="D321" s="3" t="s">
        <v>25</v>
      </c>
      <c r="E321" s="74"/>
      <c r="F321" s="7">
        <v>43318</v>
      </c>
    </row>
    <row r="322" spans="1:6" x14ac:dyDescent="0.25">
      <c r="A322" s="5" t="s">
        <v>26</v>
      </c>
      <c r="B322" s="14">
        <v>2016303</v>
      </c>
      <c r="C322" s="3" t="s">
        <v>107</v>
      </c>
      <c r="D322" s="3" t="s">
        <v>25</v>
      </c>
      <c r="E322" s="6" t="s">
        <v>16</v>
      </c>
      <c r="F322" s="7">
        <v>43318</v>
      </c>
    </row>
    <row r="323" spans="1:6" x14ac:dyDescent="0.25">
      <c r="A323" s="5" t="s">
        <v>57</v>
      </c>
      <c r="B323" s="14">
        <v>2016304</v>
      </c>
      <c r="C323" s="3">
        <v>2</v>
      </c>
      <c r="D323" s="3" t="s">
        <v>13</v>
      </c>
      <c r="E323" s="6" t="s">
        <v>16</v>
      </c>
      <c r="F323" s="7">
        <v>43319</v>
      </c>
    </row>
    <row r="324" spans="1:6" x14ac:dyDescent="0.25">
      <c r="A324" s="5" t="s">
        <v>57</v>
      </c>
      <c r="B324" s="14">
        <v>2016304</v>
      </c>
      <c r="C324" s="3">
        <v>4</v>
      </c>
      <c r="D324" s="3" t="s">
        <v>13</v>
      </c>
      <c r="E324" s="6" t="s">
        <v>16</v>
      </c>
      <c r="F324" s="7">
        <v>43319</v>
      </c>
    </row>
    <row r="325" spans="1:6" x14ac:dyDescent="0.25">
      <c r="A325" s="3"/>
      <c r="B325" s="14"/>
      <c r="C325" s="3"/>
      <c r="D325" s="3"/>
      <c r="E325" s="3"/>
      <c r="F325" s="11"/>
    </row>
    <row r="326" spans="1:6" x14ac:dyDescent="0.25">
      <c r="A326" s="3"/>
      <c r="B326" s="14"/>
      <c r="C326" s="3"/>
      <c r="D326" s="3"/>
      <c r="E326" s="3"/>
      <c r="F326" s="11"/>
    </row>
    <row r="327" spans="1:6" x14ac:dyDescent="0.25">
      <c r="A327" s="3"/>
      <c r="B327" s="14"/>
      <c r="C327" s="3"/>
      <c r="D327" s="3"/>
      <c r="E327" s="3"/>
      <c r="F327" s="11"/>
    </row>
    <row r="328" spans="1:6" x14ac:dyDescent="0.25">
      <c r="A328" s="3"/>
      <c r="B328" s="14"/>
      <c r="C328" s="3"/>
      <c r="D328" s="3"/>
      <c r="E328" s="3"/>
      <c r="F328" s="11"/>
    </row>
    <row r="329" spans="1:6" x14ac:dyDescent="0.25">
      <c r="A329" s="3"/>
      <c r="B329" s="14"/>
      <c r="C329" s="3"/>
      <c r="D329" s="3"/>
      <c r="E329" s="3"/>
      <c r="F32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H4" sqref="H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6.42578125" bestFit="1" customWidth="1"/>
    <col min="4" max="4" width="5" bestFit="1" customWidth="1"/>
    <col min="5" max="5" width="8.140625" bestFit="1" customWidth="1"/>
    <col min="6" max="6" width="7.140625" bestFit="1" customWidth="1"/>
    <col min="7" max="7" width="9.7109375" bestFit="1" customWidth="1"/>
    <col min="8" max="8" width="12.28515625" bestFit="1" customWidth="1"/>
    <col min="9" max="9" width="9" bestFit="1" customWidth="1"/>
    <col min="10" max="10" width="9.5703125" bestFit="1" customWidth="1"/>
  </cols>
  <sheetData>
    <row r="1" spans="1:10" x14ac:dyDescent="0.25">
      <c r="A1" s="92" t="s">
        <v>10</v>
      </c>
      <c r="B1" s="92" t="s">
        <v>0</v>
      </c>
      <c r="C1" s="91" t="s">
        <v>1</v>
      </c>
      <c r="D1" s="91" t="s">
        <v>2</v>
      </c>
      <c r="E1" s="91" t="s">
        <v>3</v>
      </c>
      <c r="F1" s="91" t="s">
        <v>4</v>
      </c>
      <c r="G1" s="91" t="s">
        <v>5</v>
      </c>
      <c r="H1" s="91" t="s">
        <v>6</v>
      </c>
      <c r="I1" s="91" t="s">
        <v>7</v>
      </c>
      <c r="J1" s="91" t="s">
        <v>11</v>
      </c>
    </row>
    <row r="2" spans="1:10" x14ac:dyDescent="0.25">
      <c r="A2" s="92"/>
      <c r="B2" s="92"/>
      <c r="C2" s="91"/>
      <c r="D2" s="91"/>
      <c r="E2" s="91"/>
      <c r="F2" s="91"/>
      <c r="G2" s="91"/>
      <c r="H2" s="91"/>
      <c r="I2" s="91"/>
      <c r="J2" s="9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X29"/>
  <sheetViews>
    <sheetView workbookViewId="0">
      <selection activeCell="D3" sqref="D3"/>
    </sheetView>
  </sheetViews>
  <sheetFormatPr defaultRowHeight="15" x14ac:dyDescent="0.25"/>
  <cols>
    <col min="1" max="1" width="1.85546875" style="1" customWidth="1"/>
    <col min="2" max="2" width="6.140625" customWidth="1"/>
    <col min="3" max="3" width="16.5703125" bestFit="1" customWidth="1"/>
    <col min="4" max="4" width="9.85546875" bestFit="1" customWidth="1"/>
    <col min="5" max="5" width="8.85546875" customWidth="1"/>
    <col min="6" max="7" width="11.7109375" bestFit="1" customWidth="1"/>
    <col min="8" max="27" width="8.85546875" bestFit="1" customWidth="1"/>
    <col min="28" max="49" width="9.85546875" bestFit="1" customWidth="1"/>
    <col min="50" max="58" width="8.7109375" bestFit="1" customWidth="1"/>
    <col min="59" max="79" width="9.7109375" bestFit="1" customWidth="1"/>
    <col min="80" max="88" width="8.42578125" bestFit="1" customWidth="1"/>
    <col min="89" max="110" width="9.42578125" bestFit="1" customWidth="1"/>
    <col min="111" max="119" width="9" bestFit="1" customWidth="1"/>
    <col min="120" max="140" width="10" bestFit="1" customWidth="1"/>
  </cols>
  <sheetData>
    <row r="2" spans="2:24" x14ac:dyDescent="0.25">
      <c r="C2" s="96" t="s">
        <v>29</v>
      </c>
      <c r="D2" s="37">
        <f ca="1">TODAY()</f>
        <v>43319</v>
      </c>
    </row>
    <row r="3" spans="2:24" ht="15" customHeight="1" x14ac:dyDescent="0.25">
      <c r="C3" s="97"/>
      <c r="D3" s="29" t="e">
        <f>SUM(D6:G6)</f>
        <v>#REF!</v>
      </c>
      <c r="E3" s="30" t="s">
        <v>39</v>
      </c>
    </row>
    <row r="4" spans="2:24" ht="15" customHeight="1" x14ac:dyDescent="0.25">
      <c r="C4" s="97"/>
      <c r="D4" s="27" t="e">
        <f>D21+E21+F21+H21</f>
        <v>#REF!</v>
      </c>
      <c r="E4" s="28" t="s">
        <v>48</v>
      </c>
    </row>
    <row r="6" spans="2:24" x14ac:dyDescent="0.25">
      <c r="C6" s="23" t="s">
        <v>38</v>
      </c>
      <c r="D6" s="21" t="e">
        <f>SUM(D8:D14)</f>
        <v>#REF!</v>
      </c>
      <c r="E6" s="24" t="e">
        <f>SUM(E8:E14)</f>
        <v>#REF!</v>
      </c>
      <c r="F6" s="22" t="e">
        <f>SUM(F8:F14)</f>
        <v>#REF!</v>
      </c>
      <c r="G6" s="35" t="e">
        <f>SUM(G8:G14)</f>
        <v>#REF!</v>
      </c>
    </row>
    <row r="7" spans="2:24" x14ac:dyDescent="0.25">
      <c r="C7" s="20" t="s">
        <v>30</v>
      </c>
      <c r="D7" s="20" t="s">
        <v>13</v>
      </c>
      <c r="E7" s="20" t="s">
        <v>9</v>
      </c>
      <c r="F7" s="20" t="s">
        <v>8</v>
      </c>
      <c r="G7" s="20" t="s">
        <v>28</v>
      </c>
    </row>
    <row r="8" spans="2:24" x14ac:dyDescent="0.25">
      <c r="B8" s="93" t="s">
        <v>47</v>
      </c>
      <c r="C8" s="19">
        <v>43300</v>
      </c>
      <c r="D8" s="15" t="e">
        <f>COUNTIFS('Sheet 1'!D2:D45,"*MT*",'Sheet 1'!#REF!,C8)</f>
        <v>#REF!</v>
      </c>
      <c r="E8" s="15" t="e">
        <f>COUNTIFS('Sheet 1'!D2:D45,"*UT*",'Sheet 1'!#REF!,C8)</f>
        <v>#REF!</v>
      </c>
      <c r="F8" s="15" t="e">
        <f>COUNTIFS('Sheet 1'!D2:D45,"*RT*",'Sheet 1'!#REF!,C8)</f>
        <v>#REF!</v>
      </c>
      <c r="G8" s="15" t="e">
        <f>COUNTIFS('Sheet 1'!D2:D45,"*PT*",'Sheet 1'!#REF!,C8)</f>
        <v>#REF!</v>
      </c>
    </row>
    <row r="9" spans="2:24" x14ac:dyDescent="0.25">
      <c r="B9" s="94"/>
      <c r="C9" s="19">
        <v>43301</v>
      </c>
      <c r="D9" s="15" t="e">
        <f>COUNTIFS('Sheet 1'!D2:D45,"*MT*",'Sheet 1'!#REF!,C9)</f>
        <v>#REF!</v>
      </c>
      <c r="E9" s="15" t="e">
        <f>COUNTIFS('Sheet 1'!D2:D45,"*UT*",'Sheet 1'!#REF!,C9)</f>
        <v>#REF!</v>
      </c>
      <c r="F9" s="15" t="e">
        <f>COUNTIFS('Sheet 1'!D2:D45,"*RT*",'Sheet 1'!#REF!,C9)</f>
        <v>#REF!</v>
      </c>
      <c r="G9" s="15" t="e">
        <f>COUNTIFS('Sheet 1'!D2:D45,"*PT*",'Sheet 1'!#REF!,C9)</f>
        <v>#REF!</v>
      </c>
    </row>
    <row r="10" spans="2:24" x14ac:dyDescent="0.25">
      <c r="B10" s="94"/>
      <c r="C10" s="19">
        <v>43302</v>
      </c>
      <c r="D10" s="15" t="e">
        <f>COUNTIFS('Sheet 1'!D2:D95,"*MT*",'Sheet 1'!#REF!,C10)</f>
        <v>#REF!</v>
      </c>
      <c r="E10" s="15" t="e">
        <f>COUNTIFS('Sheet 1'!D2:D45,"*UT*",'Sheet 1'!#REF!,C10)</f>
        <v>#REF!</v>
      </c>
      <c r="F10" s="15" t="e">
        <f>COUNTIFS('Sheet 1'!D2:D45,"*RT*",'Sheet 1'!#REF!,C10)</f>
        <v>#REF!</v>
      </c>
      <c r="G10" s="15" t="e">
        <f>COUNTIFS('Sheet 1'!D2:D45,"*PT*",'Sheet 1'!#REF!,C10)</f>
        <v>#REF!</v>
      </c>
    </row>
    <row r="11" spans="2:24" x14ac:dyDescent="0.25">
      <c r="B11" s="94"/>
      <c r="C11" s="19">
        <v>43303</v>
      </c>
      <c r="D11" s="15" t="e">
        <f>COUNTIFS('Sheet 1'!D2:D45,"*MT*",'Sheet 1'!#REF!,C11)</f>
        <v>#REF!</v>
      </c>
      <c r="E11" s="15" t="e">
        <f>COUNTIFS('Sheet 1'!D2:D45,"*UT*",'Sheet 1'!#REF!,C11)</f>
        <v>#REF!</v>
      </c>
      <c r="F11" s="15" t="e">
        <f>COUNTIFS('Sheet 1'!D2:D45,"*RT*",'Sheet 1'!#REF!,C11)</f>
        <v>#REF!</v>
      </c>
      <c r="G11" s="15" t="e">
        <f>COUNTIFS('Sheet 1'!D2:D45,"*PT*",'Sheet 1'!#REF!,C11)</f>
        <v>#REF!</v>
      </c>
    </row>
    <row r="12" spans="2:24" x14ac:dyDescent="0.25">
      <c r="B12" s="94"/>
      <c r="C12" s="19">
        <v>43304</v>
      </c>
      <c r="D12" s="15" t="e">
        <f>COUNTIFS('Sheet 1'!D2:D95,"*MT*",'Sheet 1'!#REF!,C12)</f>
        <v>#REF!</v>
      </c>
      <c r="E12" s="15" t="e">
        <f>COUNTIFS('Sheet 1'!D2:D95,"*UT*",'Sheet 1'!#REF!,C12)</f>
        <v>#REF!</v>
      </c>
      <c r="F12" s="15" t="e">
        <f>COUNTIFS('Sheet 1'!D2:D95,"*RT*",'Sheet 1'!#REF!,C12)</f>
        <v>#REF!</v>
      </c>
      <c r="G12" s="15" t="e">
        <f>COUNTIFS('Sheet 1'!D2:D95,"*PT*",'Sheet 1'!#REF!,C12)</f>
        <v>#REF!</v>
      </c>
      <c r="W12" s="18"/>
      <c r="X12" s="18"/>
    </row>
    <row r="13" spans="2:24" x14ac:dyDescent="0.25">
      <c r="B13" s="94"/>
      <c r="C13" s="19">
        <v>43305</v>
      </c>
      <c r="D13" s="15" t="e">
        <f>COUNTIFS('Sheet 1'!D2:D95,"*MT*",'Sheet 1'!#REF!,C13)</f>
        <v>#REF!</v>
      </c>
      <c r="E13" s="15" t="e">
        <f>COUNTIFS('Sheet 1'!D2:D95,"*UT*",'Sheet 1'!#REF!,C13)</f>
        <v>#REF!</v>
      </c>
      <c r="F13" s="15" t="e">
        <f>COUNTIFS('Sheet 1'!D2:D95,"*RT*",'Sheet 1'!#REF!,C13)</f>
        <v>#REF!</v>
      </c>
      <c r="G13" s="15" t="e">
        <f>COUNTIFS('Sheet 1'!D2:D95,"*PT*",'Sheet 1'!#REF!,C13)</f>
        <v>#REF!</v>
      </c>
      <c r="W13" s="18"/>
      <c r="X13" s="18"/>
    </row>
    <row r="14" spans="2:24" x14ac:dyDescent="0.25">
      <c r="B14" s="95"/>
      <c r="C14" s="19">
        <v>43306</v>
      </c>
      <c r="D14" s="15" t="e">
        <f>COUNTIFS('Sheet 1'!D2:D95,"*MT*",'Sheet 1'!#REF!,C14)</f>
        <v>#REF!</v>
      </c>
      <c r="E14" s="15" t="e">
        <f>COUNTIFS('Sheet 1'!D2:D95,"*UT*",'Sheet 1'!#REF!,C14)</f>
        <v>#REF!</v>
      </c>
      <c r="F14" s="15" t="e">
        <f>COUNTIFS('Sheet 1'!D2:D95,"*RT*",'Sheet 1'!#REF!,C14)</f>
        <v>#REF!</v>
      </c>
      <c r="G14" s="15" t="e">
        <f>COUNTIFS('Sheet 1'!D2:D95,"*PT*",'Sheet 1'!#REF!,C14)</f>
        <v>#REF!</v>
      </c>
      <c r="W14" s="18"/>
      <c r="X14" s="18"/>
    </row>
    <row r="15" spans="2:24" s="1" customFormat="1" x14ac:dyDescent="0.25">
      <c r="C15" s="39"/>
      <c r="D15" s="40"/>
      <c r="E15" s="40"/>
      <c r="F15" s="40"/>
      <c r="G15" s="40"/>
      <c r="W15" s="18"/>
      <c r="X15" s="18"/>
    </row>
    <row r="16" spans="2:24" s="1" customFormat="1" x14ac:dyDescent="0.25">
      <c r="C16" s="42" t="s">
        <v>46</v>
      </c>
      <c r="D16" s="40"/>
      <c r="E16" s="40"/>
      <c r="F16" s="40"/>
      <c r="G16" s="40"/>
      <c r="W16" s="18"/>
      <c r="X16" s="18"/>
    </row>
    <row r="17" spans="2:24" s="1" customFormat="1" x14ac:dyDescent="0.25">
      <c r="C17" s="44" t="s">
        <v>49</v>
      </c>
      <c r="D17" s="43"/>
      <c r="E17" s="43"/>
      <c r="F17" s="40"/>
      <c r="G17" s="40"/>
      <c r="W17" s="18"/>
      <c r="X17" s="18"/>
    </row>
    <row r="18" spans="2:24" s="1" customFormat="1" x14ac:dyDescent="0.25">
      <c r="C18" s="39"/>
      <c r="D18" s="40"/>
      <c r="E18" s="40"/>
      <c r="F18" s="40"/>
      <c r="G18" s="40"/>
    </row>
    <row r="19" spans="2:24" x14ac:dyDescent="0.25">
      <c r="D19" s="23" t="s">
        <v>40</v>
      </c>
      <c r="H19" s="23" t="s">
        <v>41</v>
      </c>
    </row>
    <row r="20" spans="2:24" x14ac:dyDescent="0.25">
      <c r="D20" s="38" t="e">
        <f>D21/4000</f>
        <v>#REF!</v>
      </c>
      <c r="F20" s="98" t="s">
        <v>45</v>
      </c>
      <c r="G20" s="99"/>
      <c r="H20" s="25" t="e">
        <f>H21/4000</f>
        <v>#REF!</v>
      </c>
    </row>
    <row r="21" spans="2:24" x14ac:dyDescent="0.25">
      <c r="C21" s="23" t="s">
        <v>42</v>
      </c>
      <c r="D21" s="31" t="e">
        <f>SUM(D23:D29)</f>
        <v>#REF!</v>
      </c>
      <c r="E21" s="32" t="e">
        <f>SUM(E23:E29)</f>
        <v>#REF!</v>
      </c>
      <c r="F21" s="33" t="e">
        <f>SUM(F23:F29)</f>
        <v>#REF!</v>
      </c>
      <c r="G21" s="41" t="e">
        <f>SUM(G23:G29)</f>
        <v>#REF!</v>
      </c>
      <c r="H21" s="34" t="e">
        <f>SUM(H23:H29)</f>
        <v>#REF!</v>
      </c>
    </row>
    <row r="22" spans="2:24" x14ac:dyDescent="0.25">
      <c r="C22" s="23" t="s">
        <v>30</v>
      </c>
      <c r="D22" s="23" t="s">
        <v>13</v>
      </c>
      <c r="E22" s="23" t="s">
        <v>9</v>
      </c>
      <c r="F22" s="23" t="s">
        <v>43</v>
      </c>
      <c r="G22" s="23" t="s">
        <v>44</v>
      </c>
      <c r="H22" s="23" t="s">
        <v>28</v>
      </c>
    </row>
    <row r="23" spans="2:24" x14ac:dyDescent="0.25">
      <c r="B23" s="93" t="s">
        <v>47</v>
      </c>
      <c r="C23" s="26">
        <v>43300</v>
      </c>
      <c r="D23" s="36" t="e">
        <f>SUMIFS('Sheet 1'!#REF!,'Sheet 1'!D2:D68,"*MT*",'Sheet 1'!#REF!,C23)</f>
        <v>#REF!</v>
      </c>
      <c r="E23" s="36" t="e">
        <f>SUMIFS('Sheet 1'!#REF!,'Sheet 1'!D2:D68,"*UT*",'Sheet 1'!#REF!,C23)</f>
        <v>#REF!</v>
      </c>
      <c r="F23" s="36" t="e">
        <f>SUMIFS('Sheet 1'!#REF!,'Sheet 1'!D2:D68,"*RT*",'Sheet 1'!#REF!,C23)</f>
        <v>#REF!</v>
      </c>
      <c r="G23" s="36" t="e">
        <f>SUMIFS('Sheet 1'!#REF!,'Sheet 1'!D2:D68,"*RT*",'Sheet 1'!#REF!,C23)</f>
        <v>#REF!</v>
      </c>
      <c r="H23" s="36" t="e">
        <f>SUMIFS('Sheet 1'!#REF!,'Sheet 1'!D2:D68,"*PT*",'Sheet 1'!#REF!,C23)</f>
        <v>#REF!</v>
      </c>
    </row>
    <row r="24" spans="2:24" x14ac:dyDescent="0.25">
      <c r="B24" s="94"/>
      <c r="C24" s="26">
        <v>43301</v>
      </c>
      <c r="D24" s="36" t="e">
        <f>SUMIFS('Sheet 1'!#REF!,'Sheet 1'!D2:D68,"*MT*",'Sheet 1'!#REF!,C24)</f>
        <v>#REF!</v>
      </c>
      <c r="E24" s="36" t="e">
        <f>SUMIFS('Sheet 1'!#REF!,'Sheet 1'!D2:D68,"*UT*",'Sheet 1'!#REF!,C24)</f>
        <v>#REF!</v>
      </c>
      <c r="F24" s="36" t="e">
        <f>SUMIFS('Sheet 1'!#REF!,'Sheet 1'!D2:D68,"*RT*",'Sheet 1'!#REF!,C24)</f>
        <v>#REF!</v>
      </c>
      <c r="G24" s="36" t="e">
        <f>SUMIFS('Sheet 1'!#REF!,'Sheet 1'!D2:D68,"*RT*",'Sheet 1'!#REF!,C24)</f>
        <v>#REF!</v>
      </c>
      <c r="H24" s="36" t="e">
        <f>SUMIFS('Sheet 1'!#REF!,'Sheet 1'!D2:D68,"*PT*",'Sheet 1'!#REF!,C24)</f>
        <v>#REF!</v>
      </c>
    </row>
    <row r="25" spans="2:24" x14ac:dyDescent="0.25">
      <c r="B25" s="94"/>
      <c r="C25" s="26">
        <v>43302</v>
      </c>
      <c r="D25" s="36" t="e">
        <f>SUMIFS('Sheet 1'!#REF!,'Sheet 1'!D2:D68,"*MT*",'Sheet 1'!#REF!,C25)</f>
        <v>#REF!</v>
      </c>
      <c r="E25" s="36" t="e">
        <f>SUMIFS('Sheet 1'!#REF!,'Sheet 1'!D2:D68,"*UT*",'Sheet 1'!#REF!,C25)</f>
        <v>#REF!</v>
      </c>
      <c r="F25" s="36" t="e">
        <f>SUMIFS('Sheet 1'!#REF!,'Sheet 1'!D2:D68,"*RT*",'Sheet 1'!#REF!,C25)</f>
        <v>#REF!</v>
      </c>
      <c r="G25" s="36" t="e">
        <f>SUMIFS('Sheet 1'!#REF!,'Sheet 1'!D2:D68,"*RT*",'Sheet 1'!#REF!,C25)</f>
        <v>#REF!</v>
      </c>
      <c r="H25" s="36" t="e">
        <f>SUMIFS('Sheet 1'!#REF!,'Sheet 1'!D2:D68,"*PT*",'Sheet 1'!#REF!,C25)</f>
        <v>#REF!</v>
      </c>
    </row>
    <row r="26" spans="2:24" x14ac:dyDescent="0.25">
      <c r="B26" s="94"/>
      <c r="C26" s="26">
        <v>43303</v>
      </c>
      <c r="D26" s="36" t="e">
        <f>SUMIFS('Sheet 1'!#REF!,'Sheet 1'!D2:D68,"*MT*",'Sheet 1'!#REF!,C26)</f>
        <v>#REF!</v>
      </c>
      <c r="E26" s="36" t="e">
        <f>SUMIFS('Sheet 1'!#REF!,'Sheet 1'!D2:D68,"*UT*",'Sheet 1'!#REF!,C26)</f>
        <v>#REF!</v>
      </c>
      <c r="F26" s="36" t="e">
        <f>SUMIFS('Sheet 1'!#REF!,'Sheet 1'!D2:D68,"*RT*",'Sheet 1'!#REF!,C26)</f>
        <v>#REF!</v>
      </c>
      <c r="G26" s="36" t="e">
        <f>SUMIFS('Sheet 1'!#REF!,'Sheet 1'!D2:D68,"*RT*",'Sheet 1'!#REF!,C26)</f>
        <v>#REF!</v>
      </c>
      <c r="H26" s="36" t="e">
        <f>SUMIFS('Sheet 1'!#REF!,'Sheet 1'!D2:D68,"*PT*",'Sheet 1'!#REF!,C26)</f>
        <v>#REF!</v>
      </c>
    </row>
    <row r="27" spans="2:24" x14ac:dyDescent="0.25">
      <c r="B27" s="94"/>
      <c r="C27" s="26">
        <v>43304</v>
      </c>
      <c r="D27" s="36" t="e">
        <f>SUMIFS('Sheet 1'!#REF!,'Sheet 1'!D2:D68,"*MT*",'Sheet 1'!#REF!,C27)</f>
        <v>#REF!</v>
      </c>
      <c r="E27" s="36" t="e">
        <f>SUMIFS('Sheet 1'!#REF!,'Sheet 1'!D2:D68,"*UT*",'Sheet 1'!#REF!,C27)</f>
        <v>#REF!</v>
      </c>
      <c r="F27" s="36" t="e">
        <f>SUMIFS('Sheet 1'!#REF!,'Sheet 1'!D2:D68,"*RT*",'Sheet 1'!#REF!,C27)</f>
        <v>#REF!</v>
      </c>
      <c r="G27" s="36" t="e">
        <f>SUMIFS('Sheet 1'!#REF!,'Sheet 1'!D2:D68,"*RT*",'Sheet 1'!#REF!,C27)</f>
        <v>#REF!</v>
      </c>
      <c r="H27" s="36" t="e">
        <f>SUMIFS('Sheet 1'!#REF!,'Sheet 1'!D2:D68,"*PT*",'Sheet 1'!#REF!,C27)</f>
        <v>#REF!</v>
      </c>
    </row>
    <row r="28" spans="2:24" x14ac:dyDescent="0.25">
      <c r="B28" s="94"/>
      <c r="C28" s="26">
        <v>43305</v>
      </c>
      <c r="D28" s="36" t="e">
        <f>SUMIFS('Sheet 1'!#REF!,'Sheet 1'!D2:D68,"*MT*",'Sheet 1'!#REF!,C28)</f>
        <v>#REF!</v>
      </c>
      <c r="E28" s="36" t="e">
        <f>SUMIFS('Sheet 1'!#REF!,'Sheet 1'!D2:D68,"*UT*",'Sheet 1'!#REF!,C28)</f>
        <v>#REF!</v>
      </c>
      <c r="F28" s="36" t="e">
        <f>SUMIFS('Sheet 1'!#REF!,'Sheet 1'!D2:D68,"*RT*",'Sheet 1'!#REF!,C28)</f>
        <v>#REF!</v>
      </c>
      <c r="G28" s="36" t="e">
        <f>SUMIFS('Sheet 1'!#REF!,'Sheet 1'!D2:D68,"*RT*",'Sheet 1'!#REF!,C28)</f>
        <v>#REF!</v>
      </c>
      <c r="H28" s="36" t="e">
        <f>SUMIFS('Sheet 1'!#REF!,'Sheet 1'!D2:D68,"*PT*",'Sheet 1'!#REF!,C28)</f>
        <v>#REF!</v>
      </c>
    </row>
    <row r="29" spans="2:24" x14ac:dyDescent="0.25">
      <c r="B29" s="95"/>
      <c r="C29" s="26">
        <v>43306</v>
      </c>
      <c r="D29" s="36" t="e">
        <f>SUMIFS('Sheet 1'!#REF!,'Sheet 1'!D2:D68,"*MT*",'Sheet 1'!#REF!,C29)</f>
        <v>#REF!</v>
      </c>
      <c r="E29" s="36" t="e">
        <f>SUMIFS('Sheet 1'!#REF!,'Sheet 1'!D2:D68,"*UT*",'Sheet 1'!#REF!,C29)</f>
        <v>#REF!</v>
      </c>
      <c r="F29" s="36" t="e">
        <f>SUMIFS('Sheet 1'!#REF!,'Sheet 1'!D2:D68,"*RT*",'Sheet 1'!#REF!,C29)</f>
        <v>#REF!</v>
      </c>
      <c r="G29" s="36" t="e">
        <f>SUMIFS('Sheet 1'!#REF!,'Sheet 1'!D2:D68,"*RT*",'Sheet 1'!#REF!,C29)</f>
        <v>#REF!</v>
      </c>
      <c r="H29" s="36" t="e">
        <f>SUMIFS('Sheet 1'!#REF!,'Sheet 1'!D2:D68,"*PT*",'Sheet 1'!#REF!,C29)</f>
        <v>#REF!</v>
      </c>
    </row>
  </sheetData>
  <mergeCells count="4">
    <mergeCell ref="B23:B29"/>
    <mergeCell ref="B8:B14"/>
    <mergeCell ref="C2:C4"/>
    <mergeCell ref="F20:G2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0"/>
  <sheetViews>
    <sheetView zoomScale="80" zoomScaleNormal="80" workbookViewId="0">
      <selection activeCell="H23" sqref="H23"/>
    </sheetView>
  </sheetViews>
  <sheetFormatPr defaultRowHeight="15" x14ac:dyDescent="0.25"/>
  <cols>
    <col min="1" max="1" width="6.85546875" style="1" customWidth="1"/>
    <col min="2" max="2" width="15.42578125" style="1" bestFit="1" customWidth="1"/>
    <col min="3" max="3" width="9.140625" style="1"/>
    <col min="4" max="4" width="8.85546875" style="1" customWidth="1"/>
    <col min="5" max="5" width="10.85546875" style="1" bestFit="1" customWidth="1"/>
    <col min="6" max="6" width="8.85546875" style="1" bestFit="1" customWidth="1"/>
    <col min="7" max="7" width="2.7109375" style="1" customWidth="1"/>
    <col min="8" max="8" width="8.85546875" style="1" bestFit="1" customWidth="1"/>
    <col min="9" max="9" width="14.5703125" style="1" bestFit="1" customWidth="1"/>
    <col min="10" max="10" width="10.28515625" style="1" bestFit="1" customWidth="1"/>
    <col min="11" max="12" width="8.85546875" style="1" bestFit="1" customWidth="1"/>
    <col min="13" max="13" width="2.7109375" style="1" customWidth="1"/>
    <col min="14" max="14" width="8.85546875" style="1" bestFit="1" customWidth="1"/>
    <col min="15" max="15" width="10.5703125" style="1" bestFit="1" customWidth="1"/>
    <col min="16" max="17" width="11.7109375" style="1" bestFit="1" customWidth="1"/>
    <col min="18" max="25" width="8.85546875" style="1" bestFit="1" customWidth="1"/>
    <col min="26" max="47" width="9.85546875" style="1" bestFit="1" customWidth="1"/>
    <col min="48" max="56" width="8.7109375" style="1" bestFit="1" customWidth="1"/>
    <col min="57" max="77" width="9.7109375" style="1" bestFit="1" customWidth="1"/>
    <col min="78" max="86" width="8.42578125" style="1" bestFit="1" customWidth="1"/>
    <col min="87" max="108" width="9.42578125" style="1" bestFit="1" customWidth="1"/>
    <col min="109" max="117" width="9" style="1" bestFit="1" customWidth="1"/>
    <col min="118" max="138" width="10" style="1" bestFit="1" customWidth="1"/>
    <col min="139" max="16384" width="9.140625" style="1"/>
  </cols>
  <sheetData>
    <row r="1" spans="1:24" x14ac:dyDescent="0.25">
      <c r="C1" s="54" t="s">
        <v>39</v>
      </c>
      <c r="D1" s="54" t="s">
        <v>48</v>
      </c>
      <c r="F1" s="57"/>
      <c r="G1" s="57"/>
      <c r="H1" s="57"/>
      <c r="I1" s="66"/>
      <c r="J1" s="64"/>
    </row>
    <row r="2" spans="1:24" ht="15" customHeight="1" x14ac:dyDescent="0.25">
      <c r="B2" s="60" t="s">
        <v>80</v>
      </c>
      <c r="C2" s="54">
        <v>0</v>
      </c>
      <c r="D2" s="54">
        <v>0</v>
      </c>
      <c r="H2" s="81" t="s">
        <v>108</v>
      </c>
      <c r="I2" s="83">
        <f>COUNTIF('Sheet 1'!E2:E2995,"*ACC*")</f>
        <v>312</v>
      </c>
      <c r="U2" s="103" t="s">
        <v>83</v>
      </c>
      <c r="V2" s="103"/>
      <c r="W2" s="56" t="s">
        <v>39</v>
      </c>
      <c r="X2" s="54" t="s">
        <v>48</v>
      </c>
    </row>
    <row r="3" spans="1:24" x14ac:dyDescent="0.25">
      <c r="B3" s="61" t="s">
        <v>79</v>
      </c>
      <c r="C3" s="54">
        <v>0</v>
      </c>
      <c r="D3" s="54">
        <v>0</v>
      </c>
      <c r="H3" s="82" t="s">
        <v>109</v>
      </c>
      <c r="I3" s="84">
        <f>COUNTIF('Sheet 1'!E2:E2995,"*REP*")</f>
        <v>4</v>
      </c>
      <c r="U3" s="96" t="s">
        <v>81</v>
      </c>
      <c r="V3" s="96"/>
      <c r="W3" s="45" t="e">
        <f>'26 June 18 - 25 July 18'!D3</f>
        <v>#REF!</v>
      </c>
      <c r="X3" s="54" t="e">
        <f>'26 June 18 - 25 July 18'!D4</f>
        <v>#REF!</v>
      </c>
    </row>
    <row r="4" spans="1:24" x14ac:dyDescent="0.25">
      <c r="B4" s="62" t="s">
        <v>77</v>
      </c>
      <c r="C4" s="54" t="e">
        <f>'26 June 18 - 25 July 18'!D6+'26 July 18 - 25 Aug 18'!C8</f>
        <v>#REF!</v>
      </c>
      <c r="D4" s="54" t="e">
        <f>'26 June 18 - 25 July 18'!D21+'26 July 18 - 25 Aug 18'!J8</f>
        <v>#REF!</v>
      </c>
      <c r="H4" s="80" t="s">
        <v>100</v>
      </c>
      <c r="I4" s="85" t="e">
        <f>101/D5</f>
        <v>#REF!</v>
      </c>
      <c r="U4" s="96" t="s">
        <v>82</v>
      </c>
      <c r="V4" s="96"/>
      <c r="W4" s="55">
        <f>SUM(C8:F8)</f>
        <v>387</v>
      </c>
      <c r="X4" s="54" t="e">
        <f>SUM(J8:L8)</f>
        <v>#REF!</v>
      </c>
    </row>
    <row r="5" spans="1:24" x14ac:dyDescent="0.25">
      <c r="B5" s="63" t="s">
        <v>78</v>
      </c>
      <c r="C5" s="54" t="e">
        <f>'26 June 18 - 25 July 18'!E6+'26 July 18 - 25 Aug 18'!D8</f>
        <v>#REF!</v>
      </c>
      <c r="D5" s="54" t="e">
        <f>'26 June 18 - 25 July 18'!E21+'26 July 18 - 25 Aug 18'!K8</f>
        <v>#REF!</v>
      </c>
    </row>
    <row r="6" spans="1:24" x14ac:dyDescent="0.25">
      <c r="C6" s="54" t="e">
        <f>SUM(C2:C5)</f>
        <v>#REF!</v>
      </c>
      <c r="D6" s="54" t="e">
        <f>SUM(D2:D5)</f>
        <v>#REF!</v>
      </c>
      <c r="J6" s="46" t="s">
        <v>40</v>
      </c>
      <c r="L6" s="46" t="s">
        <v>41</v>
      </c>
    </row>
    <row r="7" spans="1:24" x14ac:dyDescent="0.25">
      <c r="J7" s="53" t="e">
        <f>J8/4000</f>
        <v>#REF!</v>
      </c>
      <c r="L7" s="15" t="e">
        <f>L8/4000</f>
        <v>#REF!</v>
      </c>
      <c r="P7" s="104" t="s">
        <v>73</v>
      </c>
      <c r="Q7" s="104"/>
      <c r="R7" s="48" t="s">
        <v>74</v>
      </c>
    </row>
    <row r="8" spans="1:24" x14ac:dyDescent="0.25">
      <c r="B8" s="46" t="s">
        <v>38</v>
      </c>
      <c r="C8" s="21">
        <f>COUNTIF('Sheet 1'!D69:D979,"*MT*")</f>
        <v>256</v>
      </c>
      <c r="D8" s="24">
        <f>COUNTIF('Sheet 1'!D69:D980,"*UT*")</f>
        <v>131</v>
      </c>
      <c r="E8" s="22">
        <f>COUNTIF('Sheet 1'!D69:D981,"*RT*")</f>
        <v>0</v>
      </c>
      <c r="F8" s="51">
        <f>COUNTIF('Sheet 1'!D69:D982,"*PT*")</f>
        <v>0</v>
      </c>
      <c r="I8" s="46" t="s">
        <v>42</v>
      </c>
      <c r="J8" s="31" t="e">
        <f>SUM(J10:J40)</f>
        <v>#REF!</v>
      </c>
      <c r="K8" s="32" t="e">
        <f>SUM(K10:K40)</f>
        <v>#REF!</v>
      </c>
      <c r="L8" s="33" t="e">
        <f>SUM(L10:L40)</f>
        <v>#REF!</v>
      </c>
      <c r="P8" s="46">
        <f>SUM(P10:P40)</f>
        <v>0</v>
      </c>
      <c r="Q8" s="46">
        <f>SUM(Q10:Q40)</f>
        <v>0</v>
      </c>
      <c r="R8" s="105" t="e">
        <f>SUM(R10:R40)</f>
        <v>#REF!</v>
      </c>
    </row>
    <row r="9" spans="1:24" x14ac:dyDescent="0.25">
      <c r="B9" s="23" t="s">
        <v>30</v>
      </c>
      <c r="C9" s="23" t="s">
        <v>13</v>
      </c>
      <c r="D9" s="23" t="s">
        <v>9</v>
      </c>
      <c r="E9" s="23" t="s">
        <v>8</v>
      </c>
      <c r="F9" s="23" t="s">
        <v>28</v>
      </c>
      <c r="I9" s="46" t="s">
        <v>30</v>
      </c>
      <c r="J9" s="46" t="s">
        <v>13</v>
      </c>
      <c r="K9" s="46" t="s">
        <v>9</v>
      </c>
      <c r="L9" s="46" t="s">
        <v>28</v>
      </c>
      <c r="O9" s="47" t="s">
        <v>30</v>
      </c>
      <c r="P9" s="52" t="s">
        <v>43</v>
      </c>
      <c r="Q9" s="52" t="s">
        <v>44</v>
      </c>
      <c r="R9" s="106"/>
    </row>
    <row r="10" spans="1:24" x14ac:dyDescent="0.25">
      <c r="A10" s="100" t="s">
        <v>50</v>
      </c>
      <c r="B10" s="67">
        <v>43307</v>
      </c>
      <c r="C10" s="68" t="e">
        <f>COUNTIFS('Sheet 1'!D69:D979,"*MT*",'Sheet 1'!#REF!,B10)</f>
        <v>#REF!</v>
      </c>
      <c r="D10" s="68" t="e">
        <f>COUNTIFS('Sheet 1'!D69:D979,"*UT*",'Sheet 1'!#REF!,B10)</f>
        <v>#REF!</v>
      </c>
      <c r="E10" s="68" t="e">
        <f>COUNTIFS('Sheet 1'!D69:D979,"*RT*",'Sheet 1'!#REF!,B10)</f>
        <v>#REF!</v>
      </c>
      <c r="F10" s="68" t="e">
        <f>COUNTIFS('Sheet 1'!D69:D979,"*PT*",'Sheet 1'!#REF!,B10)</f>
        <v>#REF!</v>
      </c>
      <c r="H10" s="100" t="s">
        <v>50</v>
      </c>
      <c r="I10" s="67">
        <v>43307</v>
      </c>
      <c r="J10" s="68" t="e">
        <f>SUMIFS('Sheet 1'!#REF!,'Sheet 1'!D69:D979,"*MT*",'Sheet 1'!#REF!,I10)</f>
        <v>#REF!</v>
      </c>
      <c r="K10" s="68" t="e">
        <f>SUMIFS('Sheet 1'!#REF!,'Sheet 1'!D69:D979,"*UT*",'Sheet 1'!#REF!,I10)</f>
        <v>#REF!</v>
      </c>
      <c r="L10" s="68" t="e">
        <f>SUMIFS('Sheet 1'!#REF!,'Sheet 1'!D69:D979,"*PT*",'Sheet 1'!#REF!,I10)</f>
        <v>#REF!</v>
      </c>
      <c r="N10" s="100" t="s">
        <v>50</v>
      </c>
      <c r="O10" s="69">
        <v>43307</v>
      </c>
      <c r="P10" s="68"/>
      <c r="Q10" s="68"/>
      <c r="R10" s="68" t="e">
        <f>SUMIFS('Sheet 1'!#REF!,'Sheet 1'!D69:D979,"*RT*",'Sheet 1'!#REF!,O10)</f>
        <v>#REF!</v>
      </c>
    </row>
    <row r="11" spans="1:24" x14ac:dyDescent="0.25">
      <c r="A11" s="101"/>
      <c r="B11" s="67">
        <v>43308</v>
      </c>
      <c r="C11" s="68" t="e">
        <f>COUNTIFS('Sheet 1'!D69:D979,"*MT*",'Sheet 1'!#REF!,B11)</f>
        <v>#REF!</v>
      </c>
      <c r="D11" s="68" t="e">
        <f>COUNTIFS('Sheet 1'!D69:D979,"*UT*",'Sheet 1'!#REF!,B11)</f>
        <v>#REF!</v>
      </c>
      <c r="E11" s="68" t="e">
        <f>COUNTIFS('Sheet 1'!D69:D979,"*RT*",'Sheet 1'!#REF!,B11)</f>
        <v>#REF!</v>
      </c>
      <c r="F11" s="68" t="e">
        <f>COUNTIFS('Sheet 1'!D69:D979,"*PT*",'Sheet 1'!#REF!,B11)</f>
        <v>#REF!</v>
      </c>
      <c r="H11" s="101"/>
      <c r="I11" s="67">
        <v>43308</v>
      </c>
      <c r="J11" s="68" t="e">
        <f>SUMIFS('Sheet 1'!#REF!,'Sheet 1'!D69:D979,"*MT*",'Sheet 1'!#REF!,I11)</f>
        <v>#REF!</v>
      </c>
      <c r="K11" s="68" t="e">
        <f>SUMIFS('Sheet 1'!#REF!,'Sheet 1'!D69:D979,"*UT*",'Sheet 1'!#REF!,I11)</f>
        <v>#REF!</v>
      </c>
      <c r="L11" s="68" t="e">
        <f>SUMIFS('Sheet 1'!#REF!,'Sheet 1'!D69:D979,"*PT*",'Sheet 1'!#REF!,I11)</f>
        <v>#REF!</v>
      </c>
      <c r="N11" s="101"/>
      <c r="O11" s="69">
        <v>43308</v>
      </c>
      <c r="P11" s="68"/>
      <c r="Q11" s="68"/>
      <c r="R11" s="68" t="e">
        <f>SUMIFS('Sheet 1'!#REF!,'Sheet 1'!D69:D979,"*RT*",'Sheet 1'!#REF!,O11)</f>
        <v>#REF!</v>
      </c>
    </row>
    <row r="12" spans="1:24" x14ac:dyDescent="0.25">
      <c r="A12" s="101"/>
      <c r="B12" s="67">
        <v>43309</v>
      </c>
      <c r="C12" s="68" t="e">
        <f>COUNTIFS('Sheet 1'!D69:D979,"*MT*",'Sheet 1'!#REF!,B12)</f>
        <v>#REF!</v>
      </c>
      <c r="D12" s="68" t="e">
        <f>COUNTIFS('Sheet 1'!D69:D979,"*UT*",'Sheet 1'!#REF!,B12)</f>
        <v>#REF!</v>
      </c>
      <c r="E12" s="68" t="e">
        <f>COUNTIFS('Sheet 1'!D69:D979,"*RT*",'Sheet 1'!#REF!,B12)</f>
        <v>#REF!</v>
      </c>
      <c r="F12" s="68" t="e">
        <f>COUNTIFS('Sheet 1'!D69:D979,"*PT*",'Sheet 1'!#REF!,B12)</f>
        <v>#REF!</v>
      </c>
      <c r="H12" s="101"/>
      <c r="I12" s="67">
        <v>43309</v>
      </c>
      <c r="J12" s="68" t="e">
        <f>SUMIFS('Sheet 1'!#REF!,'Sheet 1'!D69:D979,"*MT*",'Sheet 1'!#REF!,I12)</f>
        <v>#REF!</v>
      </c>
      <c r="K12" s="68" t="e">
        <f>SUMIFS('Sheet 1'!#REF!,'Sheet 1'!D69:D979,"*UT*",'Sheet 1'!#REF!,I12)</f>
        <v>#REF!</v>
      </c>
      <c r="L12" s="68" t="e">
        <f>SUMIFS('Sheet 1'!#REF!,'Sheet 1'!D69:D979,"*PT*",'Sheet 1'!#REF!,I12)</f>
        <v>#REF!</v>
      </c>
      <c r="N12" s="101"/>
      <c r="O12" s="69">
        <v>43309</v>
      </c>
      <c r="P12" s="68"/>
      <c r="Q12" s="68"/>
      <c r="R12" s="68" t="e">
        <f>SUMIFS('Sheet 1'!#REF!,'Sheet 1'!D69:D979,"*RT*",'Sheet 1'!#REF!,O12)</f>
        <v>#REF!</v>
      </c>
      <c r="T12" s="58"/>
      <c r="U12" s="59"/>
    </row>
    <row r="13" spans="1:24" ht="15" customHeight="1" x14ac:dyDescent="0.25">
      <c r="A13" s="101"/>
      <c r="B13" s="67">
        <v>43310</v>
      </c>
      <c r="C13" s="68" t="e">
        <f>COUNTIFS('Sheet 1'!D69:D979,"*MT*",'Sheet 1'!#REF!,B13)</f>
        <v>#REF!</v>
      </c>
      <c r="D13" s="68" t="e">
        <f>COUNTIFS('Sheet 1'!D69:D979,"*UT*",'Sheet 1'!#REF!,B13)</f>
        <v>#REF!</v>
      </c>
      <c r="E13" s="68" t="e">
        <f>COUNTIFS('Sheet 1'!D69:D979,"*RT*",'Sheet 1'!#REF!,B13)</f>
        <v>#REF!</v>
      </c>
      <c r="F13" s="68" t="e">
        <f>COUNTIFS('Sheet 1'!D69:D979,"*PT*",'Sheet 1'!#REF!,B13)</f>
        <v>#REF!</v>
      </c>
      <c r="H13" s="88" t="s">
        <v>48</v>
      </c>
      <c r="I13" s="67">
        <v>43310</v>
      </c>
      <c r="J13" s="68" t="e">
        <f>SUMIFS('Sheet 1'!#REF!,'Sheet 1'!D69:D979,"*MT*",'Sheet 1'!#REF!,I13)</f>
        <v>#REF!</v>
      </c>
      <c r="K13" s="68" t="e">
        <f>SUMIFS('Sheet 1'!#REF!,'Sheet 1'!D69:D979,"*UT*",'Sheet 1'!#REF!,I13)</f>
        <v>#REF!</v>
      </c>
      <c r="L13" s="68" t="e">
        <f>SUMIFS('Sheet 1'!#REF!,'Sheet 1'!D69:D979,"*PT*",'Sheet 1'!#REF!,I13)</f>
        <v>#REF!</v>
      </c>
      <c r="N13" s="101"/>
      <c r="O13" s="69">
        <v>43310</v>
      </c>
      <c r="P13" s="68"/>
      <c r="Q13" s="68"/>
      <c r="R13" s="68" t="e">
        <f>SUMIFS('Sheet 1'!#REF!,'Sheet 1'!D69:D979,"*RT*",'Sheet 1'!#REF!,O13)</f>
        <v>#REF!</v>
      </c>
    </row>
    <row r="14" spans="1:24" x14ac:dyDescent="0.25">
      <c r="A14" s="101"/>
      <c r="B14" s="67">
        <v>43311</v>
      </c>
      <c r="C14" s="68" t="e">
        <f>COUNTIFS('Sheet 1'!D69:D979,"*MT*",'Sheet 1'!#REF!,B14)</f>
        <v>#REF!</v>
      </c>
      <c r="D14" s="68" t="e">
        <f>COUNTIFS('Sheet 1'!D69:D979,"*UT*",'Sheet 1'!#REF!,B14)</f>
        <v>#REF!</v>
      </c>
      <c r="E14" s="68" t="e">
        <f>COUNTIFS('Sheet 1'!D69:D979,"*RT*",'Sheet 1'!#REF!,B14)</f>
        <v>#REF!</v>
      </c>
      <c r="F14" s="68" t="e">
        <f>COUNTIFS('Sheet 1'!D69:D979,"*PT*",'Sheet 1'!#REF!,B14)</f>
        <v>#REF!</v>
      </c>
      <c r="H14" s="89" t="e">
        <f>SUM(J10:J16)/1000</f>
        <v>#REF!</v>
      </c>
      <c r="I14" s="67">
        <v>43311</v>
      </c>
      <c r="J14" s="68" t="e">
        <f>SUMIFS('Sheet 1'!#REF!,'Sheet 1'!D69:D979,"*MT*",'Sheet 1'!#REF!,I14)</f>
        <v>#REF!</v>
      </c>
      <c r="K14" s="68" t="e">
        <f>SUMIFS('Sheet 1'!#REF!,'Sheet 1'!D69:D979,"*UT*",'Sheet 1'!#REF!,I14)</f>
        <v>#REF!</v>
      </c>
      <c r="L14" s="68" t="e">
        <f>SUMIFS('Sheet 1'!#REF!,'Sheet 1'!D69:D979,"*PT*",'Sheet 1'!#REF!,I14)</f>
        <v>#REF!</v>
      </c>
      <c r="N14" s="101"/>
      <c r="O14" s="69">
        <v>43311</v>
      </c>
      <c r="P14" s="68"/>
      <c r="Q14" s="68"/>
      <c r="R14" s="68" t="e">
        <f>SUMIFS('Sheet 1'!#REF!,'Sheet 1'!D69:D979,"*RT*",'Sheet 1'!#REF!,O14)</f>
        <v>#REF!</v>
      </c>
    </row>
    <row r="15" spans="1:24" x14ac:dyDescent="0.25">
      <c r="A15" s="101"/>
      <c r="B15" s="67">
        <v>43312</v>
      </c>
      <c r="C15" s="68" t="e">
        <f>COUNTIFS('Sheet 1'!D69:D979,"*MT*",'Sheet 1'!#REF!,B15)</f>
        <v>#REF!</v>
      </c>
      <c r="D15" s="68" t="e">
        <f>COUNTIFS('Sheet 1'!D69:D979,"*UT*",'Sheet 1'!#REF!,B15)</f>
        <v>#REF!</v>
      </c>
      <c r="E15" s="68" t="e">
        <f>COUNTIFS('Sheet 1'!D69:D979,"*RT*",'Sheet 1'!#REF!,B15)</f>
        <v>#REF!</v>
      </c>
      <c r="F15" s="68" t="e">
        <f>COUNTIFS('Sheet 1'!D69:D979,"*PT*",'Sheet 1'!#REF!,B15)</f>
        <v>#REF!</v>
      </c>
      <c r="H15" s="88" t="s">
        <v>111</v>
      </c>
      <c r="I15" s="67">
        <v>43312</v>
      </c>
      <c r="J15" s="68" t="e">
        <f>SUMIFS('Sheet 1'!#REF!,'Sheet 1'!D69:D979,"*MT*",'Sheet 1'!#REF!,I15)</f>
        <v>#REF!</v>
      </c>
      <c r="K15" s="68" t="e">
        <f>SUMIFS('Sheet 1'!#REF!,'Sheet 1'!D69:D979,"*UT*",'Sheet 1'!#REF!,I15)</f>
        <v>#REF!</v>
      </c>
      <c r="L15" s="68" t="e">
        <f>SUMIFS('Sheet 1'!#REF!,'Sheet 1'!D69:D979,"*PT*",'Sheet 1'!#REF!,I15)</f>
        <v>#REF!</v>
      </c>
      <c r="N15" s="101"/>
      <c r="O15" s="69">
        <v>43312</v>
      </c>
      <c r="P15" s="68"/>
      <c r="Q15" s="68"/>
      <c r="R15" s="68" t="e">
        <f>SUMIFS('Sheet 1'!#REF!,'Sheet 1'!D69:D979,"*RT*",'Sheet 1'!#REF!,O15)</f>
        <v>#REF!</v>
      </c>
      <c r="U15" s="18"/>
      <c r="V15" s="18"/>
    </row>
    <row r="16" spans="1:24" x14ac:dyDescent="0.25">
      <c r="A16" s="102"/>
      <c r="B16" s="67">
        <v>43313</v>
      </c>
      <c r="C16" s="68" t="e">
        <f>COUNTIFS('Sheet 1'!D69:D979,"*MT*",'Sheet 1'!#REF!,B16)</f>
        <v>#REF!</v>
      </c>
      <c r="D16" s="68" t="e">
        <f>COUNTIFS('Sheet 1'!D69:D979,"*UT*",'Sheet 1'!#REF!,B16)</f>
        <v>#REF!</v>
      </c>
      <c r="E16" s="68" t="e">
        <f>COUNTIFS('Sheet 1'!D69:D979,"*RT*",'Sheet 1'!#REF!,B16)</f>
        <v>#REF!</v>
      </c>
      <c r="F16" s="68" t="e">
        <f>COUNTIFS('Sheet 1'!D69:D979,"*PT*",'Sheet 1'!#REF!,B16)</f>
        <v>#REF!</v>
      </c>
      <c r="H16" s="90" t="e">
        <f>H14/4</f>
        <v>#REF!</v>
      </c>
      <c r="I16" s="67">
        <v>43313</v>
      </c>
      <c r="J16" s="68" t="e">
        <f>SUMIFS('Sheet 1'!#REF!,'Sheet 1'!D69:D979,"*MT*",'Sheet 1'!#REF!,I16)</f>
        <v>#REF!</v>
      </c>
      <c r="K16" s="68" t="e">
        <f>SUMIFS('Sheet 1'!#REF!,'Sheet 1'!D69:D979,"*UT*",'Sheet 1'!#REF!,I16)</f>
        <v>#REF!</v>
      </c>
      <c r="L16" s="68" t="e">
        <f>SUMIFS('Sheet 1'!#REF!,'Sheet 1'!D69:D979,"*PT*",'Sheet 1'!#REF!,I16)</f>
        <v>#REF!</v>
      </c>
      <c r="N16" s="102"/>
      <c r="O16" s="69">
        <v>43313</v>
      </c>
      <c r="P16" s="68"/>
      <c r="Q16" s="68"/>
      <c r="R16" s="68" t="e">
        <f>SUMIFS('Sheet 1'!#REF!,'Sheet 1'!D69:D979,"*RT*",'Sheet 1'!#REF!,O16)</f>
        <v>#REF!</v>
      </c>
      <c r="U16" s="18"/>
      <c r="V16" s="18"/>
    </row>
    <row r="17" spans="1:23" x14ac:dyDescent="0.25">
      <c r="A17" s="93" t="s">
        <v>51</v>
      </c>
      <c r="B17" s="19">
        <v>43314</v>
      </c>
      <c r="C17" s="15" t="e">
        <f>COUNTIFS('Sheet 1'!D69:D979,"*MT*",'Sheet 1'!#REF!,B17)</f>
        <v>#REF!</v>
      </c>
      <c r="D17" s="15" t="e">
        <f>COUNTIFS('Sheet 1'!D69:D979,"*UT*",'Sheet 1'!#REF!,B17)</f>
        <v>#REF!</v>
      </c>
      <c r="E17" s="15" t="e">
        <f>COUNTIFS('Sheet 1'!D69:D979,"*RT*",'Sheet 1'!#REF!,B17)</f>
        <v>#REF!</v>
      </c>
      <c r="F17" s="15" t="e">
        <f>COUNTIFS('Sheet 1'!D69:D979,"*PT*",'Sheet 1'!#REF!,B17)</f>
        <v>#REF!</v>
      </c>
      <c r="H17" s="93" t="s">
        <v>51</v>
      </c>
      <c r="I17" s="19">
        <v>43314</v>
      </c>
      <c r="J17" s="15" t="e">
        <f>SUMIFS('Sheet 1'!#REF!,'Sheet 1'!D69:D979,"*MT*",'Sheet 1'!#REF!,I17)</f>
        <v>#REF!</v>
      </c>
      <c r="K17" s="15" t="e">
        <f>SUMIFS('Sheet 1'!#REF!,'Sheet 1'!D69:D979,"*UT*",'Sheet 1'!#REF!,I17)</f>
        <v>#REF!</v>
      </c>
      <c r="L17" s="15" t="e">
        <f>SUMIFS('Sheet 1'!#REF!,'Sheet 1'!D69:D979,"*PT*",'Sheet 1'!#REF!,I17)</f>
        <v>#REF!</v>
      </c>
      <c r="N17" s="93" t="s">
        <v>51</v>
      </c>
      <c r="O17" s="49">
        <v>43314</v>
      </c>
      <c r="P17" s="50"/>
      <c r="Q17" s="50"/>
      <c r="R17" s="15" t="e">
        <f>SUMIFS('Sheet 1'!#REF!,'Sheet 1'!D69:D979,"*RT*",'Sheet 1'!#REF!,O17)</f>
        <v>#REF!</v>
      </c>
      <c r="U17" s="18"/>
      <c r="V17" s="18"/>
    </row>
    <row r="18" spans="1:23" x14ac:dyDescent="0.25">
      <c r="A18" s="94"/>
      <c r="B18" s="19">
        <v>43315</v>
      </c>
      <c r="C18" s="15" t="e">
        <f>COUNTIFS('Sheet 1'!D69:D979,"*MT*",'Sheet 1'!#REF!,B18)</f>
        <v>#REF!</v>
      </c>
      <c r="D18" s="15" t="e">
        <f>COUNTIFS('Sheet 1'!D69:D979,"*UT*",'Sheet 1'!#REF!,B18)</f>
        <v>#REF!</v>
      </c>
      <c r="E18" s="15" t="e">
        <f>COUNTIFS('Sheet 1'!D69:D979,"*RT*",'Sheet 1'!#REF!,B18)</f>
        <v>#REF!</v>
      </c>
      <c r="F18" s="15" t="e">
        <f>COUNTIFS('Sheet 1'!D69:D979,"*PT*",'Sheet 1'!#REF!,B18)</f>
        <v>#REF!</v>
      </c>
      <c r="H18" s="94"/>
      <c r="I18" s="19">
        <v>43315</v>
      </c>
      <c r="J18" s="15" t="e">
        <f>SUMIFS('Sheet 1'!#REF!,'Sheet 1'!D69:D979,"*MT*",'Sheet 1'!#REF!,I18)</f>
        <v>#REF!</v>
      </c>
      <c r="K18" s="15" t="e">
        <f>SUMIFS('Sheet 1'!#REF!,'Sheet 1'!D69:D979,"*UT*",'Sheet 1'!#REF!,I18)</f>
        <v>#REF!</v>
      </c>
      <c r="L18" s="15" t="e">
        <f>SUMIFS('Sheet 1'!#REF!,'Sheet 1'!D69:D979,"*PT*",'Sheet 1'!#REF!,I18)</f>
        <v>#REF!</v>
      </c>
      <c r="N18" s="94"/>
      <c r="O18" s="49">
        <v>43315</v>
      </c>
      <c r="P18" s="50"/>
      <c r="Q18" s="50"/>
      <c r="R18" s="15" t="e">
        <f>SUMIFS('Sheet 1'!#REF!,'Sheet 1'!D69:D979,"*RT*",'Sheet 1'!#REF!,O18)</f>
        <v>#REF!</v>
      </c>
    </row>
    <row r="19" spans="1:23" x14ac:dyDescent="0.25">
      <c r="A19" s="94"/>
      <c r="B19" s="19">
        <v>43316</v>
      </c>
      <c r="C19" s="15" t="e">
        <f>COUNTIFS('Sheet 1'!D69:D979,"*MT*",'Sheet 1'!#REF!,B19)</f>
        <v>#REF!</v>
      </c>
      <c r="D19" s="15" t="e">
        <f>COUNTIFS('Sheet 1'!D69:D979,"*UT*",'Sheet 1'!#REF!,B19)</f>
        <v>#REF!</v>
      </c>
      <c r="E19" s="15" t="e">
        <f>COUNTIFS('Sheet 1'!D69:D979,"*RT*",'Sheet 1'!#REF!,B19)</f>
        <v>#REF!</v>
      </c>
      <c r="F19" s="15" t="e">
        <f>COUNTIFS('Sheet 1'!D69:D979,"*PT*",'Sheet 1'!#REF!,B19)</f>
        <v>#REF!</v>
      </c>
      <c r="H19" s="94"/>
      <c r="I19" s="19">
        <v>43316</v>
      </c>
      <c r="J19" s="15" t="e">
        <f>SUMIFS('Sheet 1'!#REF!,'Sheet 1'!D69:D979,"*MT*",'Sheet 1'!#REF!,I19)</f>
        <v>#REF!</v>
      </c>
      <c r="K19" s="15" t="e">
        <f>SUMIFS('Sheet 1'!#REF!,'Sheet 1'!D69:D979,"*UT*",'Sheet 1'!#REF!,I19)</f>
        <v>#REF!</v>
      </c>
      <c r="L19" s="15" t="e">
        <f>SUMIFS('Sheet 1'!#REF!,'Sheet 1'!D69:D979,"*PT*",'Sheet 1'!#REF!,I19)</f>
        <v>#REF!</v>
      </c>
      <c r="N19" s="94"/>
      <c r="O19" s="49">
        <v>43316</v>
      </c>
      <c r="P19" s="50"/>
      <c r="Q19" s="50"/>
      <c r="R19" s="15" t="e">
        <f>SUMIFS('Sheet 1'!#REF!,'Sheet 1'!D69:D979,"*RT*",'Sheet 1'!#REF!,O19)</f>
        <v>#REF!</v>
      </c>
    </row>
    <row r="20" spans="1:23" x14ac:dyDescent="0.25">
      <c r="A20" s="94"/>
      <c r="B20" s="19">
        <v>43317</v>
      </c>
      <c r="C20" s="15" t="e">
        <f>COUNTIFS('Sheet 1'!D69:D979,"*MT*",'Sheet 1'!#REF!,B20)</f>
        <v>#REF!</v>
      </c>
      <c r="D20" s="15" t="e">
        <f>COUNTIFS('Sheet 1'!D69:D979,"*UT*",'Sheet 1'!#REF!,B20)</f>
        <v>#REF!</v>
      </c>
      <c r="E20" s="15" t="e">
        <f>COUNTIFS('Sheet 1'!D69:D979,"*RT*",'Sheet 1'!#REF!,B20)</f>
        <v>#REF!</v>
      </c>
      <c r="F20" s="15" t="e">
        <f>COUNTIFS('Sheet 1'!D69:D979,"*PT*",'Sheet 1'!#REF!,B20)</f>
        <v>#REF!</v>
      </c>
      <c r="H20" s="77" t="s">
        <v>48</v>
      </c>
      <c r="I20" s="19">
        <v>43317</v>
      </c>
      <c r="J20" s="15" t="e">
        <f>SUMIFS('Sheet 1'!#REF!,'Sheet 1'!D69:D979,"*MT*",'Sheet 1'!#REF!,I20)</f>
        <v>#REF!</v>
      </c>
      <c r="K20" s="15" t="e">
        <f>SUMIFS('Sheet 1'!#REF!,'Sheet 1'!D69:D979,"*UT*",'Sheet 1'!#REF!,I20)</f>
        <v>#REF!</v>
      </c>
      <c r="L20" s="15" t="e">
        <f>SUMIFS('Sheet 1'!#REF!,'Sheet 1'!D69:D979,"*PT*",'Sheet 1'!#REF!,I20)</f>
        <v>#REF!</v>
      </c>
      <c r="N20" s="94"/>
      <c r="O20" s="49">
        <v>43317</v>
      </c>
      <c r="P20" s="50"/>
      <c r="Q20" s="50"/>
      <c r="R20" s="15" t="e">
        <f>SUMIFS('Sheet 1'!#REF!,'Sheet 1'!D69:D979,"*RT*",'Sheet 1'!#REF!,O20)</f>
        <v>#REF!</v>
      </c>
    </row>
    <row r="21" spans="1:23" x14ac:dyDescent="0.25">
      <c r="A21" s="94"/>
      <c r="B21" s="19">
        <v>43318</v>
      </c>
      <c r="C21" s="15" t="e">
        <f>COUNTIFS('Sheet 1'!D69:D979,"*MT*",'Sheet 1'!#REF!,B21)</f>
        <v>#REF!</v>
      </c>
      <c r="D21" s="15" t="e">
        <f>COUNTIFS('Sheet 1'!D69:D979,"*UT*",'Sheet 1'!#REF!,B21)</f>
        <v>#REF!</v>
      </c>
      <c r="E21" s="15" t="e">
        <f>COUNTIFS('Sheet 1'!D69:D979,"*RT*",'Sheet 1'!#REF!,B21)</f>
        <v>#REF!</v>
      </c>
      <c r="F21" s="15" t="e">
        <f>COUNTIFS('Sheet 1'!D69:D979,"*PT*",'Sheet 1'!#REF!,B21)</f>
        <v>#REF!</v>
      </c>
      <c r="H21" s="86" t="e">
        <f>SUM(J17:J23)/1000</f>
        <v>#REF!</v>
      </c>
      <c r="I21" s="19">
        <v>43318</v>
      </c>
      <c r="J21" s="15" t="e">
        <f>SUMIFS('Sheet 1'!#REF!,'Sheet 1'!D69:D979,"*MT*",'Sheet 1'!#REF!,I21)</f>
        <v>#REF!</v>
      </c>
      <c r="K21" s="15" t="e">
        <f>SUMIFS('Sheet 1'!#REF!,'Sheet 1'!D69:D979,"*UT*",'Sheet 1'!#REF!,I21)</f>
        <v>#REF!</v>
      </c>
      <c r="L21" s="15" t="e">
        <f>SUMIFS('Sheet 1'!#REF!,'Sheet 1'!D69:D979,"*PT*",'Sheet 1'!#REF!,I21)</f>
        <v>#REF!</v>
      </c>
      <c r="N21" s="94"/>
      <c r="O21" s="49">
        <v>43318</v>
      </c>
      <c r="P21" s="50"/>
      <c r="Q21" s="50"/>
      <c r="R21" s="15" t="e">
        <f>SUMIFS('Sheet 1'!#REF!,'Sheet 1'!D69:D979,"*RT*",'Sheet 1'!#REF!,O21)</f>
        <v>#REF!</v>
      </c>
    </row>
    <row r="22" spans="1:23" x14ac:dyDescent="0.25">
      <c r="A22" s="94"/>
      <c r="B22" s="19">
        <v>43319</v>
      </c>
      <c r="C22" s="15" t="e">
        <f>COUNTIFS('Sheet 1'!D69:D979,"*MT*",'Sheet 1'!#REF!,B22)</f>
        <v>#REF!</v>
      </c>
      <c r="D22" s="15" t="e">
        <f>COUNTIFS('Sheet 1'!D69:D979,"*UT*",'Sheet 1'!#REF!,B22)</f>
        <v>#REF!</v>
      </c>
      <c r="E22" s="15" t="e">
        <f>COUNTIFS('Sheet 1'!D69:D979,"*RT*",'Sheet 1'!#REF!,B22)</f>
        <v>#REF!</v>
      </c>
      <c r="F22" s="15" t="e">
        <f>COUNTIFS('Sheet 1'!D69:D979,"*PT*",'Sheet 1'!#REF!,B22)</f>
        <v>#REF!</v>
      </c>
      <c r="H22" s="77" t="s">
        <v>110</v>
      </c>
      <c r="I22" s="19">
        <v>43319</v>
      </c>
      <c r="J22" s="15" t="e">
        <f>SUMIFS('Sheet 1'!#REF!,'Sheet 1'!D69:D979,"*MT*",'Sheet 1'!#REF!,I22)</f>
        <v>#REF!</v>
      </c>
      <c r="K22" s="15" t="e">
        <f>SUMIFS('Sheet 1'!#REF!,'Sheet 1'!D69:D979,"*UT*",'Sheet 1'!#REF!,I22)</f>
        <v>#REF!</v>
      </c>
      <c r="L22" s="15" t="e">
        <f>SUMIFS('Sheet 1'!#REF!,'Sheet 1'!D69:D979,"*PT*",'Sheet 1'!#REF!,I22)</f>
        <v>#REF!</v>
      </c>
      <c r="N22" s="94"/>
      <c r="O22" s="49">
        <v>43319</v>
      </c>
      <c r="P22" s="50"/>
      <c r="Q22" s="50"/>
      <c r="R22" s="15" t="e">
        <f>SUMIFS('Sheet 1'!#REF!,'Sheet 1'!D69:D979,"*RT*",'Sheet 1'!#REF!,O22)</f>
        <v>#REF!</v>
      </c>
    </row>
    <row r="23" spans="1:23" x14ac:dyDescent="0.25">
      <c r="A23" s="95"/>
      <c r="B23" s="19">
        <v>43320</v>
      </c>
      <c r="C23" s="15" t="e">
        <f>COUNTIFS('Sheet 1'!D69:D979,"*MT*",'Sheet 1'!#REF!,B23)</f>
        <v>#REF!</v>
      </c>
      <c r="D23" s="15" t="e">
        <f>COUNTIFS('Sheet 1'!D69:D979,"*UT*",'Sheet 1'!#REF!,B23)</f>
        <v>#REF!</v>
      </c>
      <c r="E23" s="15" t="e">
        <f>COUNTIFS('Sheet 1'!D69:D979,"*RT*",'Sheet 1'!#REF!,B23)</f>
        <v>#REF!</v>
      </c>
      <c r="F23" s="15" t="e">
        <f>COUNTIFS('Sheet 1'!D69:D979,"*PT*",'Sheet 1'!#REF!,B23)</f>
        <v>#REF!</v>
      </c>
      <c r="H23" s="87" t="e">
        <f>H21/4</f>
        <v>#REF!</v>
      </c>
      <c r="I23" s="19">
        <v>43320</v>
      </c>
      <c r="J23" s="15" t="e">
        <f>SUMIFS('Sheet 1'!#REF!,'Sheet 1'!D69:D979,"*MT*",'Sheet 1'!#REF!,I23)</f>
        <v>#REF!</v>
      </c>
      <c r="K23" s="15" t="e">
        <f>SUMIFS('Sheet 1'!#REF!,'Sheet 1'!D69:D979,"*UT*",'Sheet 1'!#REF!,I23)</f>
        <v>#REF!</v>
      </c>
      <c r="L23" s="15" t="e">
        <f>SUMIFS('Sheet 1'!#REF!,'Sheet 1'!D69:D979,"*PT*",'Sheet 1'!#REF!,I23)</f>
        <v>#REF!</v>
      </c>
      <c r="N23" s="95"/>
      <c r="O23" s="49">
        <v>43320</v>
      </c>
      <c r="P23" s="50"/>
      <c r="Q23" s="50"/>
      <c r="R23" s="15" t="e">
        <f>SUMIFS('Sheet 1'!#REF!,'Sheet 1'!D69:D979,"*RT*",'Sheet 1'!#REF!,O23)</f>
        <v>#REF!</v>
      </c>
    </row>
    <row r="24" spans="1:23" x14ac:dyDescent="0.25">
      <c r="A24" s="100" t="s">
        <v>52</v>
      </c>
      <c r="B24" s="67">
        <v>43321</v>
      </c>
      <c r="C24" s="68" t="e">
        <f>COUNTIFS('Sheet 1'!D69:D979,"*MT*",'Sheet 1'!#REF!,B24)</f>
        <v>#REF!</v>
      </c>
      <c r="D24" s="68" t="e">
        <f>COUNTIFS('Sheet 1'!D69:D979,"*UT*",'Sheet 1'!#REF!,B24)</f>
        <v>#REF!</v>
      </c>
      <c r="E24" s="68" t="e">
        <f>COUNTIFS('Sheet 1'!D69:D979,"*RT*",'Sheet 1'!#REF!,B24)</f>
        <v>#REF!</v>
      </c>
      <c r="F24" s="68" t="e">
        <f>COUNTIFS('Sheet 1'!D69:D979,"*PT*",'Sheet 1'!#REF!,B24)</f>
        <v>#REF!</v>
      </c>
      <c r="H24" s="100" t="s">
        <v>52</v>
      </c>
      <c r="I24" s="67">
        <v>43321</v>
      </c>
      <c r="J24" s="68" t="e">
        <f>SUMIFS('Sheet 1'!#REF!,'Sheet 1'!D69:D979,"*MT*",'Sheet 1'!#REF!,I24)</f>
        <v>#REF!</v>
      </c>
      <c r="K24" s="68" t="e">
        <f>SUMIFS('Sheet 1'!#REF!,'Sheet 1'!D69:D979,"*UT*",'Sheet 1'!#REF!,I24)</f>
        <v>#REF!</v>
      </c>
      <c r="L24" s="68" t="e">
        <f>SUMIFS('Sheet 1'!#REF!,'Sheet 1'!D69:D979,"*PT*",'Sheet 1'!#REF!,I24)</f>
        <v>#REF!</v>
      </c>
      <c r="N24" s="100" t="s">
        <v>52</v>
      </c>
      <c r="O24" s="69">
        <v>43321</v>
      </c>
      <c r="P24" s="68"/>
      <c r="Q24" s="68"/>
      <c r="R24" s="68" t="e">
        <f>SUMIFS('Sheet 1'!#REF!,'Sheet 1'!D69:D979,"*RT*",'Sheet 1'!#REF!,O24)</f>
        <v>#REF!</v>
      </c>
    </row>
    <row r="25" spans="1:23" x14ac:dyDescent="0.25">
      <c r="A25" s="101"/>
      <c r="B25" s="67">
        <v>43322</v>
      </c>
      <c r="C25" s="68" t="e">
        <f>COUNTIFS('Sheet 1'!D69:D979,"*MT*",'Sheet 1'!#REF!,B25)</f>
        <v>#REF!</v>
      </c>
      <c r="D25" s="68" t="e">
        <f>COUNTIFS('Sheet 1'!D69:D979,"*UT*",'Sheet 1'!#REF!,B25)</f>
        <v>#REF!</v>
      </c>
      <c r="E25" s="68" t="e">
        <f>COUNTIFS('Sheet 1'!D69:D979,"*RT*",'Sheet 1'!#REF!,B25)</f>
        <v>#REF!</v>
      </c>
      <c r="F25" s="68" t="e">
        <f>COUNTIFS('Sheet 1'!D69:D979,"*PT*",'Sheet 1'!#REF!,B25)</f>
        <v>#REF!</v>
      </c>
      <c r="H25" s="101"/>
      <c r="I25" s="67">
        <v>43322</v>
      </c>
      <c r="J25" s="68" t="e">
        <f>SUMIFS('Sheet 1'!#REF!,'Sheet 1'!D69:D979,"*MT*",'Sheet 1'!#REF!,I25)</f>
        <v>#REF!</v>
      </c>
      <c r="K25" s="68" t="e">
        <f>SUMIFS('Sheet 1'!#REF!,'Sheet 1'!D69:D979,"*UT*",'Sheet 1'!#REF!,I25)</f>
        <v>#REF!</v>
      </c>
      <c r="L25" s="68" t="e">
        <f>SUMIFS('Sheet 1'!#REF!,'Sheet 1'!D69:D979,"*PT*",'Sheet 1'!#REF!,I25)</f>
        <v>#REF!</v>
      </c>
      <c r="N25" s="101"/>
      <c r="O25" s="69">
        <v>43322</v>
      </c>
      <c r="P25" s="68"/>
      <c r="Q25" s="68"/>
      <c r="R25" s="68" t="e">
        <f>SUMIFS('Sheet 1'!#REF!,'Sheet 1'!D69:D979,"*RT*",'Sheet 1'!#REF!,O25)</f>
        <v>#REF!</v>
      </c>
    </row>
    <row r="26" spans="1:23" x14ac:dyDescent="0.25">
      <c r="A26" s="101"/>
      <c r="B26" s="67">
        <v>43323</v>
      </c>
      <c r="C26" s="68" t="e">
        <f>COUNTIFS('Sheet 1'!D69:D979,"*MT*",'Sheet 1'!#REF!,B26)</f>
        <v>#REF!</v>
      </c>
      <c r="D26" s="68" t="e">
        <f>COUNTIFS('Sheet 1'!D69:D979,"*UT*",'Sheet 1'!#REF!,B26)</f>
        <v>#REF!</v>
      </c>
      <c r="E26" s="68" t="e">
        <f>COUNTIFS('Sheet 1'!D69:D979,"*RT*",'Sheet 1'!#REF!,B26)</f>
        <v>#REF!</v>
      </c>
      <c r="F26" s="68" t="e">
        <f>COUNTIFS('Sheet 1'!D69:D979,"*PT*",'Sheet 1'!#REF!,B26)</f>
        <v>#REF!</v>
      </c>
      <c r="H26" s="101"/>
      <c r="I26" s="67">
        <v>43323</v>
      </c>
      <c r="J26" s="68" t="e">
        <f>SUMIFS('Sheet 1'!#REF!,'Sheet 1'!D69:D979,"*MT*",'Sheet 1'!#REF!,I26)</f>
        <v>#REF!</v>
      </c>
      <c r="K26" s="68" t="e">
        <f>SUMIFS('Sheet 1'!#REF!,'Sheet 1'!D69:D979,"*UT*",'Sheet 1'!#REF!,I26)</f>
        <v>#REF!</v>
      </c>
      <c r="L26" s="68" t="e">
        <f>SUMIFS('Sheet 1'!#REF!,'Sheet 1'!D69:D979,"*PT*",'Sheet 1'!#REF!,I26)</f>
        <v>#REF!</v>
      </c>
      <c r="N26" s="101"/>
      <c r="O26" s="69">
        <v>43323</v>
      </c>
      <c r="P26" s="68"/>
      <c r="Q26" s="68"/>
      <c r="R26" s="68" t="e">
        <f>SUMIFS('Sheet 1'!#REF!,'Sheet 1'!D69:D979,"*RT*",'Sheet 1'!#REF!,O26)</f>
        <v>#REF!</v>
      </c>
    </row>
    <row r="27" spans="1:23" x14ac:dyDescent="0.25">
      <c r="A27" s="101"/>
      <c r="B27" s="67">
        <v>43324</v>
      </c>
      <c r="C27" s="68" t="e">
        <f>COUNTIFS('Sheet 1'!D69:D979,"*MT*",'Sheet 1'!#REF!,B27)</f>
        <v>#REF!</v>
      </c>
      <c r="D27" s="68" t="e">
        <f>COUNTIFS('Sheet 1'!D69:D979,"*UT*",'Sheet 1'!#REF!,B27)</f>
        <v>#REF!</v>
      </c>
      <c r="E27" s="68" t="e">
        <f>COUNTIFS('Sheet 1'!D69:D979,"*RT*",'Sheet 1'!#REF!,B27)</f>
        <v>#REF!</v>
      </c>
      <c r="F27" s="68" t="e">
        <f>COUNTIFS('Sheet 1'!D69:D979,"*PT*",'Sheet 1'!#REF!,B27)</f>
        <v>#REF!</v>
      </c>
      <c r="H27" s="88" t="s">
        <v>48</v>
      </c>
      <c r="I27" s="67">
        <v>43324</v>
      </c>
      <c r="J27" s="68" t="e">
        <f>SUMIFS('Sheet 1'!#REF!,'Sheet 1'!D69:D979,"*MT*",'Sheet 1'!#REF!,I27)</f>
        <v>#REF!</v>
      </c>
      <c r="K27" s="68" t="e">
        <f>SUMIFS('Sheet 1'!#REF!,'Sheet 1'!D69:D979,"*UT*",'Sheet 1'!#REF!,I27)</f>
        <v>#REF!</v>
      </c>
      <c r="L27" s="68" t="e">
        <f>SUMIFS('Sheet 1'!#REF!,'Sheet 1'!D69:D979,"*PT*",'Sheet 1'!#REF!,I27)</f>
        <v>#REF!</v>
      </c>
      <c r="N27" s="101"/>
      <c r="O27" s="69">
        <v>43324</v>
      </c>
      <c r="P27" s="68"/>
      <c r="Q27" s="68"/>
      <c r="R27" s="68" t="e">
        <f>SUMIFS('Sheet 1'!#REF!,'Sheet 1'!D69:D979,"*RT*",'Sheet 1'!#REF!,O27)</f>
        <v>#REF!</v>
      </c>
    </row>
    <row r="28" spans="1:23" x14ac:dyDescent="0.25">
      <c r="A28" s="101"/>
      <c r="B28" s="67">
        <v>43325</v>
      </c>
      <c r="C28" s="68" t="e">
        <f>COUNTIFS('Sheet 1'!D69:D979,"*MT*",'Sheet 1'!#REF!,B28)</f>
        <v>#REF!</v>
      </c>
      <c r="D28" s="68" t="e">
        <f>COUNTIFS('Sheet 1'!D69:D979,"*UT*",'Sheet 1'!#REF!,B28)</f>
        <v>#REF!</v>
      </c>
      <c r="E28" s="68" t="e">
        <f>COUNTIFS('Sheet 1'!D69:D979,"*RT*",'Sheet 1'!#REF!,B28)</f>
        <v>#REF!</v>
      </c>
      <c r="F28" s="68" t="e">
        <f>COUNTIFS('Sheet 1'!D69:D979,"*PT*",'Sheet 1'!#REF!,B28)</f>
        <v>#REF!</v>
      </c>
      <c r="H28" s="78" t="e">
        <f>SUM(J24:J30)</f>
        <v>#REF!</v>
      </c>
      <c r="I28" s="67">
        <v>43325</v>
      </c>
      <c r="J28" s="68" t="e">
        <f>SUMIFS('Sheet 1'!#REF!,'Sheet 1'!D69:D979,"*MT*",'Sheet 1'!#REF!,I28)</f>
        <v>#REF!</v>
      </c>
      <c r="K28" s="68" t="e">
        <f>SUMIFS('Sheet 1'!#REF!,'Sheet 1'!D69:D979,"*UT*",'Sheet 1'!#REF!,I28)</f>
        <v>#REF!</v>
      </c>
      <c r="L28" s="68" t="e">
        <f>SUMIFS('Sheet 1'!#REF!,'Sheet 1'!D69:D979,"*PT*",'Sheet 1'!#REF!,I28)</f>
        <v>#REF!</v>
      </c>
      <c r="N28" s="101"/>
      <c r="O28" s="69">
        <v>43325</v>
      </c>
      <c r="P28" s="68"/>
      <c r="Q28" s="68"/>
      <c r="R28" s="68" t="e">
        <f>SUMIFS('Sheet 1'!#REF!,'Sheet 1'!D69:D979,"*RT*",'Sheet 1'!#REF!,O28)</f>
        <v>#REF!</v>
      </c>
      <c r="V28" s="64"/>
      <c r="W28" s="65"/>
    </row>
    <row r="29" spans="1:23" x14ac:dyDescent="0.25">
      <c r="A29" s="101"/>
      <c r="B29" s="67">
        <v>43326</v>
      </c>
      <c r="C29" s="68" t="e">
        <f>COUNTIFS('Sheet 1'!D69:D979,"*MT*",'Sheet 1'!#REF!,B29)</f>
        <v>#REF!</v>
      </c>
      <c r="D29" s="68" t="e">
        <f>COUNTIFS('Sheet 1'!D69:D979,"*UT*",'Sheet 1'!#REF!,B29)</f>
        <v>#REF!</v>
      </c>
      <c r="E29" s="68" t="e">
        <f>COUNTIFS('Sheet 1'!D69:D979,"*RT*",'Sheet 1'!#REF!,B29)</f>
        <v>#REF!</v>
      </c>
      <c r="F29" s="68" t="e">
        <f>COUNTIFS('Sheet 1'!D69:D979,"*PT*",'Sheet 1'!#REF!,B29)</f>
        <v>#REF!</v>
      </c>
      <c r="H29" s="88" t="s">
        <v>112</v>
      </c>
      <c r="I29" s="67">
        <v>43326</v>
      </c>
      <c r="J29" s="68" t="e">
        <f>SUMIFS('Sheet 1'!#REF!,'Sheet 1'!D69:D979,"*MT*",'Sheet 1'!#REF!,I29)</f>
        <v>#REF!</v>
      </c>
      <c r="K29" s="68" t="e">
        <f>SUMIFS('Sheet 1'!#REF!,'Sheet 1'!D69:D979,"*UT*",'Sheet 1'!#REF!,I29)</f>
        <v>#REF!</v>
      </c>
      <c r="L29" s="68" t="e">
        <f>SUMIFS('Sheet 1'!#REF!,'Sheet 1'!D69:D979,"*PT*",'Sheet 1'!#REF!,I29)</f>
        <v>#REF!</v>
      </c>
      <c r="N29" s="101"/>
      <c r="O29" s="69">
        <v>43326</v>
      </c>
      <c r="P29" s="68"/>
      <c r="Q29" s="68"/>
      <c r="R29" s="68" t="e">
        <f>SUMIFS('Sheet 1'!#REF!,'Sheet 1'!D69:D979,"*RT*",'Sheet 1'!#REF!,O29)</f>
        <v>#REF!</v>
      </c>
      <c r="V29" s="66"/>
      <c r="W29" s="64"/>
    </row>
    <row r="30" spans="1:23" x14ac:dyDescent="0.25">
      <c r="A30" s="102"/>
      <c r="B30" s="67">
        <v>43327</v>
      </c>
      <c r="C30" s="68" t="e">
        <f>COUNTIFS('Sheet 1'!D69:D979,"*MT*",'Sheet 1'!#REF!,B30)</f>
        <v>#REF!</v>
      </c>
      <c r="D30" s="68" t="e">
        <f>COUNTIFS('Sheet 1'!D69:D979,"*UT*",'Sheet 1'!#REF!,B30)</f>
        <v>#REF!</v>
      </c>
      <c r="E30" s="68" t="e">
        <f>COUNTIFS('Sheet 1'!D69:D979,"*RT*",'Sheet 1'!#REF!,B30)</f>
        <v>#REF!</v>
      </c>
      <c r="F30" s="68" t="e">
        <f>COUNTIFS('Sheet 1'!D69:D979,"*PT*",'Sheet 1'!#REF!,B30)</f>
        <v>#REF!</v>
      </c>
      <c r="H30" s="79" t="e">
        <f>H28/4</f>
        <v>#REF!</v>
      </c>
      <c r="I30" s="67">
        <v>43327</v>
      </c>
      <c r="J30" s="68" t="e">
        <f>SUMIFS('Sheet 1'!#REF!,'Sheet 1'!D69:D979,"*MT*",'Sheet 1'!#REF!,I30)</f>
        <v>#REF!</v>
      </c>
      <c r="K30" s="68" t="e">
        <f>SUMIFS('Sheet 1'!#REF!,'Sheet 1'!D69:D979,"*UT*",'Sheet 1'!#REF!,I30)</f>
        <v>#REF!</v>
      </c>
      <c r="L30" s="68" t="e">
        <f>SUMIFS('Sheet 1'!#REF!,'Sheet 1'!D69:D979,"*PT*",'Sheet 1'!#REF!,I30)</f>
        <v>#REF!</v>
      </c>
      <c r="N30" s="102"/>
      <c r="O30" s="69">
        <v>43327</v>
      </c>
      <c r="P30" s="68"/>
      <c r="Q30" s="68"/>
      <c r="R30" s="68" t="e">
        <f>SUMIFS('Sheet 1'!#REF!,'Sheet 1'!D69:D979,"*RT*",'Sheet 1'!#REF!,O30)</f>
        <v>#REF!</v>
      </c>
      <c r="V30" s="64"/>
      <c r="W30" s="64"/>
    </row>
    <row r="31" spans="1:23" x14ac:dyDescent="0.25">
      <c r="A31" s="93" t="s">
        <v>53</v>
      </c>
      <c r="B31" s="19">
        <v>43328</v>
      </c>
      <c r="C31" s="15" t="e">
        <f>COUNTIFS('Sheet 1'!D69:D979,"*MT*",'Sheet 1'!#REF!,B31)</f>
        <v>#REF!</v>
      </c>
      <c r="D31" s="15" t="e">
        <f>COUNTIFS('Sheet 1'!D69:D979,"*UT*",'Sheet 1'!#REF!,B31)</f>
        <v>#REF!</v>
      </c>
      <c r="E31" s="15" t="e">
        <f>COUNTIFS('Sheet 1'!D69:D979,"*RT*",'Sheet 1'!#REF!,B31)</f>
        <v>#REF!</v>
      </c>
      <c r="F31" s="15" t="e">
        <f>COUNTIFS('Sheet 1'!D69:D979,"*PT*",'Sheet 1'!#REF!,B31)</f>
        <v>#REF!</v>
      </c>
      <c r="H31" s="93" t="s">
        <v>53</v>
      </c>
      <c r="I31" s="19">
        <v>43328</v>
      </c>
      <c r="J31" s="15" t="e">
        <f>SUMIFS('Sheet 1'!#REF!,'Sheet 1'!D69:D979,"*MT*",'Sheet 1'!#REF!,I31)</f>
        <v>#REF!</v>
      </c>
      <c r="K31" s="15" t="e">
        <f>SUMIFS('Sheet 1'!#REF!,'Sheet 1'!D69:D979,"*UT*",'Sheet 1'!#REF!,I31)</f>
        <v>#REF!</v>
      </c>
      <c r="L31" s="15" t="e">
        <f>SUMIFS('Sheet 1'!#REF!,'Sheet 1'!D69:D979,"*PT*",'Sheet 1'!#REF!,I31)</f>
        <v>#REF!</v>
      </c>
      <c r="N31" s="93" t="s">
        <v>53</v>
      </c>
      <c r="O31" s="49">
        <v>43328</v>
      </c>
      <c r="P31" s="50"/>
      <c r="Q31" s="50"/>
      <c r="R31" s="15" t="e">
        <f>SUMIFS('Sheet 1'!#REF!,'Sheet 1'!D69:D979,"*RT*",'Sheet 1'!#REF!,O31)</f>
        <v>#REF!</v>
      </c>
    </row>
    <row r="32" spans="1:23" x14ac:dyDescent="0.25">
      <c r="A32" s="94"/>
      <c r="B32" s="19">
        <v>43329</v>
      </c>
      <c r="C32" s="15" t="e">
        <f>COUNTIFS('Sheet 1'!D69:D979,"*MT*",'Sheet 1'!#REF!,B32)</f>
        <v>#REF!</v>
      </c>
      <c r="D32" s="15" t="e">
        <f>COUNTIFS('Sheet 1'!D69:D979,"*UT*",'Sheet 1'!#REF!,B32)</f>
        <v>#REF!</v>
      </c>
      <c r="E32" s="15" t="e">
        <f>COUNTIFS('Sheet 1'!D69:D979,"*RT*",'Sheet 1'!#REF!,B32)</f>
        <v>#REF!</v>
      </c>
      <c r="F32" s="15" t="e">
        <f>COUNTIFS('Sheet 1'!D69:D979,"*PT*",'Sheet 1'!#REF!,B32)</f>
        <v>#REF!</v>
      </c>
      <c r="H32" s="94"/>
      <c r="I32" s="19">
        <v>43329</v>
      </c>
      <c r="J32" s="15" t="e">
        <f>SUMIFS('Sheet 1'!#REF!,'Sheet 1'!D69:D979,"*MT*",'Sheet 1'!#REF!,I32)</f>
        <v>#REF!</v>
      </c>
      <c r="K32" s="15" t="e">
        <f>SUMIFS('Sheet 1'!#REF!,'Sheet 1'!D69:D979,"*UT*",'Sheet 1'!#REF!,I32)</f>
        <v>#REF!</v>
      </c>
      <c r="L32" s="15" t="e">
        <f>SUMIFS('Sheet 1'!#REF!,'Sheet 1'!D69:D979,"*PT*",'Sheet 1'!#REF!,I32)</f>
        <v>#REF!</v>
      </c>
      <c r="N32" s="94"/>
      <c r="O32" s="49">
        <v>43329</v>
      </c>
      <c r="P32" s="50"/>
      <c r="Q32" s="50"/>
      <c r="R32" s="15" t="e">
        <f>SUMIFS('Sheet 1'!#REF!,'Sheet 1'!D69:D979,"*RT*",'Sheet 1'!#REF!,O32)</f>
        <v>#REF!</v>
      </c>
    </row>
    <row r="33" spans="1:18" x14ac:dyDescent="0.25">
      <c r="A33" s="94"/>
      <c r="B33" s="19">
        <v>43330</v>
      </c>
      <c r="C33" s="15" t="e">
        <f>COUNTIFS('Sheet 1'!D69:D979,"*MT*",'Sheet 1'!#REF!,B33)</f>
        <v>#REF!</v>
      </c>
      <c r="D33" s="15" t="e">
        <f>COUNTIFS('Sheet 1'!D69:D979,"*UT*",'Sheet 1'!#REF!,B33)</f>
        <v>#REF!</v>
      </c>
      <c r="E33" s="15" t="e">
        <f>COUNTIFS('Sheet 1'!D69:D979,"*RT*",'Sheet 1'!#REF!,B33)</f>
        <v>#REF!</v>
      </c>
      <c r="F33" s="15" t="e">
        <f>COUNTIFS('Sheet 1'!D69:D979,"*PT*",'Sheet 1'!#REF!,B33)</f>
        <v>#REF!</v>
      </c>
      <c r="H33" s="94"/>
      <c r="I33" s="19">
        <v>43330</v>
      </c>
      <c r="J33" s="15" t="e">
        <f>SUMIFS('Sheet 1'!#REF!,'Sheet 1'!D69:D979,"*MT*",'Sheet 1'!#REF!,I33)</f>
        <v>#REF!</v>
      </c>
      <c r="K33" s="15" t="e">
        <f>SUMIFS('Sheet 1'!#REF!,'Sheet 1'!D69:D979,"*UT*",'Sheet 1'!#REF!,I33)</f>
        <v>#REF!</v>
      </c>
      <c r="L33" s="15" t="e">
        <f>SUMIFS('Sheet 1'!#REF!,'Sheet 1'!D69:D979,"*PT*",'Sheet 1'!#REF!,I33)</f>
        <v>#REF!</v>
      </c>
      <c r="N33" s="94"/>
      <c r="O33" s="49">
        <v>43330</v>
      </c>
      <c r="P33" s="50"/>
      <c r="Q33" s="50"/>
      <c r="R33" s="15" t="e">
        <f>SUMIFS('Sheet 1'!#REF!,'Sheet 1'!D69:D979,"*RT*",'Sheet 1'!#REF!,O33)</f>
        <v>#REF!</v>
      </c>
    </row>
    <row r="34" spans="1:18" x14ac:dyDescent="0.25">
      <c r="A34" s="94"/>
      <c r="B34" s="19">
        <v>43331</v>
      </c>
      <c r="C34" s="15" t="e">
        <f>COUNTIFS('Sheet 1'!D69:D979,"*MT*",'Sheet 1'!#REF!,B34)</f>
        <v>#REF!</v>
      </c>
      <c r="D34" s="15" t="e">
        <f>COUNTIFS('Sheet 1'!D69:D979,"*UT*",'Sheet 1'!#REF!,B34)</f>
        <v>#REF!</v>
      </c>
      <c r="E34" s="15" t="e">
        <f>COUNTIFS('Sheet 1'!D69:D979,"*RT*",'Sheet 1'!#REF!,B34)</f>
        <v>#REF!</v>
      </c>
      <c r="F34" s="15" t="e">
        <f>COUNTIFS('Sheet 1'!D69:D979,"*PT*",'Sheet 1'!#REF!,B34)</f>
        <v>#REF!</v>
      </c>
      <c r="H34" s="77" t="s">
        <v>48</v>
      </c>
      <c r="I34" s="19">
        <v>43331</v>
      </c>
      <c r="J34" s="15" t="e">
        <f>SUMIFS('Sheet 1'!#REF!,'Sheet 1'!D69:D979,"*MT*",'Sheet 1'!#REF!,I34)</f>
        <v>#REF!</v>
      </c>
      <c r="K34" s="15" t="e">
        <f>SUMIFS('Sheet 1'!#REF!,'Sheet 1'!D69:D979,"*UT*",'Sheet 1'!#REF!,I34)</f>
        <v>#REF!</v>
      </c>
      <c r="L34" s="15" t="e">
        <f>SUMIFS('Sheet 1'!#REF!,'Sheet 1'!D69:D979,"*PT*",'Sheet 1'!#REF!,I34)</f>
        <v>#REF!</v>
      </c>
      <c r="N34" s="94"/>
      <c r="O34" s="49">
        <v>43331</v>
      </c>
      <c r="P34" s="50"/>
      <c r="Q34" s="50"/>
      <c r="R34" s="15" t="e">
        <f>SUMIFS('Sheet 1'!#REF!,'Sheet 1'!D69:D979,"*RT*",'Sheet 1'!#REF!,O34)</f>
        <v>#REF!</v>
      </c>
    </row>
    <row r="35" spans="1:18" x14ac:dyDescent="0.25">
      <c r="A35" s="94"/>
      <c r="B35" s="19">
        <v>43332</v>
      </c>
      <c r="C35" s="15" t="e">
        <f>COUNTIFS('Sheet 1'!D69:D979,"*MT*",'Sheet 1'!#REF!,B35)</f>
        <v>#REF!</v>
      </c>
      <c r="D35" s="15" t="e">
        <f>COUNTIFS('Sheet 1'!D69:D979,"*UT*",'Sheet 1'!#REF!,B35)</f>
        <v>#REF!</v>
      </c>
      <c r="E35" s="15" t="e">
        <f>COUNTIFS('Sheet 1'!D69:D979,"*RT*",'Sheet 1'!#REF!,B35)</f>
        <v>#REF!</v>
      </c>
      <c r="F35" s="15" t="e">
        <f>COUNTIFS('Sheet 1'!D69:D979,"*PT*",'Sheet 1'!#REF!,B35)</f>
        <v>#REF!</v>
      </c>
      <c r="H35" s="75" t="e">
        <f>SUM(J31:J37)</f>
        <v>#REF!</v>
      </c>
      <c r="I35" s="19">
        <v>43332</v>
      </c>
      <c r="J35" s="15" t="e">
        <f>SUMIFS('Sheet 1'!#REF!,'Sheet 1'!D69:D979,"*MT*",'Sheet 1'!#REF!,I35)</f>
        <v>#REF!</v>
      </c>
      <c r="K35" s="15" t="e">
        <f>SUMIFS('Sheet 1'!#REF!,'Sheet 1'!D69:D979,"*UT*",'Sheet 1'!#REF!,I35)</f>
        <v>#REF!</v>
      </c>
      <c r="L35" s="15" t="e">
        <f>SUMIFS('Sheet 1'!#REF!,'Sheet 1'!D69:D979,"*PT*",'Sheet 1'!#REF!,I35)</f>
        <v>#REF!</v>
      </c>
      <c r="N35" s="94"/>
      <c r="O35" s="49">
        <v>43332</v>
      </c>
      <c r="P35" s="50"/>
      <c r="Q35" s="50"/>
      <c r="R35" s="15" t="e">
        <f>SUMIFS('Sheet 1'!#REF!,'Sheet 1'!D69:D979,"*RT*",'Sheet 1'!#REF!,O35)</f>
        <v>#REF!</v>
      </c>
    </row>
    <row r="36" spans="1:18" x14ac:dyDescent="0.25">
      <c r="A36" s="94"/>
      <c r="B36" s="19">
        <v>43333</v>
      </c>
      <c r="C36" s="15" t="e">
        <f>COUNTIFS('Sheet 1'!D69:D979,"*MT*",'Sheet 1'!#REF!,B36)</f>
        <v>#REF!</v>
      </c>
      <c r="D36" s="15" t="e">
        <f>COUNTIFS('Sheet 1'!D69:D979,"*UT*",'Sheet 1'!#REF!,B36)</f>
        <v>#REF!</v>
      </c>
      <c r="E36" s="15" t="e">
        <f>COUNTIFS('Sheet 1'!D69:D979,"*RT*",'Sheet 1'!#REF!,B36)</f>
        <v>#REF!</v>
      </c>
      <c r="F36" s="15" t="e">
        <f>COUNTIFS('Sheet 1'!D69:D979,"*PT*",'Sheet 1'!#REF!,B36)</f>
        <v>#REF!</v>
      </c>
      <c r="H36" s="77" t="s">
        <v>113</v>
      </c>
      <c r="I36" s="19">
        <v>43333</v>
      </c>
      <c r="J36" s="15" t="e">
        <f>SUMIFS('Sheet 1'!#REF!,'Sheet 1'!D69:D979,"*MT*",'Sheet 1'!#REF!,I36)</f>
        <v>#REF!</v>
      </c>
      <c r="K36" s="15" t="e">
        <f>SUMIFS('Sheet 1'!#REF!,'Sheet 1'!D69:D979,"*UT*",'Sheet 1'!#REF!,I36)</f>
        <v>#REF!</v>
      </c>
      <c r="L36" s="15" t="e">
        <f>SUMIFS('Sheet 1'!#REF!,'Sheet 1'!D69:D979,"*PT*",'Sheet 1'!#REF!,I36)</f>
        <v>#REF!</v>
      </c>
      <c r="N36" s="94"/>
      <c r="O36" s="49">
        <v>43333</v>
      </c>
      <c r="P36" s="50"/>
      <c r="Q36" s="50"/>
      <c r="R36" s="15" t="e">
        <f>SUMIFS('Sheet 1'!#REF!,'Sheet 1'!D69:D979,"*RT*",'Sheet 1'!#REF!,O36)</f>
        <v>#REF!</v>
      </c>
    </row>
    <row r="37" spans="1:18" x14ac:dyDescent="0.25">
      <c r="A37" s="95"/>
      <c r="B37" s="19">
        <v>43334</v>
      </c>
      <c r="C37" s="15" t="e">
        <f>COUNTIFS('Sheet 1'!D69:D979,"*MT*",'Sheet 1'!#REF!,B37)</f>
        <v>#REF!</v>
      </c>
      <c r="D37" s="15" t="e">
        <f>COUNTIFS('Sheet 1'!D69:D979,"*UT*",'Sheet 1'!#REF!,B37)</f>
        <v>#REF!</v>
      </c>
      <c r="E37" s="15" t="e">
        <f>COUNTIFS('Sheet 1'!D69:D979,"*RT*",'Sheet 1'!#REF!,B37)</f>
        <v>#REF!</v>
      </c>
      <c r="F37" s="15" t="e">
        <f>COUNTIFS('Sheet 1'!D69:D979,"*PT*",'Sheet 1'!#REF!,B37)</f>
        <v>#REF!</v>
      </c>
      <c r="H37" s="76" t="e">
        <f>H35/4</f>
        <v>#REF!</v>
      </c>
      <c r="I37" s="19">
        <v>43334</v>
      </c>
      <c r="J37" s="15" t="e">
        <f>SUMIFS('Sheet 1'!#REF!,'Sheet 1'!D69:D979,"*MT*",'Sheet 1'!#REF!,I37)</f>
        <v>#REF!</v>
      </c>
      <c r="K37" s="15" t="e">
        <f>SUMIFS('Sheet 1'!#REF!,'Sheet 1'!D69:D979,"*UT*",'Sheet 1'!#REF!,I37)</f>
        <v>#REF!</v>
      </c>
      <c r="L37" s="15" t="e">
        <f>SUMIFS('Sheet 1'!#REF!,'Sheet 1'!D69:D979,"*PT*",'Sheet 1'!#REF!,I37)</f>
        <v>#REF!</v>
      </c>
      <c r="N37" s="95"/>
      <c r="O37" s="49">
        <v>43334</v>
      </c>
      <c r="P37" s="50"/>
      <c r="Q37" s="50"/>
      <c r="R37" s="15" t="e">
        <f>SUMIFS('Sheet 1'!#REF!,'Sheet 1'!D69:D979,"*RT*",'Sheet 1'!#REF!,O37)</f>
        <v>#REF!</v>
      </c>
    </row>
    <row r="38" spans="1:18" x14ac:dyDescent="0.25">
      <c r="A38" s="100" t="s">
        <v>54</v>
      </c>
      <c r="B38" s="67">
        <v>43335</v>
      </c>
      <c r="C38" s="68" t="e">
        <f>COUNTIFS('Sheet 1'!D69:D979,"*MT*",'Sheet 1'!#REF!,B38)</f>
        <v>#REF!</v>
      </c>
      <c r="D38" s="68" t="e">
        <f>COUNTIFS('Sheet 1'!D69:D979,"*UT*",'Sheet 1'!#REF!,B38)</f>
        <v>#REF!</v>
      </c>
      <c r="E38" s="68" t="e">
        <f>COUNTIFS('Sheet 1'!D69:D979,"*RT*",'Sheet 1'!#REF!,B38)</f>
        <v>#REF!</v>
      </c>
      <c r="F38" s="68" t="e">
        <f>COUNTIFS('Sheet 1'!D69:D979,"*PT*",'Sheet 1'!#REF!,B38)</f>
        <v>#REF!</v>
      </c>
      <c r="H38" s="100" t="s">
        <v>54</v>
      </c>
      <c r="I38" s="67">
        <v>43335</v>
      </c>
      <c r="J38" s="68" t="e">
        <f>SUMIFS('Sheet 1'!#REF!,'Sheet 1'!D69:D979,"*MT*",'Sheet 1'!#REF!,I38)</f>
        <v>#REF!</v>
      </c>
      <c r="K38" s="68" t="e">
        <f>SUMIFS('Sheet 1'!#REF!,'Sheet 1'!D69:D979,"*UT*",'Sheet 1'!#REF!,I38)</f>
        <v>#REF!</v>
      </c>
      <c r="L38" s="68" t="e">
        <f>SUMIFS('Sheet 1'!#REF!,'Sheet 1'!D69:D979,"*PT*",'Sheet 1'!#REF!,I38)</f>
        <v>#REF!</v>
      </c>
      <c r="N38" s="100" t="s">
        <v>54</v>
      </c>
      <c r="O38" s="69">
        <v>43335</v>
      </c>
      <c r="P38" s="68"/>
      <c r="Q38" s="68"/>
      <c r="R38" s="68" t="e">
        <f>SUMIFS('Sheet 1'!#REF!,'Sheet 1'!D69:D979,"*RT*",'Sheet 1'!#REF!,O38)</f>
        <v>#REF!</v>
      </c>
    </row>
    <row r="39" spans="1:18" x14ac:dyDescent="0.25">
      <c r="A39" s="101"/>
      <c r="B39" s="67">
        <v>43336</v>
      </c>
      <c r="C39" s="68" t="e">
        <f>COUNTIFS('Sheet 1'!D69:D979,"*MT*",'Sheet 1'!#REF!,B39)</f>
        <v>#REF!</v>
      </c>
      <c r="D39" s="68" t="e">
        <f>COUNTIFS('Sheet 1'!D69:D979,"*UT*",'Sheet 1'!#REF!,B39)</f>
        <v>#REF!</v>
      </c>
      <c r="E39" s="68" t="e">
        <f>COUNTIFS('Sheet 1'!D69:D979,"*RT*",'Sheet 1'!#REF!,B39)</f>
        <v>#REF!</v>
      </c>
      <c r="F39" s="68" t="e">
        <f>COUNTIFS('Sheet 1'!D69:D979,"*PT*",'Sheet 1'!#REF!,B39)</f>
        <v>#REF!</v>
      </c>
      <c r="H39" s="101"/>
      <c r="I39" s="67">
        <v>43336</v>
      </c>
      <c r="J39" s="68" t="e">
        <f>SUMIFS('Sheet 1'!#REF!,'Sheet 1'!D69:D979,"*MT*",'Sheet 1'!#REF!,I39)</f>
        <v>#REF!</v>
      </c>
      <c r="K39" s="68" t="e">
        <f>SUMIFS('Sheet 1'!#REF!,'Sheet 1'!D69:D979,"*UT*",'Sheet 1'!#REF!,I39)</f>
        <v>#REF!</v>
      </c>
      <c r="L39" s="68" t="e">
        <f>SUMIFS('Sheet 1'!#REF!,'Sheet 1'!D69:D979,"*PT*",'Sheet 1'!#REF!,I39)</f>
        <v>#REF!</v>
      </c>
      <c r="N39" s="101"/>
      <c r="O39" s="69">
        <v>43336</v>
      </c>
      <c r="P39" s="68"/>
      <c r="Q39" s="68"/>
      <c r="R39" s="68" t="e">
        <f>SUMIFS('Sheet 1'!#REF!,'Sheet 1'!D69:D979,"*RT*",'Sheet 1'!#REF!,O39)</f>
        <v>#REF!</v>
      </c>
    </row>
    <row r="40" spans="1:18" x14ac:dyDescent="0.25">
      <c r="A40" s="102"/>
      <c r="B40" s="67">
        <v>43337</v>
      </c>
      <c r="C40" s="68" t="e">
        <f>COUNTIFS('Sheet 1'!D69:D979,"*MT*",'Sheet 1'!#REF!,B40)</f>
        <v>#REF!</v>
      </c>
      <c r="D40" s="68" t="e">
        <f>COUNTIFS('Sheet 1'!D69:D979,"*UT*",'Sheet 1'!#REF!,B40)</f>
        <v>#REF!</v>
      </c>
      <c r="E40" s="68" t="e">
        <f>COUNTIFS('Sheet 1'!D69:D979,"*RT*",'Sheet 1'!#REF!,B40)</f>
        <v>#REF!</v>
      </c>
      <c r="F40" s="68" t="e">
        <f>COUNTIFS('Sheet 1'!D69:D979,"*PT*",'Sheet 1'!#REF!,B40)</f>
        <v>#REF!</v>
      </c>
      <c r="H40" s="102"/>
      <c r="I40" s="67">
        <v>43337</v>
      </c>
      <c r="J40" s="68" t="e">
        <f>SUMIFS('Sheet 1'!#REF!,'Sheet 1'!D69:D979,"*MT*",'Sheet 1'!#REF!,I40)</f>
        <v>#REF!</v>
      </c>
      <c r="K40" s="68" t="e">
        <f>SUMIFS('Sheet 1'!#REF!,'Sheet 1'!D69:D979,"*UT*",'Sheet 1'!#REF!,I40)</f>
        <v>#REF!</v>
      </c>
      <c r="L40" s="68" t="e">
        <f>SUMIFS('Sheet 1'!#REF!,'Sheet 1'!D69:D979,"*PT*",'Sheet 1'!#REF!,I40)</f>
        <v>#REF!</v>
      </c>
      <c r="N40" s="102"/>
      <c r="O40" s="69">
        <v>43337</v>
      </c>
      <c r="P40" s="68"/>
      <c r="Q40" s="68"/>
      <c r="R40" s="68" t="e">
        <f>SUMIFS('Sheet 1'!#REF!,'Sheet 1'!D69:D979,"*RT*",'Sheet 1'!#REF!,O40)</f>
        <v>#REF!</v>
      </c>
    </row>
  </sheetData>
  <mergeCells count="20">
    <mergeCell ref="U3:V3"/>
    <mergeCell ref="U4:V4"/>
    <mergeCell ref="U2:V2"/>
    <mergeCell ref="P7:Q7"/>
    <mergeCell ref="R8:R9"/>
    <mergeCell ref="A31:A37"/>
    <mergeCell ref="A38:A40"/>
    <mergeCell ref="A10:A16"/>
    <mergeCell ref="A17:A23"/>
    <mergeCell ref="A24:A30"/>
    <mergeCell ref="N38:N40"/>
    <mergeCell ref="H38:H40"/>
    <mergeCell ref="N10:N16"/>
    <mergeCell ref="N17:N23"/>
    <mergeCell ref="N24:N30"/>
    <mergeCell ref="H17:H19"/>
    <mergeCell ref="H10:H12"/>
    <mergeCell ref="H24:H26"/>
    <mergeCell ref="H31:H33"/>
    <mergeCell ref="N31:N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UT OS</vt:lpstr>
      <vt:lpstr>26 June 18 - 25 July 18</vt:lpstr>
      <vt:lpstr>26 July 18 - 25 Aug 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Hp_2016</dc:creator>
  <cp:lastModifiedBy>Hp_2016</cp:lastModifiedBy>
  <cp:lastPrinted>2018-07-27T07:25:15Z</cp:lastPrinted>
  <dcterms:created xsi:type="dcterms:W3CDTF">2017-07-31T01:16:48Z</dcterms:created>
  <dcterms:modified xsi:type="dcterms:W3CDTF">2018-08-07T08:42:05Z</dcterms:modified>
</cp:coreProperties>
</file>