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DIVY INTERNSHIP\4 Week 4 Tasks Excel Data Analysis Assignment\9 Scenario-Based Demand Forecasting\"/>
    </mc:Choice>
  </mc:AlternateContent>
  <xr:revisionPtr revIDLastSave="0" documentId="13_ncr:1_{8EED8236-6F91-485D-9EB9-EEC320A43B30}" xr6:coauthVersionLast="45" xr6:coauthVersionMax="45" xr10:uidLastSave="{00000000-0000-0000-0000-000000000000}"/>
  <bookViews>
    <workbookView xWindow="-110" yWindow="-110" windowWidth="19420" windowHeight="10420" activeTab="2" xr2:uid="{301C8087-1B9B-4FAA-AD0B-714CF8CDDB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2" l="1"/>
  <c r="B26" i="2" s="1"/>
  <c r="B27" i="2" s="1"/>
  <c r="B24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3" i="2"/>
  <c r="C25" i="3"/>
  <c r="C26" i="3"/>
  <c r="C28" i="3"/>
  <c r="C24" i="3"/>
  <c r="C27" i="3"/>
  <c r="B28" i="2" l="1"/>
  <c r="E28" i="3"/>
  <c r="D28" i="3"/>
  <c r="D26" i="3"/>
  <c r="E26" i="3"/>
  <c r="D27" i="3"/>
  <c r="D25" i="3"/>
  <c r="E27" i="3"/>
  <c r="E25" i="3"/>
  <c r="E24" i="3"/>
  <c r="D24" i="3"/>
</calcChain>
</file>

<file path=xl/sharedStrings.xml><?xml version="1.0" encoding="utf-8"?>
<sst xmlns="http://schemas.openxmlformats.org/spreadsheetml/2006/main" count="8" uniqueCount="6">
  <si>
    <t>Country</t>
  </si>
  <si>
    <t>YEAR</t>
  </si>
  <si>
    <t>DEMAND</t>
  </si>
  <si>
    <t>Forecast
(DEMAND)</t>
  </si>
  <si>
    <t>Lower Confidence 
Bound
(DEMAND)</t>
  </si>
  <si>
    <t>Upper Confidence
Bound
(DEMAND)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</si>
</sst>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0" fillId="0" borderId="0" xfId="0" applyNumberFormat="1"/>
    <xf numFmtId="0" fontId="0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3" fontId="0" fillId="0" borderId="7" xfId="0" applyNumberForma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3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3" fontId="0" fillId="2" borderId="9" xfId="0" applyNumberFormat="1" applyFill="1" applyBorder="1" applyAlignment="1">
      <alignment vertical="center"/>
    </xf>
    <xf numFmtId="3" fontId="0" fillId="2" borderId="10" xfId="0" applyNumberFormat="1" applyFill="1" applyBorder="1" applyAlignment="1">
      <alignment vertical="center"/>
    </xf>
  </cellXfs>
  <cellStyles count="1">
    <cellStyle name="Normal" xfId="0" builtinId="0"/>
  </cellStyles>
  <dxfs count="10">
    <dxf>
      <border>
        <bottom style="medium">
          <color indexed="64"/>
        </bottom>
      </border>
    </dxf>
    <dxf>
      <font>
        <b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Sheet2!$B$2:$B$23</c:f>
              <c:numCache>
                <c:formatCode>#,##0</c:formatCode>
                <c:ptCount val="22"/>
                <c:pt idx="0">
                  <c:v>2720624.3421</c:v>
                </c:pt>
                <c:pt idx="1">
                  <c:v>2808469.4737</c:v>
                </c:pt>
                <c:pt idx="2">
                  <c:v>3132709.8158999998</c:v>
                </c:pt>
                <c:pt idx="3">
                  <c:v>3159045.2368999999</c:v>
                </c:pt>
                <c:pt idx="4">
                  <c:v>3184014.9210000001</c:v>
                </c:pt>
                <c:pt idx="5">
                  <c:v>3233841.2894000001</c:v>
                </c:pt>
                <c:pt idx="6">
                  <c:v>3267908</c:v>
                </c:pt>
                <c:pt idx="7">
                  <c:v>3324199.6579</c:v>
                </c:pt>
                <c:pt idx="8">
                  <c:v>3446870.0789000001</c:v>
                </c:pt>
                <c:pt idx="9">
                  <c:v>3454978.2896999996</c:v>
                </c:pt>
                <c:pt idx="10">
                  <c:v>3484545.8684</c:v>
                </c:pt>
                <c:pt idx="11">
                  <c:v>3502328.4211999997</c:v>
                </c:pt>
                <c:pt idx="12">
                  <c:v>3514510.8684</c:v>
                </c:pt>
                <c:pt idx="13">
                  <c:v>3601578.3684</c:v>
                </c:pt>
                <c:pt idx="14">
                  <c:v>3622713.8684999999</c:v>
                </c:pt>
                <c:pt idx="15">
                  <c:v>3671171.7632999998</c:v>
                </c:pt>
                <c:pt idx="16">
                  <c:v>3709804.9473000001</c:v>
                </c:pt>
                <c:pt idx="17">
                  <c:v>3656511.9473999999</c:v>
                </c:pt>
                <c:pt idx="18">
                  <c:v>3307403.7894000001</c:v>
                </c:pt>
                <c:pt idx="19">
                  <c:v>3444699.9210000001</c:v>
                </c:pt>
                <c:pt idx="20">
                  <c:v>3531987.5790999997</c:v>
                </c:pt>
                <c:pt idx="21">
                  <c:v>3587908.4999000002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0-452A-9E99-72B754C20FBA}"/>
            </c:ext>
          </c:extLst>
        </c:ser>
        <c:ser>
          <c:idx val="1"/>
          <c:order val="1"/>
          <c:tx>
            <c:v>Forecast</c:v>
          </c:tx>
          <c:val>
            <c:numRef>
              <c:f>Sheet2!$E$2:$E$23</c:f>
              <c:numCache>
                <c:formatCode>#,##0</c:formatCode>
                <c:ptCount val="22"/>
                <c:pt idx="0" formatCode="General">
                  <c:v>#N/A</c:v>
                </c:pt>
                <c:pt idx="1">
                  <c:v>2720624.3421</c:v>
                </c:pt>
                <c:pt idx="2" formatCode="General">
                  <c:v>2782115.9342199997</c:v>
                </c:pt>
                <c:pt idx="3" formatCode="General">
                  <c:v>3027531.6513959998</c:v>
                </c:pt>
                <c:pt idx="4" formatCode="General">
                  <c:v>3119591.1612487999</c:v>
                </c:pt>
                <c:pt idx="5" formatCode="General">
                  <c:v>3164687.79307464</c:v>
                </c:pt>
                <c:pt idx="6" formatCode="General">
                  <c:v>3213095.2405023919</c:v>
                </c:pt>
                <c:pt idx="7" formatCode="General">
                  <c:v>3251464.1721507171</c:v>
                </c:pt>
                <c:pt idx="8" formatCode="General">
                  <c:v>3302379.0121752145</c:v>
                </c:pt>
                <c:pt idx="9" formatCode="General">
                  <c:v>3403522.7588825645</c:v>
                </c:pt>
                <c:pt idx="10" formatCode="General">
                  <c:v>3439541.6304547689</c:v>
                </c:pt>
                <c:pt idx="11" formatCode="General">
                  <c:v>3471044.5970164305</c:v>
                </c:pt>
                <c:pt idx="12" formatCode="General">
                  <c:v>3492943.2739449288</c:v>
                </c:pt>
                <c:pt idx="13" formatCode="General">
                  <c:v>3508040.5900634788</c:v>
                </c:pt>
                <c:pt idx="14" formatCode="General">
                  <c:v>3573517.0348990439</c:v>
                </c:pt>
                <c:pt idx="15" formatCode="General">
                  <c:v>3607954.8184197126</c:v>
                </c:pt>
                <c:pt idx="16" formatCode="General">
                  <c:v>3652206.6798359137</c:v>
                </c:pt>
                <c:pt idx="17" formatCode="General">
                  <c:v>3692525.4670607736</c:v>
                </c:pt>
                <c:pt idx="18" formatCode="General">
                  <c:v>3667316.0032982319</c:v>
                </c:pt>
                <c:pt idx="19" formatCode="General">
                  <c:v>3415377.4535694695</c:v>
                </c:pt>
                <c:pt idx="20" formatCode="General">
                  <c:v>3435903.1807708405</c:v>
                </c:pt>
                <c:pt idx="21" formatCode="General">
                  <c:v>3503162.2596012517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0-452A-9E99-72B754C20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7646975"/>
        <c:axId val="1708256095"/>
      </c:lineChart>
      <c:catAx>
        <c:axId val="267646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708256095"/>
        <c:crosses val="autoZero"/>
        <c:auto val="1"/>
        <c:lblAlgn val="ctr"/>
        <c:lblOffset val="100"/>
        <c:noMultiLvlLbl val="0"/>
      </c:catAx>
      <c:valAx>
        <c:axId val="1708256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26764697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Sheet3!$B$2:$B$28</c:f>
              <c:numCache>
                <c:formatCode>#,##0</c:formatCode>
                <c:ptCount val="27"/>
                <c:pt idx="0">
                  <c:v>2720624.3421</c:v>
                </c:pt>
                <c:pt idx="1">
                  <c:v>2808469.4737</c:v>
                </c:pt>
                <c:pt idx="2">
                  <c:v>3132709.8158999998</c:v>
                </c:pt>
                <c:pt idx="3">
                  <c:v>3159045.2368999999</c:v>
                </c:pt>
                <c:pt idx="4">
                  <c:v>3184014.9210000001</c:v>
                </c:pt>
                <c:pt idx="5">
                  <c:v>3233841.2894000001</c:v>
                </c:pt>
                <c:pt idx="6">
                  <c:v>3267908</c:v>
                </c:pt>
                <c:pt idx="7">
                  <c:v>3324199.6579</c:v>
                </c:pt>
                <c:pt idx="8">
                  <c:v>3446870.0789000001</c:v>
                </c:pt>
                <c:pt idx="9">
                  <c:v>3454978.2896999996</c:v>
                </c:pt>
                <c:pt idx="10">
                  <c:v>3484545.8684</c:v>
                </c:pt>
                <c:pt idx="11">
                  <c:v>3502328.4211999997</c:v>
                </c:pt>
                <c:pt idx="12">
                  <c:v>3514510.8684</c:v>
                </c:pt>
                <c:pt idx="13">
                  <c:v>3601578.3684</c:v>
                </c:pt>
                <c:pt idx="14">
                  <c:v>3622713.8684999999</c:v>
                </c:pt>
                <c:pt idx="15">
                  <c:v>3671171.7632999998</c:v>
                </c:pt>
                <c:pt idx="16">
                  <c:v>3709804.9473000001</c:v>
                </c:pt>
                <c:pt idx="17">
                  <c:v>3656511.9473999999</c:v>
                </c:pt>
                <c:pt idx="18">
                  <c:v>3307403.7894000001</c:v>
                </c:pt>
                <c:pt idx="19">
                  <c:v>3444699.9210000001</c:v>
                </c:pt>
                <c:pt idx="20">
                  <c:v>3531987.5790999997</c:v>
                </c:pt>
                <c:pt idx="21">
                  <c:v>3587908.4999000002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3-4097-84DD-7FE1A515D92A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Forecast
(DEMAND)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Sheet3!$A$2:$A$28</c:f>
              <c:numCache>
                <c:formatCode>General</c:formatCode>
                <c:ptCount val="2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</c:numCache>
            </c:numRef>
          </c:cat>
          <c:val>
            <c:numRef>
              <c:f>Sheet3!$C$2:$C$28</c:f>
              <c:numCache>
                <c:formatCode>General</c:formatCode>
                <c:ptCount val="27"/>
                <c:pt idx="21" formatCode="#,##0">
                  <c:v>3587908.4999000002</c:v>
                </c:pt>
                <c:pt idx="22" formatCode="#,##0">
                  <c:v>3620407.6405273289</c:v>
                </c:pt>
                <c:pt idx="23" formatCode="#,##0">
                  <c:v>3652906.7811546577</c:v>
                </c:pt>
                <c:pt idx="24" formatCode="#,##0">
                  <c:v>3685405.9217819865</c:v>
                </c:pt>
                <c:pt idx="25" formatCode="#,##0">
                  <c:v>3717905.0624093157</c:v>
                </c:pt>
                <c:pt idx="26" formatCode="#,##0">
                  <c:v>3750404.2030366445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3-4097-84DD-7FE1A515D92A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Lower Confidence 
Bound
(DEMAND)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Sheet3!$A$2:$A$28</c:f>
              <c:numCache>
                <c:formatCode>General</c:formatCode>
                <c:ptCount val="2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</c:numCache>
            </c:numRef>
          </c:cat>
          <c:val>
            <c:numRef>
              <c:f>Sheet3!$D$2:$D$28</c:f>
              <c:numCache>
                <c:formatCode>General</c:formatCode>
                <c:ptCount val="27"/>
                <c:pt idx="21" formatCode="#,##0">
                  <c:v>3587908.4999000002</c:v>
                </c:pt>
                <c:pt idx="22" formatCode="#,##0">
                  <c:v>3355039.6542622191</c:v>
                </c:pt>
                <c:pt idx="23" formatCode="#,##0">
                  <c:v>3373100.3609933201</c:v>
                </c:pt>
                <c:pt idx="24" formatCode="#,##0">
                  <c:v>3391790.0921935248</c:v>
                </c:pt>
                <c:pt idx="25" formatCode="#,##0">
                  <c:v>3411023.6898253998</c:v>
                </c:pt>
                <c:pt idx="26" formatCode="#,##0">
                  <c:v>3430733.2191077895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53-4097-84DD-7FE1A515D92A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Upper Confidence
Bound
(DEMAND)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Sheet3!$A$2:$A$28</c:f>
              <c:numCache>
                <c:formatCode>General</c:formatCode>
                <c:ptCount val="2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</c:numCache>
            </c:numRef>
          </c:cat>
          <c:val>
            <c:numRef>
              <c:f>Sheet3!$E$2:$E$28</c:f>
              <c:numCache>
                <c:formatCode>General</c:formatCode>
                <c:ptCount val="27"/>
                <c:pt idx="21" formatCode="#,##0">
                  <c:v>3587908.4999000002</c:v>
                </c:pt>
                <c:pt idx="22" formatCode="#,##0">
                  <c:v>3885775.6267924388</c:v>
                </c:pt>
                <c:pt idx="23" formatCode="#,##0">
                  <c:v>3932713.2013159953</c:v>
                </c:pt>
                <c:pt idx="24" formatCode="#,##0">
                  <c:v>3979021.7513704482</c:v>
                </c:pt>
                <c:pt idx="25" formatCode="#,##0">
                  <c:v>4024786.4349932317</c:v>
                </c:pt>
                <c:pt idx="26" formatCode="#,##0">
                  <c:v>4070075.1869654995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53-4097-84DD-7FE1A515D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45247"/>
        <c:axId val="373654559"/>
      </c:lineChart>
      <c:catAx>
        <c:axId val="2474524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654559"/>
        <c:crosses val="autoZero"/>
        <c:auto val="1"/>
        <c:lblAlgn val="ctr"/>
        <c:lblOffset val="100"/>
        <c:noMultiLvlLbl val="0"/>
      </c:catAx>
      <c:valAx>
        <c:axId val="3736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4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8</xdr:row>
      <xdr:rowOff>155574</xdr:rowOff>
    </xdr:from>
    <xdr:to>
      <xdr:col>17</xdr:col>
      <xdr:colOff>63500</xdr:colOff>
      <xdr:row>22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EFC6DC-2A62-4EFB-8BCE-337D015BF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0</xdr:row>
      <xdr:rowOff>60325</xdr:rowOff>
    </xdr:from>
    <xdr:to>
      <xdr:col>13</xdr:col>
      <xdr:colOff>415925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C7E46-A7E7-44F9-B6CB-CF880B815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6CD94-8312-4557-81A0-634A39F1D290}" name="Table1" displayName="Table1" ref="A1:E28" totalsRowShown="0" headerRowDxfId="1" dataDxfId="9" headerRowBorderDxfId="0" tableBorderDxfId="8" totalsRowBorderDxfId="7">
  <tableColumns count="5">
    <tableColumn id="1" xr3:uid="{6B8C652C-B97A-4C8B-89ED-2EB9D567CCF1}" name="YEAR" dataDxfId="6"/>
    <tableColumn id="2" xr3:uid="{9A52F2BE-FA35-4BA0-8AB6-7B321EA5D930}" name="DEMAND" dataDxfId="5"/>
    <tableColumn id="3" xr3:uid="{04D00A5A-62C1-4F41-B08A-2786F04518E6}" name="Forecast_x000a_(DEMAND)" dataDxfId="4">
      <calculatedColumnFormula>_xlfn.FORECAST.ETS(A2,$B$2:$B$23,$A$2:$A$23,1,1)</calculatedColumnFormula>
    </tableColumn>
    <tableColumn id="4" xr3:uid="{3F08F749-F605-454E-B414-FA9BC1BAC395}" name="Lower Confidence _x000a_Bound_x000a_(DEMAND)" dataDxfId="3">
      <calculatedColumnFormula>C2-_xlfn.FORECAST.ETS.CONFINT(A2,$B$2:$B$23,$A$2:$A$23,0.95,1,1)</calculatedColumnFormula>
    </tableColumn>
    <tableColumn id="5" xr3:uid="{18409126-1E5B-447E-90AB-5905571A8389}" name="Upper Confidence_x000a_Bound_x000a_(DEMAND)" dataDxfId="2">
      <calculatedColumnFormula>C2+_xlfn.FORECAST.ETS.CONFINT(A2,$B$2:$B$23,$A$2:$A$23,0.95,1,1)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99BB-51AD-4555-8489-B40F97A41805}">
  <dimension ref="A1:X2"/>
  <sheetViews>
    <sheetView topLeftCell="E1" workbookViewId="0">
      <selection activeCell="B1" sqref="B1:W2"/>
    </sheetView>
  </sheetViews>
  <sheetFormatPr defaultRowHeight="18" customHeight="1" x14ac:dyDescent="0.35"/>
  <cols>
    <col min="1" max="16384" width="8.7265625" style="3"/>
  </cols>
  <sheetData>
    <row r="1" spans="1:24" ht="18" customHeight="1" x14ac:dyDescent="0.35">
      <c r="A1" s="1" t="s">
        <v>0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  <c r="W1" s="2">
        <v>2023</v>
      </c>
    </row>
    <row r="2" spans="1:24" ht="18" customHeight="1" x14ac:dyDescent="0.35">
      <c r="B2" s="4">
        <v>2720624.3421</v>
      </c>
      <c r="C2" s="4">
        <v>2808469.4737</v>
      </c>
      <c r="D2" s="4">
        <v>3132709.8158999998</v>
      </c>
      <c r="E2" s="4">
        <v>3159045.2368999999</v>
      </c>
      <c r="F2" s="4">
        <v>3184014.9210000001</v>
      </c>
      <c r="G2" s="4">
        <v>3233841.2894000001</v>
      </c>
      <c r="H2" s="4">
        <v>3267908</v>
      </c>
      <c r="I2" s="4">
        <v>3324199.6579</v>
      </c>
      <c r="J2" s="4">
        <v>3446870.0789000001</v>
      </c>
      <c r="K2" s="4">
        <v>3454978.2896999996</v>
      </c>
      <c r="L2" s="4">
        <v>3484545.8684</v>
      </c>
      <c r="M2" s="4">
        <v>3502328.4211999997</v>
      </c>
      <c r="N2" s="4">
        <v>3514510.8684</v>
      </c>
      <c r="O2" s="4">
        <v>3601578.3684</v>
      </c>
      <c r="P2" s="4">
        <v>3622713.8684999999</v>
      </c>
      <c r="Q2" s="4">
        <v>3671171.7632999998</v>
      </c>
      <c r="R2" s="4">
        <v>3709804.9473000001</v>
      </c>
      <c r="S2" s="4">
        <v>3656511.9473999999</v>
      </c>
      <c r="T2" s="4">
        <v>3307403.7894000001</v>
      </c>
      <c r="U2" s="4">
        <v>3444699.9210000001</v>
      </c>
      <c r="V2" s="4">
        <v>3531987.5790999997</v>
      </c>
      <c r="W2" s="4">
        <v>3587908.4999000002</v>
      </c>
      <c r="X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59DB-E5DC-45D3-8977-59E215EC28A2}">
  <dimension ref="A1:F28"/>
  <sheetViews>
    <sheetView topLeftCell="A9" workbookViewId="0">
      <selection sqref="A1:B23"/>
    </sheetView>
  </sheetViews>
  <sheetFormatPr defaultRowHeight="18" customHeight="1" x14ac:dyDescent="0.35"/>
  <cols>
    <col min="2" max="2" width="10.81640625" customWidth="1"/>
  </cols>
  <sheetData>
    <row r="1" spans="1:6" ht="18" customHeight="1" thickBot="1" x14ac:dyDescent="0.4">
      <c r="A1" s="10" t="s">
        <v>1</v>
      </c>
      <c r="B1" s="10" t="s">
        <v>2</v>
      </c>
    </row>
    <row r="2" spans="1:6" ht="18" customHeight="1" x14ac:dyDescent="0.35">
      <c r="A2" s="8">
        <v>2002</v>
      </c>
      <c r="B2" s="9">
        <v>2720624.3421</v>
      </c>
      <c r="E2" t="e">
        <v>#N/A</v>
      </c>
      <c r="F2" t="e">
        <v>#N/A</v>
      </c>
    </row>
    <row r="3" spans="1:6" ht="18" customHeight="1" x14ac:dyDescent="0.35">
      <c r="A3" s="6">
        <v>2003</v>
      </c>
      <c r="B3" s="7">
        <v>2808469.4737</v>
      </c>
      <c r="E3" s="11">
        <f>B2</f>
        <v>2720624.3421</v>
      </c>
      <c r="F3" t="e">
        <v>#N/A</v>
      </c>
    </row>
    <row r="4" spans="1:6" ht="18" customHeight="1" x14ac:dyDescent="0.35">
      <c r="A4" s="6">
        <v>2004</v>
      </c>
      <c r="B4" s="7">
        <v>3132709.8158999998</v>
      </c>
      <c r="E4">
        <f t="shared" ref="E4:E23" si="0">0.7*B3+0.3*E3</f>
        <v>2782115.9342199997</v>
      </c>
      <c r="F4" t="e">
        <v>#N/A</v>
      </c>
    </row>
    <row r="5" spans="1:6" ht="18" customHeight="1" x14ac:dyDescent="0.35">
      <c r="A5" s="6">
        <v>2005</v>
      </c>
      <c r="B5" s="7">
        <v>3159045.2368999999</v>
      </c>
      <c r="E5">
        <f t="shared" si="0"/>
        <v>3027531.6513959998</v>
      </c>
      <c r="F5" t="e">
        <v>#N/A</v>
      </c>
    </row>
    <row r="6" spans="1:6" ht="18" customHeight="1" x14ac:dyDescent="0.35">
      <c r="A6" s="6">
        <v>2006</v>
      </c>
      <c r="B6" s="7">
        <v>3184014.9210000001</v>
      </c>
      <c r="E6">
        <f t="shared" si="0"/>
        <v>3119591.1612487999</v>
      </c>
      <c r="F6">
        <f t="shared" ref="F6:F23" si="1">SQRT(SUMXMY2(B3:B5,E3:E5)/3)</f>
        <v>222057.54523650635</v>
      </c>
    </row>
    <row r="7" spans="1:6" ht="18" customHeight="1" x14ac:dyDescent="0.35">
      <c r="A7" s="6">
        <v>2007</v>
      </c>
      <c r="B7" s="7">
        <v>3233841.2894000001</v>
      </c>
      <c r="E7">
        <f t="shared" si="0"/>
        <v>3164687.79307464</v>
      </c>
      <c r="F7">
        <f t="shared" si="1"/>
        <v>219364.47134396236</v>
      </c>
    </row>
    <row r="8" spans="1:6" ht="18" customHeight="1" x14ac:dyDescent="0.35">
      <c r="A8" s="6">
        <v>2008</v>
      </c>
      <c r="B8" s="7">
        <v>3267908</v>
      </c>
      <c r="E8">
        <f t="shared" si="0"/>
        <v>3213095.2405023919</v>
      </c>
      <c r="F8">
        <f t="shared" si="1"/>
        <v>93503.030337025091</v>
      </c>
    </row>
    <row r="9" spans="1:6" ht="18" customHeight="1" x14ac:dyDescent="0.35">
      <c r="A9" s="6">
        <v>2009</v>
      </c>
      <c r="B9" s="7">
        <v>3324199.6579</v>
      </c>
      <c r="E9">
        <f t="shared" si="0"/>
        <v>3251464.1721507171</v>
      </c>
      <c r="F9">
        <f t="shared" si="1"/>
        <v>63079.488156464366</v>
      </c>
    </row>
    <row r="10" spans="1:6" ht="18" customHeight="1" x14ac:dyDescent="0.35">
      <c r="A10" s="6">
        <v>2010</v>
      </c>
      <c r="B10" s="7">
        <v>3446870.0789000001</v>
      </c>
      <c r="E10">
        <f t="shared" si="0"/>
        <v>3302379.0121752145</v>
      </c>
      <c r="F10">
        <f t="shared" si="1"/>
        <v>66022.964552616977</v>
      </c>
    </row>
    <row r="11" spans="1:6" ht="18" customHeight="1" x14ac:dyDescent="0.35">
      <c r="A11" s="6">
        <v>2011</v>
      </c>
      <c r="B11" s="7">
        <v>3454978.2896999996</v>
      </c>
      <c r="E11">
        <f t="shared" si="0"/>
        <v>3403522.7588825645</v>
      </c>
      <c r="F11">
        <f t="shared" si="1"/>
        <v>98611.287139950335</v>
      </c>
    </row>
    <row r="12" spans="1:6" ht="18" customHeight="1" x14ac:dyDescent="0.35">
      <c r="A12" s="6">
        <v>2012</v>
      </c>
      <c r="B12" s="7">
        <v>3484545.8684</v>
      </c>
      <c r="E12">
        <f t="shared" si="0"/>
        <v>3439541.6304547689</v>
      </c>
      <c r="F12">
        <f t="shared" si="1"/>
        <v>98006.446900454102</v>
      </c>
    </row>
    <row r="13" spans="1:6" ht="18" customHeight="1" x14ac:dyDescent="0.35">
      <c r="A13" s="6">
        <v>2013</v>
      </c>
      <c r="B13" s="7">
        <v>3502328.4211999997</v>
      </c>
      <c r="E13">
        <f t="shared" si="0"/>
        <v>3471044.5970164305</v>
      </c>
      <c r="F13">
        <f t="shared" si="1"/>
        <v>92287.090913809894</v>
      </c>
    </row>
    <row r="14" spans="1:6" ht="18" customHeight="1" x14ac:dyDescent="0.35">
      <c r="A14" s="6">
        <v>2014</v>
      </c>
      <c r="B14" s="7">
        <v>3514510.8684</v>
      </c>
      <c r="E14">
        <f t="shared" si="0"/>
        <v>3492943.2739449288</v>
      </c>
      <c r="F14">
        <f t="shared" si="1"/>
        <v>43404.034913371339</v>
      </c>
    </row>
    <row r="15" spans="1:6" ht="18" customHeight="1" x14ac:dyDescent="0.35">
      <c r="A15" s="6">
        <v>2015</v>
      </c>
      <c r="B15" s="7">
        <v>3601578.3684</v>
      </c>
      <c r="E15">
        <f t="shared" si="0"/>
        <v>3508040.5900634788</v>
      </c>
      <c r="F15">
        <f t="shared" si="1"/>
        <v>34005.980940406538</v>
      </c>
    </row>
    <row r="16" spans="1:6" ht="18" customHeight="1" x14ac:dyDescent="0.35">
      <c r="A16" s="6">
        <v>2016</v>
      </c>
      <c r="B16" s="7">
        <v>3622713.8684999999</v>
      </c>
      <c r="E16">
        <f t="shared" si="0"/>
        <v>3573517.0348990439</v>
      </c>
      <c r="F16">
        <f t="shared" si="1"/>
        <v>58289.949854896593</v>
      </c>
    </row>
    <row r="17" spans="1:6" ht="18" customHeight="1" x14ac:dyDescent="0.35">
      <c r="A17" s="6">
        <v>2017</v>
      </c>
      <c r="B17" s="7">
        <v>3671171.7632999998</v>
      </c>
      <c r="E17">
        <f t="shared" si="0"/>
        <v>3607954.8184197126</v>
      </c>
      <c r="F17">
        <f t="shared" si="1"/>
        <v>62275.745795268631</v>
      </c>
    </row>
    <row r="18" spans="1:6" ht="18" customHeight="1" x14ac:dyDescent="0.35">
      <c r="A18" s="6">
        <v>2018</v>
      </c>
      <c r="B18" s="7">
        <v>3709804.9473000001</v>
      </c>
      <c r="E18">
        <f t="shared" si="0"/>
        <v>3652206.6798359137</v>
      </c>
      <c r="F18">
        <f t="shared" si="1"/>
        <v>71100.929512183822</v>
      </c>
    </row>
    <row r="19" spans="1:6" ht="18" customHeight="1" x14ac:dyDescent="0.35">
      <c r="A19" s="6">
        <v>2019</v>
      </c>
      <c r="B19" s="7">
        <v>3656511.9473999999</v>
      </c>
      <c r="E19">
        <f t="shared" si="0"/>
        <v>3692525.4670607736</v>
      </c>
      <c r="F19">
        <f t="shared" si="1"/>
        <v>56962.768458066406</v>
      </c>
    </row>
    <row r="20" spans="1:6" ht="18" customHeight="1" x14ac:dyDescent="0.35">
      <c r="A20" s="6">
        <v>2020</v>
      </c>
      <c r="B20" s="7">
        <v>3307403.7894000001</v>
      </c>
      <c r="E20">
        <f t="shared" si="0"/>
        <v>3667316.0032982319</v>
      </c>
      <c r="F20">
        <f t="shared" si="1"/>
        <v>53575.231009670359</v>
      </c>
    </row>
    <row r="21" spans="1:6" ht="18" customHeight="1" x14ac:dyDescent="0.35">
      <c r="A21" s="6">
        <v>2021</v>
      </c>
      <c r="B21" s="7">
        <v>3444699.9210000001</v>
      </c>
      <c r="E21">
        <f t="shared" si="0"/>
        <v>3415377.4535694695</v>
      </c>
      <c r="F21">
        <f t="shared" si="1"/>
        <v>211464.2095220433</v>
      </c>
    </row>
    <row r="22" spans="1:6" ht="18" customHeight="1" x14ac:dyDescent="0.35">
      <c r="A22" s="6">
        <v>2022</v>
      </c>
      <c r="B22" s="7">
        <v>3531987.5790999997</v>
      </c>
      <c r="E22">
        <f t="shared" si="0"/>
        <v>3435903.1807708405</v>
      </c>
      <c r="F22">
        <f t="shared" si="1"/>
        <v>209518.16341922717</v>
      </c>
    </row>
    <row r="23" spans="1:6" ht="18" customHeight="1" x14ac:dyDescent="0.35">
      <c r="A23" s="6">
        <v>2023</v>
      </c>
      <c r="B23" s="7">
        <v>3587908.4999000002</v>
      </c>
      <c r="E23">
        <f t="shared" si="0"/>
        <v>3503162.2596012517</v>
      </c>
      <c r="F23">
        <f t="shared" si="1"/>
        <v>215738.12861245891</v>
      </c>
    </row>
    <row r="24" spans="1:6" ht="18" customHeight="1" x14ac:dyDescent="0.35">
      <c r="A24" s="12">
        <v>2024</v>
      </c>
      <c r="B24" s="13">
        <f>FORECAST(2024, $B$2:B23, $A$2:A23)</f>
        <v>3754095.8875688314</v>
      </c>
    </row>
    <row r="25" spans="1:6" ht="18" customHeight="1" x14ac:dyDescent="0.35">
      <c r="A25" s="12">
        <v>2025</v>
      </c>
      <c r="B25" s="13">
        <f>FORECAST(2025, $B$2:B24, $A$2:A24)</f>
        <v>3786595.0281961635</v>
      </c>
    </row>
    <row r="26" spans="1:6" ht="18" customHeight="1" x14ac:dyDescent="0.35">
      <c r="A26" s="12">
        <v>2026</v>
      </c>
      <c r="B26" s="13">
        <f>FORECAST(2026, $B$2:B25, $A$2:A25)</f>
        <v>3819094.1688234881</v>
      </c>
    </row>
    <row r="27" spans="1:6" ht="18" customHeight="1" x14ac:dyDescent="0.35">
      <c r="A27" s="12">
        <v>2027</v>
      </c>
      <c r="B27" s="13">
        <f>FORECAST(2027, $B$2:B26, $A$2:A26)</f>
        <v>3851593.3094508201</v>
      </c>
    </row>
    <row r="28" spans="1:6" ht="18" customHeight="1" x14ac:dyDescent="0.35">
      <c r="A28" s="12">
        <v>2028</v>
      </c>
      <c r="B28" s="13">
        <f>FORECAST(2028, $B$2:B27, $A$2:A27)</f>
        <v>3884092.4500781521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341C-651A-4907-9589-1529135D64D0}">
  <dimension ref="A1:E29"/>
  <sheetViews>
    <sheetView tabSelected="1" workbookViewId="0">
      <selection activeCell="G7" sqref="G7"/>
    </sheetView>
  </sheetViews>
  <sheetFormatPr defaultRowHeight="18" customHeight="1" x14ac:dyDescent="0.35"/>
  <cols>
    <col min="1" max="1" width="8.7265625" style="5"/>
    <col min="2" max="2" width="10.54296875" style="3" customWidth="1"/>
    <col min="3" max="3" width="9.81640625" style="3" bestFit="1" customWidth="1"/>
    <col min="4" max="4" width="15.81640625" style="3" bestFit="1" customWidth="1"/>
    <col min="5" max="5" width="15.90625" style="3" bestFit="1" customWidth="1"/>
    <col min="6" max="16384" width="8.7265625" style="3"/>
  </cols>
  <sheetData>
    <row r="1" spans="1:5" ht="49.5" customHeight="1" thickBot="1" x14ac:dyDescent="0.4">
      <c r="A1" s="25" t="s">
        <v>1</v>
      </c>
      <c r="B1" s="26" t="s">
        <v>2</v>
      </c>
      <c r="C1" s="27" t="s">
        <v>3</v>
      </c>
      <c r="D1" s="27" t="s">
        <v>4</v>
      </c>
      <c r="E1" s="28" t="s">
        <v>5</v>
      </c>
    </row>
    <row r="2" spans="1:5" ht="18" customHeight="1" x14ac:dyDescent="0.35">
      <c r="A2" s="21">
        <v>2002</v>
      </c>
      <c r="B2" s="22">
        <v>2720624.3421</v>
      </c>
      <c r="C2" s="23"/>
      <c r="D2" s="23"/>
      <c r="E2" s="24"/>
    </row>
    <row r="3" spans="1:5" ht="18" customHeight="1" x14ac:dyDescent="0.35">
      <c r="A3" s="16">
        <v>2003</v>
      </c>
      <c r="B3" s="17">
        <v>2808469.4737</v>
      </c>
      <c r="C3" s="18"/>
      <c r="D3" s="18"/>
      <c r="E3" s="19"/>
    </row>
    <row r="4" spans="1:5" ht="18" customHeight="1" x14ac:dyDescent="0.35">
      <c r="A4" s="16">
        <v>2004</v>
      </c>
      <c r="B4" s="17">
        <v>3132709.8158999998</v>
      </c>
      <c r="C4" s="18"/>
      <c r="D4" s="18"/>
      <c r="E4" s="19"/>
    </row>
    <row r="5" spans="1:5" ht="18" customHeight="1" x14ac:dyDescent="0.35">
      <c r="A5" s="16">
        <v>2005</v>
      </c>
      <c r="B5" s="17">
        <v>3159045.2368999999</v>
      </c>
      <c r="C5" s="18"/>
      <c r="D5" s="18"/>
      <c r="E5" s="19"/>
    </row>
    <row r="6" spans="1:5" ht="18" customHeight="1" x14ac:dyDescent="0.35">
      <c r="A6" s="16">
        <v>2006</v>
      </c>
      <c r="B6" s="17">
        <v>3184014.9210000001</v>
      </c>
      <c r="C6" s="18"/>
      <c r="D6" s="18"/>
      <c r="E6" s="19"/>
    </row>
    <row r="7" spans="1:5" ht="18" customHeight="1" x14ac:dyDescent="0.35">
      <c r="A7" s="16">
        <v>2007</v>
      </c>
      <c r="B7" s="17">
        <v>3233841.2894000001</v>
      </c>
      <c r="C7" s="18"/>
      <c r="D7" s="18"/>
      <c r="E7" s="19"/>
    </row>
    <row r="8" spans="1:5" ht="18" customHeight="1" x14ac:dyDescent="0.35">
      <c r="A8" s="16">
        <v>2008</v>
      </c>
      <c r="B8" s="17">
        <v>3267908</v>
      </c>
      <c r="C8" s="18"/>
      <c r="D8" s="18"/>
      <c r="E8" s="19"/>
    </row>
    <row r="9" spans="1:5" ht="18" customHeight="1" x14ac:dyDescent="0.35">
      <c r="A9" s="16">
        <v>2009</v>
      </c>
      <c r="B9" s="17">
        <v>3324199.6579</v>
      </c>
      <c r="C9" s="18"/>
      <c r="D9" s="18"/>
      <c r="E9" s="19"/>
    </row>
    <row r="10" spans="1:5" ht="18" customHeight="1" x14ac:dyDescent="0.35">
      <c r="A10" s="16">
        <v>2010</v>
      </c>
      <c r="B10" s="17">
        <v>3446870.0789000001</v>
      </c>
      <c r="C10" s="18"/>
      <c r="D10" s="18"/>
      <c r="E10" s="19"/>
    </row>
    <row r="11" spans="1:5" ht="18" customHeight="1" x14ac:dyDescent="0.35">
      <c r="A11" s="16">
        <v>2011</v>
      </c>
      <c r="B11" s="17">
        <v>3454978.2896999996</v>
      </c>
      <c r="C11" s="18"/>
      <c r="D11" s="18"/>
      <c r="E11" s="19"/>
    </row>
    <row r="12" spans="1:5" ht="18" customHeight="1" x14ac:dyDescent="0.35">
      <c r="A12" s="16">
        <v>2012</v>
      </c>
      <c r="B12" s="17">
        <v>3484545.8684</v>
      </c>
      <c r="C12" s="18"/>
      <c r="D12" s="18"/>
      <c r="E12" s="19"/>
    </row>
    <row r="13" spans="1:5" ht="18" customHeight="1" x14ac:dyDescent="0.35">
      <c r="A13" s="16">
        <v>2013</v>
      </c>
      <c r="B13" s="17">
        <v>3502328.4211999997</v>
      </c>
      <c r="C13" s="18"/>
      <c r="D13" s="18"/>
      <c r="E13" s="19"/>
    </row>
    <row r="14" spans="1:5" ht="18" customHeight="1" x14ac:dyDescent="0.35">
      <c r="A14" s="16">
        <v>2014</v>
      </c>
      <c r="B14" s="17">
        <v>3514510.8684</v>
      </c>
      <c r="C14" s="18"/>
      <c r="D14" s="18"/>
      <c r="E14" s="19"/>
    </row>
    <row r="15" spans="1:5" ht="18" customHeight="1" x14ac:dyDescent="0.35">
      <c r="A15" s="16">
        <v>2015</v>
      </c>
      <c r="B15" s="17">
        <v>3601578.3684</v>
      </c>
      <c r="C15" s="18"/>
      <c r="D15" s="18"/>
      <c r="E15" s="19"/>
    </row>
    <row r="16" spans="1:5" ht="18" customHeight="1" x14ac:dyDescent="0.35">
      <c r="A16" s="16">
        <v>2016</v>
      </c>
      <c r="B16" s="17">
        <v>3622713.8684999999</v>
      </c>
      <c r="C16" s="18"/>
      <c r="D16" s="18"/>
      <c r="E16" s="19"/>
    </row>
    <row r="17" spans="1:5" ht="18" customHeight="1" x14ac:dyDescent="0.35">
      <c r="A17" s="16">
        <v>2017</v>
      </c>
      <c r="B17" s="17">
        <v>3671171.7632999998</v>
      </c>
      <c r="C17" s="18"/>
      <c r="D17" s="18"/>
      <c r="E17" s="19"/>
    </row>
    <row r="18" spans="1:5" ht="18" customHeight="1" x14ac:dyDescent="0.35">
      <c r="A18" s="16">
        <v>2018</v>
      </c>
      <c r="B18" s="17">
        <v>3709804.9473000001</v>
      </c>
      <c r="C18" s="18"/>
      <c r="D18" s="18"/>
      <c r="E18" s="19"/>
    </row>
    <row r="19" spans="1:5" ht="18" customHeight="1" x14ac:dyDescent="0.35">
      <c r="A19" s="16">
        <v>2019</v>
      </c>
      <c r="B19" s="17">
        <v>3656511.9473999999</v>
      </c>
      <c r="C19" s="18"/>
      <c r="D19" s="18"/>
      <c r="E19" s="19"/>
    </row>
    <row r="20" spans="1:5" ht="18" customHeight="1" x14ac:dyDescent="0.35">
      <c r="A20" s="16">
        <v>2020</v>
      </c>
      <c r="B20" s="17">
        <v>3307403.7894000001</v>
      </c>
      <c r="C20" s="18"/>
      <c r="D20" s="18"/>
      <c r="E20" s="19"/>
    </row>
    <row r="21" spans="1:5" ht="18" customHeight="1" x14ac:dyDescent="0.35">
      <c r="A21" s="16">
        <v>2021</v>
      </c>
      <c r="B21" s="17">
        <v>3444699.9210000001</v>
      </c>
      <c r="C21" s="18"/>
      <c r="D21" s="18"/>
      <c r="E21" s="19"/>
    </row>
    <row r="22" spans="1:5" ht="18" customHeight="1" x14ac:dyDescent="0.35">
      <c r="A22" s="16">
        <v>2022</v>
      </c>
      <c r="B22" s="17">
        <v>3531987.5790999997</v>
      </c>
      <c r="C22" s="18"/>
      <c r="D22" s="18"/>
      <c r="E22" s="19"/>
    </row>
    <row r="23" spans="1:5" ht="18" customHeight="1" x14ac:dyDescent="0.35">
      <c r="A23" s="16">
        <v>2023</v>
      </c>
      <c r="B23" s="17">
        <v>3587908.4999000002</v>
      </c>
      <c r="C23" s="17">
        <v>3587908.4999000002</v>
      </c>
      <c r="D23" s="17">
        <v>3587908.4999000002</v>
      </c>
      <c r="E23" s="20">
        <v>3587908.4999000002</v>
      </c>
    </row>
    <row r="24" spans="1:5" ht="18" customHeight="1" x14ac:dyDescent="0.35">
      <c r="A24" s="29">
        <v>2024</v>
      </c>
      <c r="B24" s="30"/>
      <c r="C24" s="31">
        <f>_xlfn.FORECAST.ETS(A24,$B$2:$B$23,$A$2:$A$23,1,1)</f>
        <v>3620407.6405273289</v>
      </c>
      <c r="D24" s="31">
        <f>C24-_xlfn.FORECAST.ETS.CONFINT(A24,$B$2:$B$23,$A$2:$A$23,0.95,1,1)</f>
        <v>3355039.6542622191</v>
      </c>
      <c r="E24" s="32">
        <f>C24+_xlfn.FORECAST.ETS.CONFINT(A24,$B$2:$B$23,$A$2:$A$23,0.95,1,1)</f>
        <v>3885775.6267924388</v>
      </c>
    </row>
    <row r="25" spans="1:5" ht="18" customHeight="1" x14ac:dyDescent="0.35">
      <c r="A25" s="29">
        <v>2025</v>
      </c>
      <c r="B25" s="30"/>
      <c r="C25" s="31">
        <f>_xlfn.FORECAST.ETS(A25,$B$2:$B$23,$A$2:$A$23,1,1)</f>
        <v>3652906.7811546577</v>
      </c>
      <c r="D25" s="31">
        <f>C25-_xlfn.FORECAST.ETS.CONFINT(A25,$B$2:$B$23,$A$2:$A$23,0.95,1,1)</f>
        <v>3373100.3609933201</v>
      </c>
      <c r="E25" s="32">
        <f>C25+_xlfn.FORECAST.ETS.CONFINT(A25,$B$2:$B$23,$A$2:$A$23,0.95,1,1)</f>
        <v>3932713.2013159953</v>
      </c>
    </row>
    <row r="26" spans="1:5" ht="18" customHeight="1" x14ac:dyDescent="0.35">
      <c r="A26" s="29">
        <v>2026</v>
      </c>
      <c r="B26" s="30"/>
      <c r="C26" s="31">
        <f>_xlfn.FORECAST.ETS(A26,$B$2:$B$23,$A$2:$A$23,1,1)</f>
        <v>3685405.9217819865</v>
      </c>
      <c r="D26" s="31">
        <f>C26-_xlfn.FORECAST.ETS.CONFINT(A26,$B$2:$B$23,$A$2:$A$23,0.95,1,1)</f>
        <v>3391790.0921935248</v>
      </c>
      <c r="E26" s="32">
        <f>C26+_xlfn.FORECAST.ETS.CONFINT(A26,$B$2:$B$23,$A$2:$A$23,0.95,1,1)</f>
        <v>3979021.7513704482</v>
      </c>
    </row>
    <row r="27" spans="1:5" ht="18" customHeight="1" x14ac:dyDescent="0.35">
      <c r="A27" s="29">
        <v>2027</v>
      </c>
      <c r="B27" s="30"/>
      <c r="C27" s="31">
        <f>_xlfn.FORECAST.ETS(A27,$B$2:$B$23,$A$2:$A$23,1,1)</f>
        <v>3717905.0624093157</v>
      </c>
      <c r="D27" s="31">
        <f>C27-_xlfn.FORECAST.ETS.CONFINT(A27,$B$2:$B$23,$A$2:$A$23,0.95,1,1)</f>
        <v>3411023.6898253998</v>
      </c>
      <c r="E27" s="32">
        <f>C27+_xlfn.FORECAST.ETS.CONFINT(A27,$B$2:$B$23,$A$2:$A$23,0.95,1,1)</f>
        <v>4024786.4349932317</v>
      </c>
    </row>
    <row r="28" spans="1:5" ht="18" customHeight="1" x14ac:dyDescent="0.35">
      <c r="A28" s="33">
        <v>2028</v>
      </c>
      <c r="B28" s="34"/>
      <c r="C28" s="35">
        <f>_xlfn.FORECAST.ETS(A28,$B$2:$B$23,$A$2:$A$23,1,1)</f>
        <v>3750404.2030366445</v>
      </c>
      <c r="D28" s="35">
        <f>C28-_xlfn.FORECAST.ETS.CONFINT(A28,$B$2:$B$23,$A$2:$A$23,0.95,1,1)</f>
        <v>3430733.2191077895</v>
      </c>
      <c r="E28" s="36">
        <f>C28+_xlfn.FORECAST.ETS.CONFINT(A28,$B$2:$B$23,$A$2:$A$23,0.95,1,1)</f>
        <v>4070075.1869654995</v>
      </c>
    </row>
    <row r="29" spans="1:5" ht="18" customHeight="1" x14ac:dyDescent="0.35">
      <c r="A29" s="14"/>
      <c r="B29" s="15"/>
      <c r="C29" s="15"/>
      <c r="D29" s="15"/>
      <c r="E29" s="1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2024-06-01T20:03:25Z</dcterms:created>
  <dcterms:modified xsi:type="dcterms:W3CDTF">2024-06-23T03:26:42Z</dcterms:modified>
</cp:coreProperties>
</file>