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.vanderpol\Documents\IOT\BedClock\01 System\"/>
    </mc:Choice>
  </mc:AlternateContent>
  <xr:revisionPtr revIDLastSave="0" documentId="13_ncr:1_{8BA62AA1-A8F6-4B29-B733-45D32E55B4E3}" xr6:coauthVersionLast="47" xr6:coauthVersionMax="47" xr10:uidLastSave="{00000000-0000-0000-0000-000000000000}"/>
  <bookViews>
    <workbookView xWindow="-108" yWindow="-108" windowWidth="23256" windowHeight="12576" xr2:uid="{2C357F22-047C-4150-842C-CC7F24DE33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2" l="1"/>
  <c r="I9" i="2"/>
  <c r="I8" i="2"/>
  <c r="I7" i="2"/>
  <c r="I6" i="2"/>
  <c r="I5" i="2"/>
  <c r="I4" i="2"/>
  <c r="I3" i="2"/>
  <c r="I2" i="2"/>
  <c r="H4" i="2"/>
  <c r="H5" i="2" s="1"/>
  <c r="H6" i="2" s="1"/>
  <c r="H7" i="2" s="1"/>
  <c r="H8" i="2" s="1"/>
  <c r="H9" i="2" s="1"/>
  <c r="H10" i="2" s="1"/>
  <c r="H3" i="2"/>
  <c r="P26" i="1"/>
  <c r="P25" i="1"/>
  <c r="K25" i="1"/>
  <c r="K24" i="1"/>
  <c r="K23" i="1"/>
  <c r="K20" i="1"/>
  <c r="M8" i="1"/>
  <c r="M7" i="1"/>
  <c r="M6" i="1"/>
  <c r="D1" i="1"/>
  <c r="D2" i="1"/>
  <c r="D5" i="1"/>
  <c r="D6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D4" i="1" l="1"/>
  <c r="D13" i="1" l="1"/>
  <c r="D15" i="1" s="1"/>
  <c r="H1" i="1" s="1"/>
  <c r="G1" i="1"/>
</calcChain>
</file>

<file path=xl/sharedStrings.xml><?xml version="1.0" encoding="utf-8"?>
<sst xmlns="http://schemas.openxmlformats.org/spreadsheetml/2006/main" count="46" uniqueCount="38">
  <si>
    <t>sunrise</t>
  </si>
  <si>
    <t>current time</t>
  </si>
  <si>
    <t>sunset</t>
  </si>
  <si>
    <t>daylength</t>
  </si>
  <si>
    <t>lower clipping point</t>
  </si>
  <si>
    <t>minimum intensity</t>
  </si>
  <si>
    <t>maximum intensity</t>
  </si>
  <si>
    <t>amplitude</t>
  </si>
  <si>
    <t>=min(max(amplitude, lower clipping point), upper clipping point)</t>
  </si>
  <si>
    <t>upper clipping point</t>
  </si>
  <si>
    <t>u8g2.setContrast(</t>
  </si>
  <si>
    <t>=sunset-sunrise</t>
  </si>
  <si>
    <t>Sunrise: Sat Jun 12 05:11:28 2021</t>
  </si>
  <si>
    <t>16:19:23.631 -&gt; Current time: Sat Jun 12 16:19:23 2021</t>
  </si>
  <si>
    <t>16:19:23.631 -&gt; Sunset: Sat Jun 12 21:54:09 2021</t>
  </si>
  <si>
    <t>16:19:23.631 -&gt; Sunrise: 1623467488Now: 1623507563Sunset: 1623527649Day length: 60161.000</t>
  </si>
  <si>
    <t>now</t>
  </si>
  <si>
    <t>(sunrise+sunset)/2</t>
  </si>
  <si>
    <t>t0</t>
  </si>
  <si>
    <t>t1</t>
  </si>
  <si>
    <t>t2</t>
  </si>
  <si>
    <t>t3</t>
  </si>
  <si>
    <t>t4</t>
  </si>
  <si>
    <t>t2-12*60*60</t>
  </si>
  <si>
    <t>t2+12*60*60</t>
  </si>
  <si>
    <t>f(t)</t>
  </si>
  <si>
    <t>t</t>
  </si>
  <si>
    <t>sin(f(t))</t>
  </si>
  <si>
    <t>pi</t>
  </si>
  <si>
    <t>1.5*pi</t>
  </si>
  <si>
    <t>1.25*pi</t>
  </si>
  <si>
    <t>0.75*pi</t>
  </si>
  <si>
    <t>0.5*pi</t>
  </si>
  <si>
    <t>0.25*pi</t>
  </si>
  <si>
    <t>1.75*pi</t>
  </si>
  <si>
    <t>2*pi</t>
  </si>
  <si>
    <t>0</t>
  </si>
  <si>
    <t>=SIN(PI()*(current time-sunrise)/daylength)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</si>
</sst>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20" fontId="1" fillId="0" borderId="0" xfId="0" applyNumberFormat="1" applyFont="1"/>
    <xf numFmtId="0" fontId="1" fillId="0" borderId="0" xfId="0" applyFont="1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9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Sheet1!$F$2:$F$50</c:f>
              <c:numCache>
                <c:formatCode>h:mm</c:formatCode>
                <c:ptCount val="49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0.10416666666666666</c:v>
                </c:pt>
                <c:pt idx="6">
                  <c:v>0.12499999999999999</c:v>
                </c:pt>
                <c:pt idx="7">
                  <c:v>0.14583333333333331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0.22916666666666669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0.29166666666666663</c:v>
                </c:pt>
                <c:pt idx="15">
                  <c:v>0.31249999999999994</c:v>
                </c:pt>
                <c:pt idx="16">
                  <c:v>0.33333333333333326</c:v>
                </c:pt>
                <c:pt idx="17">
                  <c:v>0.35416666666666657</c:v>
                </c:pt>
                <c:pt idx="18">
                  <c:v>0.37499999999999989</c:v>
                </c:pt>
                <c:pt idx="19">
                  <c:v>0.3958333333333332</c:v>
                </c:pt>
                <c:pt idx="20">
                  <c:v>0.41666666666666652</c:v>
                </c:pt>
                <c:pt idx="21">
                  <c:v>0.43749999999999983</c:v>
                </c:pt>
                <c:pt idx="22">
                  <c:v>0.45833333333333315</c:v>
                </c:pt>
                <c:pt idx="23">
                  <c:v>0.47916666666666646</c:v>
                </c:pt>
                <c:pt idx="24">
                  <c:v>0.49999999999999978</c:v>
                </c:pt>
                <c:pt idx="25">
                  <c:v>0.52083333333333315</c:v>
                </c:pt>
                <c:pt idx="26">
                  <c:v>0.54166666666666652</c:v>
                </c:pt>
                <c:pt idx="27">
                  <c:v>0.56249999999999989</c:v>
                </c:pt>
                <c:pt idx="28">
                  <c:v>0.58333333333333326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0.66666666666666674</c:v>
                </c:pt>
                <c:pt idx="33">
                  <c:v>0.68750000000000011</c:v>
                </c:pt>
                <c:pt idx="34">
                  <c:v>0.70833333333333348</c:v>
                </c:pt>
                <c:pt idx="35">
                  <c:v>0.72916666666666685</c:v>
                </c:pt>
                <c:pt idx="36">
                  <c:v>0.75000000000000022</c:v>
                </c:pt>
                <c:pt idx="37">
                  <c:v>0.77083333333333359</c:v>
                </c:pt>
                <c:pt idx="38">
                  <c:v>0.79166666666666696</c:v>
                </c:pt>
                <c:pt idx="39">
                  <c:v>0.81250000000000033</c:v>
                </c:pt>
                <c:pt idx="40">
                  <c:v>0.8333333333333337</c:v>
                </c:pt>
                <c:pt idx="41">
                  <c:v>0.85416666666666707</c:v>
                </c:pt>
                <c:pt idx="42">
                  <c:v>0.87500000000000044</c:v>
                </c:pt>
                <c:pt idx="43">
                  <c:v>0.89583333333333381</c:v>
                </c:pt>
                <c:pt idx="44">
                  <c:v>0.91666666666666718</c:v>
                </c:pt>
                <c:pt idx="45">
                  <c:v>0.93750000000000056</c:v>
                </c:pt>
                <c:pt idx="46">
                  <c:v>0.95833333333333393</c:v>
                </c:pt>
                <c:pt idx="47">
                  <c:v>0.9791666666666673</c:v>
                </c:pt>
                <c:pt idx="48">
                  <c:v>0.99930555555555556</c:v>
                </c:pt>
              </c:numCache>
            </c:numRef>
          </c:xVal>
          <c:yVal>
            <c:numRef>
              <c:f>Sheet1!$H$2:$H$50</c:f>
              <c:numCache>
                <c:formatCode>General</c:formatCode>
                <c:ptCount val="4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40</c:v>
                </c:pt>
                <c:pt idx="9">
                  <c:v>68</c:v>
                </c:pt>
                <c:pt idx="10">
                  <c:v>97</c:v>
                </c:pt>
                <c:pt idx="11">
                  <c:v>126</c:v>
                </c:pt>
                <c:pt idx="12">
                  <c:v>155</c:v>
                </c:pt>
                <c:pt idx="13">
                  <c:v>184</c:v>
                </c:pt>
                <c:pt idx="14">
                  <c:v>213</c:v>
                </c:pt>
                <c:pt idx="15">
                  <c:v>241</c:v>
                </c:pt>
                <c:pt idx="16">
                  <c:v>256</c:v>
                </c:pt>
                <c:pt idx="17">
                  <c:v>256</c:v>
                </c:pt>
                <c:pt idx="18">
                  <c:v>256</c:v>
                </c:pt>
                <c:pt idx="19">
                  <c:v>256</c:v>
                </c:pt>
                <c:pt idx="20">
                  <c:v>256</c:v>
                </c:pt>
                <c:pt idx="21">
                  <c:v>256</c:v>
                </c:pt>
                <c:pt idx="22">
                  <c:v>256</c:v>
                </c:pt>
                <c:pt idx="23">
                  <c:v>256</c:v>
                </c:pt>
                <c:pt idx="24">
                  <c:v>256</c:v>
                </c:pt>
                <c:pt idx="25">
                  <c:v>256</c:v>
                </c:pt>
                <c:pt idx="26">
                  <c:v>256</c:v>
                </c:pt>
                <c:pt idx="27">
                  <c:v>256</c:v>
                </c:pt>
                <c:pt idx="28">
                  <c:v>256</c:v>
                </c:pt>
                <c:pt idx="29">
                  <c:v>256</c:v>
                </c:pt>
                <c:pt idx="30">
                  <c:v>256</c:v>
                </c:pt>
                <c:pt idx="31">
                  <c:v>256</c:v>
                </c:pt>
                <c:pt idx="32">
                  <c:v>256</c:v>
                </c:pt>
                <c:pt idx="33">
                  <c:v>256</c:v>
                </c:pt>
                <c:pt idx="34">
                  <c:v>256</c:v>
                </c:pt>
                <c:pt idx="35">
                  <c:v>256</c:v>
                </c:pt>
                <c:pt idx="36">
                  <c:v>256</c:v>
                </c:pt>
                <c:pt idx="37">
                  <c:v>256</c:v>
                </c:pt>
                <c:pt idx="38">
                  <c:v>256</c:v>
                </c:pt>
                <c:pt idx="39">
                  <c:v>256</c:v>
                </c:pt>
                <c:pt idx="40">
                  <c:v>236</c:v>
                </c:pt>
                <c:pt idx="41">
                  <c:v>208</c:v>
                </c:pt>
                <c:pt idx="42">
                  <c:v>179</c:v>
                </c:pt>
                <c:pt idx="43">
                  <c:v>150</c:v>
                </c:pt>
                <c:pt idx="44">
                  <c:v>121</c:v>
                </c:pt>
                <c:pt idx="45">
                  <c:v>92</c:v>
                </c:pt>
                <c:pt idx="46">
                  <c:v>63</c:v>
                </c:pt>
                <c:pt idx="47">
                  <c:v>35</c:v>
                </c:pt>
                <c:pt idx="4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67-44AB-9E0D-1035111A3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840287"/>
        <c:axId val="721839455"/>
      </c:scatterChart>
      <c:valAx>
        <c:axId val="72184028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21839455"/>
        <c:crosses val="autoZero"/>
        <c:crossBetween val="midCat"/>
      </c:valAx>
      <c:valAx>
        <c:axId val="721839455"/>
        <c:scaling>
          <c:orientation val="minMax"/>
          <c:max val="25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21840287"/>
        <c:crosses val="autoZero"/>
        <c:crossBetween val="midCat"/>
        <c:majorUnit val="32"/>
        <c:minorUnit val="16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Sheet1!$F$2:$F$50</c:f>
              <c:numCache>
                <c:formatCode>h:mm</c:formatCode>
                <c:ptCount val="49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0.10416666666666666</c:v>
                </c:pt>
                <c:pt idx="6">
                  <c:v>0.12499999999999999</c:v>
                </c:pt>
                <c:pt idx="7">
                  <c:v>0.14583333333333331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0.22916666666666669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0.29166666666666663</c:v>
                </c:pt>
                <c:pt idx="15">
                  <c:v>0.31249999999999994</c:v>
                </c:pt>
                <c:pt idx="16">
                  <c:v>0.33333333333333326</c:v>
                </c:pt>
                <c:pt idx="17">
                  <c:v>0.35416666666666657</c:v>
                </c:pt>
                <c:pt idx="18">
                  <c:v>0.37499999999999989</c:v>
                </c:pt>
                <c:pt idx="19">
                  <c:v>0.3958333333333332</c:v>
                </c:pt>
                <c:pt idx="20">
                  <c:v>0.41666666666666652</c:v>
                </c:pt>
                <c:pt idx="21">
                  <c:v>0.43749999999999983</c:v>
                </c:pt>
                <c:pt idx="22">
                  <c:v>0.45833333333333315</c:v>
                </c:pt>
                <c:pt idx="23">
                  <c:v>0.47916666666666646</c:v>
                </c:pt>
                <c:pt idx="24">
                  <c:v>0.49999999999999978</c:v>
                </c:pt>
                <c:pt idx="25">
                  <c:v>0.52083333333333315</c:v>
                </c:pt>
                <c:pt idx="26">
                  <c:v>0.54166666666666652</c:v>
                </c:pt>
                <c:pt idx="27">
                  <c:v>0.56249999999999989</c:v>
                </c:pt>
                <c:pt idx="28">
                  <c:v>0.58333333333333326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0.66666666666666674</c:v>
                </c:pt>
                <c:pt idx="33">
                  <c:v>0.68750000000000011</c:v>
                </c:pt>
                <c:pt idx="34">
                  <c:v>0.70833333333333348</c:v>
                </c:pt>
                <c:pt idx="35">
                  <c:v>0.72916666666666685</c:v>
                </c:pt>
                <c:pt idx="36">
                  <c:v>0.75000000000000022</c:v>
                </c:pt>
                <c:pt idx="37">
                  <c:v>0.77083333333333359</c:v>
                </c:pt>
                <c:pt idx="38">
                  <c:v>0.79166666666666696</c:v>
                </c:pt>
                <c:pt idx="39">
                  <c:v>0.81250000000000033</c:v>
                </c:pt>
                <c:pt idx="40">
                  <c:v>0.8333333333333337</c:v>
                </c:pt>
                <c:pt idx="41">
                  <c:v>0.85416666666666707</c:v>
                </c:pt>
                <c:pt idx="42">
                  <c:v>0.87500000000000044</c:v>
                </c:pt>
                <c:pt idx="43">
                  <c:v>0.89583333333333381</c:v>
                </c:pt>
                <c:pt idx="44">
                  <c:v>0.91666666666666718</c:v>
                </c:pt>
                <c:pt idx="45">
                  <c:v>0.93750000000000056</c:v>
                </c:pt>
                <c:pt idx="46">
                  <c:v>0.95833333333333393</c:v>
                </c:pt>
                <c:pt idx="47">
                  <c:v>0.9791666666666673</c:v>
                </c:pt>
                <c:pt idx="48">
                  <c:v>0.99930555555555556</c:v>
                </c:pt>
              </c:numCache>
            </c:numRef>
          </c:xVal>
          <c:yVal>
            <c:numRef>
              <c:f>Sheet1!$G$2:$G$50</c:f>
              <c:numCache>
                <c:formatCode>0.0</c:formatCode>
                <c:ptCount val="49"/>
                <c:pt idx="0">
                  <c:v>-0.89430805195511087</c:v>
                </c:pt>
                <c:pt idx="1">
                  <c:v>-0.84641476155675155</c:v>
                </c:pt>
                <c:pt idx="2">
                  <c:v>-0.7904542193370665</c:v>
                </c:pt>
                <c:pt idx="3">
                  <c:v>-0.72695979003240963</c:v>
                </c:pt>
                <c:pt idx="4">
                  <c:v>-0.65653664450429805</c:v>
                </c:pt>
                <c:pt idx="5">
                  <c:v>-0.57985599180393077</c:v>
                </c:pt>
                <c:pt idx="6">
                  <c:v>-0.49764868182104693</c:v>
                </c:pt>
                <c:pt idx="7">
                  <c:v>-0.41069823949082845</c:v>
                </c:pt>
                <c:pt idx="8">
                  <c:v>-0.31983339695041751</c:v>
                </c:pt>
                <c:pt idx="9">
                  <c:v>-0.22592019482170778</c:v>
                </c:pt>
                <c:pt idx="10">
                  <c:v>-0.12985372790376204</c:v>
                </c:pt>
                <c:pt idx="11">
                  <c:v>-3.2549613947370423E-2</c:v>
                </c:pt>
                <c:pt idx="12">
                  <c:v>6.5064733176407652E-2</c:v>
                </c:pt>
                <c:pt idx="13">
                  <c:v>0.16205894273753729</c:v>
                </c:pt>
                <c:pt idx="14">
                  <c:v>0.25750855459037902</c:v>
                </c:pt>
                <c:pt idx="15">
                  <c:v>0.35050383028277216</c:v>
                </c:pt>
                <c:pt idx="16">
                  <c:v>0.44015842385139198</c:v>
                </c:pt>
                <c:pt idx="17">
                  <c:v>0.52561782966128667</c:v>
                </c:pt>
                <c:pt idx="18">
                  <c:v>0.60606752677250797</c:v>
                </c:pt>
                <c:pt idx="19">
                  <c:v>0.68074074220917824</c:v>
                </c:pt>
                <c:pt idx="20">
                  <c:v>0.74892575913860915</c:v>
                </c:pt>
                <c:pt idx="21">
                  <c:v>0.8099727003055891</c:v>
                </c:pt>
                <c:pt idx="22">
                  <c:v>0.86329972206834393</c:v>
                </c:pt>
                <c:pt idx="23">
                  <c:v>0.90839856000028163</c:v>
                </c:pt>
                <c:pt idx="24">
                  <c:v>0.94483937320191602</c:v>
                </c:pt>
                <c:pt idx="25">
                  <c:v>0.97227484115141338</c:v>
                </c:pt>
                <c:pt idx="26">
                  <c:v>0.9904434740463306</c:v>
                </c:pt>
                <c:pt idx="27">
                  <c:v>0.99917210508539056</c:v>
                </c:pt>
                <c:pt idx="28">
                  <c:v>0.99837754093614461</c:v>
                </c:pt>
                <c:pt idx="29">
                  <c:v>0.98806735465777307</c:v>
                </c:pt>
                <c:pt idx="30">
                  <c:v>0.96833981352160658</c:v>
                </c:pt>
                <c:pt idx="31">
                  <c:v>0.93938294241732034</c:v>
                </c:pt>
                <c:pt idx="32">
                  <c:v>0.90147273177155374</c:v>
                </c:pt>
                <c:pt idx="33">
                  <c:v>0.85497050705943978</c:v>
                </c:pt>
                <c:pt idx="34">
                  <c:v>0.80031948498045336</c:v>
                </c:pt>
                <c:pt idx="35">
                  <c:v>0.7380405491219667</c:v>
                </c:pt>
                <c:pt idx="36">
                  <c:v>0.66872728537301895</c:v>
                </c:pt>
                <c:pt idx="37">
                  <c:v>0.59304032440620458</c:v>
                </c:pt>
                <c:pt idx="38">
                  <c:v>0.51170104514996528</c:v>
                </c:pt>
                <c:pt idx="39">
                  <c:v>0.42548469926404231</c:v>
                </c:pt>
                <c:pt idx="40">
                  <c:v>0.33521302214928883</c:v>
                </c:pt>
                <c:pt idx="41">
                  <c:v>0.24174640091695834</c:v>
                </c:pt>
                <c:pt idx="42">
                  <c:v>0.14597567396521743</c:v>
                </c:pt>
                <c:pt idx="43">
                  <c:v>4.8813640321826578E-2</c:v>
                </c:pt>
                <c:pt idx="44">
                  <c:v>-4.8813640321826335E-2</c:v>
                </c:pt>
                <c:pt idx="45">
                  <c:v>-0.14597567396521718</c:v>
                </c:pt>
                <c:pt idx="46">
                  <c:v>-0.24174640091695812</c:v>
                </c:pt>
                <c:pt idx="47">
                  <c:v>-0.33521302214928855</c:v>
                </c:pt>
                <c:pt idx="48">
                  <c:v>-0.42253630117896923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7D-499F-8F62-FD2FC34F7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606016"/>
        <c:axId val="1414606848"/>
      </c:scatterChart>
      <c:valAx>
        <c:axId val="141460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14606848"/>
        <c:crosses val="autoZero"/>
        <c:crossBetween val="midCat"/>
      </c:valAx>
      <c:valAx>
        <c:axId val="141460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1460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297180</xdr:colOff>
      <xdr:row>15</xdr:row>
      <xdr:rowOff>26670</xdr:rowOff>
    </xdr:from>
    <xdr:to>
      <xdr:col>3</xdr:col>
      <xdr:colOff>594360</xdr:colOff>
      <xdr:row>30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4577A5-2863-4F47-AECC-48C4677B6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1021080</xdr:colOff>
      <xdr:row>31</xdr:row>
      <xdr:rowOff>49530</xdr:rowOff>
    </xdr:from>
    <xdr:to>
      <xdr:col>3</xdr:col>
      <xdr:colOff>297180</xdr:colOff>
      <xdr:row>46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80DBF3-3BBD-425B-8938-260AFA08C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A8CB-2318-4683-8E7A-859610996B66}">
  <dimension ref="A1:P61"/>
  <sheetViews>
    <sheetView tabSelected="1" workbookViewId="0">
      <selection activeCell="E37" sqref="E37"/>
    </sheetView>
  </sheetViews>
  <sheetFormatPr defaultRowHeight="14.4" x14ac:dyDescent="0.3"/>
  <cols>
    <col min="1" max="1" width="17" bestFit="1" customWidth="1"/>
    <col min="2" max="2" width="53.44140625" bestFit="1" customWidth="1"/>
    <col min="3" max="3" width="6.77734375" customWidth="1"/>
    <col min="4" max="4" width="5.6640625" customWidth="1"/>
    <col min="7" max="7" width="8.88671875" style="6"/>
  </cols>
  <sheetData>
    <row r="1" spans="1:15" x14ac:dyDescent="0.3">
      <c r="A1" t="s">
        <v>0</v>
      </c>
      <c r="C1" s="1">
        <v>0.23611111111111113</v>
      </c>
      <c r="D1" s="6">
        <f>HOUR(C1)+MINUTE(C1)/60</f>
        <v>5.666666666666667</v>
      </c>
      <c r="G1" s="6">
        <f>D6</f>
        <v>0.86329972206834393</v>
      </c>
      <c r="H1">
        <f>D15</f>
        <v>256</v>
      </c>
    </row>
    <row r="2" spans="1:15" x14ac:dyDescent="0.3">
      <c r="A2" t="s">
        <v>2</v>
      </c>
      <c r="C2" s="1">
        <v>0.90625</v>
      </c>
      <c r="D2" s="6">
        <f>HOUR(C2)+MINUTE(C2)/60</f>
        <v>21.75</v>
      </c>
      <c r="F2" s="1">
        <v>0</v>
      </c>
      <c r="G2" s="6">
        <f t="dataTable" ref="G2:H50" dt2D="0" dtr="0" r1="C5"/>
        <v>-0.89430805195511087</v>
      </c>
      <c r="H2">
        <v>16</v>
      </c>
    </row>
    <row r="3" spans="1:15" x14ac:dyDescent="0.3">
      <c r="F3" s="1">
        <f>F2+1/24/2</f>
        <v>2.0833333333333332E-2</v>
      </c>
      <c r="G3" s="6">
        <v>-0.84641476155675155</v>
      </c>
      <c r="H3">
        <v>16</v>
      </c>
    </row>
    <row r="4" spans="1:15" x14ac:dyDescent="0.3">
      <c r="A4" t="s">
        <v>3</v>
      </c>
      <c r="B4" s="4" t="s">
        <v>11</v>
      </c>
      <c r="D4" s="6">
        <f>(D2-D1)</f>
        <v>16.083333333333332</v>
      </c>
      <c r="F4" s="1">
        <f t="shared" ref="F4:F50" si="0">F3+1/24/2</f>
        <v>4.1666666666666664E-2</v>
      </c>
      <c r="G4" s="6">
        <v>-0.7904542193370665</v>
      </c>
      <c r="H4">
        <v>16</v>
      </c>
    </row>
    <row r="5" spans="1:15" x14ac:dyDescent="0.3">
      <c r="A5" t="s">
        <v>1</v>
      </c>
      <c r="C5" s="1">
        <v>0.45833333333333331</v>
      </c>
      <c r="D5" s="6">
        <f>HOUR(C5)+MINUTE(C5)/60</f>
        <v>11</v>
      </c>
      <c r="F5" s="1">
        <f t="shared" si="0"/>
        <v>6.25E-2</v>
      </c>
      <c r="G5" s="6">
        <v>-0.72695979003240963</v>
      </c>
      <c r="H5">
        <v>16</v>
      </c>
    </row>
    <row r="6" spans="1:15" x14ac:dyDescent="0.3">
      <c r="A6" t="s">
        <v>7</v>
      </c>
      <c r="B6" s="4" t="s">
        <v>37</v>
      </c>
      <c r="D6" s="5">
        <f>SIN(PI()*(D5-D1)/D4)</f>
        <v>0.86329972206834393</v>
      </c>
      <c r="F6" s="1">
        <f t="shared" si="0"/>
        <v>8.3333333333333329E-2</v>
      </c>
      <c r="G6" s="6">
        <v>-0.65653664450429805</v>
      </c>
      <c r="H6">
        <v>16</v>
      </c>
      <c r="K6">
        <v>256</v>
      </c>
      <c r="L6" s="8">
        <v>0.1</v>
      </c>
      <c r="M6" s="9">
        <f>K6*L6</f>
        <v>25.6</v>
      </c>
    </row>
    <row r="7" spans="1:15" x14ac:dyDescent="0.3">
      <c r="F7" s="1">
        <f t="shared" si="0"/>
        <v>0.10416666666666666</v>
      </c>
      <c r="G7" s="6">
        <v>-0.57985599180393077</v>
      </c>
      <c r="H7">
        <v>16</v>
      </c>
      <c r="K7">
        <v>256</v>
      </c>
      <c r="L7" s="8">
        <v>0.35</v>
      </c>
      <c r="M7" s="9">
        <f>K7*L7</f>
        <v>89.6</v>
      </c>
    </row>
    <row r="8" spans="1:15" x14ac:dyDescent="0.3">
      <c r="A8" t="s">
        <v>4</v>
      </c>
      <c r="D8">
        <v>-0.4</v>
      </c>
      <c r="F8" s="1">
        <f t="shared" si="0"/>
        <v>0.12499999999999999</v>
      </c>
      <c r="G8" s="6">
        <v>-0.49764868182104693</v>
      </c>
      <c r="H8">
        <v>16</v>
      </c>
      <c r="K8">
        <v>256</v>
      </c>
      <c r="L8" s="8">
        <v>1</v>
      </c>
      <c r="M8" s="9">
        <f>K8*L8</f>
        <v>256</v>
      </c>
    </row>
    <row r="9" spans="1:15" x14ac:dyDescent="0.3">
      <c r="A9" t="s">
        <v>9</v>
      </c>
      <c r="D9">
        <v>0.4</v>
      </c>
      <c r="F9" s="1">
        <f t="shared" si="0"/>
        <v>0.14583333333333331</v>
      </c>
      <c r="G9" s="6">
        <v>-0.41069823949082845</v>
      </c>
      <c r="H9">
        <v>16</v>
      </c>
    </row>
    <row r="10" spans="1:15" x14ac:dyDescent="0.3">
      <c r="A10" t="s">
        <v>5</v>
      </c>
      <c r="D10">
        <v>16</v>
      </c>
      <c r="F10" s="1">
        <f t="shared" si="0"/>
        <v>0.16666666666666666</v>
      </c>
      <c r="G10" s="6">
        <v>-0.31983339695041751</v>
      </c>
      <c r="H10" s="7">
        <v>40</v>
      </c>
    </row>
    <row r="11" spans="1:15" x14ac:dyDescent="0.3">
      <c r="A11" t="s">
        <v>6</v>
      </c>
      <c r="D11">
        <v>256</v>
      </c>
      <c r="F11" s="1">
        <f t="shared" si="0"/>
        <v>0.1875</v>
      </c>
      <c r="G11" s="6">
        <v>-0.22592019482170778</v>
      </c>
      <c r="H11">
        <v>68</v>
      </c>
    </row>
    <row r="12" spans="1:15" x14ac:dyDescent="0.3">
      <c r="F12" s="1">
        <f t="shared" si="0"/>
        <v>0.20833333333333334</v>
      </c>
      <c r="G12" s="6">
        <v>-0.12985372790376204</v>
      </c>
      <c r="H12">
        <v>97</v>
      </c>
    </row>
    <row r="13" spans="1:15" x14ac:dyDescent="0.3">
      <c r="B13" s="4" t="s">
        <v>8</v>
      </c>
      <c r="D13">
        <f>MIN(MAX(D8,D6),D9)</f>
        <v>0.4</v>
      </c>
      <c r="F13" s="1">
        <f t="shared" si="0"/>
        <v>0.22916666666666669</v>
      </c>
      <c r="G13" s="6">
        <v>-3.2549613947370423E-2</v>
      </c>
      <c r="H13">
        <v>126</v>
      </c>
    </row>
    <row r="14" spans="1:15" x14ac:dyDescent="0.3">
      <c r="F14" s="1">
        <f t="shared" si="0"/>
        <v>0.25</v>
      </c>
      <c r="G14" s="6">
        <v>6.5064733176407652E-2</v>
      </c>
      <c r="H14">
        <v>155</v>
      </c>
    </row>
    <row r="15" spans="1:15" x14ac:dyDescent="0.3">
      <c r="A15" t="s">
        <v>10</v>
      </c>
      <c r="D15">
        <f>INT(D10+(D11-D10)*(D13-D8)/(D9-D8))</f>
        <v>256</v>
      </c>
      <c r="F15" s="1">
        <f t="shared" si="0"/>
        <v>0.27083333333333331</v>
      </c>
      <c r="G15" s="6">
        <v>0.16205894273753729</v>
      </c>
      <c r="H15">
        <v>184</v>
      </c>
    </row>
    <row r="16" spans="1:15" x14ac:dyDescent="0.3">
      <c r="F16" s="1">
        <f t="shared" si="0"/>
        <v>0.29166666666666663</v>
      </c>
      <c r="G16" s="6">
        <v>0.25750855459037902</v>
      </c>
      <c r="H16">
        <v>213</v>
      </c>
      <c r="O16" t="s">
        <v>12</v>
      </c>
    </row>
    <row r="17" spans="6:16" x14ac:dyDescent="0.3">
      <c r="F17" s="1">
        <f t="shared" si="0"/>
        <v>0.31249999999999994</v>
      </c>
      <c r="G17" s="6">
        <v>0.35050383028277216</v>
      </c>
      <c r="H17">
        <v>241</v>
      </c>
      <c r="O17" t="s">
        <v>13</v>
      </c>
    </row>
    <row r="18" spans="6:16" x14ac:dyDescent="0.3">
      <c r="F18" s="2">
        <f t="shared" si="0"/>
        <v>0.33333333333333326</v>
      </c>
      <c r="G18" s="10">
        <v>0.44015842385139198</v>
      </c>
      <c r="H18" s="3">
        <v>256</v>
      </c>
      <c r="K18">
        <v>0.8</v>
      </c>
      <c r="O18" t="s">
        <v>14</v>
      </c>
    </row>
    <row r="19" spans="6:16" x14ac:dyDescent="0.3">
      <c r="F19" s="1">
        <f t="shared" si="0"/>
        <v>0.35416666666666657</v>
      </c>
      <c r="G19" s="6">
        <v>0.52561782966128667</v>
      </c>
      <c r="H19">
        <v>256</v>
      </c>
      <c r="K19">
        <v>3</v>
      </c>
      <c r="O19" t="s">
        <v>15</v>
      </c>
    </row>
    <row r="20" spans="6:16" x14ac:dyDescent="0.3">
      <c r="F20" s="1">
        <f t="shared" si="0"/>
        <v>0.37499999999999989</v>
      </c>
      <c r="G20" s="6">
        <v>0.60606752677250797</v>
      </c>
      <c r="H20">
        <v>256</v>
      </c>
      <c r="K20">
        <f>K18/K19</f>
        <v>0.26666666666666666</v>
      </c>
    </row>
    <row r="21" spans="6:16" x14ac:dyDescent="0.3">
      <c r="F21" s="1">
        <f t="shared" si="0"/>
        <v>0.3958333333333332</v>
      </c>
      <c r="G21" s="6">
        <v>0.68074074220917824</v>
      </c>
      <c r="H21">
        <v>256</v>
      </c>
      <c r="O21" t="s">
        <v>0</v>
      </c>
      <c r="P21">
        <v>1623467488</v>
      </c>
    </row>
    <row r="22" spans="6:16" x14ac:dyDescent="0.3">
      <c r="F22" s="1">
        <f t="shared" si="0"/>
        <v>0.41666666666666652</v>
      </c>
      <c r="G22" s="6">
        <v>0.74892575913860915</v>
      </c>
      <c r="H22">
        <v>256</v>
      </c>
      <c r="K22">
        <v>-0.4</v>
      </c>
      <c r="O22" t="s">
        <v>16</v>
      </c>
      <c r="P22">
        <v>1623507563</v>
      </c>
    </row>
    <row r="23" spans="6:16" x14ac:dyDescent="0.3">
      <c r="F23" s="1">
        <f t="shared" si="0"/>
        <v>0.43749999999999983</v>
      </c>
      <c r="G23" s="6">
        <v>0.8099727003055891</v>
      </c>
      <c r="H23">
        <v>256</v>
      </c>
      <c r="K23">
        <f>K22+$K$20</f>
        <v>-0.13333333333333336</v>
      </c>
      <c r="O23" t="s">
        <v>2</v>
      </c>
      <c r="P23">
        <v>1623527649</v>
      </c>
    </row>
    <row r="24" spans="6:16" x14ac:dyDescent="0.3">
      <c r="F24" s="1">
        <f t="shared" si="0"/>
        <v>0.45833333333333315</v>
      </c>
      <c r="G24" s="6">
        <v>0.86329972206834393</v>
      </c>
      <c r="H24" s="7">
        <v>256</v>
      </c>
      <c r="K24">
        <f>K23+$K$20</f>
        <v>0.1333333333333333</v>
      </c>
    </row>
    <row r="25" spans="6:16" x14ac:dyDescent="0.3">
      <c r="F25" s="1">
        <f t="shared" si="0"/>
        <v>0.47916666666666646</v>
      </c>
      <c r="G25" s="6">
        <v>0.90839856000028163</v>
      </c>
      <c r="H25">
        <v>256</v>
      </c>
      <c r="K25">
        <f>K24+$K$20</f>
        <v>0.39999999999999997</v>
      </c>
      <c r="P25">
        <f>(P22-P21)/(P23-P21)</f>
        <v>0.66612921992653051</v>
      </c>
    </row>
    <row r="26" spans="6:16" x14ac:dyDescent="0.3">
      <c r="F26" s="1">
        <f t="shared" si="0"/>
        <v>0.49999999999999978</v>
      </c>
      <c r="G26" s="6">
        <v>0.94483937320191602</v>
      </c>
      <c r="H26">
        <v>256</v>
      </c>
      <c r="P26">
        <f>SIN(2*PI()*P25)</f>
        <v>-0.86433203049324037</v>
      </c>
    </row>
    <row r="27" spans="6:16" x14ac:dyDescent="0.3">
      <c r="F27" s="1">
        <f t="shared" si="0"/>
        <v>0.52083333333333315</v>
      </c>
      <c r="G27" s="6">
        <v>0.97227484115141338</v>
      </c>
      <c r="H27">
        <v>256</v>
      </c>
    </row>
    <row r="28" spans="6:16" x14ac:dyDescent="0.3">
      <c r="F28" s="1">
        <f t="shared" si="0"/>
        <v>0.54166666666666652</v>
      </c>
      <c r="G28" s="6">
        <v>0.9904434740463306</v>
      </c>
      <c r="H28">
        <v>256</v>
      </c>
    </row>
    <row r="29" spans="6:16" x14ac:dyDescent="0.3">
      <c r="F29" s="1">
        <f t="shared" si="0"/>
        <v>0.56249999999999989</v>
      </c>
      <c r="G29" s="6">
        <v>0.99917210508539056</v>
      </c>
      <c r="H29">
        <v>256</v>
      </c>
    </row>
    <row r="30" spans="6:16" x14ac:dyDescent="0.3">
      <c r="F30" s="1">
        <f t="shared" si="0"/>
        <v>0.58333333333333326</v>
      </c>
      <c r="G30" s="6">
        <v>0.99837754093614461</v>
      </c>
      <c r="H30">
        <v>256</v>
      </c>
    </row>
    <row r="31" spans="6:16" x14ac:dyDescent="0.3">
      <c r="F31" s="1">
        <f t="shared" si="0"/>
        <v>0.60416666666666663</v>
      </c>
      <c r="G31" s="6">
        <v>0.98806735465777307</v>
      </c>
      <c r="H31">
        <v>256</v>
      </c>
    </row>
    <row r="32" spans="6:16" x14ac:dyDescent="0.3">
      <c r="F32" s="1">
        <f t="shared" si="0"/>
        <v>0.625</v>
      </c>
      <c r="G32" s="6">
        <v>0.96833981352160658</v>
      </c>
      <c r="H32">
        <v>256</v>
      </c>
    </row>
    <row r="33" spans="6:8" x14ac:dyDescent="0.3">
      <c r="F33" s="1">
        <f t="shared" si="0"/>
        <v>0.64583333333333337</v>
      </c>
      <c r="G33" s="6">
        <v>0.93938294241732034</v>
      </c>
      <c r="H33">
        <v>256</v>
      </c>
    </row>
    <row r="34" spans="6:8" x14ac:dyDescent="0.3">
      <c r="F34" s="1">
        <f t="shared" si="0"/>
        <v>0.66666666666666674</v>
      </c>
      <c r="G34" s="6">
        <v>0.90147273177155374</v>
      </c>
      <c r="H34">
        <v>256</v>
      </c>
    </row>
    <row r="35" spans="6:8" x14ac:dyDescent="0.3">
      <c r="F35" s="1">
        <f t="shared" si="0"/>
        <v>0.68750000000000011</v>
      </c>
      <c r="G35" s="6">
        <v>0.85497050705943978</v>
      </c>
      <c r="H35">
        <v>256</v>
      </c>
    </row>
    <row r="36" spans="6:8" x14ac:dyDescent="0.3">
      <c r="F36" s="1">
        <f t="shared" si="0"/>
        <v>0.70833333333333348</v>
      </c>
      <c r="G36" s="6">
        <v>0.80031948498045336</v>
      </c>
      <c r="H36">
        <v>256</v>
      </c>
    </row>
    <row r="37" spans="6:8" x14ac:dyDescent="0.3">
      <c r="F37" s="1">
        <f t="shared" si="0"/>
        <v>0.72916666666666685</v>
      </c>
      <c r="G37" s="6">
        <v>0.7380405491219667</v>
      </c>
      <c r="H37">
        <v>256</v>
      </c>
    </row>
    <row r="38" spans="6:8" x14ac:dyDescent="0.3">
      <c r="F38" s="1">
        <f t="shared" si="0"/>
        <v>0.75000000000000022</v>
      </c>
      <c r="G38" s="6">
        <v>0.66872728537301895</v>
      </c>
      <c r="H38">
        <v>256</v>
      </c>
    </row>
    <row r="39" spans="6:8" x14ac:dyDescent="0.3">
      <c r="F39" s="1">
        <f t="shared" si="0"/>
        <v>0.77083333333333359</v>
      </c>
      <c r="G39" s="6">
        <v>0.59304032440620458</v>
      </c>
      <c r="H39">
        <v>256</v>
      </c>
    </row>
    <row r="40" spans="6:8" x14ac:dyDescent="0.3">
      <c r="F40" s="1">
        <f t="shared" si="0"/>
        <v>0.79166666666666696</v>
      </c>
      <c r="G40" s="6">
        <v>0.51170104514996528</v>
      </c>
      <c r="H40">
        <v>256</v>
      </c>
    </row>
    <row r="41" spans="6:8" x14ac:dyDescent="0.3">
      <c r="F41" s="1">
        <f t="shared" si="0"/>
        <v>0.81250000000000033</v>
      </c>
      <c r="G41" s="6">
        <v>0.42548469926404231</v>
      </c>
      <c r="H41">
        <v>256</v>
      </c>
    </row>
    <row r="42" spans="6:8" x14ac:dyDescent="0.3">
      <c r="F42" s="1">
        <f t="shared" si="0"/>
        <v>0.8333333333333337</v>
      </c>
      <c r="G42" s="6">
        <v>0.33521302214928883</v>
      </c>
      <c r="H42">
        <v>236</v>
      </c>
    </row>
    <row r="43" spans="6:8" x14ac:dyDescent="0.3">
      <c r="F43" s="1">
        <f t="shared" si="0"/>
        <v>0.85416666666666707</v>
      </c>
      <c r="G43" s="6">
        <v>0.24174640091695834</v>
      </c>
      <c r="H43">
        <v>208</v>
      </c>
    </row>
    <row r="44" spans="6:8" x14ac:dyDescent="0.3">
      <c r="F44" s="1">
        <f t="shared" si="0"/>
        <v>0.87500000000000044</v>
      </c>
      <c r="G44" s="6">
        <v>0.14597567396521743</v>
      </c>
      <c r="H44">
        <v>179</v>
      </c>
    </row>
    <row r="45" spans="6:8" x14ac:dyDescent="0.3">
      <c r="F45" s="1">
        <f t="shared" si="0"/>
        <v>0.89583333333333381</v>
      </c>
      <c r="G45" s="6">
        <v>4.8813640321826578E-2</v>
      </c>
      <c r="H45">
        <v>150</v>
      </c>
    </row>
    <row r="46" spans="6:8" x14ac:dyDescent="0.3">
      <c r="F46" s="2">
        <f t="shared" si="0"/>
        <v>0.91666666666666718</v>
      </c>
      <c r="G46" s="10">
        <v>-4.8813640321826335E-2</v>
      </c>
      <c r="H46" s="3">
        <v>121</v>
      </c>
    </row>
    <row r="47" spans="6:8" x14ac:dyDescent="0.3">
      <c r="F47" s="1">
        <f t="shared" si="0"/>
        <v>0.93750000000000056</v>
      </c>
      <c r="G47" s="6">
        <v>-0.14597567396521718</v>
      </c>
      <c r="H47">
        <v>92</v>
      </c>
    </row>
    <row r="48" spans="6:8" x14ac:dyDescent="0.3">
      <c r="F48" s="1">
        <f t="shared" si="0"/>
        <v>0.95833333333333393</v>
      </c>
      <c r="G48" s="6">
        <v>-0.24174640091695812</v>
      </c>
      <c r="H48">
        <v>63</v>
      </c>
    </row>
    <row r="49" spans="6:8" x14ac:dyDescent="0.3">
      <c r="F49" s="1">
        <f t="shared" si="0"/>
        <v>0.9791666666666673</v>
      </c>
      <c r="G49" s="6">
        <v>-0.33521302214928855</v>
      </c>
      <c r="H49">
        <v>35</v>
      </c>
    </row>
    <row r="50" spans="6:8" x14ac:dyDescent="0.3">
      <c r="F50" s="1">
        <v>0.99930555555555556</v>
      </c>
      <c r="G50" s="6">
        <v>-0.42253630117896923</v>
      </c>
      <c r="H50">
        <v>16</v>
      </c>
    </row>
    <row r="51" spans="6:8" x14ac:dyDescent="0.3">
      <c r="F51" s="1"/>
    </row>
    <row r="52" spans="6:8" x14ac:dyDescent="0.3">
      <c r="F52" s="1"/>
    </row>
    <row r="53" spans="6:8" x14ac:dyDescent="0.3">
      <c r="F53" s="1"/>
    </row>
    <row r="54" spans="6:8" x14ac:dyDescent="0.3">
      <c r="F54" s="1"/>
    </row>
    <row r="55" spans="6:8" x14ac:dyDescent="0.3">
      <c r="F55" s="1"/>
    </row>
    <row r="56" spans="6:8" x14ac:dyDescent="0.3">
      <c r="F56" s="1"/>
    </row>
    <row r="57" spans="6:8" x14ac:dyDescent="0.3">
      <c r="F57" s="1"/>
    </row>
    <row r="58" spans="6:8" x14ac:dyDescent="0.3">
      <c r="F58" s="1"/>
    </row>
    <row r="59" spans="6:8" x14ac:dyDescent="0.3">
      <c r="F59" s="1"/>
    </row>
    <row r="60" spans="6:8" x14ac:dyDescent="0.3">
      <c r="F60" s="1"/>
    </row>
    <row r="61" spans="6:8" x14ac:dyDescent="0.3">
      <c r="F61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719D-6C8E-4B78-914E-A2ABA56322A2}">
  <dimension ref="B1:I10"/>
  <sheetViews>
    <sheetView workbookViewId="0">
      <selection activeCell="D4" sqref="D4"/>
    </sheetView>
  </sheetViews>
  <sheetFormatPr defaultRowHeight="14.4" x14ac:dyDescent="0.3"/>
  <cols>
    <col min="3" max="3" width="15.88671875" bestFit="1" customWidth="1"/>
  </cols>
  <sheetData>
    <row r="1" spans="2:9" x14ac:dyDescent="0.3">
      <c r="B1" t="s">
        <v>26</v>
      </c>
      <c r="D1" t="s">
        <v>25</v>
      </c>
      <c r="H1" t="s">
        <v>25</v>
      </c>
      <c r="I1" t="s">
        <v>27</v>
      </c>
    </row>
    <row r="2" spans="2:9" x14ac:dyDescent="0.3">
      <c r="B2" t="s">
        <v>18</v>
      </c>
      <c r="C2" t="s">
        <v>23</v>
      </c>
      <c r="G2" s="11">
        <v>0</v>
      </c>
      <c r="H2" s="5">
        <v>0</v>
      </c>
      <c r="I2" s="5">
        <f>SIN(H2)</f>
        <v>0</v>
      </c>
    </row>
    <row r="3" spans="2:9" x14ac:dyDescent="0.3">
      <c r="B3" t="s">
        <v>19</v>
      </c>
      <c r="C3" t="s">
        <v>0</v>
      </c>
      <c r="D3" s="4" t="s">
        <v>36</v>
      </c>
      <c r="G3" t="s">
        <v>33</v>
      </c>
      <c r="H3" s="5">
        <f>H2+PI()/4</f>
        <v>0.78539816339744828</v>
      </c>
      <c r="I3" s="5">
        <f t="shared" ref="I3:I10" si="0">SIN(H3)</f>
        <v>0.70710678118654746</v>
      </c>
    </row>
    <row r="4" spans="2:9" x14ac:dyDescent="0.3">
      <c r="B4" t="s">
        <v>20</v>
      </c>
      <c r="C4" t="s">
        <v>17</v>
      </c>
      <c r="D4" t="s">
        <v>32</v>
      </c>
      <c r="G4" t="s">
        <v>32</v>
      </c>
      <c r="H4" s="5">
        <f t="shared" ref="H4:H13" si="1">H3+PI()/4</f>
        <v>1.5707963267948966</v>
      </c>
      <c r="I4" s="5">
        <f t="shared" si="0"/>
        <v>1</v>
      </c>
    </row>
    <row r="5" spans="2:9" x14ac:dyDescent="0.3">
      <c r="B5" t="s">
        <v>21</v>
      </c>
      <c r="C5" t="s">
        <v>2</v>
      </c>
      <c r="D5" t="s">
        <v>28</v>
      </c>
      <c r="G5" t="s">
        <v>31</v>
      </c>
      <c r="H5" s="5">
        <f t="shared" si="1"/>
        <v>2.3561944901923448</v>
      </c>
      <c r="I5" s="5">
        <f t="shared" si="0"/>
        <v>0.70710678118654757</v>
      </c>
    </row>
    <row r="6" spans="2:9" x14ac:dyDescent="0.3">
      <c r="B6" t="s">
        <v>22</v>
      </c>
      <c r="C6" t="s">
        <v>24</v>
      </c>
      <c r="D6" t="s">
        <v>29</v>
      </c>
      <c r="G6" t="s">
        <v>28</v>
      </c>
      <c r="H6" s="5">
        <f t="shared" si="1"/>
        <v>3.1415926535897931</v>
      </c>
      <c r="I6" s="5">
        <f t="shared" si="0"/>
        <v>1.22514845490862E-16</v>
      </c>
    </row>
    <row r="7" spans="2:9" x14ac:dyDescent="0.3">
      <c r="G7" t="s">
        <v>30</v>
      </c>
      <c r="H7" s="5">
        <f t="shared" si="1"/>
        <v>3.9269908169872414</v>
      </c>
      <c r="I7" s="5">
        <f t="shared" si="0"/>
        <v>-0.70710678118654746</v>
      </c>
    </row>
    <row r="8" spans="2:9" x14ac:dyDescent="0.3">
      <c r="G8" t="s">
        <v>29</v>
      </c>
      <c r="H8" s="5">
        <f t="shared" si="1"/>
        <v>4.7123889803846897</v>
      </c>
      <c r="I8" s="5">
        <f t="shared" si="0"/>
        <v>-1</v>
      </c>
    </row>
    <row r="9" spans="2:9" x14ac:dyDescent="0.3">
      <c r="G9" t="s">
        <v>34</v>
      </c>
      <c r="H9" s="5">
        <f t="shared" si="1"/>
        <v>5.497787143782138</v>
      </c>
      <c r="I9" s="5">
        <f t="shared" si="0"/>
        <v>-0.70710678118654768</v>
      </c>
    </row>
    <row r="10" spans="2:9" x14ac:dyDescent="0.3">
      <c r="G10" t="s">
        <v>35</v>
      </c>
      <c r="H10" s="5">
        <f t="shared" si="1"/>
        <v>6.2831853071795862</v>
      </c>
      <c r="I10" s="5">
        <f t="shared" si="0"/>
        <v>-2.45029690981724E-16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HenkJan van der Pol | Bond3D</dc:creator>
  <cp:lastModifiedBy>HenkJan van der Pol | Bond3D</cp:lastModifiedBy>
  <dcterms:created xsi:type="dcterms:W3CDTF">2021-06-09T15:07:47Z</dcterms:created>
  <dcterms:modified xsi:type="dcterms:W3CDTF">2021-06-12T14:40:36Z</dcterms:modified>
</cp:coreProperties>
</file>