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kj\Documents\GitHub\BedClock\04_Software\"/>
    </mc:Choice>
  </mc:AlternateContent>
  <xr:revisionPtr revIDLastSave="0" documentId="13_ncr:1_{A62D1DE4-125A-43C7-A855-08017416FB7C}" xr6:coauthVersionLast="47" xr6:coauthVersionMax="47" xr10:uidLastSave="{00000000-0000-0000-0000-000000000000}"/>
  <bookViews>
    <workbookView xWindow="-98" yWindow="-98" windowWidth="21795" windowHeight="12975" activeTab="1" xr2:uid="{877FF0B8-2AAA-4A03-B534-DDBA6ED9C717}"/>
  </bookViews>
  <sheets>
    <sheet name="progress" sheetId="1" r:id="rId1"/>
    <sheet name="Sheet1" sheetId="5" r:id="rId2"/>
    <sheet name="capacitive touch" sheetId="3" r:id="rId3"/>
    <sheet name="partition table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5" l="1"/>
  <c r="L17" i="5"/>
  <c r="G20" i="1"/>
  <c r="G19" i="1"/>
  <c r="G18" i="1"/>
  <c r="G17" i="1"/>
  <c r="G16" i="1"/>
  <c r="G15" i="1"/>
  <c r="G14" i="1"/>
  <c r="G13" i="1"/>
  <c r="I8" i="4"/>
  <c r="H8" i="4"/>
  <c r="G9" i="4"/>
  <c r="G8" i="4"/>
  <c r="G6" i="4"/>
  <c r="G5" i="4"/>
  <c r="G4" i="4"/>
  <c r="G3" i="4"/>
  <c r="D6" i="4"/>
  <c r="D5" i="4"/>
  <c r="D4" i="4"/>
  <c r="D3" i="4"/>
  <c r="Q39" i="3"/>
  <c r="P39" i="3"/>
  <c r="O39" i="3"/>
  <c r="Q38" i="3"/>
  <c r="P38" i="3"/>
  <c r="O38" i="3"/>
  <c r="Q37" i="3"/>
  <c r="P37" i="3"/>
  <c r="O37" i="3"/>
  <c r="Q36" i="3"/>
  <c r="P36" i="3"/>
  <c r="O36" i="3"/>
  <c r="Q35" i="3"/>
  <c r="P35" i="3"/>
  <c r="O35" i="3"/>
  <c r="Q34" i="3"/>
  <c r="P34" i="3"/>
  <c r="O34" i="3"/>
  <c r="Q33" i="3"/>
  <c r="P33" i="3"/>
  <c r="O33" i="3"/>
  <c r="Q32" i="3"/>
  <c r="P32" i="3"/>
  <c r="O32" i="3"/>
  <c r="Q31" i="3"/>
  <c r="P31" i="3"/>
  <c r="O31" i="3"/>
  <c r="Q30" i="3"/>
  <c r="P30" i="3"/>
  <c r="O30" i="3"/>
  <c r="Q29" i="3"/>
  <c r="P29" i="3"/>
  <c r="O29" i="3"/>
  <c r="Q28" i="3"/>
  <c r="P28" i="3"/>
  <c r="O28" i="3"/>
  <c r="Q27" i="3"/>
  <c r="P27" i="3"/>
  <c r="O27" i="3"/>
  <c r="Q26" i="3"/>
  <c r="P26" i="3"/>
  <c r="O26" i="3"/>
  <c r="Q25" i="3"/>
  <c r="P25" i="3"/>
  <c r="O25" i="3"/>
  <c r="Q24" i="3"/>
  <c r="P24" i="3"/>
  <c r="O24" i="3"/>
  <c r="Q23" i="3"/>
  <c r="P23" i="3"/>
  <c r="O23" i="3"/>
  <c r="Q22" i="3"/>
  <c r="P22" i="3"/>
  <c r="O22" i="3"/>
  <c r="Q21" i="3"/>
  <c r="P21" i="3"/>
  <c r="O21" i="3"/>
  <c r="Q20" i="3"/>
  <c r="P20" i="3"/>
  <c r="O20" i="3"/>
  <c r="Q19" i="3"/>
  <c r="P19" i="3"/>
  <c r="O19" i="3"/>
  <c r="Q18" i="3"/>
  <c r="P18" i="3"/>
  <c r="O18" i="3"/>
  <c r="Q17" i="3"/>
  <c r="P17" i="3"/>
  <c r="O17" i="3"/>
  <c r="Q16" i="3"/>
  <c r="P16" i="3"/>
  <c r="O16" i="3"/>
  <c r="Q15" i="3"/>
  <c r="P15" i="3"/>
  <c r="O15" i="3"/>
  <c r="Q14" i="3"/>
  <c r="P14" i="3"/>
  <c r="O14" i="3"/>
  <c r="Q13" i="3"/>
  <c r="P13" i="3"/>
  <c r="O13" i="3"/>
  <c r="Q12" i="3"/>
  <c r="P12" i="3"/>
  <c r="O12" i="3"/>
  <c r="Q11" i="3"/>
  <c r="P11" i="3"/>
  <c r="O11" i="3"/>
  <c r="Q10" i="3"/>
  <c r="P10" i="3"/>
  <c r="O10" i="3"/>
  <c r="Q9" i="3"/>
  <c r="P9" i="3"/>
  <c r="O9" i="3"/>
  <c r="Q8" i="3"/>
  <c r="P8" i="3"/>
  <c r="O8" i="3"/>
  <c r="Q7" i="3"/>
  <c r="P7" i="3"/>
  <c r="O7" i="3"/>
  <c r="Q6" i="3"/>
  <c r="P6" i="3"/>
  <c r="O6" i="3"/>
  <c r="Q5" i="3"/>
  <c r="P5" i="3"/>
  <c r="O5" i="3"/>
  <c r="Q4" i="3"/>
  <c r="P4" i="3"/>
  <c r="O4" i="3"/>
  <c r="Q3" i="3"/>
  <c r="P3" i="3"/>
  <c r="O3" i="3"/>
  <c r="Q2" i="3"/>
  <c r="P2" i="3"/>
  <c r="O2" i="3"/>
  <c r="L12" i="3"/>
  <c r="M12" i="3" s="1"/>
  <c r="K12" i="3"/>
  <c r="G12" i="3"/>
  <c r="H12" i="3" s="1"/>
  <c r="I12" i="3" s="1"/>
  <c r="C12" i="3"/>
  <c r="D12" i="3" s="1"/>
  <c r="E12" i="3" s="1"/>
  <c r="K11" i="3"/>
  <c r="L11" i="3" s="1"/>
  <c r="M11" i="3" s="1"/>
  <c r="G11" i="3"/>
  <c r="H11" i="3" s="1"/>
  <c r="I11" i="3" s="1"/>
  <c r="C11" i="3"/>
  <c r="D11" i="3" s="1"/>
  <c r="E11" i="3" s="1"/>
  <c r="K10" i="3"/>
  <c r="L10" i="3" s="1"/>
  <c r="M10" i="3" s="1"/>
  <c r="G10" i="3"/>
  <c r="H10" i="3" s="1"/>
  <c r="I10" i="3" s="1"/>
  <c r="C10" i="3"/>
  <c r="D10" i="3" s="1"/>
  <c r="E10" i="3" s="1"/>
  <c r="K9" i="3"/>
  <c r="L9" i="3" s="1"/>
  <c r="M9" i="3" s="1"/>
  <c r="G9" i="3"/>
  <c r="H9" i="3" s="1"/>
  <c r="I9" i="3" s="1"/>
  <c r="C9" i="3"/>
  <c r="D9" i="3" s="1"/>
  <c r="E9" i="3" s="1"/>
  <c r="K8" i="3"/>
  <c r="L8" i="3" s="1"/>
  <c r="M8" i="3" s="1"/>
  <c r="G8" i="3"/>
  <c r="H8" i="3" s="1"/>
  <c r="I8" i="3" s="1"/>
  <c r="D8" i="3"/>
  <c r="E8" i="3" s="1"/>
  <c r="C8" i="3"/>
  <c r="K7" i="3"/>
  <c r="L7" i="3" s="1"/>
  <c r="M7" i="3" s="1"/>
  <c r="G7" i="3"/>
  <c r="H7" i="3" s="1"/>
  <c r="I7" i="3" s="1"/>
  <c r="C7" i="3"/>
  <c r="D7" i="3" s="1"/>
  <c r="E7" i="3" s="1"/>
  <c r="L6" i="3"/>
  <c r="M6" i="3" s="1"/>
  <c r="K6" i="3"/>
  <c r="G6" i="3"/>
  <c r="H6" i="3" s="1"/>
  <c r="I6" i="3" s="1"/>
  <c r="C6" i="3"/>
  <c r="D6" i="3" s="1"/>
  <c r="E6" i="3" s="1"/>
  <c r="K5" i="3"/>
  <c r="L5" i="3" s="1"/>
  <c r="M5" i="3" s="1"/>
  <c r="H5" i="3"/>
  <c r="I5" i="3" s="1"/>
  <c r="G5" i="3"/>
  <c r="C5" i="3"/>
  <c r="D5" i="3" s="1"/>
  <c r="E5" i="3" s="1"/>
  <c r="K4" i="3"/>
  <c r="L4" i="3" s="1"/>
  <c r="M4" i="3" s="1"/>
  <c r="G4" i="3"/>
  <c r="H4" i="3" s="1"/>
  <c r="I4" i="3" s="1"/>
  <c r="C4" i="3"/>
  <c r="D4" i="3" s="1"/>
  <c r="E4" i="3" s="1"/>
  <c r="K3" i="3"/>
  <c r="L3" i="3" s="1"/>
  <c r="M3" i="3" s="1"/>
  <c r="G3" i="3"/>
  <c r="H3" i="3" s="1"/>
  <c r="I3" i="3" s="1"/>
  <c r="C3" i="3"/>
  <c r="D3" i="3" s="1"/>
  <c r="E3" i="3" s="1"/>
  <c r="K39" i="3"/>
  <c r="L39" i="3" s="1"/>
  <c r="M39" i="3" s="1"/>
  <c r="G39" i="3"/>
  <c r="H39" i="3" s="1"/>
  <c r="I39" i="3" s="1"/>
  <c r="C39" i="3"/>
  <c r="D39" i="3" s="1"/>
  <c r="E39" i="3" s="1"/>
  <c r="K38" i="3"/>
  <c r="L38" i="3" s="1"/>
  <c r="M38" i="3" s="1"/>
  <c r="G38" i="3"/>
  <c r="H38" i="3" s="1"/>
  <c r="I38" i="3" s="1"/>
  <c r="C38" i="3"/>
  <c r="D38" i="3" s="1"/>
  <c r="E38" i="3" s="1"/>
  <c r="K37" i="3"/>
  <c r="L37" i="3" s="1"/>
  <c r="M37" i="3" s="1"/>
  <c r="G37" i="3"/>
  <c r="H37" i="3" s="1"/>
  <c r="I37" i="3" s="1"/>
  <c r="C37" i="3"/>
  <c r="D37" i="3" s="1"/>
  <c r="E37" i="3" s="1"/>
  <c r="L36" i="3"/>
  <c r="M36" i="3" s="1"/>
  <c r="K36" i="3"/>
  <c r="G36" i="3"/>
  <c r="H36" i="3" s="1"/>
  <c r="I36" i="3" s="1"/>
  <c r="C36" i="3"/>
  <c r="D36" i="3" s="1"/>
  <c r="E36" i="3" s="1"/>
  <c r="K35" i="3"/>
  <c r="L35" i="3" s="1"/>
  <c r="M35" i="3" s="1"/>
  <c r="G35" i="3"/>
  <c r="H35" i="3" s="1"/>
  <c r="I35" i="3" s="1"/>
  <c r="D35" i="3"/>
  <c r="E35" i="3" s="1"/>
  <c r="C35" i="3"/>
  <c r="K34" i="3"/>
  <c r="L34" i="3" s="1"/>
  <c r="M34" i="3" s="1"/>
  <c r="G34" i="3"/>
  <c r="H34" i="3" s="1"/>
  <c r="I34" i="3" s="1"/>
  <c r="C34" i="3"/>
  <c r="D34" i="3" s="1"/>
  <c r="E34" i="3" s="1"/>
  <c r="L33" i="3"/>
  <c r="M33" i="3" s="1"/>
  <c r="K33" i="3"/>
  <c r="G33" i="3"/>
  <c r="H33" i="3" s="1"/>
  <c r="I33" i="3" s="1"/>
  <c r="C33" i="3"/>
  <c r="D33" i="3" s="1"/>
  <c r="E33" i="3" s="1"/>
  <c r="K32" i="3"/>
  <c r="L32" i="3" s="1"/>
  <c r="M32" i="3" s="1"/>
  <c r="G32" i="3"/>
  <c r="H32" i="3" s="1"/>
  <c r="I32" i="3" s="1"/>
  <c r="C32" i="3"/>
  <c r="D32" i="3" s="1"/>
  <c r="E32" i="3" s="1"/>
  <c r="L31" i="3"/>
  <c r="M31" i="3" s="1"/>
  <c r="K31" i="3"/>
  <c r="G31" i="3"/>
  <c r="H31" i="3" s="1"/>
  <c r="I31" i="3" s="1"/>
  <c r="C31" i="3"/>
  <c r="D31" i="3" s="1"/>
  <c r="E31" i="3" s="1"/>
  <c r="K30" i="3"/>
  <c r="L30" i="3" s="1"/>
  <c r="M30" i="3" s="1"/>
  <c r="G30" i="3"/>
  <c r="H30" i="3" s="1"/>
  <c r="I30" i="3" s="1"/>
  <c r="C30" i="3"/>
  <c r="D30" i="3" s="1"/>
  <c r="E30" i="3" s="1"/>
  <c r="K29" i="3"/>
  <c r="L29" i="3" s="1"/>
  <c r="M29" i="3" s="1"/>
  <c r="G29" i="3"/>
  <c r="H29" i="3" s="1"/>
  <c r="I29" i="3" s="1"/>
  <c r="C29" i="3"/>
  <c r="D29" i="3" s="1"/>
  <c r="E29" i="3" s="1"/>
  <c r="K28" i="3"/>
  <c r="L28" i="3" s="1"/>
  <c r="M28" i="3" s="1"/>
  <c r="G28" i="3"/>
  <c r="H28" i="3" s="1"/>
  <c r="I28" i="3" s="1"/>
  <c r="C28" i="3"/>
  <c r="D28" i="3" s="1"/>
  <c r="E28" i="3" s="1"/>
  <c r="L27" i="3"/>
  <c r="M27" i="3" s="1"/>
  <c r="K27" i="3"/>
  <c r="G27" i="3"/>
  <c r="H27" i="3" s="1"/>
  <c r="I27" i="3" s="1"/>
  <c r="C27" i="3"/>
  <c r="D27" i="3" s="1"/>
  <c r="E27" i="3" s="1"/>
  <c r="K26" i="3"/>
  <c r="L26" i="3" s="1"/>
  <c r="M26" i="3" s="1"/>
  <c r="H26" i="3"/>
  <c r="I26" i="3" s="1"/>
  <c r="G26" i="3"/>
  <c r="C26" i="3"/>
  <c r="D26" i="3" s="1"/>
  <c r="E26" i="3" s="1"/>
  <c r="K25" i="3"/>
  <c r="L25" i="3" s="1"/>
  <c r="M25" i="3" s="1"/>
  <c r="G25" i="3"/>
  <c r="H25" i="3" s="1"/>
  <c r="I25" i="3" s="1"/>
  <c r="C25" i="3"/>
  <c r="D25" i="3" s="1"/>
  <c r="E25" i="3" s="1"/>
  <c r="K24" i="3"/>
  <c r="L24" i="3" s="1"/>
  <c r="M24" i="3" s="1"/>
  <c r="H24" i="3"/>
  <c r="I24" i="3" s="1"/>
  <c r="G24" i="3"/>
  <c r="C24" i="3"/>
  <c r="D24" i="3" s="1"/>
  <c r="E24" i="3" s="1"/>
  <c r="K23" i="3"/>
  <c r="L23" i="3" s="1"/>
  <c r="M23" i="3" s="1"/>
  <c r="G23" i="3"/>
  <c r="H23" i="3" s="1"/>
  <c r="I23" i="3" s="1"/>
  <c r="C23" i="3"/>
  <c r="D23" i="3" s="1"/>
  <c r="E23" i="3" s="1"/>
  <c r="K22" i="3"/>
  <c r="L22" i="3" s="1"/>
  <c r="M22" i="3" s="1"/>
  <c r="G22" i="3"/>
  <c r="H22" i="3" s="1"/>
  <c r="I22" i="3" s="1"/>
  <c r="C22" i="3"/>
  <c r="D22" i="3" s="1"/>
  <c r="E22" i="3" s="1"/>
  <c r="K21" i="3"/>
  <c r="L21" i="3" s="1"/>
  <c r="M21" i="3" s="1"/>
  <c r="G21" i="3"/>
  <c r="H21" i="3" s="1"/>
  <c r="I21" i="3" s="1"/>
  <c r="C21" i="3"/>
  <c r="D21" i="3" s="1"/>
  <c r="E21" i="3" s="1"/>
  <c r="K20" i="3"/>
  <c r="L20" i="3" s="1"/>
  <c r="M20" i="3" s="1"/>
  <c r="H20" i="3"/>
  <c r="I20" i="3" s="1"/>
  <c r="G20" i="3"/>
  <c r="C20" i="3"/>
  <c r="D20" i="3" s="1"/>
  <c r="E20" i="3" s="1"/>
  <c r="K19" i="3"/>
  <c r="L19" i="3" s="1"/>
  <c r="M19" i="3" s="1"/>
  <c r="G19" i="3"/>
  <c r="H19" i="3" s="1"/>
  <c r="I19" i="3" s="1"/>
  <c r="D19" i="3"/>
  <c r="E19" i="3" s="1"/>
  <c r="C19" i="3"/>
  <c r="K18" i="3"/>
  <c r="L18" i="3" s="1"/>
  <c r="M18" i="3" s="1"/>
  <c r="G18" i="3"/>
  <c r="H18" i="3" s="1"/>
  <c r="I18" i="3" s="1"/>
  <c r="C18" i="3"/>
  <c r="D18" i="3" s="1"/>
  <c r="E18" i="3" s="1"/>
  <c r="K17" i="3"/>
  <c r="L17" i="3" s="1"/>
  <c r="M17" i="3" s="1"/>
  <c r="G17" i="3"/>
  <c r="H17" i="3" s="1"/>
  <c r="I17" i="3" s="1"/>
  <c r="D17" i="3"/>
  <c r="E17" i="3" s="1"/>
  <c r="C17" i="3"/>
  <c r="K16" i="3"/>
  <c r="L16" i="3" s="1"/>
  <c r="M16" i="3" s="1"/>
  <c r="G16" i="3"/>
  <c r="H16" i="3" s="1"/>
  <c r="I16" i="3" s="1"/>
  <c r="C16" i="3"/>
  <c r="D16" i="3" s="1"/>
  <c r="E16" i="3" s="1"/>
  <c r="K15" i="3"/>
  <c r="L15" i="3" s="1"/>
  <c r="M15" i="3" s="1"/>
  <c r="G15" i="3"/>
  <c r="H15" i="3" s="1"/>
  <c r="I15" i="3" s="1"/>
  <c r="C15" i="3"/>
  <c r="D15" i="3" s="1"/>
  <c r="E15" i="3" s="1"/>
  <c r="K14" i="3"/>
  <c r="L14" i="3" s="1"/>
  <c r="M14" i="3" s="1"/>
  <c r="G14" i="3"/>
  <c r="H14" i="3" s="1"/>
  <c r="I14" i="3" s="1"/>
  <c r="C14" i="3"/>
  <c r="D14" i="3" s="1"/>
  <c r="E14" i="3" s="1"/>
  <c r="K13" i="3"/>
  <c r="L13" i="3" s="1"/>
  <c r="M13" i="3" s="1"/>
  <c r="G13" i="3"/>
  <c r="H13" i="3" s="1"/>
  <c r="I13" i="3" s="1"/>
  <c r="D13" i="3"/>
  <c r="E13" i="3" s="1"/>
  <c r="C13" i="3"/>
  <c r="K2" i="3"/>
  <c r="L2" i="3" s="1"/>
  <c r="M2" i="3" s="1"/>
  <c r="G2" i="3"/>
  <c r="H2" i="3" s="1"/>
  <c r="I2" i="3" s="1"/>
  <c r="E2" i="3"/>
  <c r="D2" i="3"/>
  <c r="C2" i="3"/>
  <c r="A1" i="1"/>
  <c r="A2" i="1"/>
</calcChain>
</file>

<file path=xl/sharedStrings.xml><?xml version="1.0" encoding="utf-8"?>
<sst xmlns="http://schemas.openxmlformats.org/spreadsheetml/2006/main" count="118" uniqueCount="113">
  <si>
    <t>Test WS2812 led chain</t>
  </si>
  <si>
    <t>Test SSD1306 OLED screen</t>
  </si>
  <si>
    <t>Test capacitive touch sensors</t>
  </si>
  <si>
    <t>Test FreeRTOS</t>
  </si>
  <si>
    <t>Create architecture and message pipelines</t>
  </si>
  <si>
    <t>Port current WS2812 functionality to ESP-IDF</t>
  </si>
  <si>
    <t>Create menu structure</t>
  </si>
  <si>
    <t>First working version</t>
  </si>
  <si>
    <t>Total progress</t>
  </si>
  <si>
    <t>Wake up from sleed upon capacitive touch</t>
  </si>
  <si>
    <t>Until first working version</t>
  </si>
  <si>
    <t>Implement advanced ssd1306 functions</t>
  </si>
  <si>
    <t>ssd1306_contrast(&amp;dev, 0xff);</t>
  </si>
  <si>
    <t>ssd1306_software_scroll(&amp;dev, 1, (dev._pages - 1) );</t>
  </si>
  <si>
    <t>Advanced ssd1306 functions:</t>
  </si>
  <si>
    <t>ssd1306_hardware_scroll(&amp;dev, SCROLL_RIGHT);</t>
  </si>
  <si>
    <t>Consider different ssd1306 driver</t>
  </si>
  <si>
    <t>T0:</t>
  </si>
  <si>
    <t>T5:</t>
  </si>
  <si>
    <t>T6:</t>
  </si>
  <si>
    <t xml:space="preserve">T0:[1241]   T6:[1380]   T5:[1010]   </t>
  </si>
  <si>
    <t xml:space="preserve">T0:[1245]   T6:[1382]   T5:[1014]   </t>
  </si>
  <si>
    <t xml:space="preserve">T0:[1246]   T6:[1382]   T5:[1014]   </t>
  </si>
  <si>
    <t xml:space="preserve">T0:[1247]   T6:[1382]   T5:[1015]   </t>
  </si>
  <si>
    <t xml:space="preserve">T0:[1247]   T6:[1383]   T5:[1015]   </t>
  </si>
  <si>
    <t xml:space="preserve">T0:[1248]   T6:[1383]   T5:[1015]   </t>
  </si>
  <si>
    <t xml:space="preserve">T0:[ 772] L T6:[1165]   T5:[ 586] R </t>
  </si>
  <si>
    <t xml:space="preserve">T0:[ 316] L T6:[ 756] T T5:[ 247] R </t>
  </si>
  <si>
    <t xml:space="preserve">T0:[ 172] L T6:[ 343] T T5:[ 102] R </t>
  </si>
  <si>
    <t xml:space="preserve">T0:[ 177] L T6:[ 285] T T5:[ 116] R </t>
  </si>
  <si>
    <t xml:space="preserve">T0:[ 111] L T6:[ 231] T T5:[  64] R </t>
  </si>
  <si>
    <t xml:space="preserve">T0:[ 125] L T6:[ 227] T T5:[  64] R </t>
  </si>
  <si>
    <t xml:space="preserve">T0:[  80] L T6:[ 235] T T5:[  47] R </t>
  </si>
  <si>
    <t xml:space="preserve">T0:[  79] L T6:[ 214] T T5:[  43] R </t>
  </si>
  <si>
    <t xml:space="preserve">T0:[ 108] L T6:[ 239] T T5:[  71] R </t>
  </si>
  <si>
    <t xml:space="preserve">T0:[  80] L T6:[ 194] T T5:[  43] R </t>
  </si>
  <si>
    <t xml:space="preserve">T0:[ 119] L T6:[ 208] T T5:[  67] R </t>
  </si>
  <si>
    <t xml:space="preserve">T0:[  70] L T6:[ 193] T T5:[  46] R </t>
  </si>
  <si>
    <t xml:space="preserve">T0:[  82] L T6:[ 193] T T5:[  51] R </t>
  </si>
  <si>
    <t xml:space="preserve">T0:[  69] L T6:[ 216] T T5:[  53] R </t>
  </si>
  <si>
    <t xml:space="preserve">T0:[  60] L T6:[ 184] T T5:[  33] R </t>
  </si>
  <si>
    <t xml:space="preserve">T0:[ 108] L T6:[ 198] T T5:[  69] R </t>
  </si>
  <si>
    <t xml:space="preserve">T0:[  75] L T6:[ 167] T T5:[  42] R </t>
  </si>
  <si>
    <t xml:space="preserve">T0:[  89] L T6:[ 180] T T5:[  61] R </t>
  </si>
  <si>
    <t xml:space="preserve">T0:[  59] L T6:[ 187] T T5:[  40] R </t>
  </si>
  <si>
    <t xml:space="preserve">T0:[  64] L T6:[ 171] T T5:[  38] R </t>
  </si>
  <si>
    <t xml:space="preserve">T0:[  81] L T6:[ 193] T T5:[  54] R </t>
  </si>
  <si>
    <t xml:space="preserve">T0:[  58] L T6:[ 156] T T5:[  30] R </t>
  </si>
  <si>
    <t xml:space="preserve">T0:[  96] L T6:[ 167] T T5:[  68] R </t>
  </si>
  <si>
    <t xml:space="preserve">T0:[  64] L T6:[ 146] T T5:[  42] R </t>
  </si>
  <si>
    <t xml:space="preserve">T0:[  84] L T6:[ 463] T T5:[  49] R </t>
  </si>
  <si>
    <t xml:space="preserve">T0:[ 974] L T6:[1223]   T5:[ 832]   </t>
  </si>
  <si>
    <t xml:space="preserve">T0:[1186]   T6:[1351]   T5:[ 971]   </t>
  </si>
  <si>
    <t xml:space="preserve">T0:[1240]   T6:[1383]   T5:[1004]   </t>
  </si>
  <si>
    <t xml:space="preserve">T0:[1248]   T6:[1390]   T5:[1010]   </t>
  </si>
  <si>
    <t xml:space="preserve">T0:[1254]   T6:[1393]   T5:[1009]   </t>
  </si>
  <si>
    <t>L</t>
  </si>
  <si>
    <t>T</t>
  </si>
  <si>
    <t>R</t>
  </si>
  <si>
    <t>Test WiFi</t>
  </si>
  <si>
    <t># Name,   Type, SubType, Offset,  Size, Flags</t>
  </si>
  <si>
    <t>nvs,      data, nvs,     0x9000,  0x5000,</t>
  </si>
  <si>
    <t>otadata,  data, ota,     0xe000,  0x2000,</t>
  </si>
  <si>
    <t>app0,     app,  factory, 0x10000, 0x3E0000,</t>
  </si>
  <si>
    <t>coredump, data, coredump,0x3F0000,0x10000,</t>
  </si>
  <si>
    <t>9000</t>
  </si>
  <si>
    <t>hex</t>
  </si>
  <si>
    <t>dec</t>
  </si>
  <si>
    <t>e000</t>
  </si>
  <si>
    <t>3f0000</t>
  </si>
  <si>
    <t>10000</t>
  </si>
  <si>
    <t>3e0000</t>
  </si>
  <si>
    <t>2000</t>
  </si>
  <si>
    <t>5000</t>
  </si>
  <si>
    <t>Offset</t>
  </si>
  <si>
    <t>Size</t>
  </si>
  <si>
    <t>Test time sync with timeserver</t>
  </si>
  <si>
    <t>Bedclock_IDF_V04</t>
  </si>
  <si>
    <t>Bedclock_IDF_V01</t>
  </si>
  <si>
    <t>Bedclock_IDF_V02</t>
  </si>
  <si>
    <t>Bedclock_IDF_V03</t>
  </si>
  <si>
    <t>Bedclock_IDF_V05</t>
  </si>
  <si>
    <t>Utilize event loop and handlers to connec t to wifi and respond to SNTP sync</t>
  </si>
  <si>
    <r>
      <t>ssd1306_</t>
    </r>
    <r>
      <rPr>
        <sz val="11"/>
        <rFont val="Consolas"/>
        <family val="3"/>
      </rPr>
      <t>fadeout(&amp;dev);</t>
    </r>
  </si>
  <si>
    <t>Document essential settings menu_config</t>
  </si>
  <si>
    <t>Dive in to details of partition table (coredump, phy_init…, etc. Who needs what)</t>
  </si>
  <si>
    <t>Initialize wifi</t>
  </si>
  <si>
    <t>Initialize timeserver</t>
  </si>
  <si>
    <t>WIFI</t>
  </si>
  <si>
    <t>Timeserver</t>
  </si>
  <si>
    <t>Status</t>
  </si>
  <si>
    <t>Connected</t>
  </si>
  <si>
    <t>Synched</t>
  </si>
  <si>
    <t>Display</t>
  </si>
  <si>
    <r>
      <t xml:space="preserve">Port timer object using </t>
    </r>
    <r>
      <rPr>
        <sz val="11"/>
        <color theme="1"/>
        <rFont val="Consolas"/>
        <family val="3"/>
      </rPr>
      <t>esp_timer_get_time() / 1000;</t>
    </r>
  </si>
  <si>
    <t>Calls</t>
  </si>
  <si>
    <t>dstSleep</t>
  </si>
  <si>
    <t>dstTime</t>
  </si>
  <si>
    <t>dstLightIntensity</t>
  </si>
  <si>
    <t>dstLightColor</t>
  </si>
  <si>
    <t>dstLightDuration</t>
  </si>
  <si>
    <t>dstDisplayIntensity</t>
  </si>
  <si>
    <t>updateDisplay()</t>
  </si>
  <si>
    <t>selectNextItem()</t>
  </si>
  <si>
    <t>selectNextOption()</t>
  </si>
  <si>
    <t>sleep()</t>
  </si>
  <si>
    <t>Bedclock_IDF_V06</t>
  </si>
  <si>
    <t>Bedclock_IDF_V07</t>
  </si>
  <si>
    <t>Bedclock_IDF_V08</t>
  </si>
  <si>
    <t>Bedclock_IDF_V09</t>
  </si>
  <si>
    <t>Internal Espressif SSD1306 driver including LVGL</t>
  </si>
  <si>
    <t>pixels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</si>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</sst>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scadia Mono Light"/>
      <family val="3"/>
    </font>
    <font>
      <sz val="11"/>
      <color theme="1"/>
      <name val="Cascadia Mono Light"/>
      <family val="3"/>
    </font>
    <font>
      <sz val="1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9" fontId="2" fillId="0" borderId="0" xfId="1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  <xf numFmtId="0" fontId="4" fillId="0" borderId="0" xfId="0" applyFont="1"/>
    <xf numFmtId="11" fontId="0" fillId="0" borderId="0" xfId="0" quotePrefix="1" applyNumberFormat="1"/>
    <xf numFmtId="0" fontId="6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'capacitive touch'!$O$1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'capacitive touch'!$O$2:$O$39</c:f>
              <c:numCache>
                <c:formatCode>General</c:formatCode>
                <c:ptCount val="38"/>
                <c:pt idx="0">
                  <c:v>1241</c:v>
                </c:pt>
                <c:pt idx="1">
                  <c:v>1245</c:v>
                </c:pt>
                <c:pt idx="2">
                  <c:v>1246</c:v>
                </c:pt>
                <c:pt idx="3">
                  <c:v>1247</c:v>
                </c:pt>
                <c:pt idx="4">
                  <c:v>1247</c:v>
                </c:pt>
                <c:pt idx="5">
                  <c:v>1247</c:v>
                </c:pt>
                <c:pt idx="6">
                  <c:v>1248</c:v>
                </c:pt>
                <c:pt idx="7">
                  <c:v>1246</c:v>
                </c:pt>
                <c:pt idx="8">
                  <c:v>772</c:v>
                </c:pt>
                <c:pt idx="9">
                  <c:v>316</c:v>
                </c:pt>
                <c:pt idx="10">
                  <c:v>172</c:v>
                </c:pt>
                <c:pt idx="11">
                  <c:v>177</c:v>
                </c:pt>
                <c:pt idx="12">
                  <c:v>111</c:v>
                </c:pt>
                <c:pt idx="13">
                  <c:v>125</c:v>
                </c:pt>
                <c:pt idx="14">
                  <c:v>80</c:v>
                </c:pt>
                <c:pt idx="15">
                  <c:v>79</c:v>
                </c:pt>
                <c:pt idx="16">
                  <c:v>108</c:v>
                </c:pt>
                <c:pt idx="17">
                  <c:v>80</c:v>
                </c:pt>
                <c:pt idx="18">
                  <c:v>119</c:v>
                </c:pt>
                <c:pt idx="19">
                  <c:v>70</c:v>
                </c:pt>
                <c:pt idx="20">
                  <c:v>82</c:v>
                </c:pt>
                <c:pt idx="21">
                  <c:v>69</c:v>
                </c:pt>
                <c:pt idx="22">
                  <c:v>60</c:v>
                </c:pt>
                <c:pt idx="23">
                  <c:v>108</c:v>
                </c:pt>
                <c:pt idx="24">
                  <c:v>75</c:v>
                </c:pt>
                <c:pt idx="25">
                  <c:v>89</c:v>
                </c:pt>
                <c:pt idx="26">
                  <c:v>59</c:v>
                </c:pt>
                <c:pt idx="27">
                  <c:v>64</c:v>
                </c:pt>
                <c:pt idx="28">
                  <c:v>81</c:v>
                </c:pt>
                <c:pt idx="29">
                  <c:v>58</c:v>
                </c:pt>
                <c:pt idx="30">
                  <c:v>96</c:v>
                </c:pt>
                <c:pt idx="31">
                  <c:v>64</c:v>
                </c:pt>
                <c:pt idx="32">
                  <c:v>84</c:v>
                </c:pt>
                <c:pt idx="33">
                  <c:v>974</c:v>
                </c:pt>
                <c:pt idx="34">
                  <c:v>1186</c:v>
                </c:pt>
                <c:pt idx="35">
                  <c:v>1240</c:v>
                </c:pt>
                <c:pt idx="36">
                  <c:v>1248</c:v>
                </c:pt>
                <c:pt idx="37">
                  <c:v>1254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0-4BC4-BC5F-8CFC956ACD3F}"/>
            </c:ext>
          </c:extLst>
        </c:ser>
        <c:ser>
          <c:idx val="1"/>
          <c:order val="1"/>
          <c:tx>
            <c:strRef>
              <c:f>'capacitive touch'!$P$1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'capacitive touch'!$P$2:$P$39</c:f>
              <c:numCache>
                <c:formatCode>General</c:formatCode>
                <c:ptCount val="38"/>
                <c:pt idx="0">
                  <c:v>1380</c:v>
                </c:pt>
                <c:pt idx="1">
                  <c:v>1382</c:v>
                </c:pt>
                <c:pt idx="2">
                  <c:v>1382</c:v>
                </c:pt>
                <c:pt idx="3">
                  <c:v>1382</c:v>
                </c:pt>
                <c:pt idx="4">
                  <c:v>1383</c:v>
                </c:pt>
                <c:pt idx="5">
                  <c:v>1382</c:v>
                </c:pt>
                <c:pt idx="6">
                  <c:v>1383</c:v>
                </c:pt>
                <c:pt idx="7">
                  <c:v>1382</c:v>
                </c:pt>
                <c:pt idx="8">
                  <c:v>1165</c:v>
                </c:pt>
                <c:pt idx="9">
                  <c:v>756</c:v>
                </c:pt>
                <c:pt idx="10">
                  <c:v>343</c:v>
                </c:pt>
                <c:pt idx="11">
                  <c:v>285</c:v>
                </c:pt>
                <c:pt idx="12">
                  <c:v>231</c:v>
                </c:pt>
                <c:pt idx="13">
                  <c:v>227</c:v>
                </c:pt>
                <c:pt idx="14">
                  <c:v>235</c:v>
                </c:pt>
                <c:pt idx="15">
                  <c:v>214</c:v>
                </c:pt>
                <c:pt idx="16">
                  <c:v>239</c:v>
                </c:pt>
                <c:pt idx="17">
                  <c:v>194</c:v>
                </c:pt>
                <c:pt idx="18">
                  <c:v>208</c:v>
                </c:pt>
                <c:pt idx="19">
                  <c:v>193</c:v>
                </c:pt>
                <c:pt idx="20">
                  <c:v>193</c:v>
                </c:pt>
                <c:pt idx="21">
                  <c:v>216</c:v>
                </c:pt>
                <c:pt idx="22">
                  <c:v>184</c:v>
                </c:pt>
                <c:pt idx="23">
                  <c:v>198</c:v>
                </c:pt>
                <c:pt idx="24">
                  <c:v>167</c:v>
                </c:pt>
                <c:pt idx="25">
                  <c:v>180</c:v>
                </c:pt>
                <c:pt idx="26">
                  <c:v>187</c:v>
                </c:pt>
                <c:pt idx="27">
                  <c:v>171</c:v>
                </c:pt>
                <c:pt idx="28">
                  <c:v>193</c:v>
                </c:pt>
                <c:pt idx="29">
                  <c:v>156</c:v>
                </c:pt>
                <c:pt idx="30">
                  <c:v>167</c:v>
                </c:pt>
                <c:pt idx="31">
                  <c:v>146</c:v>
                </c:pt>
                <c:pt idx="32">
                  <c:v>463</c:v>
                </c:pt>
                <c:pt idx="33">
                  <c:v>1223</c:v>
                </c:pt>
                <c:pt idx="34">
                  <c:v>1351</c:v>
                </c:pt>
                <c:pt idx="35">
                  <c:v>1383</c:v>
                </c:pt>
                <c:pt idx="36">
                  <c:v>1390</c:v>
                </c:pt>
                <c:pt idx="37">
                  <c:v>1393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0-4BC4-BC5F-8CFC956ACD3F}"/>
            </c:ext>
          </c:extLst>
        </c:ser>
        <c:ser>
          <c:idx val="2"/>
          <c:order val="2"/>
          <c:tx>
            <c:strRef>
              <c:f>'capacitive touch'!$Q$1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'capacitive touch'!$Q$2:$Q$39</c:f>
              <c:numCache>
                <c:formatCode>General</c:formatCode>
                <c:ptCount val="38"/>
                <c:pt idx="0">
                  <c:v>1010</c:v>
                </c:pt>
                <c:pt idx="1">
                  <c:v>1014</c:v>
                </c:pt>
                <c:pt idx="2">
                  <c:v>1014</c:v>
                </c:pt>
                <c:pt idx="3">
                  <c:v>1015</c:v>
                </c:pt>
                <c:pt idx="4">
                  <c:v>1015</c:v>
                </c:pt>
                <c:pt idx="5">
                  <c:v>1015</c:v>
                </c:pt>
                <c:pt idx="6">
                  <c:v>1015</c:v>
                </c:pt>
                <c:pt idx="7">
                  <c:v>1014</c:v>
                </c:pt>
                <c:pt idx="8">
                  <c:v>586</c:v>
                </c:pt>
                <c:pt idx="9">
                  <c:v>247</c:v>
                </c:pt>
                <c:pt idx="10">
                  <c:v>102</c:v>
                </c:pt>
                <c:pt idx="11">
                  <c:v>116</c:v>
                </c:pt>
                <c:pt idx="12">
                  <c:v>64</c:v>
                </c:pt>
                <c:pt idx="13">
                  <c:v>64</c:v>
                </c:pt>
                <c:pt idx="14">
                  <c:v>47</c:v>
                </c:pt>
                <c:pt idx="15">
                  <c:v>43</c:v>
                </c:pt>
                <c:pt idx="16">
                  <c:v>71</c:v>
                </c:pt>
                <c:pt idx="17">
                  <c:v>43</c:v>
                </c:pt>
                <c:pt idx="18">
                  <c:v>67</c:v>
                </c:pt>
                <c:pt idx="19">
                  <c:v>46</c:v>
                </c:pt>
                <c:pt idx="20">
                  <c:v>51</c:v>
                </c:pt>
                <c:pt idx="21">
                  <c:v>53</c:v>
                </c:pt>
                <c:pt idx="22">
                  <c:v>33</c:v>
                </c:pt>
                <c:pt idx="23">
                  <c:v>69</c:v>
                </c:pt>
                <c:pt idx="24">
                  <c:v>42</c:v>
                </c:pt>
                <c:pt idx="25">
                  <c:v>61</c:v>
                </c:pt>
                <c:pt idx="26">
                  <c:v>40</c:v>
                </c:pt>
                <c:pt idx="27">
                  <c:v>38</c:v>
                </c:pt>
                <c:pt idx="28">
                  <c:v>54</c:v>
                </c:pt>
                <c:pt idx="29">
                  <c:v>30</c:v>
                </c:pt>
                <c:pt idx="30">
                  <c:v>68</c:v>
                </c:pt>
                <c:pt idx="31">
                  <c:v>42</c:v>
                </c:pt>
                <c:pt idx="32">
                  <c:v>49</c:v>
                </c:pt>
                <c:pt idx="33">
                  <c:v>832</c:v>
                </c:pt>
                <c:pt idx="34">
                  <c:v>971</c:v>
                </c:pt>
                <c:pt idx="35">
                  <c:v>1004</c:v>
                </c:pt>
                <c:pt idx="36">
                  <c:v>1010</c:v>
                </c:pt>
                <c:pt idx="37">
                  <c:v>1009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F0-4BC4-BC5F-8CFC956AC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848559"/>
        <c:axId val="1800849039"/>
      </c:lineChart>
      <c:catAx>
        <c:axId val="1800848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00849039"/>
        <c:crosses val="autoZero"/>
        <c:auto val="1"/>
        <c:lblAlgn val="ctr"/>
        <c:lblOffset val="100"/>
        <c:noMultiLvlLbl val="0"/>
      </c:catAx>
      <c:valAx>
        <c:axId val="180084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0084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521493</xdr:colOff>
      <xdr:row>7</xdr:row>
      <xdr:rowOff>47625</xdr:rowOff>
    </xdr:from>
    <xdr:to>
      <xdr:col>11</xdr:col>
      <xdr:colOff>559593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61420B-945B-3763-D3BA-C2B439297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FDF8-1B80-46E7-8A6B-8969C0129D64}">
  <dimension ref="A1:G21"/>
  <sheetViews>
    <sheetView workbookViewId="0">
      <pane ySplit="2" topLeftCell="A3" activePane="bottomLeft" state="frozen"/>
      <selection pane="bottomLeft" activeCell="A13" sqref="A13"/>
    </sheetView>
  </sheetViews>
  <sheetFormatPr defaultRowHeight="14.25" x14ac:dyDescent="0.45"/>
  <cols>
    <col min="1" max="1" width="5.19921875" style="1" bestFit="1" customWidth="1"/>
    <col min="2" max="2" width="68" customWidth="1"/>
    <col min="3" max="3" width="15.19921875" customWidth="1"/>
    <col min="4" max="4" width="3.265625" customWidth="1"/>
    <col min="5" max="5" width="2.59765625" customWidth="1"/>
  </cols>
  <sheetData>
    <row r="1" spans="1:7" x14ac:dyDescent="0.45">
      <c r="A1" s="2">
        <f>AVERAGE(A4:A15)</f>
        <v>0.66666666666666663</v>
      </c>
      <c r="B1" s="3" t="s">
        <v>10</v>
      </c>
    </row>
    <row r="2" spans="1:7" s="3" customFormat="1" x14ac:dyDescent="0.45">
      <c r="A2" s="2">
        <f>AVERAGE(A4:A1048576)</f>
        <v>0.44444444444444442</v>
      </c>
      <c r="B2" s="3" t="s">
        <v>8</v>
      </c>
    </row>
    <row r="4" spans="1:7" x14ac:dyDescent="0.45">
      <c r="A4" s="1">
        <v>1</v>
      </c>
      <c r="B4" t="s">
        <v>0</v>
      </c>
      <c r="C4" t="s">
        <v>78</v>
      </c>
      <c r="E4" s="3" t="s">
        <v>14</v>
      </c>
    </row>
    <row r="5" spans="1:7" x14ac:dyDescent="0.45">
      <c r="A5" s="1">
        <v>1</v>
      </c>
      <c r="B5" t="s">
        <v>1</v>
      </c>
      <c r="C5" t="s">
        <v>79</v>
      </c>
      <c r="E5" s="8" t="s">
        <v>83</v>
      </c>
    </row>
    <row r="6" spans="1:7" x14ac:dyDescent="0.45">
      <c r="A6" s="1">
        <v>1</v>
      </c>
      <c r="B6" t="s">
        <v>2</v>
      </c>
      <c r="C6" t="s">
        <v>80</v>
      </c>
      <c r="E6" s="8" t="s">
        <v>12</v>
      </c>
    </row>
    <row r="7" spans="1:7" x14ac:dyDescent="0.45">
      <c r="A7" s="1">
        <v>1</v>
      </c>
      <c r="B7" t="s">
        <v>59</v>
      </c>
      <c r="C7" t="s">
        <v>77</v>
      </c>
      <c r="E7" s="8" t="s">
        <v>13</v>
      </c>
    </row>
    <row r="8" spans="1:7" x14ac:dyDescent="0.45">
      <c r="A8" s="1">
        <v>1</v>
      </c>
      <c r="B8" t="s">
        <v>76</v>
      </c>
      <c r="C8" t="s">
        <v>81</v>
      </c>
      <c r="E8" s="8" t="s">
        <v>15</v>
      </c>
    </row>
    <row r="9" spans="1:7" x14ac:dyDescent="0.45">
      <c r="A9" s="1">
        <v>0</v>
      </c>
      <c r="B9" t="s">
        <v>4</v>
      </c>
    </row>
    <row r="10" spans="1:7" x14ac:dyDescent="0.45">
      <c r="A10" s="1">
        <v>1</v>
      </c>
      <c r="B10" t="s">
        <v>94</v>
      </c>
      <c r="C10" t="s">
        <v>106</v>
      </c>
    </row>
    <row r="11" spans="1:7" x14ac:dyDescent="0.45">
      <c r="A11" s="1">
        <v>1</v>
      </c>
      <c r="B11" t="s">
        <v>3</v>
      </c>
      <c r="C11" t="s">
        <v>107</v>
      </c>
    </row>
    <row r="12" spans="1:7" x14ac:dyDescent="0.45">
      <c r="A12" s="1">
        <v>0</v>
      </c>
      <c r="B12" t="s">
        <v>5</v>
      </c>
      <c r="C12" t="s">
        <v>108</v>
      </c>
    </row>
    <row r="13" spans="1:7" x14ac:dyDescent="0.45">
      <c r="A13" s="1">
        <v>1</v>
      </c>
      <c r="B13" t="s">
        <v>110</v>
      </c>
      <c r="C13" t="s">
        <v>109</v>
      </c>
      <c r="G13" t="str">
        <f>C4&amp;" : "&amp;B4</f>
        <v>Bedclock_IDF_V01 : Test WS2812 led chain</v>
      </c>
    </row>
    <row r="14" spans="1:7" x14ac:dyDescent="0.45">
      <c r="A14" s="1">
        <v>0</v>
      </c>
      <c r="B14" t="s">
        <v>6</v>
      </c>
      <c r="G14" t="str">
        <f t="shared" ref="G14:G17" si="0">C5&amp;" : "&amp;B5</f>
        <v>Bedclock_IDF_V02 : Test SSD1306 OLED screen</v>
      </c>
    </row>
    <row r="15" spans="1:7" x14ac:dyDescent="0.45">
      <c r="A15" s="1">
        <v>0</v>
      </c>
      <c r="B15" t="s">
        <v>7</v>
      </c>
      <c r="G15" t="str">
        <f t="shared" si="0"/>
        <v>Bedclock_IDF_V03 : Test capacitive touch sensors</v>
      </c>
    </row>
    <row r="16" spans="1:7" x14ac:dyDescent="0.45">
      <c r="A16" s="1">
        <v>0</v>
      </c>
      <c r="B16" t="s">
        <v>82</v>
      </c>
      <c r="G16" t="str">
        <f t="shared" si="0"/>
        <v>Bedclock_IDF_V04 : Test WiFi</v>
      </c>
    </row>
    <row r="17" spans="1:7" x14ac:dyDescent="0.45">
      <c r="A17" s="1">
        <v>0</v>
      </c>
      <c r="B17" t="s">
        <v>9</v>
      </c>
      <c r="G17" t="str">
        <f t="shared" si="0"/>
        <v>Bedclock_IDF_V05 : Test time sync with timeserver</v>
      </c>
    </row>
    <row r="18" spans="1:7" x14ac:dyDescent="0.45">
      <c r="A18" s="1">
        <v>0</v>
      </c>
      <c r="B18" t="s">
        <v>85</v>
      </c>
      <c r="G18" t="str">
        <f>C10&amp;" : "&amp;B10</f>
        <v>Bedclock_IDF_V06 : Port timer object using esp_timer_get_time() / 1000;</v>
      </c>
    </row>
    <row r="19" spans="1:7" x14ac:dyDescent="0.45">
      <c r="A19" s="1">
        <v>0</v>
      </c>
      <c r="B19" t="s">
        <v>84</v>
      </c>
      <c r="G19" t="str">
        <f>C11&amp;" : "&amp;B11</f>
        <v>Bedclock_IDF_V07 : Test FreeRTOS</v>
      </c>
    </row>
    <row r="20" spans="1:7" x14ac:dyDescent="0.45">
      <c r="A20" s="1">
        <v>0</v>
      </c>
      <c r="B20" t="s">
        <v>16</v>
      </c>
      <c r="G20" t="str">
        <f>C12&amp;" : "&amp;B12</f>
        <v>Bedclock_IDF_V08 : Port current WS2812 functionality to ESP-IDF</v>
      </c>
    </row>
    <row r="21" spans="1:7" x14ac:dyDescent="0.45">
      <c r="A21" s="1">
        <v>0</v>
      </c>
      <c r="B21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9BA9-5F63-4D61-A1B9-2D13B3B0C4D0}">
  <dimension ref="A2:M19"/>
  <sheetViews>
    <sheetView tabSelected="1" workbookViewId="0">
      <selection activeCell="M19" sqref="M19"/>
    </sheetView>
  </sheetViews>
  <sheetFormatPr defaultRowHeight="14.25" x14ac:dyDescent="0.45"/>
  <sheetData>
    <row r="2" spans="1:12" x14ac:dyDescent="0.45">
      <c r="A2" t="s">
        <v>86</v>
      </c>
    </row>
    <row r="3" spans="1:12" x14ac:dyDescent="0.45">
      <c r="A3" t="s">
        <v>87</v>
      </c>
    </row>
    <row r="5" spans="1:12" x14ac:dyDescent="0.45">
      <c r="D5" t="s">
        <v>88</v>
      </c>
      <c r="E5" t="s">
        <v>89</v>
      </c>
      <c r="F5" t="s">
        <v>93</v>
      </c>
    </row>
    <row r="7" spans="1:12" x14ac:dyDescent="0.45">
      <c r="B7" t="s">
        <v>90</v>
      </c>
      <c r="D7" t="s">
        <v>91</v>
      </c>
      <c r="E7" t="s">
        <v>92</v>
      </c>
      <c r="F7" t="s">
        <v>96</v>
      </c>
    </row>
    <row r="8" spans="1:12" x14ac:dyDescent="0.45">
      <c r="F8" t="s">
        <v>97</v>
      </c>
    </row>
    <row r="9" spans="1:12" x14ac:dyDescent="0.45">
      <c r="F9" t="s">
        <v>98</v>
      </c>
    </row>
    <row r="10" spans="1:12" x14ac:dyDescent="0.45">
      <c r="F10" t="s">
        <v>99</v>
      </c>
    </row>
    <row r="11" spans="1:12" x14ac:dyDescent="0.45">
      <c r="F11" t="s">
        <v>100</v>
      </c>
    </row>
    <row r="12" spans="1:12" x14ac:dyDescent="0.45">
      <c r="F12" t="s">
        <v>101</v>
      </c>
    </row>
    <row r="15" spans="1:12" x14ac:dyDescent="0.45">
      <c r="L15">
        <v>160</v>
      </c>
    </row>
    <row r="16" spans="1:12" x14ac:dyDescent="0.45">
      <c r="B16" t="s">
        <v>95</v>
      </c>
      <c r="F16" t="s">
        <v>102</v>
      </c>
      <c r="L16">
        <v>32</v>
      </c>
    </row>
    <row r="17" spans="6:13" x14ac:dyDescent="0.45">
      <c r="F17" t="s">
        <v>103</v>
      </c>
      <c r="L17">
        <f>L15*L16</f>
        <v>5120</v>
      </c>
      <c r="M17" t="s">
        <v>111</v>
      </c>
    </row>
    <row r="18" spans="6:13" x14ac:dyDescent="0.45">
      <c r="F18" t="s">
        <v>104</v>
      </c>
      <c r="L18">
        <f>L17/8</f>
        <v>640</v>
      </c>
      <c r="M18" t="s">
        <v>112</v>
      </c>
    </row>
    <row r="19" spans="6:13" x14ac:dyDescent="0.45">
      <c r="F1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BDAB-00D5-431B-8CF1-C9D570B575C5}">
  <dimension ref="A1:Q39"/>
  <sheetViews>
    <sheetView workbookViewId="0">
      <selection activeCell="A23" sqref="A23"/>
    </sheetView>
  </sheetViews>
  <sheetFormatPr defaultRowHeight="14.25" x14ac:dyDescent="0.45"/>
  <cols>
    <col min="1" max="1" width="26.3984375" bestFit="1" customWidth="1"/>
  </cols>
  <sheetData>
    <row r="1" spans="1:17" x14ac:dyDescent="0.45">
      <c r="C1" t="s">
        <v>17</v>
      </c>
      <c r="G1" t="s">
        <v>19</v>
      </c>
      <c r="K1" t="s">
        <v>18</v>
      </c>
      <c r="O1" t="s">
        <v>56</v>
      </c>
      <c r="P1" t="s">
        <v>57</v>
      </c>
      <c r="Q1" t="s">
        <v>58</v>
      </c>
    </row>
    <row r="2" spans="1:17" x14ac:dyDescent="0.45">
      <c r="A2" t="s">
        <v>20</v>
      </c>
      <c r="C2">
        <f>SEARCH(C$1,$A2)</f>
        <v>1</v>
      </c>
      <c r="D2" t="str">
        <f>MID($A2,C2+4,4)</f>
        <v>1241</v>
      </c>
      <c r="E2">
        <f t="shared" ref="E2:E39" si="0">VALUE(D2)</f>
        <v>1241</v>
      </c>
      <c r="G2">
        <f>SEARCH(G$1,$A2)</f>
        <v>13</v>
      </c>
      <c r="H2" t="str">
        <f>MID($A2,G2+4,4)</f>
        <v>1380</v>
      </c>
      <c r="I2">
        <f t="shared" ref="I2:I12" si="1">VALUE(H2)</f>
        <v>1380</v>
      </c>
      <c r="K2">
        <f>SEARCH(K$1,$A2)</f>
        <v>25</v>
      </c>
      <c r="L2" t="str">
        <f>MID($A2,K2+4,4)</f>
        <v>1010</v>
      </c>
      <c r="M2">
        <f t="shared" ref="M2:M12" si="2">VALUE(L2)</f>
        <v>1010</v>
      </c>
      <c r="O2">
        <f>E2</f>
        <v>1241</v>
      </c>
      <c r="P2">
        <f>I2</f>
        <v>1380</v>
      </c>
      <c r="Q2">
        <f>M2</f>
        <v>1010</v>
      </c>
    </row>
    <row r="3" spans="1:17" x14ac:dyDescent="0.45">
      <c r="A3" t="s">
        <v>21</v>
      </c>
      <c r="C3">
        <f t="shared" ref="C3:C39" si="3">SEARCH(C$1,$A3)</f>
        <v>1</v>
      </c>
      <c r="D3" t="str">
        <f t="shared" ref="D3:D39" si="4">MID($A3,C3+4,4)</f>
        <v>1245</v>
      </c>
      <c r="E3">
        <f t="shared" si="0"/>
        <v>1245</v>
      </c>
      <c r="G3">
        <f t="shared" ref="G3:G12" si="5">SEARCH(G$1,$A3)</f>
        <v>13</v>
      </c>
      <c r="H3" t="str">
        <f t="shared" ref="H3:H12" si="6">MID($A3,G3+4,4)</f>
        <v>1382</v>
      </c>
      <c r="I3">
        <f t="shared" si="1"/>
        <v>1382</v>
      </c>
      <c r="K3">
        <f t="shared" ref="K3:K12" si="7">SEARCH(K$1,$A3)</f>
        <v>25</v>
      </c>
      <c r="L3" t="str">
        <f t="shared" ref="L3:L12" si="8">MID($A3,K3+4,4)</f>
        <v>1014</v>
      </c>
      <c r="M3">
        <f t="shared" si="2"/>
        <v>1014</v>
      </c>
      <c r="O3">
        <f t="shared" ref="O3:O39" si="9">E3</f>
        <v>1245</v>
      </c>
      <c r="P3">
        <f t="shared" ref="P3:P39" si="10">I3</f>
        <v>1382</v>
      </c>
      <c r="Q3">
        <f t="shared" ref="Q3:Q39" si="11">M3</f>
        <v>1014</v>
      </c>
    </row>
    <row r="4" spans="1:17" x14ac:dyDescent="0.45">
      <c r="A4" t="s">
        <v>22</v>
      </c>
      <c r="C4">
        <f t="shared" si="3"/>
        <v>1</v>
      </c>
      <c r="D4" t="str">
        <f t="shared" si="4"/>
        <v>1246</v>
      </c>
      <c r="E4">
        <f t="shared" si="0"/>
        <v>1246</v>
      </c>
      <c r="G4">
        <f t="shared" si="5"/>
        <v>13</v>
      </c>
      <c r="H4" t="str">
        <f t="shared" si="6"/>
        <v>1382</v>
      </c>
      <c r="I4">
        <f t="shared" si="1"/>
        <v>1382</v>
      </c>
      <c r="K4">
        <f t="shared" si="7"/>
        <v>25</v>
      </c>
      <c r="L4" t="str">
        <f t="shared" si="8"/>
        <v>1014</v>
      </c>
      <c r="M4">
        <f t="shared" si="2"/>
        <v>1014</v>
      </c>
      <c r="O4">
        <f t="shared" si="9"/>
        <v>1246</v>
      </c>
      <c r="P4">
        <f t="shared" si="10"/>
        <v>1382</v>
      </c>
      <c r="Q4">
        <f t="shared" si="11"/>
        <v>1014</v>
      </c>
    </row>
    <row r="5" spans="1:17" x14ac:dyDescent="0.45">
      <c r="A5" t="s">
        <v>23</v>
      </c>
      <c r="C5">
        <f t="shared" si="3"/>
        <v>1</v>
      </c>
      <c r="D5" t="str">
        <f t="shared" si="4"/>
        <v>1247</v>
      </c>
      <c r="E5">
        <f t="shared" si="0"/>
        <v>1247</v>
      </c>
      <c r="G5">
        <f t="shared" si="5"/>
        <v>13</v>
      </c>
      <c r="H5" t="str">
        <f t="shared" si="6"/>
        <v>1382</v>
      </c>
      <c r="I5">
        <f t="shared" si="1"/>
        <v>1382</v>
      </c>
      <c r="K5">
        <f t="shared" si="7"/>
        <v>25</v>
      </c>
      <c r="L5" t="str">
        <f t="shared" si="8"/>
        <v>1015</v>
      </c>
      <c r="M5">
        <f t="shared" si="2"/>
        <v>1015</v>
      </c>
      <c r="O5">
        <f t="shared" si="9"/>
        <v>1247</v>
      </c>
      <c r="P5">
        <f t="shared" si="10"/>
        <v>1382</v>
      </c>
      <c r="Q5">
        <f t="shared" si="11"/>
        <v>1015</v>
      </c>
    </row>
    <row r="6" spans="1:17" x14ac:dyDescent="0.45">
      <c r="A6" t="s">
        <v>24</v>
      </c>
      <c r="C6">
        <f t="shared" si="3"/>
        <v>1</v>
      </c>
      <c r="D6" t="str">
        <f t="shared" si="4"/>
        <v>1247</v>
      </c>
      <c r="E6">
        <f t="shared" si="0"/>
        <v>1247</v>
      </c>
      <c r="G6">
        <f t="shared" si="5"/>
        <v>13</v>
      </c>
      <c r="H6" t="str">
        <f t="shared" si="6"/>
        <v>1383</v>
      </c>
      <c r="I6">
        <f t="shared" si="1"/>
        <v>1383</v>
      </c>
      <c r="K6">
        <f t="shared" si="7"/>
        <v>25</v>
      </c>
      <c r="L6" t="str">
        <f t="shared" si="8"/>
        <v>1015</v>
      </c>
      <c r="M6">
        <f t="shared" si="2"/>
        <v>1015</v>
      </c>
      <c r="O6">
        <f t="shared" si="9"/>
        <v>1247</v>
      </c>
      <c r="P6">
        <f t="shared" si="10"/>
        <v>1383</v>
      </c>
      <c r="Q6">
        <f t="shared" si="11"/>
        <v>1015</v>
      </c>
    </row>
    <row r="7" spans="1:17" x14ac:dyDescent="0.45">
      <c r="A7" t="s">
        <v>23</v>
      </c>
      <c r="C7">
        <f t="shared" si="3"/>
        <v>1</v>
      </c>
      <c r="D7" t="str">
        <f t="shared" si="4"/>
        <v>1247</v>
      </c>
      <c r="E7">
        <f t="shared" si="0"/>
        <v>1247</v>
      </c>
      <c r="G7">
        <f t="shared" si="5"/>
        <v>13</v>
      </c>
      <c r="H7" t="str">
        <f t="shared" si="6"/>
        <v>1382</v>
      </c>
      <c r="I7">
        <f t="shared" si="1"/>
        <v>1382</v>
      </c>
      <c r="K7">
        <f t="shared" si="7"/>
        <v>25</v>
      </c>
      <c r="L7" t="str">
        <f t="shared" si="8"/>
        <v>1015</v>
      </c>
      <c r="M7">
        <f t="shared" si="2"/>
        <v>1015</v>
      </c>
      <c r="O7">
        <f t="shared" si="9"/>
        <v>1247</v>
      </c>
      <c r="P7">
        <f t="shared" si="10"/>
        <v>1382</v>
      </c>
      <c r="Q7">
        <f t="shared" si="11"/>
        <v>1015</v>
      </c>
    </row>
    <row r="8" spans="1:17" x14ac:dyDescent="0.45">
      <c r="A8" t="s">
        <v>25</v>
      </c>
      <c r="C8">
        <f t="shared" si="3"/>
        <v>1</v>
      </c>
      <c r="D8" t="str">
        <f t="shared" si="4"/>
        <v>1248</v>
      </c>
      <c r="E8">
        <f t="shared" si="0"/>
        <v>1248</v>
      </c>
      <c r="G8">
        <f t="shared" si="5"/>
        <v>13</v>
      </c>
      <c r="H8" t="str">
        <f t="shared" si="6"/>
        <v>1383</v>
      </c>
      <c r="I8">
        <f t="shared" si="1"/>
        <v>1383</v>
      </c>
      <c r="K8">
        <f t="shared" si="7"/>
        <v>25</v>
      </c>
      <c r="L8" t="str">
        <f t="shared" si="8"/>
        <v>1015</v>
      </c>
      <c r="M8">
        <f t="shared" si="2"/>
        <v>1015</v>
      </c>
      <c r="O8">
        <f t="shared" si="9"/>
        <v>1248</v>
      </c>
      <c r="P8">
        <f t="shared" si="10"/>
        <v>1383</v>
      </c>
      <c r="Q8">
        <f t="shared" si="11"/>
        <v>1015</v>
      </c>
    </row>
    <row r="9" spans="1:17" x14ac:dyDescent="0.45">
      <c r="A9" t="s">
        <v>22</v>
      </c>
      <c r="C9">
        <f t="shared" si="3"/>
        <v>1</v>
      </c>
      <c r="D9" t="str">
        <f t="shared" si="4"/>
        <v>1246</v>
      </c>
      <c r="E9">
        <f t="shared" si="0"/>
        <v>1246</v>
      </c>
      <c r="G9">
        <f t="shared" si="5"/>
        <v>13</v>
      </c>
      <c r="H9" t="str">
        <f t="shared" si="6"/>
        <v>1382</v>
      </c>
      <c r="I9">
        <f t="shared" si="1"/>
        <v>1382</v>
      </c>
      <c r="K9">
        <f t="shared" si="7"/>
        <v>25</v>
      </c>
      <c r="L9" t="str">
        <f t="shared" si="8"/>
        <v>1014</v>
      </c>
      <c r="M9">
        <f t="shared" si="2"/>
        <v>1014</v>
      </c>
      <c r="O9">
        <f t="shared" si="9"/>
        <v>1246</v>
      </c>
      <c r="P9">
        <f t="shared" si="10"/>
        <v>1382</v>
      </c>
      <c r="Q9">
        <f t="shared" si="11"/>
        <v>1014</v>
      </c>
    </row>
    <row r="10" spans="1:17" x14ac:dyDescent="0.45">
      <c r="A10" t="s">
        <v>26</v>
      </c>
      <c r="C10">
        <f t="shared" si="3"/>
        <v>1</v>
      </c>
      <c r="D10" t="str">
        <f t="shared" si="4"/>
        <v xml:space="preserve"> 772</v>
      </c>
      <c r="E10">
        <f t="shared" si="0"/>
        <v>772</v>
      </c>
      <c r="G10">
        <f t="shared" si="5"/>
        <v>13</v>
      </c>
      <c r="H10" t="str">
        <f t="shared" si="6"/>
        <v>1165</v>
      </c>
      <c r="I10">
        <f t="shared" si="1"/>
        <v>1165</v>
      </c>
      <c r="K10">
        <f t="shared" si="7"/>
        <v>25</v>
      </c>
      <c r="L10" t="str">
        <f t="shared" si="8"/>
        <v xml:space="preserve"> 586</v>
      </c>
      <c r="M10">
        <f t="shared" si="2"/>
        <v>586</v>
      </c>
      <c r="O10">
        <f t="shared" si="9"/>
        <v>772</v>
      </c>
      <c r="P10">
        <f t="shared" si="10"/>
        <v>1165</v>
      </c>
      <c r="Q10">
        <f t="shared" si="11"/>
        <v>586</v>
      </c>
    </row>
    <row r="11" spans="1:17" x14ac:dyDescent="0.45">
      <c r="A11" t="s">
        <v>27</v>
      </c>
      <c r="C11">
        <f t="shared" si="3"/>
        <v>1</v>
      </c>
      <c r="D11" t="str">
        <f t="shared" si="4"/>
        <v xml:space="preserve"> 316</v>
      </c>
      <c r="E11">
        <f t="shared" si="0"/>
        <v>316</v>
      </c>
      <c r="G11">
        <f t="shared" si="5"/>
        <v>13</v>
      </c>
      <c r="H11" t="str">
        <f t="shared" si="6"/>
        <v xml:space="preserve"> 756</v>
      </c>
      <c r="I11">
        <f t="shared" si="1"/>
        <v>756</v>
      </c>
      <c r="K11">
        <f t="shared" si="7"/>
        <v>25</v>
      </c>
      <c r="L11" t="str">
        <f t="shared" si="8"/>
        <v xml:space="preserve"> 247</v>
      </c>
      <c r="M11">
        <f t="shared" si="2"/>
        <v>247</v>
      </c>
      <c r="O11">
        <f t="shared" si="9"/>
        <v>316</v>
      </c>
      <c r="P11">
        <f t="shared" si="10"/>
        <v>756</v>
      </c>
      <c r="Q11">
        <f t="shared" si="11"/>
        <v>247</v>
      </c>
    </row>
    <row r="12" spans="1:17" x14ac:dyDescent="0.45">
      <c r="A12" t="s">
        <v>28</v>
      </c>
      <c r="C12">
        <f t="shared" si="3"/>
        <v>1</v>
      </c>
      <c r="D12" t="str">
        <f t="shared" si="4"/>
        <v xml:space="preserve"> 172</v>
      </c>
      <c r="E12">
        <f t="shared" si="0"/>
        <v>172</v>
      </c>
      <c r="G12">
        <f t="shared" si="5"/>
        <v>13</v>
      </c>
      <c r="H12" t="str">
        <f t="shared" si="6"/>
        <v xml:space="preserve"> 343</v>
      </c>
      <c r="I12">
        <f t="shared" si="1"/>
        <v>343</v>
      </c>
      <c r="K12">
        <f t="shared" si="7"/>
        <v>25</v>
      </c>
      <c r="L12" t="str">
        <f t="shared" si="8"/>
        <v xml:space="preserve"> 102</v>
      </c>
      <c r="M12">
        <f t="shared" si="2"/>
        <v>102</v>
      </c>
      <c r="O12">
        <f t="shared" si="9"/>
        <v>172</v>
      </c>
      <c r="P12">
        <f t="shared" si="10"/>
        <v>343</v>
      </c>
      <c r="Q12">
        <f t="shared" si="11"/>
        <v>102</v>
      </c>
    </row>
    <row r="13" spans="1:17" x14ac:dyDescent="0.45">
      <c r="A13" t="s">
        <v>29</v>
      </c>
      <c r="C13">
        <f t="shared" si="3"/>
        <v>1</v>
      </c>
      <c r="D13" t="str">
        <f t="shared" si="4"/>
        <v xml:space="preserve"> 177</v>
      </c>
      <c r="E13">
        <f t="shared" si="0"/>
        <v>177</v>
      </c>
      <c r="G13">
        <f t="shared" ref="G13:G39" si="12">SEARCH(G$1,$A13)</f>
        <v>13</v>
      </c>
      <c r="H13" t="str">
        <f t="shared" ref="H13:H39" si="13">MID($A13,G13+4,4)</f>
        <v xml:space="preserve"> 285</v>
      </c>
      <c r="I13">
        <f t="shared" ref="I13:I39" si="14">VALUE(H13)</f>
        <v>285</v>
      </c>
      <c r="K13">
        <f t="shared" ref="K13:K39" si="15">SEARCH(K$1,$A13)</f>
        <v>25</v>
      </c>
      <c r="L13" t="str">
        <f t="shared" ref="L13:L39" si="16">MID($A13,K13+4,4)</f>
        <v xml:space="preserve"> 116</v>
      </c>
      <c r="M13">
        <f t="shared" ref="M13:M39" si="17">VALUE(L13)</f>
        <v>116</v>
      </c>
      <c r="O13">
        <f t="shared" si="9"/>
        <v>177</v>
      </c>
      <c r="P13">
        <f t="shared" si="10"/>
        <v>285</v>
      </c>
      <c r="Q13">
        <f t="shared" si="11"/>
        <v>116</v>
      </c>
    </row>
    <row r="14" spans="1:17" x14ac:dyDescent="0.45">
      <c r="A14" t="s">
        <v>30</v>
      </c>
      <c r="C14">
        <f t="shared" si="3"/>
        <v>1</v>
      </c>
      <c r="D14" t="str">
        <f t="shared" si="4"/>
        <v xml:space="preserve"> 111</v>
      </c>
      <c r="E14">
        <f t="shared" si="0"/>
        <v>111</v>
      </c>
      <c r="G14">
        <f t="shared" si="12"/>
        <v>13</v>
      </c>
      <c r="H14" t="str">
        <f t="shared" si="13"/>
        <v xml:space="preserve"> 231</v>
      </c>
      <c r="I14">
        <f t="shared" si="14"/>
        <v>231</v>
      </c>
      <c r="K14">
        <f t="shared" si="15"/>
        <v>25</v>
      </c>
      <c r="L14" t="str">
        <f t="shared" si="16"/>
        <v xml:space="preserve">  64</v>
      </c>
      <c r="M14">
        <f t="shared" si="17"/>
        <v>64</v>
      </c>
      <c r="O14">
        <f t="shared" si="9"/>
        <v>111</v>
      </c>
      <c r="P14">
        <f t="shared" si="10"/>
        <v>231</v>
      </c>
      <c r="Q14">
        <f t="shared" si="11"/>
        <v>64</v>
      </c>
    </row>
    <row r="15" spans="1:17" x14ac:dyDescent="0.45">
      <c r="A15" t="s">
        <v>31</v>
      </c>
      <c r="C15">
        <f t="shared" si="3"/>
        <v>1</v>
      </c>
      <c r="D15" t="str">
        <f t="shared" si="4"/>
        <v xml:space="preserve"> 125</v>
      </c>
      <c r="E15">
        <f t="shared" si="0"/>
        <v>125</v>
      </c>
      <c r="G15">
        <f t="shared" si="12"/>
        <v>13</v>
      </c>
      <c r="H15" t="str">
        <f t="shared" si="13"/>
        <v xml:space="preserve"> 227</v>
      </c>
      <c r="I15">
        <f t="shared" si="14"/>
        <v>227</v>
      </c>
      <c r="K15">
        <f t="shared" si="15"/>
        <v>25</v>
      </c>
      <c r="L15" t="str">
        <f t="shared" si="16"/>
        <v xml:space="preserve">  64</v>
      </c>
      <c r="M15">
        <f t="shared" si="17"/>
        <v>64</v>
      </c>
      <c r="O15">
        <f t="shared" si="9"/>
        <v>125</v>
      </c>
      <c r="P15">
        <f t="shared" si="10"/>
        <v>227</v>
      </c>
      <c r="Q15">
        <f t="shared" si="11"/>
        <v>64</v>
      </c>
    </row>
    <row r="16" spans="1:17" x14ac:dyDescent="0.45">
      <c r="A16" t="s">
        <v>32</v>
      </c>
      <c r="C16">
        <f t="shared" si="3"/>
        <v>1</v>
      </c>
      <c r="D16" t="str">
        <f t="shared" si="4"/>
        <v xml:space="preserve">  80</v>
      </c>
      <c r="E16">
        <f t="shared" si="0"/>
        <v>80</v>
      </c>
      <c r="G16">
        <f t="shared" si="12"/>
        <v>13</v>
      </c>
      <c r="H16" t="str">
        <f t="shared" si="13"/>
        <v xml:space="preserve"> 235</v>
      </c>
      <c r="I16">
        <f t="shared" si="14"/>
        <v>235</v>
      </c>
      <c r="K16">
        <f t="shared" si="15"/>
        <v>25</v>
      </c>
      <c r="L16" t="str">
        <f t="shared" si="16"/>
        <v xml:space="preserve">  47</v>
      </c>
      <c r="M16">
        <f t="shared" si="17"/>
        <v>47</v>
      </c>
      <c r="O16">
        <f t="shared" si="9"/>
        <v>80</v>
      </c>
      <c r="P16">
        <f t="shared" si="10"/>
        <v>235</v>
      </c>
      <c r="Q16">
        <f t="shared" si="11"/>
        <v>47</v>
      </c>
    </row>
    <row r="17" spans="1:17" x14ac:dyDescent="0.45">
      <c r="A17" t="s">
        <v>33</v>
      </c>
      <c r="C17">
        <f t="shared" si="3"/>
        <v>1</v>
      </c>
      <c r="D17" t="str">
        <f t="shared" si="4"/>
        <v xml:space="preserve">  79</v>
      </c>
      <c r="E17">
        <f t="shared" si="0"/>
        <v>79</v>
      </c>
      <c r="G17">
        <f t="shared" si="12"/>
        <v>13</v>
      </c>
      <c r="H17" t="str">
        <f t="shared" si="13"/>
        <v xml:space="preserve"> 214</v>
      </c>
      <c r="I17">
        <f t="shared" si="14"/>
        <v>214</v>
      </c>
      <c r="K17">
        <f t="shared" si="15"/>
        <v>25</v>
      </c>
      <c r="L17" t="str">
        <f t="shared" si="16"/>
        <v xml:space="preserve">  43</v>
      </c>
      <c r="M17">
        <f t="shared" si="17"/>
        <v>43</v>
      </c>
      <c r="O17">
        <f t="shared" si="9"/>
        <v>79</v>
      </c>
      <c r="P17">
        <f t="shared" si="10"/>
        <v>214</v>
      </c>
      <c r="Q17">
        <f t="shared" si="11"/>
        <v>43</v>
      </c>
    </row>
    <row r="18" spans="1:17" x14ac:dyDescent="0.45">
      <c r="A18" t="s">
        <v>34</v>
      </c>
      <c r="C18">
        <f t="shared" si="3"/>
        <v>1</v>
      </c>
      <c r="D18" t="str">
        <f t="shared" si="4"/>
        <v xml:space="preserve"> 108</v>
      </c>
      <c r="E18">
        <f t="shared" si="0"/>
        <v>108</v>
      </c>
      <c r="G18">
        <f t="shared" si="12"/>
        <v>13</v>
      </c>
      <c r="H18" t="str">
        <f t="shared" si="13"/>
        <v xml:space="preserve"> 239</v>
      </c>
      <c r="I18">
        <f t="shared" si="14"/>
        <v>239</v>
      </c>
      <c r="K18">
        <f t="shared" si="15"/>
        <v>25</v>
      </c>
      <c r="L18" t="str">
        <f t="shared" si="16"/>
        <v xml:space="preserve">  71</v>
      </c>
      <c r="M18">
        <f t="shared" si="17"/>
        <v>71</v>
      </c>
      <c r="O18">
        <f t="shared" si="9"/>
        <v>108</v>
      </c>
      <c r="P18">
        <f t="shared" si="10"/>
        <v>239</v>
      </c>
      <c r="Q18">
        <f t="shared" si="11"/>
        <v>71</v>
      </c>
    </row>
    <row r="19" spans="1:17" x14ac:dyDescent="0.45">
      <c r="A19" t="s">
        <v>35</v>
      </c>
      <c r="C19">
        <f t="shared" si="3"/>
        <v>1</v>
      </c>
      <c r="D19" t="str">
        <f t="shared" si="4"/>
        <v xml:space="preserve">  80</v>
      </c>
      <c r="E19">
        <f t="shared" si="0"/>
        <v>80</v>
      </c>
      <c r="G19">
        <f t="shared" si="12"/>
        <v>13</v>
      </c>
      <c r="H19" t="str">
        <f t="shared" si="13"/>
        <v xml:space="preserve"> 194</v>
      </c>
      <c r="I19">
        <f t="shared" si="14"/>
        <v>194</v>
      </c>
      <c r="K19">
        <f t="shared" si="15"/>
        <v>25</v>
      </c>
      <c r="L19" t="str">
        <f t="shared" si="16"/>
        <v xml:space="preserve">  43</v>
      </c>
      <c r="M19">
        <f t="shared" si="17"/>
        <v>43</v>
      </c>
      <c r="O19">
        <f t="shared" si="9"/>
        <v>80</v>
      </c>
      <c r="P19">
        <f t="shared" si="10"/>
        <v>194</v>
      </c>
      <c r="Q19">
        <f t="shared" si="11"/>
        <v>43</v>
      </c>
    </row>
    <row r="20" spans="1:17" x14ac:dyDescent="0.45">
      <c r="A20" t="s">
        <v>36</v>
      </c>
      <c r="C20">
        <f t="shared" si="3"/>
        <v>1</v>
      </c>
      <c r="D20" t="str">
        <f t="shared" si="4"/>
        <v xml:space="preserve"> 119</v>
      </c>
      <c r="E20">
        <f t="shared" si="0"/>
        <v>119</v>
      </c>
      <c r="G20">
        <f t="shared" si="12"/>
        <v>13</v>
      </c>
      <c r="H20" t="str">
        <f t="shared" si="13"/>
        <v xml:space="preserve"> 208</v>
      </c>
      <c r="I20">
        <f t="shared" si="14"/>
        <v>208</v>
      </c>
      <c r="K20">
        <f t="shared" si="15"/>
        <v>25</v>
      </c>
      <c r="L20" t="str">
        <f t="shared" si="16"/>
        <v xml:space="preserve">  67</v>
      </c>
      <c r="M20">
        <f t="shared" si="17"/>
        <v>67</v>
      </c>
      <c r="O20">
        <f t="shared" si="9"/>
        <v>119</v>
      </c>
      <c r="P20">
        <f t="shared" si="10"/>
        <v>208</v>
      </c>
      <c r="Q20">
        <f t="shared" si="11"/>
        <v>67</v>
      </c>
    </row>
    <row r="21" spans="1:17" x14ac:dyDescent="0.45">
      <c r="A21" t="s">
        <v>37</v>
      </c>
      <c r="C21">
        <f t="shared" si="3"/>
        <v>1</v>
      </c>
      <c r="D21" t="str">
        <f t="shared" si="4"/>
        <v xml:space="preserve">  70</v>
      </c>
      <c r="E21">
        <f t="shared" si="0"/>
        <v>70</v>
      </c>
      <c r="G21">
        <f t="shared" si="12"/>
        <v>13</v>
      </c>
      <c r="H21" t="str">
        <f t="shared" si="13"/>
        <v xml:space="preserve"> 193</v>
      </c>
      <c r="I21">
        <f t="shared" si="14"/>
        <v>193</v>
      </c>
      <c r="K21">
        <f t="shared" si="15"/>
        <v>25</v>
      </c>
      <c r="L21" t="str">
        <f t="shared" si="16"/>
        <v xml:space="preserve">  46</v>
      </c>
      <c r="M21">
        <f t="shared" si="17"/>
        <v>46</v>
      </c>
      <c r="O21">
        <f t="shared" si="9"/>
        <v>70</v>
      </c>
      <c r="P21">
        <f t="shared" si="10"/>
        <v>193</v>
      </c>
      <c r="Q21">
        <f t="shared" si="11"/>
        <v>46</v>
      </c>
    </row>
    <row r="22" spans="1:17" x14ac:dyDescent="0.45">
      <c r="A22" t="s">
        <v>38</v>
      </c>
      <c r="C22">
        <f t="shared" si="3"/>
        <v>1</v>
      </c>
      <c r="D22" t="str">
        <f t="shared" si="4"/>
        <v xml:space="preserve">  82</v>
      </c>
      <c r="E22">
        <f t="shared" si="0"/>
        <v>82</v>
      </c>
      <c r="G22">
        <f t="shared" si="12"/>
        <v>13</v>
      </c>
      <c r="H22" t="str">
        <f t="shared" si="13"/>
        <v xml:space="preserve"> 193</v>
      </c>
      <c r="I22">
        <f t="shared" si="14"/>
        <v>193</v>
      </c>
      <c r="K22">
        <f t="shared" si="15"/>
        <v>25</v>
      </c>
      <c r="L22" t="str">
        <f t="shared" si="16"/>
        <v xml:space="preserve">  51</v>
      </c>
      <c r="M22">
        <f t="shared" si="17"/>
        <v>51</v>
      </c>
      <c r="O22">
        <f t="shared" si="9"/>
        <v>82</v>
      </c>
      <c r="P22">
        <f t="shared" si="10"/>
        <v>193</v>
      </c>
      <c r="Q22">
        <f t="shared" si="11"/>
        <v>51</v>
      </c>
    </row>
    <row r="23" spans="1:17" x14ac:dyDescent="0.45">
      <c r="A23" t="s">
        <v>39</v>
      </c>
      <c r="C23">
        <f t="shared" si="3"/>
        <v>1</v>
      </c>
      <c r="D23" t="str">
        <f t="shared" si="4"/>
        <v xml:space="preserve">  69</v>
      </c>
      <c r="E23">
        <f t="shared" si="0"/>
        <v>69</v>
      </c>
      <c r="G23">
        <f t="shared" si="12"/>
        <v>13</v>
      </c>
      <c r="H23" t="str">
        <f t="shared" si="13"/>
        <v xml:space="preserve"> 216</v>
      </c>
      <c r="I23">
        <f t="shared" si="14"/>
        <v>216</v>
      </c>
      <c r="K23">
        <f t="shared" si="15"/>
        <v>25</v>
      </c>
      <c r="L23" t="str">
        <f t="shared" si="16"/>
        <v xml:space="preserve">  53</v>
      </c>
      <c r="M23">
        <f t="shared" si="17"/>
        <v>53</v>
      </c>
      <c r="O23">
        <f t="shared" si="9"/>
        <v>69</v>
      </c>
      <c r="P23">
        <f t="shared" si="10"/>
        <v>216</v>
      </c>
      <c r="Q23">
        <f t="shared" si="11"/>
        <v>53</v>
      </c>
    </row>
    <row r="24" spans="1:17" x14ac:dyDescent="0.45">
      <c r="A24" t="s">
        <v>40</v>
      </c>
      <c r="C24">
        <f t="shared" si="3"/>
        <v>1</v>
      </c>
      <c r="D24" t="str">
        <f t="shared" si="4"/>
        <v xml:space="preserve">  60</v>
      </c>
      <c r="E24">
        <f t="shared" si="0"/>
        <v>60</v>
      </c>
      <c r="G24">
        <f t="shared" si="12"/>
        <v>13</v>
      </c>
      <c r="H24" t="str">
        <f t="shared" si="13"/>
        <v xml:space="preserve"> 184</v>
      </c>
      <c r="I24">
        <f t="shared" si="14"/>
        <v>184</v>
      </c>
      <c r="K24">
        <f t="shared" si="15"/>
        <v>25</v>
      </c>
      <c r="L24" t="str">
        <f t="shared" si="16"/>
        <v xml:space="preserve">  33</v>
      </c>
      <c r="M24">
        <f t="shared" si="17"/>
        <v>33</v>
      </c>
      <c r="O24">
        <f t="shared" si="9"/>
        <v>60</v>
      </c>
      <c r="P24">
        <f t="shared" si="10"/>
        <v>184</v>
      </c>
      <c r="Q24">
        <f t="shared" si="11"/>
        <v>33</v>
      </c>
    </row>
    <row r="25" spans="1:17" x14ac:dyDescent="0.45">
      <c r="A25" t="s">
        <v>41</v>
      </c>
      <c r="C25">
        <f t="shared" si="3"/>
        <v>1</v>
      </c>
      <c r="D25" t="str">
        <f t="shared" si="4"/>
        <v xml:space="preserve"> 108</v>
      </c>
      <c r="E25">
        <f t="shared" si="0"/>
        <v>108</v>
      </c>
      <c r="G25">
        <f t="shared" si="12"/>
        <v>13</v>
      </c>
      <c r="H25" t="str">
        <f t="shared" si="13"/>
        <v xml:space="preserve"> 198</v>
      </c>
      <c r="I25">
        <f t="shared" si="14"/>
        <v>198</v>
      </c>
      <c r="K25">
        <f t="shared" si="15"/>
        <v>25</v>
      </c>
      <c r="L25" t="str">
        <f t="shared" si="16"/>
        <v xml:space="preserve">  69</v>
      </c>
      <c r="M25">
        <f t="shared" si="17"/>
        <v>69</v>
      </c>
      <c r="O25">
        <f t="shared" si="9"/>
        <v>108</v>
      </c>
      <c r="P25">
        <f t="shared" si="10"/>
        <v>198</v>
      </c>
      <c r="Q25">
        <f t="shared" si="11"/>
        <v>69</v>
      </c>
    </row>
    <row r="26" spans="1:17" x14ac:dyDescent="0.45">
      <c r="A26" t="s">
        <v>42</v>
      </c>
      <c r="C26">
        <f t="shared" si="3"/>
        <v>1</v>
      </c>
      <c r="D26" t="str">
        <f t="shared" si="4"/>
        <v xml:space="preserve">  75</v>
      </c>
      <c r="E26">
        <f t="shared" si="0"/>
        <v>75</v>
      </c>
      <c r="G26">
        <f t="shared" si="12"/>
        <v>13</v>
      </c>
      <c r="H26" t="str">
        <f t="shared" si="13"/>
        <v xml:space="preserve"> 167</v>
      </c>
      <c r="I26">
        <f t="shared" si="14"/>
        <v>167</v>
      </c>
      <c r="K26">
        <f t="shared" si="15"/>
        <v>25</v>
      </c>
      <c r="L26" t="str">
        <f t="shared" si="16"/>
        <v xml:space="preserve">  42</v>
      </c>
      <c r="M26">
        <f t="shared" si="17"/>
        <v>42</v>
      </c>
      <c r="O26">
        <f t="shared" si="9"/>
        <v>75</v>
      </c>
      <c r="P26">
        <f t="shared" si="10"/>
        <v>167</v>
      </c>
      <c r="Q26">
        <f t="shared" si="11"/>
        <v>42</v>
      </c>
    </row>
    <row r="27" spans="1:17" x14ac:dyDescent="0.45">
      <c r="A27" t="s">
        <v>43</v>
      </c>
      <c r="C27">
        <f t="shared" si="3"/>
        <v>1</v>
      </c>
      <c r="D27" t="str">
        <f t="shared" si="4"/>
        <v xml:space="preserve">  89</v>
      </c>
      <c r="E27">
        <f t="shared" si="0"/>
        <v>89</v>
      </c>
      <c r="G27">
        <f t="shared" si="12"/>
        <v>13</v>
      </c>
      <c r="H27" t="str">
        <f t="shared" si="13"/>
        <v xml:space="preserve"> 180</v>
      </c>
      <c r="I27">
        <f t="shared" si="14"/>
        <v>180</v>
      </c>
      <c r="K27">
        <f t="shared" si="15"/>
        <v>25</v>
      </c>
      <c r="L27" t="str">
        <f t="shared" si="16"/>
        <v xml:space="preserve">  61</v>
      </c>
      <c r="M27">
        <f t="shared" si="17"/>
        <v>61</v>
      </c>
      <c r="O27">
        <f t="shared" si="9"/>
        <v>89</v>
      </c>
      <c r="P27">
        <f t="shared" si="10"/>
        <v>180</v>
      </c>
      <c r="Q27">
        <f t="shared" si="11"/>
        <v>61</v>
      </c>
    </row>
    <row r="28" spans="1:17" x14ac:dyDescent="0.45">
      <c r="A28" t="s">
        <v>44</v>
      </c>
      <c r="C28">
        <f t="shared" si="3"/>
        <v>1</v>
      </c>
      <c r="D28" t="str">
        <f t="shared" si="4"/>
        <v xml:space="preserve">  59</v>
      </c>
      <c r="E28">
        <f t="shared" si="0"/>
        <v>59</v>
      </c>
      <c r="G28">
        <f t="shared" si="12"/>
        <v>13</v>
      </c>
      <c r="H28" t="str">
        <f t="shared" si="13"/>
        <v xml:space="preserve"> 187</v>
      </c>
      <c r="I28">
        <f t="shared" si="14"/>
        <v>187</v>
      </c>
      <c r="K28">
        <f t="shared" si="15"/>
        <v>25</v>
      </c>
      <c r="L28" t="str">
        <f t="shared" si="16"/>
        <v xml:space="preserve">  40</v>
      </c>
      <c r="M28">
        <f t="shared" si="17"/>
        <v>40</v>
      </c>
      <c r="O28">
        <f t="shared" si="9"/>
        <v>59</v>
      </c>
      <c r="P28">
        <f t="shared" si="10"/>
        <v>187</v>
      </c>
      <c r="Q28">
        <f t="shared" si="11"/>
        <v>40</v>
      </c>
    </row>
    <row r="29" spans="1:17" x14ac:dyDescent="0.45">
      <c r="A29" t="s">
        <v>45</v>
      </c>
      <c r="C29">
        <f t="shared" si="3"/>
        <v>1</v>
      </c>
      <c r="D29" t="str">
        <f t="shared" si="4"/>
        <v xml:space="preserve">  64</v>
      </c>
      <c r="E29">
        <f t="shared" si="0"/>
        <v>64</v>
      </c>
      <c r="G29">
        <f t="shared" si="12"/>
        <v>13</v>
      </c>
      <c r="H29" t="str">
        <f t="shared" si="13"/>
        <v xml:space="preserve"> 171</v>
      </c>
      <c r="I29">
        <f t="shared" si="14"/>
        <v>171</v>
      </c>
      <c r="K29">
        <f t="shared" si="15"/>
        <v>25</v>
      </c>
      <c r="L29" t="str">
        <f t="shared" si="16"/>
        <v xml:space="preserve">  38</v>
      </c>
      <c r="M29">
        <f t="shared" si="17"/>
        <v>38</v>
      </c>
      <c r="O29">
        <f t="shared" si="9"/>
        <v>64</v>
      </c>
      <c r="P29">
        <f t="shared" si="10"/>
        <v>171</v>
      </c>
      <c r="Q29">
        <f t="shared" si="11"/>
        <v>38</v>
      </c>
    </row>
    <row r="30" spans="1:17" x14ac:dyDescent="0.45">
      <c r="A30" t="s">
        <v>46</v>
      </c>
      <c r="C30">
        <f t="shared" si="3"/>
        <v>1</v>
      </c>
      <c r="D30" t="str">
        <f t="shared" si="4"/>
        <v xml:space="preserve">  81</v>
      </c>
      <c r="E30">
        <f t="shared" si="0"/>
        <v>81</v>
      </c>
      <c r="G30">
        <f t="shared" si="12"/>
        <v>13</v>
      </c>
      <c r="H30" t="str">
        <f t="shared" si="13"/>
        <v xml:space="preserve"> 193</v>
      </c>
      <c r="I30">
        <f t="shared" si="14"/>
        <v>193</v>
      </c>
      <c r="K30">
        <f t="shared" si="15"/>
        <v>25</v>
      </c>
      <c r="L30" t="str">
        <f t="shared" si="16"/>
        <v xml:space="preserve">  54</v>
      </c>
      <c r="M30">
        <f t="shared" si="17"/>
        <v>54</v>
      </c>
      <c r="O30">
        <f t="shared" si="9"/>
        <v>81</v>
      </c>
      <c r="P30">
        <f t="shared" si="10"/>
        <v>193</v>
      </c>
      <c r="Q30">
        <f t="shared" si="11"/>
        <v>54</v>
      </c>
    </row>
    <row r="31" spans="1:17" x14ac:dyDescent="0.45">
      <c r="A31" t="s">
        <v>47</v>
      </c>
      <c r="C31">
        <f t="shared" si="3"/>
        <v>1</v>
      </c>
      <c r="D31" t="str">
        <f t="shared" si="4"/>
        <v xml:space="preserve">  58</v>
      </c>
      <c r="E31">
        <f t="shared" si="0"/>
        <v>58</v>
      </c>
      <c r="G31">
        <f t="shared" si="12"/>
        <v>13</v>
      </c>
      <c r="H31" t="str">
        <f t="shared" si="13"/>
        <v xml:space="preserve"> 156</v>
      </c>
      <c r="I31">
        <f t="shared" si="14"/>
        <v>156</v>
      </c>
      <c r="K31">
        <f t="shared" si="15"/>
        <v>25</v>
      </c>
      <c r="L31" t="str">
        <f t="shared" si="16"/>
        <v xml:space="preserve">  30</v>
      </c>
      <c r="M31">
        <f t="shared" si="17"/>
        <v>30</v>
      </c>
      <c r="O31">
        <f t="shared" si="9"/>
        <v>58</v>
      </c>
      <c r="P31">
        <f t="shared" si="10"/>
        <v>156</v>
      </c>
      <c r="Q31">
        <f t="shared" si="11"/>
        <v>30</v>
      </c>
    </row>
    <row r="32" spans="1:17" x14ac:dyDescent="0.45">
      <c r="A32" t="s">
        <v>48</v>
      </c>
      <c r="C32">
        <f t="shared" si="3"/>
        <v>1</v>
      </c>
      <c r="D32" t="str">
        <f t="shared" si="4"/>
        <v xml:space="preserve">  96</v>
      </c>
      <c r="E32">
        <f t="shared" si="0"/>
        <v>96</v>
      </c>
      <c r="G32">
        <f t="shared" si="12"/>
        <v>13</v>
      </c>
      <c r="H32" t="str">
        <f t="shared" si="13"/>
        <v xml:space="preserve"> 167</v>
      </c>
      <c r="I32">
        <f t="shared" si="14"/>
        <v>167</v>
      </c>
      <c r="K32">
        <f t="shared" si="15"/>
        <v>25</v>
      </c>
      <c r="L32" t="str">
        <f t="shared" si="16"/>
        <v xml:space="preserve">  68</v>
      </c>
      <c r="M32">
        <f t="shared" si="17"/>
        <v>68</v>
      </c>
      <c r="O32">
        <f t="shared" si="9"/>
        <v>96</v>
      </c>
      <c r="P32">
        <f t="shared" si="10"/>
        <v>167</v>
      </c>
      <c r="Q32">
        <f t="shared" si="11"/>
        <v>68</v>
      </c>
    </row>
    <row r="33" spans="1:17" x14ac:dyDescent="0.45">
      <c r="A33" t="s">
        <v>49</v>
      </c>
      <c r="C33">
        <f t="shared" si="3"/>
        <v>1</v>
      </c>
      <c r="D33" t="str">
        <f t="shared" si="4"/>
        <v xml:space="preserve">  64</v>
      </c>
      <c r="E33">
        <f t="shared" si="0"/>
        <v>64</v>
      </c>
      <c r="G33">
        <f t="shared" si="12"/>
        <v>13</v>
      </c>
      <c r="H33" t="str">
        <f t="shared" si="13"/>
        <v xml:space="preserve"> 146</v>
      </c>
      <c r="I33">
        <f t="shared" si="14"/>
        <v>146</v>
      </c>
      <c r="K33">
        <f t="shared" si="15"/>
        <v>25</v>
      </c>
      <c r="L33" t="str">
        <f t="shared" si="16"/>
        <v xml:space="preserve">  42</v>
      </c>
      <c r="M33">
        <f t="shared" si="17"/>
        <v>42</v>
      </c>
      <c r="O33">
        <f t="shared" si="9"/>
        <v>64</v>
      </c>
      <c r="P33">
        <f t="shared" si="10"/>
        <v>146</v>
      </c>
      <c r="Q33">
        <f t="shared" si="11"/>
        <v>42</v>
      </c>
    </row>
    <row r="34" spans="1:17" x14ac:dyDescent="0.45">
      <c r="A34" t="s">
        <v>50</v>
      </c>
      <c r="C34">
        <f t="shared" si="3"/>
        <v>1</v>
      </c>
      <c r="D34" t="str">
        <f t="shared" si="4"/>
        <v xml:space="preserve">  84</v>
      </c>
      <c r="E34">
        <f t="shared" si="0"/>
        <v>84</v>
      </c>
      <c r="G34">
        <f t="shared" si="12"/>
        <v>13</v>
      </c>
      <c r="H34" t="str">
        <f t="shared" si="13"/>
        <v xml:space="preserve"> 463</v>
      </c>
      <c r="I34">
        <f t="shared" si="14"/>
        <v>463</v>
      </c>
      <c r="K34">
        <f t="shared" si="15"/>
        <v>25</v>
      </c>
      <c r="L34" t="str">
        <f t="shared" si="16"/>
        <v xml:space="preserve">  49</v>
      </c>
      <c r="M34">
        <f t="shared" si="17"/>
        <v>49</v>
      </c>
      <c r="O34">
        <f t="shared" si="9"/>
        <v>84</v>
      </c>
      <c r="P34">
        <f t="shared" si="10"/>
        <v>463</v>
      </c>
      <c r="Q34">
        <f t="shared" si="11"/>
        <v>49</v>
      </c>
    </row>
    <row r="35" spans="1:17" x14ac:dyDescent="0.45">
      <c r="A35" t="s">
        <v>51</v>
      </c>
      <c r="C35">
        <f t="shared" si="3"/>
        <v>1</v>
      </c>
      <c r="D35" t="str">
        <f t="shared" si="4"/>
        <v xml:space="preserve"> 974</v>
      </c>
      <c r="E35">
        <f t="shared" si="0"/>
        <v>974</v>
      </c>
      <c r="G35">
        <f t="shared" si="12"/>
        <v>13</v>
      </c>
      <c r="H35" t="str">
        <f t="shared" si="13"/>
        <v>1223</v>
      </c>
      <c r="I35">
        <f t="shared" si="14"/>
        <v>1223</v>
      </c>
      <c r="K35">
        <f t="shared" si="15"/>
        <v>25</v>
      </c>
      <c r="L35" t="str">
        <f t="shared" si="16"/>
        <v xml:space="preserve"> 832</v>
      </c>
      <c r="M35">
        <f t="shared" si="17"/>
        <v>832</v>
      </c>
      <c r="O35">
        <f t="shared" si="9"/>
        <v>974</v>
      </c>
      <c r="P35">
        <f t="shared" si="10"/>
        <v>1223</v>
      </c>
      <c r="Q35">
        <f t="shared" si="11"/>
        <v>832</v>
      </c>
    </row>
    <row r="36" spans="1:17" x14ac:dyDescent="0.45">
      <c r="A36" t="s">
        <v>52</v>
      </c>
      <c r="C36">
        <f t="shared" si="3"/>
        <v>1</v>
      </c>
      <c r="D36" t="str">
        <f t="shared" si="4"/>
        <v>1186</v>
      </c>
      <c r="E36">
        <f t="shared" si="0"/>
        <v>1186</v>
      </c>
      <c r="G36">
        <f t="shared" si="12"/>
        <v>13</v>
      </c>
      <c r="H36" t="str">
        <f t="shared" si="13"/>
        <v>1351</v>
      </c>
      <c r="I36">
        <f t="shared" si="14"/>
        <v>1351</v>
      </c>
      <c r="K36">
        <f t="shared" si="15"/>
        <v>25</v>
      </c>
      <c r="L36" t="str">
        <f t="shared" si="16"/>
        <v xml:space="preserve"> 971</v>
      </c>
      <c r="M36">
        <f t="shared" si="17"/>
        <v>971</v>
      </c>
      <c r="O36">
        <f t="shared" si="9"/>
        <v>1186</v>
      </c>
      <c r="P36">
        <f t="shared" si="10"/>
        <v>1351</v>
      </c>
      <c r="Q36">
        <f t="shared" si="11"/>
        <v>971</v>
      </c>
    </row>
    <row r="37" spans="1:17" x14ac:dyDescent="0.45">
      <c r="A37" t="s">
        <v>53</v>
      </c>
      <c r="C37">
        <f t="shared" si="3"/>
        <v>1</v>
      </c>
      <c r="D37" t="str">
        <f t="shared" si="4"/>
        <v>1240</v>
      </c>
      <c r="E37">
        <f t="shared" si="0"/>
        <v>1240</v>
      </c>
      <c r="G37">
        <f t="shared" si="12"/>
        <v>13</v>
      </c>
      <c r="H37" t="str">
        <f t="shared" si="13"/>
        <v>1383</v>
      </c>
      <c r="I37">
        <f t="shared" si="14"/>
        <v>1383</v>
      </c>
      <c r="K37">
        <f t="shared" si="15"/>
        <v>25</v>
      </c>
      <c r="L37" t="str">
        <f t="shared" si="16"/>
        <v>1004</v>
      </c>
      <c r="M37">
        <f t="shared" si="17"/>
        <v>1004</v>
      </c>
      <c r="O37">
        <f t="shared" si="9"/>
        <v>1240</v>
      </c>
      <c r="P37">
        <f t="shared" si="10"/>
        <v>1383</v>
      </c>
      <c r="Q37">
        <f t="shared" si="11"/>
        <v>1004</v>
      </c>
    </row>
    <row r="38" spans="1:17" x14ac:dyDescent="0.45">
      <c r="A38" t="s">
        <v>54</v>
      </c>
      <c r="C38">
        <f t="shared" si="3"/>
        <v>1</v>
      </c>
      <c r="D38" t="str">
        <f t="shared" si="4"/>
        <v>1248</v>
      </c>
      <c r="E38">
        <f t="shared" si="0"/>
        <v>1248</v>
      </c>
      <c r="G38">
        <f t="shared" si="12"/>
        <v>13</v>
      </c>
      <c r="H38" t="str">
        <f t="shared" si="13"/>
        <v>1390</v>
      </c>
      <c r="I38">
        <f t="shared" si="14"/>
        <v>1390</v>
      </c>
      <c r="K38">
        <f t="shared" si="15"/>
        <v>25</v>
      </c>
      <c r="L38" t="str">
        <f t="shared" si="16"/>
        <v>1010</v>
      </c>
      <c r="M38">
        <f t="shared" si="17"/>
        <v>1010</v>
      </c>
      <c r="O38">
        <f t="shared" si="9"/>
        <v>1248</v>
      </c>
      <c r="P38">
        <f t="shared" si="10"/>
        <v>1390</v>
      </c>
      <c r="Q38">
        <f t="shared" si="11"/>
        <v>1010</v>
      </c>
    </row>
    <row r="39" spans="1:17" x14ac:dyDescent="0.45">
      <c r="A39" t="s">
        <v>55</v>
      </c>
      <c r="C39">
        <f t="shared" si="3"/>
        <v>1</v>
      </c>
      <c r="D39" t="str">
        <f t="shared" si="4"/>
        <v>1254</v>
      </c>
      <c r="E39">
        <f t="shared" si="0"/>
        <v>1254</v>
      </c>
      <c r="G39">
        <f t="shared" si="12"/>
        <v>13</v>
      </c>
      <c r="H39" t="str">
        <f t="shared" si="13"/>
        <v>1393</v>
      </c>
      <c r="I39">
        <f t="shared" si="14"/>
        <v>1393</v>
      </c>
      <c r="K39">
        <f t="shared" si="15"/>
        <v>25</v>
      </c>
      <c r="L39" t="str">
        <f t="shared" si="16"/>
        <v>1009</v>
      </c>
      <c r="M39">
        <f t="shared" si="17"/>
        <v>1009</v>
      </c>
      <c r="O39">
        <f t="shared" si="9"/>
        <v>1254</v>
      </c>
      <c r="P39">
        <f t="shared" si="10"/>
        <v>1393</v>
      </c>
      <c r="Q39">
        <f t="shared" si="11"/>
        <v>1009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0AEC-070D-4D11-9AC7-3E13EFF8C1AE}">
  <dimension ref="A1:I9"/>
  <sheetViews>
    <sheetView workbookViewId="0">
      <selection activeCell="E1" sqref="E1"/>
    </sheetView>
  </sheetViews>
  <sheetFormatPr defaultRowHeight="16.149999999999999" x14ac:dyDescent="0.55000000000000004"/>
  <cols>
    <col min="1" max="1" width="52.53125" style="6" bestFit="1" customWidth="1"/>
    <col min="7" max="7" width="11.73046875" bestFit="1" customWidth="1"/>
  </cols>
  <sheetData>
    <row r="1" spans="1:9" x14ac:dyDescent="0.55000000000000004">
      <c r="C1" t="s">
        <v>74</v>
      </c>
      <c r="F1" t="s">
        <v>75</v>
      </c>
    </row>
    <row r="2" spans="1:9" x14ac:dyDescent="0.45">
      <c r="A2" s="5" t="s">
        <v>60</v>
      </c>
      <c r="C2" t="s">
        <v>66</v>
      </c>
      <c r="D2" t="s">
        <v>67</v>
      </c>
      <c r="F2" t="s">
        <v>66</v>
      </c>
      <c r="G2" t="s">
        <v>67</v>
      </c>
    </row>
    <row r="3" spans="1:9" x14ac:dyDescent="0.45">
      <c r="A3" s="5" t="s">
        <v>61</v>
      </c>
      <c r="C3" s="4" t="s">
        <v>65</v>
      </c>
      <c r="D3">
        <f>HEX2DEC(C3)</f>
        <v>36864</v>
      </c>
      <c r="F3" s="4" t="s">
        <v>73</v>
      </c>
      <c r="G3">
        <f>HEX2DEC(F3)</f>
        <v>20480</v>
      </c>
    </row>
    <row r="4" spans="1:9" x14ac:dyDescent="0.45">
      <c r="A4" s="5" t="s">
        <v>62</v>
      </c>
      <c r="C4" s="4" t="s">
        <v>68</v>
      </c>
      <c r="D4">
        <f t="shared" ref="D4:D6" si="0">HEX2DEC(C4)</f>
        <v>57344</v>
      </c>
      <c r="F4" s="4" t="s">
        <v>72</v>
      </c>
      <c r="G4">
        <f t="shared" ref="G4:G6" si="1">HEX2DEC(F4)</f>
        <v>8192</v>
      </c>
    </row>
    <row r="5" spans="1:9" x14ac:dyDescent="0.45">
      <c r="A5" s="5" t="s">
        <v>63</v>
      </c>
      <c r="C5" s="4" t="s">
        <v>70</v>
      </c>
      <c r="D5">
        <f t="shared" si="0"/>
        <v>65536</v>
      </c>
      <c r="F5" s="7" t="s">
        <v>71</v>
      </c>
      <c r="G5">
        <f t="shared" si="1"/>
        <v>4063232</v>
      </c>
    </row>
    <row r="6" spans="1:9" x14ac:dyDescent="0.45">
      <c r="A6" s="5" t="s">
        <v>64</v>
      </c>
      <c r="C6" s="4" t="s">
        <v>69</v>
      </c>
      <c r="D6">
        <f t="shared" si="0"/>
        <v>4128768</v>
      </c>
      <c r="F6" s="4" t="s">
        <v>70</v>
      </c>
      <c r="G6">
        <f t="shared" si="1"/>
        <v>65536</v>
      </c>
    </row>
    <row r="8" spans="1:9" x14ac:dyDescent="0.55000000000000004">
      <c r="G8">
        <f>SUM(G3:G6)</f>
        <v>4157440</v>
      </c>
      <c r="H8">
        <f>4*1024^2</f>
        <v>4194304</v>
      </c>
      <c r="I8">
        <f>H8-G8</f>
        <v>36864</v>
      </c>
    </row>
    <row r="9" spans="1:9" x14ac:dyDescent="0.55000000000000004">
      <c r="G9">
        <f>G8/(2^16)</f>
        <v>63.4375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</vt:lpstr>
      <vt:lpstr>Sheet1</vt:lpstr>
      <vt:lpstr>capacitive touch</vt:lpstr>
      <vt:lpstr>partition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</dc:creator>
  <cp:lastModifiedBy>HenkJan van der Pol</cp:lastModifiedBy>
  <dcterms:created xsi:type="dcterms:W3CDTF">2024-10-26T11:29:36Z</dcterms:created>
  <dcterms:modified xsi:type="dcterms:W3CDTF">2024-11-01T18:34:37Z</dcterms:modified>
</cp:coreProperties>
</file>