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kj\Documents\GitHub\RandomRepository\Hoe lang moet ik nog wachten\"/>
    </mc:Choice>
  </mc:AlternateContent>
  <xr:revisionPtr revIDLastSave="0" documentId="13_ncr:1_{2D8A76DD-E3B1-42EC-8197-E23DF77B24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2" r:id="rId1"/>
    <sheet name="Gebruiksaanwijzi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G5" i="2" l="1"/>
  <c r="G6" i="2" l="1"/>
  <c r="G7" i="2" l="1"/>
  <c r="G8" i="2" l="1"/>
  <c r="G9" i="2" l="1"/>
  <c r="G10" i="2" l="1"/>
  <c r="G11" i="2" l="1"/>
  <c r="G12" i="2" l="1"/>
  <c r="G13" i="2" l="1"/>
  <c r="G14" i="2" l="1"/>
  <c r="G15" i="2" l="1"/>
  <c r="G16" i="2" l="1"/>
  <c r="G17" i="2" l="1"/>
  <c r="G18" i="2" l="1"/>
  <c r="G19" i="2"/>
  <c r="K2" i="2" l="1"/>
  <c r="K6" i="2"/>
  <c r="K1" i="2"/>
  <c r="H3" i="2" l="1"/>
  <c r="H2" i="2"/>
  <c r="K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9" i="2"/>
  <c r="H18" i="2"/>
  <c r="M1" i="2"/>
  <c r="M2" i="2" l="1"/>
  <c r="O2" i="2" s="1"/>
  <c r="O1" i="2"/>
</calcChain>
</file>

<file path=xl/sharedStrings.xml><?xml version="1.0" encoding="utf-8"?>
<sst xmlns="http://schemas.openxmlformats.org/spreadsheetml/2006/main" count="19" uniqueCount="19">
  <si>
    <t>Slope</t>
  </si>
  <si>
    <t>Intercept</t>
  </si>
  <si>
    <t>Target</t>
  </si>
  <si>
    <t>Finished</t>
  </si>
  <si>
    <t>Correlation</t>
  </si>
  <si>
    <t>sec/item</t>
  </si>
  <si>
    <t>min/item</t>
  </si>
  <si>
    <t>items/min</t>
  </si>
  <si>
    <t>Year</t>
  </si>
  <si>
    <t>Month</t>
  </si>
  <si>
    <t>Day</t>
  </si>
  <si>
    <t>Hour</t>
  </si>
  <si>
    <t>Minute</t>
  </si>
  <si>
    <t>Date and time</t>
  </si>
  <si>
    <t>Value</t>
  </si>
  <si>
    <t>date = value*slope + intercept</t>
  </si>
  <si>
    <t>value = (date - intercept)/slope</t>
  </si>
  <si>
    <t>Error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</si>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</sst>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&quot; &quot;hh&quot;:&quot;mm"/>
    <numFmt numFmtId="165" formatCode="0.000"/>
  </numFmts>
  <fonts count="15" x14ac:knownFonts="1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i/>
      <sz val="16"/>
      <color theme="1"/>
      <name val="Liberation Sans"/>
    </font>
    <font>
      <b/>
      <i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7" fillId="0" borderId="0">
      <alignment horizontal="center" textRotation="90"/>
    </xf>
    <xf numFmtId="0" fontId="8" fillId="0" borderId="0">
      <alignment horizontal="center"/>
    </xf>
    <xf numFmtId="0" fontId="6" fillId="7" borderId="0"/>
    <xf numFmtId="0" fontId="4" fillId="5" borderId="0"/>
    <xf numFmtId="0" fontId="10" fillId="8" borderId="0"/>
    <xf numFmtId="0" fontId="11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>
      <alignment horizontal="center"/>
    </xf>
    <xf numFmtId="0" fontId="9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</cellXfs>
  <cellStyles count="20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Result2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square"/>
            <c:size val="7"/>
          </c:marker>
          <c:xVal>
            <c:numRef>
              <c:f>Data!$G$2:$G$987</c:f>
              <c:numCache>
                <c:formatCode>dd\-mm\-yyyy" "hh":"mm</c:formatCode>
                <c:ptCount val="986"/>
                <c:pt idx="0">
                  <c:v>46135.640972222223</c:v>
                </c:pt>
                <c:pt idx="1">
                  <c:v>46135.642361111109</c:v>
                </c:pt>
                <c:pt idx="2">
                  <c:v>46135.644444444442</c:v>
                </c:pt>
                <c:pt idx="3">
                  <c:v>46135.649305555555</c:v>
                </c:pt>
                <c:pt idx="4">
                  <c:v>46135.654166666667</c:v>
                </c:pt>
                <c:pt idx="5">
                  <c:v>46135.65625</c:v>
                </c:pt>
                <c:pt idx="6">
                  <c:v>46135.660416666666</c:v>
                </c:pt>
                <c:pt idx="7">
                  <c:v>46135.663888888892</c:v>
                </c:pt>
                <c:pt idx="8">
                  <c:v>46135.625</c:v>
                </c:pt>
                <c:pt idx="9">
                  <c:v>46135.625</c:v>
                </c:pt>
                <c:pt idx="10">
                  <c:v>46135.625</c:v>
                </c:pt>
                <c:pt idx="11">
                  <c:v>46135.625</c:v>
                </c:pt>
                <c:pt idx="12">
                  <c:v>46135.625</c:v>
                </c:pt>
                <c:pt idx="13">
                  <c:v>46135.625</c:v>
                </c:pt>
                <c:pt idx="14">
                  <c:v>46135.625</c:v>
                </c:pt>
                <c:pt idx="15">
                  <c:v>46135.625</c:v>
                </c:pt>
                <c:pt idx="16">
                  <c:v>46135.625</c:v>
                </c:pt>
                <c:pt idx="17">
                  <c:v>46135.625</c:v>
                </c:pt>
              </c:numCache>
            </c:numRef>
          </c:xVal>
          <c:yVal>
            <c:numRef>
              <c:f>Data!$F$2:$F$987</c:f>
              <c:numCache>
                <c:formatCode>General</c:formatCode>
                <c:ptCount val="986"/>
                <c:pt idx="0">
                  <c:v>154</c:v>
                </c:pt>
                <c:pt idx="1">
                  <c:v>157</c:v>
                </c:pt>
                <c:pt idx="2">
                  <c:v>161</c:v>
                </c:pt>
                <c:pt idx="3">
                  <c:v>172</c:v>
                </c:pt>
                <c:pt idx="4">
                  <c:v>183</c:v>
                </c:pt>
                <c:pt idx="5">
                  <c:v>187</c:v>
                </c:pt>
                <c:pt idx="6">
                  <c:v>196</c:v>
                </c:pt>
                <c:pt idx="7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8-419F-9E76-6C1F9B07E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486688"/>
        <c:axId val="1900485696"/>
      </c:scatterChart>
      <c:valAx>
        <c:axId val="190048569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NL"/>
          </a:p>
        </c:txPr>
        <c:crossAx val="1900486688"/>
        <c:crossesAt val="0"/>
        <c:crossBetween val="midCat"/>
      </c:valAx>
      <c:valAx>
        <c:axId val="1900486688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numFmt formatCode="hh&quot;:&quot;mm" sourceLinked="0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n-NL"/>
          </a:p>
        </c:txPr>
        <c:crossAx val="190048569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219738" y="1514558"/>
    <xdr:ext cx="4781880" cy="2631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6B2D4-B128-22A7-364B-612C7CFCA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971</xdr:rowOff>
    </xdr:from>
    <xdr:to>
      <xdr:col>9</xdr:col>
      <xdr:colOff>147221</xdr:colOff>
      <xdr:row>102</xdr:row>
      <xdr:rowOff>20566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0AA0CE-A854-399A-B65D-3C27151F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1"/>
          <a:ext cx="5976521" cy="1653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abSelected="1" zoomScaleNormal="100" workbookViewId="0"/>
  </sheetViews>
  <sheetFormatPr defaultRowHeight="12.75" x14ac:dyDescent="0.35"/>
  <cols>
    <col min="1" max="1" width="4.796875" style="3" bestFit="1" customWidth="1"/>
    <col min="2" max="2" width="6.1328125" style="3" bestFit="1" customWidth="1"/>
    <col min="3" max="3" width="4.1328125" style="3" bestFit="1" customWidth="1"/>
    <col min="4" max="4" width="5.1328125" style="3" bestFit="1" customWidth="1"/>
    <col min="5" max="5" width="6.53125" style="3" bestFit="1" customWidth="1"/>
    <col min="6" max="6" width="9" style="3" customWidth="1"/>
    <col min="7" max="7" width="16.59765625" style="4" customWidth="1"/>
    <col min="8" max="8" width="13.6640625" style="10" customWidth="1"/>
    <col min="9" max="9" width="2.86328125" customWidth="1"/>
    <col min="10" max="10" width="10.46484375" customWidth="1"/>
    <col min="11" max="11" width="16.1328125" customWidth="1"/>
    <col min="12" max="12" width="3" customWidth="1"/>
    <col min="13" max="13" width="8.796875" style="12" customWidth="1"/>
    <col min="14" max="14" width="7.796875" bestFit="1" customWidth="1"/>
    <col min="15" max="15" width="9.796875" style="11" customWidth="1"/>
    <col min="17" max="17" width="11.33203125" bestFit="1" customWidth="1"/>
  </cols>
  <sheetData>
    <row r="1" spans="1:16" x14ac:dyDescent="0.3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14</v>
      </c>
      <c r="G1" s="6" t="s">
        <v>13</v>
      </c>
      <c r="H1" s="9" t="s">
        <v>17</v>
      </c>
      <c r="J1" t="s">
        <v>0</v>
      </c>
      <c r="K1">
        <f>SLOPE(G:G,F:F)</f>
        <v>4.5828200921557553E-4</v>
      </c>
      <c r="M1" s="12">
        <f>3600*K1*24</f>
        <v>39.595565596225725</v>
      </c>
      <c r="N1" t="s">
        <v>5</v>
      </c>
      <c r="O1" s="11">
        <f>1/M1</f>
        <v>2.5255353344297741E-2</v>
      </c>
      <c r="P1" t="s">
        <v>18</v>
      </c>
    </row>
    <row r="2" spans="1:16" x14ac:dyDescent="0.35">
      <c r="A2" s="3">
        <v>2026</v>
      </c>
      <c r="B2" s="3">
        <v>4</v>
      </c>
      <c r="C2" s="3">
        <v>23</v>
      </c>
      <c r="D2" s="3">
        <v>15</v>
      </c>
      <c r="E2" s="3">
        <v>23</v>
      </c>
      <c r="F2" s="3">
        <v>154</v>
      </c>
      <c r="G2" s="4">
        <f t="shared" ref="G2:G3" si="0">DATE(A2,B2,C2)+TIME(D2,E2,0)</f>
        <v>46135.640972222223</v>
      </c>
      <c r="H2" s="10">
        <f>((G2-$K$2)/$K$1-F2)</f>
        <v>-0.16923316454477799</v>
      </c>
      <c r="J2" t="s">
        <v>1</v>
      </c>
      <c r="K2" s="1">
        <f>INTERCEPT(G:G,F:F)</f>
        <v>46135.570474349319</v>
      </c>
      <c r="L2" s="1"/>
      <c r="M2" s="12">
        <f>M1/60</f>
        <v>0.65992609327042873</v>
      </c>
      <c r="N2" t="s">
        <v>6</v>
      </c>
      <c r="O2" s="11">
        <f>1/M2</f>
        <v>1.5153212006578647</v>
      </c>
      <c r="P2" t="s">
        <v>7</v>
      </c>
    </row>
    <row r="3" spans="1:16" x14ac:dyDescent="0.35">
      <c r="A3" s="3">
        <v>2026</v>
      </c>
      <c r="B3" s="3">
        <v>4</v>
      </c>
      <c r="C3" s="3">
        <v>23</v>
      </c>
      <c r="D3" s="3">
        <v>15</v>
      </c>
      <c r="E3" s="3">
        <v>25</v>
      </c>
      <c r="F3" s="3">
        <v>157</v>
      </c>
      <c r="G3" s="4">
        <f t="shared" si="0"/>
        <v>46135.642361111109</v>
      </c>
      <c r="H3" s="10">
        <f>((G3-$K$2)/$K$1-F3)</f>
        <v>-0.13859076922688018</v>
      </c>
    </row>
    <row r="4" spans="1:16" x14ac:dyDescent="0.35">
      <c r="A4" s="3">
        <v>2026</v>
      </c>
      <c r="B4" s="3">
        <v>4</v>
      </c>
      <c r="C4" s="3">
        <v>23</v>
      </c>
      <c r="D4" s="3">
        <v>15</v>
      </c>
      <c r="E4" s="3">
        <v>28</v>
      </c>
      <c r="F4" s="3">
        <v>161</v>
      </c>
      <c r="G4" s="4">
        <f t="shared" ref="G4:G12" si="1">DATE(A4,B4,C4)+TIME(D4,E4,0)</f>
        <v>46135.644444444442</v>
      </c>
      <c r="H4" s="10">
        <f>((G4-$K$2)/$K$1-F4)</f>
        <v>0.40737283168826366</v>
      </c>
      <c r="J4" t="s">
        <v>2</v>
      </c>
      <c r="K4" s="7">
        <v>321</v>
      </c>
      <c r="L4" s="7"/>
    </row>
    <row r="5" spans="1:16" x14ac:dyDescent="0.35">
      <c r="A5" s="3">
        <v>2026</v>
      </c>
      <c r="B5" s="3">
        <v>4</v>
      </c>
      <c r="C5" s="3">
        <v>23</v>
      </c>
      <c r="D5" s="3">
        <v>15</v>
      </c>
      <c r="E5" s="3">
        <v>35</v>
      </c>
      <c r="F5" s="3">
        <v>172</v>
      </c>
      <c r="G5" s="4">
        <f t="shared" si="1"/>
        <v>46135.649305555555</v>
      </c>
      <c r="H5" s="10">
        <f>((G5-$K$2)/$K$1-F5)</f>
        <v>1.4621239115825801E-2</v>
      </c>
      <c r="J5" t="s">
        <v>3</v>
      </c>
      <c r="K5" s="1">
        <f>K2+K1*K4</f>
        <v>46135.717582874277</v>
      </c>
      <c r="L5" s="1"/>
    </row>
    <row r="6" spans="1:16" x14ac:dyDescent="0.35">
      <c r="A6" s="3">
        <v>2026</v>
      </c>
      <c r="B6" s="3">
        <v>4</v>
      </c>
      <c r="C6" s="3">
        <v>23</v>
      </c>
      <c r="D6" s="3">
        <v>15</v>
      </c>
      <c r="E6" s="3">
        <v>42</v>
      </c>
      <c r="F6" s="3">
        <v>183</v>
      </c>
      <c r="G6" s="4">
        <f t="shared" si="1"/>
        <v>46135.654166666667</v>
      </c>
      <c r="H6" s="10">
        <f>((G6-$K$2)/$K$1-F6)</f>
        <v>-0.37813035345661206</v>
      </c>
      <c r="J6" t="s">
        <v>4</v>
      </c>
      <c r="K6" s="2">
        <f>CORREL(G:G,F:F)</f>
        <v>0.99990159209756047</v>
      </c>
      <c r="L6" s="2"/>
      <c r="O6" s="13"/>
    </row>
    <row r="7" spans="1:16" x14ac:dyDescent="0.35">
      <c r="A7" s="3">
        <v>2026</v>
      </c>
      <c r="B7" s="3">
        <v>4</v>
      </c>
      <c r="C7" s="3">
        <v>23</v>
      </c>
      <c r="D7" s="3">
        <v>15</v>
      </c>
      <c r="E7" s="3">
        <v>45</v>
      </c>
      <c r="F7" s="3">
        <v>187</v>
      </c>
      <c r="G7" s="4">
        <f t="shared" si="1"/>
        <v>46135.65625</v>
      </c>
      <c r="H7" s="10">
        <f>((G7-$K$2)/$K$1-F7)</f>
        <v>0.16783324745853179</v>
      </c>
    </row>
    <row r="8" spans="1:16" x14ac:dyDescent="0.35">
      <c r="A8" s="3">
        <v>2026</v>
      </c>
      <c r="B8" s="3">
        <v>4</v>
      </c>
      <c r="C8" s="3">
        <v>23</v>
      </c>
      <c r="D8" s="3">
        <v>15</v>
      </c>
      <c r="E8" s="3">
        <v>51</v>
      </c>
      <c r="F8" s="3">
        <v>196</v>
      </c>
      <c r="G8" s="4">
        <f t="shared" si="1"/>
        <v>46135.660416666666</v>
      </c>
      <c r="H8" s="10">
        <f>((G8-$K$2)/$K$1-F8)</f>
        <v>0.25976044928884789</v>
      </c>
      <c r="J8" s="8" t="s">
        <v>15</v>
      </c>
    </row>
    <row r="9" spans="1:16" x14ac:dyDescent="0.35">
      <c r="A9" s="3">
        <v>2026</v>
      </c>
      <c r="B9" s="3">
        <v>4</v>
      </c>
      <c r="C9" s="3">
        <v>23</v>
      </c>
      <c r="D9" s="3">
        <v>15</v>
      </c>
      <c r="E9" s="3">
        <v>56</v>
      </c>
      <c r="F9" s="3">
        <v>204</v>
      </c>
      <c r="G9" s="4">
        <f t="shared" si="1"/>
        <v>46135.663888888892</v>
      </c>
      <c r="H9" s="10">
        <f>((G9-$K$2)/$K$1-F9)</f>
        <v>-0.16363353860148777</v>
      </c>
      <c r="J9" s="8" t="s">
        <v>16</v>
      </c>
    </row>
    <row r="10" spans="1:16" x14ac:dyDescent="0.35">
      <c r="A10" s="3">
        <v>2026</v>
      </c>
      <c r="B10" s="3">
        <v>4</v>
      </c>
      <c r="C10" s="3">
        <v>23</v>
      </c>
      <c r="D10" s="3">
        <v>15</v>
      </c>
      <c r="G10" s="4">
        <f t="shared" si="1"/>
        <v>46135.625</v>
      </c>
      <c r="H10" s="10">
        <f>((G10-$K$2)/$K$1-F10)</f>
        <v>118.97837921785464</v>
      </c>
    </row>
    <row r="11" spans="1:16" x14ac:dyDescent="0.35">
      <c r="A11" s="3">
        <v>2026</v>
      </c>
      <c r="B11" s="3">
        <v>4</v>
      </c>
      <c r="C11" s="3">
        <v>23</v>
      </c>
      <c r="D11" s="3">
        <v>15</v>
      </c>
      <c r="G11" s="4">
        <f t="shared" si="1"/>
        <v>46135.625</v>
      </c>
      <c r="H11" s="10">
        <f>((G11-$K$2)/$K$1-F11)</f>
        <v>118.97837921785464</v>
      </c>
    </row>
    <row r="12" spans="1:16" x14ac:dyDescent="0.35">
      <c r="A12" s="3">
        <v>2026</v>
      </c>
      <c r="B12" s="3">
        <v>4</v>
      </c>
      <c r="C12" s="3">
        <v>23</v>
      </c>
      <c r="D12" s="3">
        <v>15</v>
      </c>
      <c r="G12" s="4">
        <f t="shared" si="1"/>
        <v>46135.625</v>
      </c>
      <c r="H12" s="10">
        <f>((G12-$K$2)/$K$1-F12)</f>
        <v>118.97837921785464</v>
      </c>
    </row>
    <row r="13" spans="1:16" x14ac:dyDescent="0.35">
      <c r="A13" s="3">
        <v>2026</v>
      </c>
      <c r="B13" s="3">
        <v>4</v>
      </c>
      <c r="C13" s="3">
        <v>23</v>
      </c>
      <c r="D13" s="3">
        <v>15</v>
      </c>
      <c r="G13" s="4">
        <f t="shared" ref="G13" si="2">DATE(A13,B13,C13)+TIME(D13,E13,0)</f>
        <v>46135.625</v>
      </c>
      <c r="H13" s="10">
        <f>((G13-$K$2)/$K$1-F13)</f>
        <v>118.97837921785464</v>
      </c>
    </row>
    <row r="14" spans="1:16" x14ac:dyDescent="0.35">
      <c r="A14" s="3">
        <v>2026</v>
      </c>
      <c r="B14" s="3">
        <v>4</v>
      </c>
      <c r="C14" s="3">
        <v>23</v>
      </c>
      <c r="D14" s="3">
        <v>15</v>
      </c>
      <c r="G14" s="4">
        <f t="shared" ref="G14:G16" si="3">DATE(A14,B14,C14)+TIME(D14,E14,0)</f>
        <v>46135.625</v>
      </c>
      <c r="H14" s="10">
        <f>((G14-$K$2)/$K$1-F14)</f>
        <v>118.97837921785464</v>
      </c>
    </row>
    <row r="15" spans="1:16" x14ac:dyDescent="0.35">
      <c r="A15" s="3">
        <v>2026</v>
      </c>
      <c r="B15" s="3">
        <v>4</v>
      </c>
      <c r="C15" s="3">
        <v>23</v>
      </c>
      <c r="D15" s="3">
        <v>15</v>
      </c>
      <c r="G15" s="4">
        <f t="shared" si="3"/>
        <v>46135.625</v>
      </c>
      <c r="H15" s="10">
        <f>((G15-$K$2)/$K$1-F15)</f>
        <v>118.97837921785464</v>
      </c>
    </row>
    <row r="16" spans="1:16" x14ac:dyDescent="0.35">
      <c r="A16" s="3">
        <v>2026</v>
      </c>
      <c r="B16" s="3">
        <v>4</v>
      </c>
      <c r="C16" s="3">
        <v>23</v>
      </c>
      <c r="D16" s="3">
        <v>15</v>
      </c>
      <c r="G16" s="4">
        <f t="shared" si="3"/>
        <v>46135.625</v>
      </c>
      <c r="H16" s="10">
        <f>((G16-$K$2)/$K$1-F16)</f>
        <v>118.97837921785464</v>
      </c>
    </row>
    <row r="17" spans="1:12" x14ac:dyDescent="0.35">
      <c r="A17" s="3">
        <v>2026</v>
      </c>
      <c r="B17" s="3">
        <v>4</v>
      </c>
      <c r="C17" s="3">
        <v>23</v>
      </c>
      <c r="D17" s="3">
        <v>15</v>
      </c>
      <c r="G17" s="4">
        <f t="shared" ref="G17:G19" si="4">DATE(A17,B17,C17)+TIME(D17,E17,0)</f>
        <v>46135.625</v>
      </c>
      <c r="H17" s="10">
        <f>((G17-$K$2)/$K$1-F17)</f>
        <v>118.97837921785464</v>
      </c>
    </row>
    <row r="18" spans="1:12" x14ac:dyDescent="0.35">
      <c r="A18" s="3">
        <v>2026</v>
      </c>
      <c r="B18" s="3">
        <v>4</v>
      </c>
      <c r="C18" s="3">
        <v>23</v>
      </c>
      <c r="D18" s="3">
        <v>15</v>
      </c>
      <c r="G18" s="4">
        <f t="shared" si="4"/>
        <v>46135.625</v>
      </c>
      <c r="H18" s="10">
        <f>((G18-$K$2)/$K$1-F18)</f>
        <v>118.97837921785464</v>
      </c>
    </row>
    <row r="19" spans="1:12" x14ac:dyDescent="0.35">
      <c r="A19" s="3">
        <v>2026</v>
      </c>
      <c r="B19" s="3">
        <v>4</v>
      </c>
      <c r="C19" s="3">
        <v>23</v>
      </c>
      <c r="D19" s="3">
        <v>15</v>
      </c>
      <c r="G19" s="4">
        <f t="shared" si="4"/>
        <v>46135.625</v>
      </c>
      <c r="H19" s="10">
        <f>((G19-$K$2)/$K$1-F19)</f>
        <v>118.97837921785464</v>
      </c>
    </row>
    <row r="23" spans="1:12" x14ac:dyDescent="0.35">
      <c r="K23" s="1"/>
      <c r="L23" s="1"/>
    </row>
  </sheetData>
  <conditionalFormatting sqref="H2:H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" right="0" top="0.39370078740157477" bottom="0.39370078740157477" header="0" footer="0"/>
  <pageSetup paperSize="9" orientation="portrait" horizontalDpi="4294967295" verticalDpi="4294967295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40D6-1361-40C7-BA95-F1466D26A402}">
  <dimension ref="A1"/>
  <sheetViews>
    <sheetView topLeftCell="A77" workbookViewId="0">
      <selection activeCell="M14" sqref="M14"/>
    </sheetView>
  </sheetViews>
  <sheetFormatPr defaultRowHeight="12.7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Gebruiksaanwijzing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HenkJan van der Pol | Bond3D</dc:creator>
  <cp:lastModifiedBy>HenkJan van der Pol</cp:lastModifiedBy>
  <cp:revision>12</cp:revision>
  <dcterms:created xsi:type="dcterms:W3CDTF">2015-06-21T11:44:14Z</dcterms:created>
  <dcterms:modified xsi:type="dcterms:W3CDTF">2026-04-03T13:56:59Z</dcterms:modified>
</cp:coreProperties>
</file>