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GitHub\RoomThermoStat\04 Software\Test08_monitor_chromoterm\"/>
    </mc:Choice>
  </mc:AlternateContent>
  <xr:revisionPtr revIDLastSave="0" documentId="13_ncr:1_{0E9FF986-E378-44AE-8C4E-C91A924BA680}" xr6:coauthVersionLast="47" xr6:coauthVersionMax="47" xr10:uidLastSave="{00000000-0000-0000-0000-000000000000}"/>
  <bookViews>
    <workbookView xWindow="1152" yWindow="1152" windowWidth="17280" windowHeight="8964" xr2:uid="{245D6BE5-97B6-4E35-AD86-E4C03CFBF24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D8" i="3"/>
  <c r="D7" i="3"/>
  <c r="D6" i="3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3" i="1"/>
  <c r="I33" i="1"/>
  <c r="J33" i="1" s="1"/>
  <c r="K33" i="1" s="1"/>
  <c r="I32" i="1"/>
  <c r="I31" i="1"/>
  <c r="I30" i="1"/>
  <c r="I29" i="1"/>
  <c r="J29" i="1" s="1"/>
  <c r="K29" i="1" s="1"/>
  <c r="I28" i="1"/>
  <c r="I27" i="1"/>
  <c r="J27" i="1" s="1"/>
  <c r="K27" i="1" s="1"/>
  <c r="I26" i="1"/>
  <c r="I25" i="1"/>
  <c r="J25" i="1" s="1"/>
  <c r="K25" i="1" s="1"/>
  <c r="I24" i="1"/>
  <c r="I23" i="1"/>
  <c r="I22" i="1"/>
  <c r="I21" i="1"/>
  <c r="J21" i="1" s="1"/>
  <c r="K21" i="1" s="1"/>
  <c r="I20" i="1"/>
  <c r="I19" i="1"/>
  <c r="J19" i="1" s="1"/>
  <c r="K19" i="1" s="1"/>
  <c r="I18" i="1"/>
  <c r="I17" i="1"/>
  <c r="I16" i="1"/>
  <c r="I15" i="1"/>
  <c r="I14" i="1"/>
  <c r="I13" i="1"/>
  <c r="J13" i="1" s="1"/>
  <c r="K13" i="1" s="1"/>
  <c r="I12" i="1"/>
  <c r="I11" i="1"/>
  <c r="J11" i="1" s="1"/>
  <c r="K11" i="1" s="1"/>
  <c r="I10" i="1"/>
  <c r="I9" i="1"/>
  <c r="I8" i="1"/>
  <c r="I7" i="1"/>
  <c r="J7" i="1" s="1"/>
  <c r="K7" i="1" s="1"/>
  <c r="J22" i="1"/>
  <c r="K22" i="1" s="1"/>
  <c r="J18" i="1"/>
  <c r="K18" i="1" s="1"/>
  <c r="J14" i="1"/>
  <c r="K14" i="1" s="1"/>
  <c r="J10" i="1"/>
  <c r="K10" i="1" s="1"/>
  <c r="J32" i="1"/>
  <c r="K32" i="1" s="1"/>
  <c r="J31" i="1"/>
  <c r="K31" i="1" s="1"/>
  <c r="J26" i="1"/>
  <c r="K26" i="1" s="1"/>
  <c r="J24" i="1"/>
  <c r="K24" i="1" s="1"/>
  <c r="J23" i="1"/>
  <c r="K23" i="1" s="1"/>
  <c r="J17" i="1"/>
  <c r="K17" i="1" s="1"/>
  <c r="J16" i="1"/>
  <c r="K16" i="1" s="1"/>
  <c r="J15" i="1"/>
  <c r="K15" i="1" s="1"/>
  <c r="J8" i="1"/>
  <c r="K8" i="1" s="1"/>
  <c r="J30" i="1"/>
  <c r="K30" i="1" s="1"/>
  <c r="J28" i="1"/>
  <c r="K28" i="1" s="1"/>
  <c r="J9" i="1"/>
  <c r="K9" i="1" s="1"/>
  <c r="J20" i="1"/>
  <c r="K20" i="1" s="1"/>
  <c r="J12" i="1"/>
  <c r="K12" i="1" s="1"/>
  <c r="H10" i="1"/>
  <c r="C1" i="2"/>
  <c r="D15" i="1"/>
  <c r="E15" i="1" s="1"/>
  <c r="C21" i="1" s="1"/>
  <c r="C15" i="1"/>
  <c r="D16" i="1" l="1"/>
  <c r="E16" i="1" s="1"/>
  <c r="D17" i="1"/>
  <c r="E17" i="1" s="1"/>
  <c r="D18" i="1"/>
  <c r="E18" i="1" s="1"/>
  <c r="D19" i="1"/>
  <c r="E19" i="1" s="1"/>
</calcChain>
</file>

<file path=xl/sharedStrings.xml><?xml version="1.0" encoding="utf-8"?>
<sst xmlns="http://schemas.openxmlformats.org/spreadsheetml/2006/main" count="36" uniqueCount="21">
  <si>
    <t>Max voltage</t>
  </si>
  <si>
    <t>V</t>
  </si>
  <si>
    <t>Scaled down to</t>
  </si>
  <si>
    <t>U1</t>
  </si>
  <si>
    <t>U2</t>
  </si>
  <si>
    <t>U2/R1=U1/(R1+R2)</t>
  </si>
  <si>
    <t>R1</t>
  </si>
  <si>
    <t>U2*R1+U2*R2=U1*R1</t>
  </si>
  <si>
    <t>(U2-U1)*R1=-U2*R2</t>
  </si>
  <si>
    <t>R2=(U1-U2)/U2*R1</t>
  </si>
  <si>
    <t>R2</t>
  </si>
  <si>
    <t>Resistor 1</t>
  </si>
  <si>
    <t>ohm</t>
  </si>
  <si>
    <t>Resistor 2</t>
  </si>
  <si>
    <t>readout</t>
  </si>
  <si>
    <t>Readout scale</t>
  </si>
  <si>
    <t>I</t>
  </si>
  <si>
    <t>A</t>
  </si>
  <si>
    <t>Utotal</t>
  </si>
  <si>
    <t>Itotal</t>
  </si>
  <si>
    <t>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</si>
</sst>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160020</xdr:colOff>
      <xdr:row>1</xdr:row>
      <xdr:rowOff>167640</xdr:rowOff>
    </xdr:from>
    <xdr:to>
      <xdr:col>20</xdr:col>
      <xdr:colOff>254725</xdr:colOff>
      <xdr:row>9</xdr:row>
      <xdr:rowOff>28410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9BBFCF-02C1-4A43-997F-70927C7A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350520"/>
          <a:ext cx="4361905" cy="1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1</xdr:row>
      <xdr:rowOff>45720</xdr:rowOff>
    </xdr:from>
    <xdr:to>
      <xdr:col>15</xdr:col>
      <xdr:colOff>466324</xdr:colOff>
      <xdr:row>21</xdr:row>
      <xdr:rowOff>150025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9867E-3678-49AA-86CF-FC369D664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228600"/>
          <a:ext cx="3209524" cy="3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26AF-A91D-4596-A4DD-717C6ED53924}">
  <dimension ref="A3:M33"/>
  <sheetViews>
    <sheetView tabSelected="1" workbookViewId="0">
      <selection activeCell="Q14" sqref="Q14"/>
    </sheetView>
  </sheetViews>
  <sheetFormatPr defaultRowHeight="14.4" x14ac:dyDescent="0.3"/>
  <cols>
    <col min="1" max="1" width="19.5546875" bestFit="1" customWidth="1"/>
    <col min="2" max="2" width="5.88671875" customWidth="1"/>
    <col min="8" max="8" width="8.88671875" style="1"/>
  </cols>
  <sheetData>
    <row r="3" spans="1:13" x14ac:dyDescent="0.3">
      <c r="A3" t="s">
        <v>0</v>
      </c>
      <c r="B3" t="s">
        <v>3</v>
      </c>
      <c r="C3">
        <v>18</v>
      </c>
      <c r="D3" t="s">
        <v>1</v>
      </c>
      <c r="H3" s="1" t="s">
        <v>10</v>
      </c>
      <c r="J3" t="s">
        <v>6</v>
      </c>
      <c r="K3" t="s">
        <v>4</v>
      </c>
      <c r="L3" t="s">
        <v>16</v>
      </c>
      <c r="M3">
        <f>MAX(K:K)</f>
        <v>2.6687697160883279</v>
      </c>
    </row>
    <row r="4" spans="1:13" x14ac:dyDescent="0.3">
      <c r="A4" t="s">
        <v>2</v>
      </c>
      <c r="B4" t="s">
        <v>4</v>
      </c>
      <c r="C4">
        <v>2.4</v>
      </c>
      <c r="D4" t="s">
        <v>1</v>
      </c>
      <c r="H4" s="1">
        <v>10</v>
      </c>
    </row>
    <row r="5" spans="1:13" x14ac:dyDescent="0.3">
      <c r="H5" s="1">
        <v>22</v>
      </c>
    </row>
    <row r="6" spans="1:13" x14ac:dyDescent="0.3">
      <c r="A6" t="s">
        <v>5</v>
      </c>
      <c r="H6" s="1">
        <v>47</v>
      </c>
    </row>
    <row r="7" spans="1:13" x14ac:dyDescent="0.3">
      <c r="A7" t="s">
        <v>7</v>
      </c>
      <c r="H7" s="1">
        <v>100</v>
      </c>
      <c r="I7">
        <f>3/(20-3)*H7</f>
        <v>17.647058823529413</v>
      </c>
      <c r="J7">
        <f t="shared" ref="J4:J22" si="0">LOOKUP(I7,$H$4:$H$33)</f>
        <v>10</v>
      </c>
      <c r="K7">
        <f t="shared" ref="K4:K22" si="1">$C$3*J7/(J7+H7)</f>
        <v>1.6363636363636365</v>
      </c>
      <c r="L7">
        <f>$C$3/(J7+H7)</f>
        <v>0.16363636363636364</v>
      </c>
    </row>
    <row r="8" spans="1:13" x14ac:dyDescent="0.3">
      <c r="A8" t="s">
        <v>8</v>
      </c>
      <c r="H8" s="1">
        <v>150</v>
      </c>
      <c r="I8">
        <f t="shared" ref="I8:I33" si="2">3/(20-3)*H8</f>
        <v>26.47058823529412</v>
      </c>
      <c r="J8">
        <f t="shared" si="0"/>
        <v>22</v>
      </c>
      <c r="K8">
        <f t="shared" si="1"/>
        <v>2.3023255813953489</v>
      </c>
      <c r="L8">
        <f t="shared" ref="L8:L33" si="3">$C$3/(J8+H8)</f>
        <v>0.10465116279069768</v>
      </c>
    </row>
    <row r="9" spans="1:13" x14ac:dyDescent="0.3">
      <c r="A9" t="s">
        <v>9</v>
      </c>
      <c r="H9" s="1">
        <v>200</v>
      </c>
      <c r="I9">
        <f t="shared" si="2"/>
        <v>35.294117647058826</v>
      </c>
      <c r="J9">
        <f t="shared" si="0"/>
        <v>22</v>
      </c>
      <c r="K9">
        <f t="shared" si="1"/>
        <v>1.7837837837837838</v>
      </c>
      <c r="L9">
        <f t="shared" si="3"/>
        <v>8.1081081081081086E-2</v>
      </c>
    </row>
    <row r="10" spans="1:13" x14ac:dyDescent="0.3">
      <c r="C10" s="1"/>
      <c r="H10" s="1">
        <f>10*H5</f>
        <v>220</v>
      </c>
      <c r="I10">
        <f t="shared" si="2"/>
        <v>38.82352941176471</v>
      </c>
      <c r="J10">
        <f t="shared" si="0"/>
        <v>22</v>
      </c>
      <c r="K10">
        <f t="shared" si="1"/>
        <v>1.6363636363636365</v>
      </c>
      <c r="L10">
        <f t="shared" si="3"/>
        <v>7.43801652892562E-2</v>
      </c>
    </row>
    <row r="11" spans="1:13" x14ac:dyDescent="0.3">
      <c r="A11" t="s">
        <v>11</v>
      </c>
      <c r="B11" t="s">
        <v>6</v>
      </c>
      <c r="C11" s="2">
        <v>330</v>
      </c>
      <c r="D11" t="s">
        <v>12</v>
      </c>
      <c r="E11" s="2"/>
      <c r="H11" s="1">
        <v>270</v>
      </c>
      <c r="I11">
        <f t="shared" si="2"/>
        <v>47.647058823529413</v>
      </c>
      <c r="J11">
        <f t="shared" si="0"/>
        <v>47</v>
      </c>
      <c r="K11">
        <f t="shared" si="1"/>
        <v>2.6687697160883279</v>
      </c>
      <c r="L11">
        <f t="shared" si="3"/>
        <v>5.6782334384858045E-2</v>
      </c>
    </row>
    <row r="12" spans="1:13" x14ac:dyDescent="0.3">
      <c r="A12" t="s">
        <v>13</v>
      </c>
      <c r="B12" t="s">
        <v>10</v>
      </c>
      <c r="C12" s="1">
        <v>2000</v>
      </c>
      <c r="D12" t="s">
        <v>12</v>
      </c>
      <c r="H12" s="1">
        <v>330</v>
      </c>
      <c r="I12">
        <f t="shared" si="2"/>
        <v>58.235294117647065</v>
      </c>
      <c r="J12">
        <f t="shared" si="0"/>
        <v>47</v>
      </c>
      <c r="K12">
        <f t="shared" si="1"/>
        <v>2.2440318302387268</v>
      </c>
      <c r="L12">
        <f t="shared" si="3"/>
        <v>4.7745358090185673E-2</v>
      </c>
    </row>
    <row r="13" spans="1:13" x14ac:dyDescent="0.3">
      <c r="C13" s="1"/>
      <c r="H13" s="1">
        <v>470</v>
      </c>
      <c r="I13">
        <f t="shared" si="2"/>
        <v>82.941176470588246</v>
      </c>
      <c r="J13">
        <f t="shared" si="0"/>
        <v>47</v>
      </c>
      <c r="K13">
        <f t="shared" si="1"/>
        <v>1.6363636363636365</v>
      </c>
      <c r="L13">
        <f t="shared" si="3"/>
        <v>3.4816247582205029E-2</v>
      </c>
    </row>
    <row r="14" spans="1:13" x14ac:dyDescent="0.3">
      <c r="C14" t="s">
        <v>3</v>
      </c>
      <c r="D14" t="s">
        <v>4</v>
      </c>
      <c r="E14" t="s">
        <v>14</v>
      </c>
      <c r="H14" s="1">
        <v>510</v>
      </c>
      <c r="I14">
        <f t="shared" si="2"/>
        <v>90</v>
      </c>
      <c r="J14">
        <f t="shared" si="0"/>
        <v>47</v>
      </c>
      <c r="K14">
        <f t="shared" si="1"/>
        <v>1.518850987432675</v>
      </c>
      <c r="L14">
        <f t="shared" si="3"/>
        <v>3.231597845601436E-2</v>
      </c>
    </row>
    <row r="15" spans="1:13" x14ac:dyDescent="0.3">
      <c r="C15">
        <f>C3</f>
        <v>18</v>
      </c>
      <c r="D15">
        <f>C15/($C$12+$C$11)*$C$11</f>
        <v>2.5493562231759657</v>
      </c>
      <c r="E15" s="2">
        <f>4095/3.3*D15</f>
        <v>3163.5193133047214</v>
      </c>
      <c r="H15" s="1">
        <v>680</v>
      </c>
      <c r="I15">
        <f t="shared" si="2"/>
        <v>120.00000000000001</v>
      </c>
      <c r="J15">
        <f t="shared" si="0"/>
        <v>100</v>
      </c>
      <c r="K15">
        <f t="shared" si="1"/>
        <v>2.3076923076923075</v>
      </c>
      <c r="L15">
        <f t="shared" si="3"/>
        <v>2.3076923076923078E-2</v>
      </c>
    </row>
    <row r="16" spans="1:13" x14ac:dyDescent="0.3">
      <c r="C16">
        <v>16.899999999999999</v>
      </c>
      <c r="D16">
        <f>C16/($C$12+$C$11)*$C$11</f>
        <v>2.3935622317596565</v>
      </c>
      <c r="E16" s="2">
        <f t="shared" ref="E16:E19" si="4">4095/3.3*D16</f>
        <v>2970.1931330472103</v>
      </c>
      <c r="H16" s="1">
        <v>1000</v>
      </c>
      <c r="I16">
        <f t="shared" si="2"/>
        <v>176.47058823529412</v>
      </c>
      <c r="J16">
        <f t="shared" si="0"/>
        <v>150</v>
      </c>
      <c r="K16">
        <f t="shared" si="1"/>
        <v>2.347826086956522</v>
      </c>
      <c r="L16">
        <f t="shared" si="3"/>
        <v>1.5652173913043479E-2</v>
      </c>
    </row>
    <row r="17" spans="1:12" x14ac:dyDescent="0.3">
      <c r="C17">
        <v>8.9</v>
      </c>
      <c r="D17">
        <f>C17/($C$12+$C$11)*$C$11</f>
        <v>1.2605150214592276</v>
      </c>
      <c r="E17" s="2">
        <f t="shared" si="4"/>
        <v>1564.1845493562234</v>
      </c>
      <c r="H17" s="3">
        <v>2000</v>
      </c>
      <c r="I17" s="4">
        <f t="shared" si="2"/>
        <v>352.94117647058823</v>
      </c>
      <c r="J17" s="4">
        <f t="shared" si="0"/>
        <v>330</v>
      </c>
      <c r="K17" s="4">
        <f t="shared" si="1"/>
        <v>2.5493562231759657</v>
      </c>
      <c r="L17" s="4">
        <f t="shared" si="3"/>
        <v>7.725321888412017E-3</v>
      </c>
    </row>
    <row r="18" spans="1:12" x14ac:dyDescent="0.3">
      <c r="C18">
        <v>6.3</v>
      </c>
      <c r="D18">
        <f>C18/($C$12+$C$11)*$C$11</f>
        <v>0.892274678111588</v>
      </c>
      <c r="E18" s="2">
        <f t="shared" si="4"/>
        <v>1107.2317596566525</v>
      </c>
      <c r="H18" s="1">
        <v>2200</v>
      </c>
      <c r="I18">
        <f t="shared" si="2"/>
        <v>388.23529411764707</v>
      </c>
      <c r="J18">
        <f t="shared" si="0"/>
        <v>330</v>
      </c>
      <c r="K18">
        <f t="shared" si="1"/>
        <v>2.347826086956522</v>
      </c>
      <c r="L18">
        <f t="shared" si="3"/>
        <v>7.1146245059288534E-3</v>
      </c>
    </row>
    <row r="19" spans="1:12" x14ac:dyDescent="0.3">
      <c r="C19">
        <v>0</v>
      </c>
      <c r="D19">
        <f>C19/($C$12+$C$11)*$C$11</f>
        <v>0</v>
      </c>
      <c r="E19" s="2">
        <f t="shared" si="4"/>
        <v>0</v>
      </c>
      <c r="H19" s="1">
        <v>3300</v>
      </c>
      <c r="I19">
        <f t="shared" si="2"/>
        <v>582.35294117647061</v>
      </c>
      <c r="J19">
        <f t="shared" si="0"/>
        <v>510</v>
      </c>
      <c r="K19">
        <f t="shared" si="1"/>
        <v>2.409448818897638</v>
      </c>
      <c r="L19">
        <f t="shared" si="3"/>
        <v>4.7244094488188976E-3</v>
      </c>
    </row>
    <row r="20" spans="1:12" x14ac:dyDescent="0.3">
      <c r="H20" s="1">
        <v>4700</v>
      </c>
      <c r="I20">
        <f t="shared" si="2"/>
        <v>829.41176470588243</v>
      </c>
      <c r="J20">
        <f t="shared" si="0"/>
        <v>680</v>
      </c>
      <c r="K20">
        <f t="shared" si="1"/>
        <v>2.2750929368029742</v>
      </c>
      <c r="L20">
        <f t="shared" si="3"/>
        <v>3.3457249070631971E-3</v>
      </c>
    </row>
    <row r="21" spans="1:12" x14ac:dyDescent="0.3">
      <c r="A21" t="s">
        <v>15</v>
      </c>
      <c r="C21">
        <f>C15/E15</f>
        <v>5.6898656898656894E-3</v>
      </c>
      <c r="H21" s="1">
        <v>5100</v>
      </c>
      <c r="I21">
        <f t="shared" si="2"/>
        <v>900.00000000000011</v>
      </c>
      <c r="J21">
        <f t="shared" si="0"/>
        <v>680</v>
      </c>
      <c r="K21">
        <f t="shared" si="1"/>
        <v>2.1176470588235294</v>
      </c>
      <c r="L21">
        <f t="shared" si="3"/>
        <v>3.1141868512110727E-3</v>
      </c>
    </row>
    <row r="22" spans="1:12" x14ac:dyDescent="0.3">
      <c r="H22" s="1">
        <v>6800</v>
      </c>
      <c r="I22">
        <f t="shared" si="2"/>
        <v>1200</v>
      </c>
      <c r="J22">
        <f t="shared" si="0"/>
        <v>1000</v>
      </c>
      <c r="K22">
        <f t="shared" si="1"/>
        <v>2.3076923076923075</v>
      </c>
      <c r="L22">
        <f t="shared" si="3"/>
        <v>2.3076923076923079E-3</v>
      </c>
    </row>
    <row r="23" spans="1:12" x14ac:dyDescent="0.3">
      <c r="H23" s="1">
        <v>10000</v>
      </c>
      <c r="I23">
        <f t="shared" si="2"/>
        <v>1764.7058823529412</v>
      </c>
      <c r="J23">
        <f>LOOKUP(I23,$H$4:$H$33)</f>
        <v>1000</v>
      </c>
      <c r="K23">
        <f>$C$3*J23/(J23+H23)</f>
        <v>1.6363636363636365</v>
      </c>
      <c r="L23">
        <f t="shared" si="3"/>
        <v>1.6363636363636363E-3</v>
      </c>
    </row>
    <row r="24" spans="1:12" x14ac:dyDescent="0.3">
      <c r="H24" s="5">
        <v>20000</v>
      </c>
      <c r="I24" s="6">
        <f t="shared" si="2"/>
        <v>3529.4117647058824</v>
      </c>
      <c r="J24" s="6">
        <f t="shared" ref="J24:J33" si="5">LOOKUP(I24,$H$4:$H$33)</f>
        <v>3300</v>
      </c>
      <c r="K24" s="6">
        <f t="shared" ref="K24:K33" si="6">$C$3*J24/(J24+H24)</f>
        <v>2.5493562231759657</v>
      </c>
      <c r="L24" s="6">
        <f t="shared" si="3"/>
        <v>7.7253218884120172E-4</v>
      </c>
    </row>
    <row r="25" spans="1:12" x14ac:dyDescent="0.3">
      <c r="H25" s="1">
        <v>47000</v>
      </c>
      <c r="I25">
        <f t="shared" si="2"/>
        <v>8294.1176470588234</v>
      </c>
      <c r="J25">
        <f t="shared" si="5"/>
        <v>6800</v>
      </c>
      <c r="K25">
        <f t="shared" si="6"/>
        <v>2.2750929368029742</v>
      </c>
      <c r="L25">
        <f t="shared" si="3"/>
        <v>3.345724907063197E-4</v>
      </c>
    </row>
    <row r="26" spans="1:12" x14ac:dyDescent="0.3">
      <c r="H26" s="1">
        <v>51000</v>
      </c>
      <c r="I26">
        <f t="shared" si="2"/>
        <v>9000</v>
      </c>
      <c r="J26">
        <f t="shared" si="5"/>
        <v>6800</v>
      </c>
      <c r="K26">
        <f t="shared" si="6"/>
        <v>2.1176470588235294</v>
      </c>
      <c r="L26">
        <f t="shared" si="3"/>
        <v>3.1141868512110725E-4</v>
      </c>
    </row>
    <row r="27" spans="1:12" x14ac:dyDescent="0.3">
      <c r="H27" s="1">
        <v>68000</v>
      </c>
      <c r="I27">
        <f t="shared" si="2"/>
        <v>12000</v>
      </c>
      <c r="J27">
        <f t="shared" si="5"/>
        <v>10000</v>
      </c>
      <c r="K27">
        <f t="shared" si="6"/>
        <v>2.3076923076923075</v>
      </c>
      <c r="L27">
        <f t="shared" si="3"/>
        <v>2.3076923076923076E-4</v>
      </c>
    </row>
    <row r="28" spans="1:12" x14ac:dyDescent="0.3">
      <c r="H28" s="1">
        <v>100000</v>
      </c>
      <c r="I28">
        <f t="shared" si="2"/>
        <v>17647.058823529413</v>
      </c>
      <c r="J28">
        <f t="shared" si="5"/>
        <v>10000</v>
      </c>
      <c r="K28">
        <f t="shared" si="6"/>
        <v>1.6363636363636365</v>
      </c>
      <c r="L28">
        <f t="shared" si="3"/>
        <v>1.6363636363636363E-4</v>
      </c>
    </row>
    <row r="29" spans="1:12" x14ac:dyDescent="0.3">
      <c r="H29" s="1">
        <v>220000</v>
      </c>
      <c r="I29">
        <f t="shared" si="2"/>
        <v>38823.529411764706</v>
      </c>
      <c r="J29">
        <f t="shared" si="5"/>
        <v>20000</v>
      </c>
      <c r="K29">
        <f t="shared" si="6"/>
        <v>1.5</v>
      </c>
      <c r="L29">
        <f t="shared" si="3"/>
        <v>7.4999999999999993E-5</v>
      </c>
    </row>
    <row r="30" spans="1:12" x14ac:dyDescent="0.3">
      <c r="H30" s="1">
        <v>300000</v>
      </c>
      <c r="I30">
        <f t="shared" si="2"/>
        <v>52941.176470588238</v>
      </c>
      <c r="J30">
        <f t="shared" si="5"/>
        <v>51000</v>
      </c>
      <c r="K30">
        <f t="shared" si="6"/>
        <v>2.6153846153846154</v>
      </c>
      <c r="L30">
        <f t="shared" si="3"/>
        <v>5.1282051282051279E-5</v>
      </c>
    </row>
    <row r="31" spans="1:12" x14ac:dyDescent="0.3">
      <c r="H31" s="1">
        <v>470000</v>
      </c>
      <c r="I31">
        <f t="shared" si="2"/>
        <v>82941.176470588238</v>
      </c>
      <c r="J31">
        <f t="shared" si="5"/>
        <v>68000</v>
      </c>
      <c r="K31">
        <f t="shared" si="6"/>
        <v>2.2750929368029742</v>
      </c>
      <c r="L31">
        <f t="shared" si="3"/>
        <v>3.3457249070631973E-5</v>
      </c>
    </row>
    <row r="32" spans="1:12" x14ac:dyDescent="0.3">
      <c r="H32" s="1">
        <v>680000</v>
      </c>
      <c r="I32">
        <f t="shared" si="2"/>
        <v>120000.00000000001</v>
      </c>
      <c r="J32">
        <f t="shared" si="5"/>
        <v>100000</v>
      </c>
      <c r="K32">
        <f t="shared" si="6"/>
        <v>2.3076923076923075</v>
      </c>
      <c r="L32">
        <f t="shared" si="3"/>
        <v>2.3076923076923076E-5</v>
      </c>
    </row>
    <row r="33" spans="8:12" x14ac:dyDescent="0.3">
      <c r="H33" s="1">
        <v>1000000</v>
      </c>
      <c r="I33">
        <f t="shared" si="2"/>
        <v>176470.58823529413</v>
      </c>
      <c r="J33">
        <f t="shared" si="5"/>
        <v>100000</v>
      </c>
      <c r="K33">
        <f t="shared" si="6"/>
        <v>1.6363636363636365</v>
      </c>
      <c r="L33">
        <f t="shared" si="3"/>
        <v>1.6363636363636363E-5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AD8C-A7CC-45C6-B69F-8EB3EFFE6604}">
  <dimension ref="A1:C32"/>
  <sheetViews>
    <sheetView workbookViewId="0">
      <selection activeCell="C1" sqref="C1"/>
    </sheetView>
  </sheetViews>
  <sheetFormatPr defaultRowHeight="14.4" x14ac:dyDescent="0.3"/>
  <sheetData>
    <row r="1" spans="1:3" x14ac:dyDescent="0.3">
      <c r="A1">
        <v>217</v>
      </c>
      <c r="C1">
        <f>SUM(A1:A32)</f>
        <v>4490</v>
      </c>
    </row>
    <row r="2" spans="1:3" x14ac:dyDescent="0.3">
      <c r="A2">
        <v>46</v>
      </c>
    </row>
    <row r="3" spans="1:3" x14ac:dyDescent="0.3">
      <c r="A3">
        <v>218</v>
      </c>
    </row>
    <row r="4" spans="1:3" x14ac:dyDescent="0.3">
      <c r="A4">
        <v>43</v>
      </c>
    </row>
    <row r="5" spans="1:3" x14ac:dyDescent="0.3">
      <c r="A5">
        <v>220</v>
      </c>
    </row>
    <row r="6" spans="1:3" x14ac:dyDescent="0.3">
      <c r="A6">
        <v>43</v>
      </c>
    </row>
    <row r="7" spans="1:3" x14ac:dyDescent="0.3">
      <c r="A7">
        <v>228</v>
      </c>
    </row>
    <row r="8" spans="1:3" x14ac:dyDescent="0.3">
      <c r="A8">
        <v>44</v>
      </c>
    </row>
    <row r="9" spans="1:3" x14ac:dyDescent="0.3">
      <c r="A9">
        <v>230</v>
      </c>
    </row>
    <row r="10" spans="1:3" x14ac:dyDescent="0.3">
      <c r="A10">
        <v>35</v>
      </c>
    </row>
    <row r="11" spans="1:3" x14ac:dyDescent="0.3">
      <c r="A11">
        <v>230</v>
      </c>
    </row>
    <row r="12" spans="1:3" x14ac:dyDescent="0.3">
      <c r="A12">
        <v>34</v>
      </c>
    </row>
    <row r="13" spans="1:3" x14ac:dyDescent="0.3">
      <c r="A13">
        <v>233</v>
      </c>
    </row>
    <row r="14" spans="1:3" x14ac:dyDescent="0.3">
      <c r="A14">
        <v>36</v>
      </c>
    </row>
    <row r="15" spans="1:3" x14ac:dyDescent="0.3">
      <c r="A15">
        <v>235</v>
      </c>
    </row>
    <row r="16" spans="1:3" x14ac:dyDescent="0.3">
      <c r="A16">
        <v>34</v>
      </c>
    </row>
    <row r="17" spans="1:1" x14ac:dyDescent="0.3">
      <c r="A17">
        <v>235</v>
      </c>
    </row>
    <row r="18" spans="1:1" x14ac:dyDescent="0.3">
      <c r="A18">
        <v>32</v>
      </c>
    </row>
    <row r="19" spans="1:1" x14ac:dyDescent="0.3">
      <c r="A19">
        <v>231</v>
      </c>
    </row>
    <row r="20" spans="1:1" x14ac:dyDescent="0.3">
      <c r="A20">
        <v>30</v>
      </c>
    </row>
    <row r="21" spans="1:1" x14ac:dyDescent="0.3">
      <c r="A21">
        <v>235</v>
      </c>
    </row>
    <row r="22" spans="1:1" x14ac:dyDescent="0.3">
      <c r="A22">
        <v>35</v>
      </c>
    </row>
    <row r="23" spans="1:1" x14ac:dyDescent="0.3">
      <c r="A23">
        <v>240</v>
      </c>
    </row>
    <row r="24" spans="1:1" x14ac:dyDescent="0.3">
      <c r="A24">
        <v>31</v>
      </c>
    </row>
    <row r="25" spans="1:1" x14ac:dyDescent="0.3">
      <c r="A25">
        <v>240</v>
      </c>
    </row>
    <row r="26" spans="1:1" x14ac:dyDescent="0.3">
      <c r="A26">
        <v>31</v>
      </c>
    </row>
    <row r="27" spans="1:1" x14ac:dyDescent="0.3">
      <c r="A27">
        <v>240</v>
      </c>
    </row>
    <row r="28" spans="1:1" x14ac:dyDescent="0.3">
      <c r="A28">
        <v>33</v>
      </c>
    </row>
    <row r="29" spans="1:1" x14ac:dyDescent="0.3">
      <c r="A29">
        <v>240</v>
      </c>
    </row>
    <row r="30" spans="1:1" x14ac:dyDescent="0.3">
      <c r="A30">
        <v>31</v>
      </c>
    </row>
    <row r="31" spans="1:1" x14ac:dyDescent="0.3">
      <c r="A31">
        <v>240</v>
      </c>
    </row>
    <row r="32" spans="1:1" x14ac:dyDescent="0.3">
      <c r="A32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B4C8-1DCF-4C55-B3FC-BBFC91065012}">
  <dimension ref="C3:E12"/>
  <sheetViews>
    <sheetView workbookViewId="0">
      <selection activeCell="C12" sqref="C12"/>
    </sheetView>
  </sheetViews>
  <sheetFormatPr defaultRowHeight="14.4" x14ac:dyDescent="0.3"/>
  <sheetData>
    <row r="3" spans="3:5" x14ac:dyDescent="0.3">
      <c r="C3" t="s">
        <v>18</v>
      </c>
      <c r="D3">
        <v>18</v>
      </c>
      <c r="E3" t="s">
        <v>1</v>
      </c>
    </row>
    <row r="4" spans="3:5" x14ac:dyDescent="0.3">
      <c r="C4" t="s">
        <v>10</v>
      </c>
      <c r="D4">
        <v>2000</v>
      </c>
      <c r="E4" t="s">
        <v>12</v>
      </c>
    </row>
    <row r="5" spans="3:5" x14ac:dyDescent="0.3">
      <c r="C5" t="s">
        <v>6</v>
      </c>
      <c r="D5">
        <v>330</v>
      </c>
      <c r="E5" t="s">
        <v>12</v>
      </c>
    </row>
    <row r="6" spans="3:5" x14ac:dyDescent="0.3">
      <c r="C6" t="s">
        <v>20</v>
      </c>
      <c r="D6">
        <f>D4+D5</f>
        <v>2330</v>
      </c>
      <c r="E6" t="s">
        <v>12</v>
      </c>
    </row>
    <row r="7" spans="3:5" x14ac:dyDescent="0.3">
      <c r="C7" t="s">
        <v>19</v>
      </c>
      <c r="D7">
        <f>D3/D6</f>
        <v>7.725321888412017E-3</v>
      </c>
      <c r="E7" t="s">
        <v>17</v>
      </c>
    </row>
    <row r="8" spans="3:5" x14ac:dyDescent="0.3">
      <c r="C8" t="s">
        <v>3</v>
      </c>
      <c r="D8">
        <f>D5*D7</f>
        <v>2.5493562231759657</v>
      </c>
      <c r="E8" t="s">
        <v>1</v>
      </c>
    </row>
    <row r="10" spans="3:5" x14ac:dyDescent="0.3">
      <c r="C10">
        <v>8.8000000000000007</v>
      </c>
    </row>
    <row r="11" spans="3:5" x14ac:dyDescent="0.3">
      <c r="C11">
        <v>24.2</v>
      </c>
    </row>
    <row r="12" spans="3:5" x14ac:dyDescent="0.3">
      <c r="C12">
        <f>AVERAGE(C10:C11)</f>
        <v>16.5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dcterms:created xsi:type="dcterms:W3CDTF">2021-12-24T15:46:02Z</dcterms:created>
  <dcterms:modified xsi:type="dcterms:W3CDTF">2021-12-25T20:15:44Z</dcterms:modified>
</cp:coreProperties>
</file>