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enkj\Documents\GitHub\RoomThermostat\04 Electrical\Redesign PCB 3.0\PCB design\"/>
    </mc:Choice>
  </mc:AlternateContent>
  <xr:revisionPtr revIDLastSave="0" documentId="13_ncr:1_{B263F8F7-B77E-4C6A-9DF0-BA4A5DB9EA2A}" xr6:coauthVersionLast="47" xr6:coauthVersionMax="47" xr10:uidLastSave="{00000000-0000-0000-0000-000000000000}"/>
  <bookViews>
    <workbookView xWindow="-98" yWindow="-98" windowWidth="21795" windowHeight="12975" xr2:uid="{8CE8456D-A14F-4132-BE8F-9A1137E55B59}"/>
  </bookViews>
  <sheets>
    <sheet name="Checklist" sheetId="3" r:id="rId1"/>
    <sheet name="Bill of Materials" sheetId="6" r:id="rId2"/>
    <sheet name="Opentherm parameters" sheetId="5" r:id="rId3"/>
    <sheet name="ESP32 pins" sheetId="1" r:id="rId4"/>
    <sheet name="SPI" sheetId="4" r:id="rId5"/>
    <sheet name="Sheet1 (2)"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3" l="1"/>
  <c r="H25" i="2" l="1"/>
  <c r="D21" i="2"/>
  <c r="D24" i="2" s="1"/>
  <c r="D25" i="2" s="1"/>
  <c r="C21" i="2"/>
  <c r="C24" i="2" s="1"/>
  <c r="C25" i="2" s="1"/>
  <c r="D13" i="2"/>
  <c r="D14" i="2" s="1"/>
  <c r="D15" i="2" s="1"/>
  <c r="D16" i="2" s="1"/>
  <c r="G12" i="2"/>
  <c r="F12" i="2"/>
  <c r="D3" i="2"/>
  <c r="D4" i="2" s="1"/>
  <c r="D5" i="2" s="1"/>
  <c r="D6" i="2" s="1"/>
  <c r="D7" i="2" s="1"/>
  <c r="D8" i="2" s="1"/>
  <c r="D9" i="2" s="1"/>
  <c r="D10" i="2" s="1"/>
</calcChain>
</file>

<file path=xl/sharedStrings.xml><?xml version="1.0" encoding="utf-8"?>
<sst xmlns="http://schemas.openxmlformats.org/spreadsheetml/2006/main" count="493" uniqueCount="352">
  <si>
    <t>GPIO</t>
  </si>
  <si>
    <t>GND</t>
  </si>
  <si>
    <t>3V3</t>
  </si>
  <si>
    <t>EN</t>
  </si>
  <si>
    <t>not connected</t>
  </si>
  <si>
    <t>LED</t>
  </si>
  <si>
    <t>Display CS</t>
  </si>
  <si>
    <t>Display RST</t>
  </si>
  <si>
    <t>USB D-</t>
  </si>
  <si>
    <t>USB D+</t>
  </si>
  <si>
    <t>Display DC</t>
  </si>
  <si>
    <t>Display MOSI</t>
  </si>
  <si>
    <t>Display SCK</t>
  </si>
  <si>
    <t>Display MISO</t>
  </si>
  <si>
    <t>cntr_to_boil</t>
  </si>
  <si>
    <t>boil_to_cntr</t>
  </si>
  <si>
    <t>btn_back</t>
  </si>
  <si>
    <t>BOOT</t>
  </si>
  <si>
    <t>btn_confirm</t>
  </si>
  <si>
    <t>SD_CS</t>
  </si>
  <si>
    <t>SD_MOSI</t>
  </si>
  <si>
    <t>SD_MISO</t>
  </si>
  <si>
    <t>SD_SCK</t>
  </si>
  <si>
    <t>btn_down</t>
  </si>
  <si>
    <t>btn_up</t>
  </si>
  <si>
    <t>btn_home</t>
  </si>
  <si>
    <t>TOF_SDA</t>
  </si>
  <si>
    <t>TOF_SCL</t>
  </si>
  <si>
    <t>TOF_GPIO01</t>
  </si>
  <si>
    <t>TOF_XSHUT</t>
  </si>
  <si>
    <t>Assignment</t>
  </si>
  <si>
    <t>PIN</t>
  </si>
  <si>
    <t>Display backlight</t>
  </si>
  <si>
    <t>Default function decided by eFuse</t>
  </si>
  <si>
    <t>For S3R16V, voltage is 1.8V</t>
  </si>
  <si>
    <t>Remark</t>
  </si>
  <si>
    <t>Onewire thermometers</t>
  </si>
  <si>
    <t>JTAG signal source strapping</t>
  </si>
  <si>
    <t>Chip boot strapping pin
ROM message printing strapping pin
Default: weak pull-down</t>
  </si>
  <si>
    <t>Chip boot strapping pin
If pulled-down during boot, joint download boot mode is activated</t>
  </si>
  <si>
    <t>VDD_SPI voltage strapping pin
Default: weak pull-down
Only relevant if EFUSE_VDD_SPI_FORCE is 1</t>
  </si>
  <si>
    <t>X</t>
  </si>
  <si>
    <t>Y</t>
  </si>
  <si>
    <t>VCC</t>
  </si>
  <si>
    <t>~CS</t>
  </si>
  <si>
    <t>RST</t>
  </si>
  <si>
    <t>D/~C</t>
  </si>
  <si>
    <t>MOSI</t>
  </si>
  <si>
    <t>SCK</t>
  </si>
  <si>
    <t>MISO</t>
  </si>
  <si>
    <t>FLASH_CD</t>
  </si>
  <si>
    <t>Screen_min</t>
  </si>
  <si>
    <t>Screen_max</t>
  </si>
  <si>
    <t>Screen_avg</t>
  </si>
  <si>
    <t>Screen middle</t>
  </si>
  <si>
    <t>Pin0</t>
  </si>
  <si>
    <t>Check all IO of ESP32</t>
  </si>
  <si>
    <t>Remove unused field names in components</t>
  </si>
  <si>
    <t>Check dimensions of display pins</t>
  </si>
  <si>
    <t>Check if SPI bus display</t>
  </si>
  <si>
    <t>Check if SPI bus SD card</t>
  </si>
  <si>
    <t>Check bus of TOF sensor</t>
  </si>
  <si>
    <t>Check onewire bus</t>
  </si>
  <si>
    <t>Check capacitors opentherm circuit</t>
  </si>
  <si>
    <t>Check all footprints</t>
  </si>
  <si>
    <t>Check all JLCPCB numbers</t>
  </si>
  <si>
    <t>SPI bus display</t>
  </si>
  <si>
    <t>SPI2: Display</t>
  </si>
  <si>
    <t>SPI3: SD Card</t>
  </si>
  <si>
    <t>SPI0 used by ESP32-S3’s GDMA controller and cache to access in-package or off-package flash/PSRAM</t>
  </si>
  <si>
    <t>SPI1 used by the CPU to access in-package or off-package flash/PSRAM</t>
  </si>
  <si>
    <t>SPI2 is a general purpose SPI controller with access to a DMA channel allocated by the GDMA controller</t>
  </si>
  <si>
    <t>SPI3 is a general purpose SPI controller with access to a DMA channel allocated by the GDMA controller</t>
  </si>
  <si>
    <t>SPI2</t>
  </si>
  <si>
    <t>– Via IO MUX:</t>
  </si>
  <si>
    <t>* Interface 4c is multiplexed with GPIO9 ~ GPIO14, RTC_GPIO9 ~ RTC_GPIO14, Touch Sensor interface, SAR ADC interface, and SPI interfaces 4d and 4g via IO MUX. It is the SPI2 main interface for fast SPI connection.</t>
  </si>
  <si>
    <t>* (not recommended) Interface 4f is multiplexed with GPIO33 ~ GPIO38, SPI interfaces 4e and 4b via IO MUX. It is the alternative SPI2 interface if the main SPI2 is not available. Its performance is comparable to SPI2 via GPIO matrix, so use the GPIO matrix instead.</t>
  </si>
  <si>
    <t>* (not recommended) Interface 4g is multiplexed with GPIO10 ~ GPIO14, RTC_GPIO10 ~ RTC_GPIO14, Touch Sensor interface, SAR ADC interface, and SPI interfaces 4c and 4d via IO MUX. It is the alternative SPI2 interface signal lines for 8-line SPI connection.</t>
  </si>
  <si>
    <t>– Via GPIO Matrix: The pins used can be chosen from any GPIOs via the GPIO Matrix.</t>
  </si>
  <si>
    <t>SPI3: The pins used can be chosen from any GPIOs via the GPIO Matrix.</t>
  </si>
  <si>
    <t>Pin</t>
  </si>
  <si>
    <t>Pin function</t>
  </si>
  <si>
    <t>Signal</t>
  </si>
  <si>
    <t>FSPIQ</t>
  </si>
  <si>
    <t>FSPID</t>
  </si>
  <si>
    <t>FSPIHD</t>
  </si>
  <si>
    <t>FSPIWP</t>
  </si>
  <si>
    <t>FSPICLK</t>
  </si>
  <si>
    <t>Data out</t>
  </si>
  <si>
    <t>Data in</t>
  </si>
  <si>
    <t>Hold</t>
  </si>
  <si>
    <t>Write protect</t>
  </si>
  <si>
    <t>Clock</t>
  </si>
  <si>
    <t>Chip select</t>
  </si>
  <si>
    <t>FSPICSO</t>
  </si>
  <si>
    <t>Schematic</t>
  </si>
  <si>
    <t>Disp_LED</t>
  </si>
  <si>
    <t>Disp_CS</t>
  </si>
  <si>
    <t>Disp_MOSI</t>
  </si>
  <si>
    <t>Disp_MISO</t>
  </si>
  <si>
    <t>Disp_SCK</t>
  </si>
  <si>
    <t>boil_to_ctrl</t>
  </si>
  <si>
    <t>v</t>
  </si>
  <si>
    <t>Logo for PCB</t>
  </si>
  <si>
    <t>R1</t>
  </si>
  <si>
    <t>R2</t>
  </si>
  <si>
    <t>Vmin</t>
  </si>
  <si>
    <t>Vmax</t>
  </si>
  <si>
    <t>Resistor values</t>
  </si>
  <si>
    <t>Capacitor values</t>
  </si>
  <si>
    <t>C1</t>
  </si>
  <si>
    <t>2n2</t>
  </si>
  <si>
    <t>C2</t>
  </si>
  <si>
    <t>C3</t>
  </si>
  <si>
    <t>10n</t>
  </si>
  <si>
    <t>Reference</t>
  </si>
  <si>
    <t>Value</t>
  </si>
  <si>
    <t xml:space="preserve">LCSC Part # </t>
  </si>
  <si>
    <t>Footprint</t>
  </si>
  <si>
    <t>DNP</t>
  </si>
  <si>
    <t>#</t>
  </si>
  <si>
    <t>Sim.Device</t>
  </si>
  <si>
    <t>Sim.Params</t>
  </si>
  <si>
    <t>Sim.Pins</t>
  </si>
  <si>
    <t>Sim.Type</t>
  </si>
  <si>
    <t>Description</t>
  </si>
  <si>
    <t>Comment</t>
  </si>
  <si>
    <t>Datasheet</t>
  </si>
  <si>
    <t>C1,C4</t>
  </si>
  <si>
    <t>1u</t>
  </si>
  <si>
    <t>C15849</t>
  </si>
  <si>
    <t>Capacitor_SMD:C_0603_1608Metric</t>
  </si>
  <si>
    <t>Unpolarized capacitor</t>
  </si>
  <si>
    <t>~</t>
  </si>
  <si>
    <t>C2,C6,C7</t>
  </si>
  <si>
    <t>0.1u</t>
  </si>
  <si>
    <t>C14663</t>
  </si>
  <si>
    <t>C3,C5,C8</t>
  </si>
  <si>
    <t>10u</t>
  </si>
  <si>
    <t xml:space="preserve"> C15525</t>
  </si>
  <si>
    <t>Capacitor_SMD:C_0402_1005Metric</t>
  </si>
  <si>
    <t>C9</t>
  </si>
  <si>
    <t>22u</t>
  </si>
  <si>
    <t>C45783</t>
  </si>
  <si>
    <t>Capacitor_SMD:C_0805_2012Metric</t>
  </si>
  <si>
    <t>D1,D6</t>
  </si>
  <si>
    <t>XL-1608UGC-04</t>
  </si>
  <si>
    <t>C965804</t>
  </si>
  <si>
    <t>LED_SMD:LED_0603_1608Metric</t>
  </si>
  <si>
    <t>LED, green, 520nm</t>
  </si>
  <si>
    <t>https://wmsc.lcsc.com/wmsc/upload/file/pdf/v2/lcsc/2402181505_XINGLIGHT-XL-1608UGC-04_C965804.pdf</t>
  </si>
  <si>
    <t>D2,D3,D4</t>
  </si>
  <si>
    <t>Diode_SMD:D_SOD-523</t>
  </si>
  <si>
    <t>D5</t>
  </si>
  <si>
    <t>1N5819HW-7-F</t>
  </si>
  <si>
    <t>C82544</t>
  </si>
  <si>
    <t>Diode_SMD:D_SOD-123</t>
  </si>
  <si>
    <t>D</t>
  </si>
  <si>
    <t>1=K 2=A</t>
  </si>
  <si>
    <t>Diode</t>
  </si>
  <si>
    <t>D7,D8,D9,D10</t>
  </si>
  <si>
    <t>1N4148WS</t>
  </si>
  <si>
    <t>C2128</t>
  </si>
  <si>
    <t>Diode_SMD:D_SOD-323</t>
  </si>
  <si>
    <t>m=0.33 is=1e-14 rs=0.5 n=1.06 tt=5n cjo=1e-12 vj=0.75 fc=0.5</t>
  </si>
  <si>
    <t>Diode for simulation or PCB</t>
  </si>
  <si>
    <t>https://ngspice.sourceforge.io/docs/ngspice-html-manual/manual.xhtml#cha_DIODEs</t>
  </si>
  <si>
    <t>D11</t>
  </si>
  <si>
    <t>BZT52C4V7S</t>
  </si>
  <si>
    <t>C5190168</t>
  </si>
  <si>
    <t>m=0.33 is=5.0e-10 rs=0.5 n=1.05 tt=1n cjo=50p vj=0.75 fc=0.5 bv=4.7 ibv=5m</t>
  </si>
  <si>
    <t>Zener diode</t>
  </si>
  <si>
    <t>D12</t>
  </si>
  <si>
    <t>BZT52C15V</t>
  </si>
  <si>
    <t>C5299435</t>
  </si>
  <si>
    <t>bv=15</t>
  </si>
  <si>
    <t>D13</t>
  </si>
  <si>
    <t>BZT52C4V3</t>
  </si>
  <si>
    <t>C726993</t>
  </si>
  <si>
    <t>bv=4.3</t>
  </si>
  <si>
    <t>D14,D15,D16,D17,D18</t>
  </si>
  <si>
    <t>LESD8D3.3CAT5G-ES</t>
  </si>
  <si>
    <t>C5199186</t>
  </si>
  <si>
    <t>Diode_SMD:D_SOD-882</t>
  </si>
  <si>
    <t>6A 80W 10V 3.7V Bidirectional 3.3V DFN1006-2L ESD and Surge Protection (TVS/ESD) ROHS</t>
  </si>
  <si>
    <t>https://wmsc.lcsc.com/wmsc/upload/file/pdf/v2/lcsc/2210171700_ElecSuper-LESD8D3-3CAT5G-ES_C5199186.pdf</t>
  </si>
  <si>
    <t>J1</t>
  </si>
  <si>
    <t>USB-C port</t>
  </si>
  <si>
    <t>C2765186</t>
  </si>
  <si>
    <t>Connector_USB:USB_C_Receptacle_GCT_USB4105-xx-A_16P_TopMnt_Horizontal</t>
  </si>
  <si>
    <t>USB 2.0-only 16P Type-C Receptacle connector</t>
  </si>
  <si>
    <t>https://www.usb.org/sites/default/files/documents/usb_type-c.zip</t>
  </si>
  <si>
    <t>J2</t>
  </si>
  <si>
    <t>Test connector</t>
  </si>
  <si>
    <t>Connector_PinHeader_2.54mm:PinHeader_1x06_P2.54mm_Vertical</t>
  </si>
  <si>
    <t>Generic connector, single row, 01x06, script generated</t>
  </si>
  <si>
    <t>J3</t>
  </si>
  <si>
    <t>Boiler</t>
  </si>
  <si>
    <t>C160402</t>
  </si>
  <si>
    <t>Connector_JST:JST_SH_SM02B-SRSS-TB_1x02-1MP_P1.00mm_Horizontal</t>
  </si>
  <si>
    <t>Generic connector, single row, 01x02, script generated</t>
  </si>
  <si>
    <t>https://www.lcsc.com/datasheet/lcsc_datasheet_2304140030_JST-SM02B-SRSS-TB-LF-SN_C160402.pdf</t>
  </si>
  <si>
    <t>J4</t>
  </si>
  <si>
    <t>VL6180</t>
  </si>
  <si>
    <t>Connector_PinHeader_2.00mm:PinHeader_1x06_P2.00mm_Vertical</t>
  </si>
  <si>
    <t>Q1</t>
  </si>
  <si>
    <t>MMBT2907A</t>
  </si>
  <si>
    <t>C916373</t>
  </si>
  <si>
    <t>Package_TO_SOT_SMD:SOT-23</t>
  </si>
  <si>
    <t>PNP</t>
  </si>
  <si>
    <t>is=1.7E-14 bf=240 nf=1 vaf=100 ikf=0.2 ise=1E-13 ne=2 br=7 nr=1 var=10 ikr=0.03 isc=1E-13 nc=2 rb=10 re=0.5 rc=1 cje=13.5p vje=0.6 mje=0.33 tf=0.35n cjc=6.5p vjc=0.5 mjc=0.4 tr=30n xtb=1.5 eg=1.11 kf=0 af=1</t>
  </si>
  <si>
    <t>1=B 2=C 3=E</t>
  </si>
  <si>
    <t>GUMMELPOON</t>
  </si>
  <si>
    <t>PNP transistor, base/collector/emitter</t>
  </si>
  <si>
    <t>R1,R3</t>
  </si>
  <si>
    <t>10k</t>
  </si>
  <si>
    <t>C25804</t>
  </si>
  <si>
    <t>Resistor_SMD:R_0603_1608Metric</t>
  </si>
  <si>
    <t>Resistor</t>
  </si>
  <si>
    <t>R2,R6</t>
  </si>
  <si>
    <t>5k1</t>
  </si>
  <si>
    <t>C23186</t>
  </si>
  <si>
    <t>R4,R5,R12</t>
  </si>
  <si>
    <t>4k7</t>
  </si>
  <si>
    <t>C23162</t>
  </si>
  <si>
    <t>R7</t>
  </si>
  <si>
    <t>C25270</t>
  </si>
  <si>
    <t>Resistor_SMD:R_0805_2012Metric</t>
  </si>
  <si>
    <t>R8</t>
  </si>
  <si>
    <t>C17408</t>
  </si>
  <si>
    <t>R9,R11</t>
  </si>
  <si>
    <t>C17630</t>
  </si>
  <si>
    <t>R10</t>
  </si>
  <si>
    <t>1k5</t>
  </si>
  <si>
    <t>C4310</t>
  </si>
  <si>
    <t>Diode_SMD:D_0805_2012Metric</t>
  </si>
  <si>
    <t>SW_1</t>
  </si>
  <si>
    <t>C318884</t>
  </si>
  <si>
    <t>Button_Switch_SMD:SW_SPST_TL3342</t>
  </si>
  <si>
    <t>Push button switch, generic, two pins</t>
  </si>
  <si>
    <t>https://www.lcsc.com/datasheet/lcsc_datasheet_2304140030_XKB-Connection-TS-1187A-B-A-B_C318884.pdf</t>
  </si>
  <si>
    <t>SW_2</t>
  </si>
  <si>
    <t>SW_3</t>
  </si>
  <si>
    <t>HOME</t>
  </si>
  <si>
    <t>SW_4</t>
  </si>
  <si>
    <t>UP</t>
  </si>
  <si>
    <t>SW_5</t>
  </si>
  <si>
    <t>DOWN</t>
  </si>
  <si>
    <t>SW_6</t>
  </si>
  <si>
    <t>CONFIRM</t>
  </si>
  <si>
    <t>SW_7</t>
  </si>
  <si>
    <t>BACK</t>
  </si>
  <si>
    <t>U1</t>
  </si>
  <si>
    <t>ESP32-S3-WROOM-1-N8R2</t>
  </si>
  <si>
    <t>C2913204</t>
  </si>
  <si>
    <t>PCM_Espressif:ESP32-S3-WROOM-1</t>
  </si>
  <si>
    <t>2.4 GHz WiFi (802.11 b/g/n) and Bluetooth Â® 5 (LE) module Built around ESP32S3 series of SoCs, Xtensa Â® dualcore 32bit LX7 microprocessor Flash up to 16 MB, PSRAM up to 8 MB 36 GPIOs, rich set of peripherals Onboard PCB antenna</t>
  </si>
  <si>
    <t>https://www.espressif.com/sites/default/files/documentation/esp32-s3-wroom-1_wroom-1u_datasheet_en.pdf</t>
  </si>
  <si>
    <t>U2</t>
  </si>
  <si>
    <t>SGM2212-3.3XKC3G/TR</t>
  </si>
  <si>
    <t>C3294699</t>
  </si>
  <si>
    <t>Package_TO_SOT_SMD:SOT-223-3_TabPin2</t>
  </si>
  <si>
    <t>1.5V, 1.5A, Low Noise, Fast Transient Response LDO Regulator, SOT-223</t>
  </si>
  <si>
    <t>https://www.analog.com/media/en/technical-documentation/data-sheets/1963aff.pdf</t>
  </si>
  <si>
    <t>U3,U4</t>
  </si>
  <si>
    <t>EL357N-G</t>
  </si>
  <si>
    <t>C29981</t>
  </si>
  <si>
    <t>Package_SO:SO-4_4.4x3.6mm_P2.54mm</t>
  </si>
  <si>
    <t>DC Optocoupler, Vce 35V, CTR 50%, SO-4</t>
  </si>
  <si>
    <t>https://www.buerklin.com/medias/sys_master/download/download/h91/ha0/8892020588574.pdf</t>
  </si>
  <si>
    <t>U5</t>
  </si>
  <si>
    <t>ILI9341_no_touch</t>
  </si>
  <si>
    <t>Project:ILI9341_no_touch_no_mount</t>
  </si>
  <si>
    <t>ILI9341 controller, SPI TFT LCD Display, 9-pin breakout PCB, 4-pin SD card interface, 5V/3.3V</t>
  </si>
  <si>
    <t>http://pan.baidu.com/s/11Y990</t>
  </si>
  <si>
    <t>Stock</t>
  </si>
  <si>
    <t>C151983</t>
  </si>
  <si>
    <t>BSD5C051L</t>
  </si>
  <si>
    <t>Correct J3, include MP conncetions in symbol</t>
  </si>
  <si>
    <t>Here’s a checklist for designing a PCB in KiCad for outsourcing to JLCPCB:</t>
  </si>
  <si>
    <t>Design Considerations</t>
  </si>
  <si>
    <t>1. Board Dimensions</t>
  </si>
  <si>
    <t>Verify overall dimensions, ensuring they fit within JLCPCB's limits (e.g., max 600 mm × 600 mm).</t>
  </si>
  <si>
    <t>Ensure board outline is correctly defined on the Edge.Cuts layer.</t>
  </si>
  <si>
    <t>2. Layer Setup</t>
  </si>
  <si>
    <t>Choose the correct number of layers (e.g., 2-layer, 4-layer) and stackup configuration.</t>
  </si>
  <si>
    <t>Assign proper copper thickness (default is 1 oz, but JLCPCB offers other options).</t>
  </si>
  <si>
    <t>3. Design Rules</t>
  </si>
  <si>
    <t>Set minimum trace width and clearance to JLCPCB's capabilities (e.g., 0.1 mm for standard services).</t>
  </si>
  <si>
    <t>Verify via and drill hole sizes (minimum 0.2 mm drill hole, 0.4 mm pad size for standard).</t>
  </si>
  <si>
    <t>4. Component Placement</t>
  </si>
  <si>
    <t>Place components with sufficient spacing for soldering.</t>
  </si>
  <si>
    <t>Ensure orientation markings for polarized components like diodes and electrolytic capacitors are clear.</t>
  </si>
  <si>
    <t>5. Footprints</t>
  </si>
  <si>
    <t>Use verified footprints that match your components and check against the manufacturer’s datasheets.</t>
  </si>
  <si>
    <t>Double-check the pad sizes and hole sizes for through-hole components.</t>
  </si>
  <si>
    <t>6. Designators</t>
  </si>
  <si>
    <t>Ensure all components have reference designators on the Silkscreen layer.</t>
  </si>
  <si>
    <t>Avoid silkscreen text overlapping with pads or vias.</t>
  </si>
  <si>
    <t>Electrical Considerations</t>
  </si>
  <si>
    <t>7. Netlist Checks</t>
  </si>
  <si>
    <t>Perform an Electrical Rules Check (ERC) to identify missing connections or errors.</t>
  </si>
  <si>
    <t>Verify that all critical nets (e.g., power, ground) are correctly connected.</t>
  </si>
  <si>
    <t>8. Copper Layers</t>
  </si>
  <si>
    <t>Add proper ground planes and power planes.</t>
  </si>
  <si>
    <t>Ensure that no floating copper areas exist.</t>
  </si>
  <si>
    <t>9. High-Speed Signals</t>
  </si>
  <si>
    <t>For high-speed designs, verify impedance control (use JLCPCB’s impedance guidelines if needed).</t>
  </si>
  <si>
    <t>Route differential pairs and match lengths for high-speed signals.</t>
  </si>
  <si>
    <t>Mechanical Considerations</t>
  </si>
  <si>
    <t>10. Drills</t>
  </si>
  <si>
    <t>Verify that all drill holes (vias, mounting holes, etc.) meet JLCPCB's minimum size requirements.</t>
  </si>
  <si>
    <t>Ensure plated and non-plated holes are correctly defined.</t>
  </si>
  <si>
    <t>11. Keep-Out Zones</t>
  </si>
  <si>
    <t>Define zones for keep-out areas to avoid components/vias in specific regions (e.g., mounting holes).</t>
  </si>
  <si>
    <t>12. Panelization</t>
  </si>
  <si>
    <t>If needed, design a panelized version of the board. JLCPCB can panelize for you, but you may save costs by doing it yourself.</t>
  </si>
  <si>
    <t>File Preparation</t>
  </si>
  <si>
    <t>13. Gerber Files</t>
  </si>
  <si>
    <t>Export Gerber files from KiCad with the following layers:</t>
  </si>
  <si>
    <t>F.Cu, B.Cu (and inner layers for multilayer boards)</t>
  </si>
  <si>
    <t>F.Mask, B.Mask</t>
  </si>
  <si>
    <t>F.SilkS, B.SilkS</t>
  </si>
  <si>
    <t>Edge.Cuts</t>
  </si>
  <si>
    <t>Include Drill files in Excellon format.</t>
  </si>
  <si>
    <t>14. Design Rule Check (DRC)</t>
  </si>
  <si>
    <t>Run a DRC to catch violations like clearance issues, minimum width problems, or unconnected nets.</t>
  </si>
  <si>
    <t>15. Assembly Files (if needed)</t>
  </si>
  <si>
    <t>For assembly services:</t>
  </si>
  <si>
    <t>Generate a Pick and Place (PnP) file with component positions.</t>
  </si>
  <si>
    <t>Create a BOM (Bill of Materials) with exact part numbers (preferably using JLCPCB’s SMT library).</t>
  </si>
  <si>
    <t>Submission to JLCPCB</t>
  </si>
  <si>
    <t>16. File Review</t>
  </si>
  <si>
    <t>Review all generated files in a Gerber viewer (e.g., JLCPCB’s online viewer).</t>
  </si>
  <si>
    <t>Ensure files align with the board design and specifications.</t>
  </si>
  <si>
    <t>17. Order Details</t>
  </si>
  <si>
    <t>Verify details like layer count, solder mask color, silk color, and surface finish (e.g., HASL, ENIG).</t>
  </si>
  <si>
    <t>Check production time and quantity.</t>
  </si>
  <si>
    <t>18. Optional Testing</t>
  </si>
  <si>
    <t>If needed, include test points for in-circuit testing (ICT) or functional testing.</t>
  </si>
  <si>
    <t>Miscellaneous</t>
  </si>
  <si>
    <t>19. Solder Mask</t>
  </si>
  <si>
    <t>Ensure no solder mask over pads for soldered components.</t>
  </si>
  <si>
    <t>Add solder mask openings for test points if applicable.</t>
  </si>
  <si>
    <t>20. Design for Manufacturability (DFM)</t>
  </si>
  <si>
    <t>Avoid sharp corners on copper (use rounded traces for high-current paths).</t>
  </si>
  <si>
    <t>Check that vias don't interfere with pads.</t>
  </si>
  <si>
    <t>By following this checklist, you can ensure your PCB is optimized for manufacturing at JLCPCB!</t>
  </si>
  <si>
    <t>Trace width</t>
  </si>
  <si>
    <t>mil</t>
  </si>
  <si>
    <t>mm</t>
  </si>
  <si>
    <t>for 1-2 layer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</si>
</sst>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family val="2"/>
    </font>
    <font>
      <sz val="11"/>
      <color rgb="FF000000"/>
      <name val="Aptos"/>
      <family val="2"/>
    </font>
    <font>
      <b/>
      <sz val="11"/>
      <color rgb="FF000000"/>
      <name val="Aptos"/>
      <family val="2"/>
    </font>
    <font>
      <b/>
      <sz val="11"/>
      <color theme="1"/>
      <name val="Aptos"/>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2" borderId="0" xfId="0" applyFill="1" applyAlignment="1">
      <alignment horizontal="center" vertical="top"/>
    </xf>
    <xf numFmtId="0" fontId="0" fillId="2" borderId="0" xfId="0" applyFill="1" applyAlignment="1">
      <alignment vertical="top"/>
    </xf>
    <xf numFmtId="0" fontId="0" fillId="2" borderId="0" xfId="0" applyFill="1" applyAlignment="1">
      <alignment vertical="top" wrapText="1"/>
    </xf>
    <xf numFmtId="164" fontId="1" fillId="0" borderId="0" xfId="0" applyNumberFormat="1" applyFont="1"/>
    <xf numFmtId="164" fontId="0" fillId="0" borderId="0" xfId="0" applyNumberFormat="1" applyAlignment="1">
      <alignment horizontal="center"/>
    </xf>
    <xf numFmtId="0" fontId="2" fillId="0" borderId="0" xfId="0" applyFont="1"/>
    <xf numFmtId="0" fontId="3" fillId="2" borderId="0" xfId="0" applyFont="1" applyFill="1"/>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3" fontId="1" fillId="0" borderId="0" xfId="0" applyNumberFormat="1" applyFont="1"/>
    <xf numFmtId="3" fontId="0" fillId="0" borderId="0" xfId="0" applyNumberFormat="1" applyFont="1"/>
    <xf numFmtId="0" fontId="0" fillId="0" borderId="0" xfId="0" applyAlignment="1">
      <alignment horizontal="left"/>
    </xf>
    <xf numFmtId="0" fontId="1" fillId="0" borderId="0" xfId="0" applyFont="1" applyAlignment="1">
      <alignment horizontal="left"/>
    </xf>
    <xf numFmtId="0" fontId="0" fillId="0" borderId="0" xfId="0" applyFont="1"/>
    <xf numFmtId="0" fontId="0" fillId="0" borderId="0" xfId="0" applyAlignment="1">
      <alignment horizontal="center"/>
    </xf>
  </cellXfs>
  <cellStyles count="1">
    <cellStyle name="Normal" xfId="0" builtinId="0"/>
  </cellStyles>
  <dxfs count="6">
    <dxf>
      <alignment horizontal="left" vertical="bottom" textRotation="0" wrapText="0" indent="0" justifyLastLine="0" shrinkToFit="0" readingOrder="0"/>
    </dxf>
    <dxf>
      <numFmt numFmtId="3" formatCode="#,##0"/>
    </dxf>
    <dxf>
      <alignment horizontal="general" vertical="top" textRotation="0" wrapText="1"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18</xdr:row>
      <xdr:rowOff>0</xdr:rowOff>
    </xdr:from>
    <xdr:to>
      <xdr:col>11</xdr:col>
      <xdr:colOff>525936</xdr:colOff>
      <xdr:row>33</xdr:row>
      <xdr:rowOff>165375</xdr:rowOff>
    </xdr:to>
    <xdr:pic>
      <xdr:nvPicPr>
        <xdr:cNvPr id="5" name="Picture 4">
          <a:extLst>
            <a:ext uri="{FF2B5EF4-FFF2-40B4-BE49-F238E27FC236}">
              <a16:creationId xmlns:a16="http://schemas.microsoft.com/office/drawing/2014/main" id="{9B384D4E-C37B-4F5A-BF69-F7E03F2158E1}"/>
            </a:ext>
          </a:extLst>
        </xdr:cNvPr>
        <xdr:cNvPicPr>
          <a:picLocks noChangeAspect="1"/>
        </xdr:cNvPicPr>
      </xdr:nvPicPr>
      <xdr:blipFill>
        <a:blip xmlns:r="http://schemas.openxmlformats.org/officeDocument/2006/relationships" r:embed="rId1"/>
        <a:stretch>
          <a:fillRect/>
        </a:stretch>
      </xdr:blipFill>
      <xdr:spPr>
        <a:xfrm>
          <a:off x="5181600" y="3076575"/>
          <a:ext cx="3492973" cy="2880000"/>
        </a:xfrm>
        <a:prstGeom prst="rect">
          <a:avLst/>
        </a:prstGeom>
      </xdr:spPr>
    </xdr:pic>
    <xdr:clientData/>
  </xdr:twoCellAnchor>
  <xdr:twoCellAnchor editAs="oneCell">
    <xdr:from>
      <xdr:col>8</xdr:col>
      <xdr:colOff>0</xdr:colOff>
      <xdr:row>1</xdr:row>
      <xdr:rowOff>0</xdr:rowOff>
    </xdr:from>
    <xdr:to>
      <xdr:col>10</xdr:col>
      <xdr:colOff>351932</xdr:colOff>
      <xdr:row>16</xdr:row>
      <xdr:rowOff>165375</xdr:rowOff>
    </xdr:to>
    <xdr:pic>
      <xdr:nvPicPr>
        <xdr:cNvPr id="6" name="Picture 5">
          <a:extLst>
            <a:ext uri="{FF2B5EF4-FFF2-40B4-BE49-F238E27FC236}">
              <a16:creationId xmlns:a16="http://schemas.microsoft.com/office/drawing/2014/main" id="{C7E5263B-351B-4744-A906-F6B898BDB371}"/>
            </a:ext>
          </a:extLst>
        </xdr:cNvPr>
        <xdr:cNvPicPr>
          <a:picLocks noChangeAspect="1"/>
        </xdr:cNvPicPr>
      </xdr:nvPicPr>
      <xdr:blipFill>
        <a:blip xmlns:r="http://schemas.openxmlformats.org/officeDocument/2006/relationships" r:embed="rId2"/>
        <a:stretch>
          <a:fillRect/>
        </a:stretch>
      </xdr:blipFill>
      <xdr:spPr>
        <a:xfrm>
          <a:off x="5181600" y="180975"/>
          <a:ext cx="2671269" cy="2880000"/>
        </a:xfrm>
        <a:prstGeom prst="rect">
          <a:avLst/>
        </a:prstGeom>
      </xdr:spPr>
    </xdr:pic>
    <xdr:clientData/>
  </xdr:twoCellAnchor>
  <xdr:twoCellAnchor editAs="oneCell">
    <xdr:from>
      <xdr:col>7</xdr:col>
      <xdr:colOff>0</xdr:colOff>
      <xdr:row>1</xdr:row>
      <xdr:rowOff>0</xdr:rowOff>
    </xdr:from>
    <xdr:to>
      <xdr:col>7</xdr:col>
      <xdr:colOff>2215665</xdr:colOff>
      <xdr:row>16</xdr:row>
      <xdr:rowOff>165375</xdr:rowOff>
    </xdr:to>
    <xdr:pic>
      <xdr:nvPicPr>
        <xdr:cNvPr id="7" name="Picture 6">
          <a:extLst>
            <a:ext uri="{FF2B5EF4-FFF2-40B4-BE49-F238E27FC236}">
              <a16:creationId xmlns:a16="http://schemas.microsoft.com/office/drawing/2014/main" id="{4EC0444A-3804-42E3-B3BE-C30263650E2A}"/>
            </a:ext>
          </a:extLst>
        </xdr:cNvPr>
        <xdr:cNvPicPr>
          <a:picLocks noChangeAspect="1"/>
        </xdr:cNvPicPr>
      </xdr:nvPicPr>
      <xdr:blipFill>
        <a:blip xmlns:r="http://schemas.openxmlformats.org/officeDocument/2006/relationships" r:embed="rId3"/>
        <a:stretch>
          <a:fillRect/>
        </a:stretch>
      </xdr:blipFill>
      <xdr:spPr>
        <a:xfrm>
          <a:off x="2590800" y="180975"/>
          <a:ext cx="2215665" cy="2880000"/>
        </a:xfrm>
        <a:prstGeom prst="rect">
          <a:avLst/>
        </a:prstGeom>
      </xdr:spPr>
    </xdr:pic>
    <xdr:clientData/>
  </xdr:twoCellAnchor>
  <xdr:twoCellAnchor editAs="oneCell">
    <xdr:from>
      <xdr:col>7</xdr:col>
      <xdr:colOff>1</xdr:colOff>
      <xdr:row>18</xdr:row>
      <xdr:rowOff>0</xdr:rowOff>
    </xdr:from>
    <xdr:to>
      <xdr:col>7</xdr:col>
      <xdr:colOff>1622536</xdr:colOff>
      <xdr:row>33</xdr:row>
      <xdr:rowOff>165375</xdr:rowOff>
    </xdr:to>
    <xdr:pic>
      <xdr:nvPicPr>
        <xdr:cNvPr id="8" name="Picture 7">
          <a:extLst>
            <a:ext uri="{FF2B5EF4-FFF2-40B4-BE49-F238E27FC236}">
              <a16:creationId xmlns:a16="http://schemas.microsoft.com/office/drawing/2014/main" id="{A55AED17-88E1-B3E1-FA27-80DE1B3747C1}"/>
            </a:ext>
          </a:extLst>
        </xdr:cNvPr>
        <xdr:cNvPicPr>
          <a:picLocks noChangeAspect="1"/>
        </xdr:cNvPicPr>
      </xdr:nvPicPr>
      <xdr:blipFill>
        <a:blip xmlns:r="http://schemas.openxmlformats.org/officeDocument/2006/relationships" r:embed="rId4"/>
        <a:stretch>
          <a:fillRect/>
        </a:stretch>
      </xdr:blipFill>
      <xdr:spPr>
        <a:xfrm>
          <a:off x="2590801" y="3076575"/>
          <a:ext cx="1622535" cy="2880000"/>
        </a:xfrm>
        <a:prstGeom prst="rect">
          <a:avLst/>
        </a:prstGeom>
      </xdr:spPr>
    </xdr:pic>
    <xdr:clientData/>
  </xdr:twoCellAnchor>
  <xdr:twoCellAnchor editAs="oneCell">
    <xdr:from>
      <xdr:col>7</xdr:col>
      <xdr:colOff>0</xdr:colOff>
      <xdr:row>35</xdr:row>
      <xdr:rowOff>0</xdr:rowOff>
    </xdr:from>
    <xdr:to>
      <xdr:col>8</xdr:col>
      <xdr:colOff>1603270</xdr:colOff>
      <xdr:row>50</xdr:row>
      <xdr:rowOff>165375</xdr:rowOff>
    </xdr:to>
    <xdr:pic>
      <xdr:nvPicPr>
        <xdr:cNvPr id="10" name="Picture 9">
          <a:extLst>
            <a:ext uri="{FF2B5EF4-FFF2-40B4-BE49-F238E27FC236}">
              <a16:creationId xmlns:a16="http://schemas.microsoft.com/office/drawing/2014/main" id="{C0E6417A-8435-4193-A0AF-AA1E170C6CA1}"/>
            </a:ext>
          </a:extLst>
        </xdr:cNvPr>
        <xdr:cNvPicPr>
          <a:picLocks noChangeAspect="1"/>
        </xdr:cNvPicPr>
      </xdr:nvPicPr>
      <xdr:blipFill>
        <a:blip xmlns:r="http://schemas.openxmlformats.org/officeDocument/2006/relationships" r:embed="rId5"/>
        <a:stretch>
          <a:fillRect/>
        </a:stretch>
      </xdr:blipFill>
      <xdr:spPr>
        <a:xfrm>
          <a:off x="4243388" y="6334125"/>
          <a:ext cx="3879745" cy="2880000"/>
        </a:xfrm>
        <a:prstGeom prst="rect">
          <a:avLst/>
        </a:prstGeom>
      </xdr:spPr>
    </xdr:pic>
    <xdr:clientData/>
  </xdr:twoCellAnchor>
  <xdr:twoCellAnchor editAs="oneCell">
    <xdr:from>
      <xdr:col>9</xdr:col>
      <xdr:colOff>0</xdr:colOff>
      <xdr:row>35</xdr:row>
      <xdr:rowOff>0</xdr:rowOff>
    </xdr:from>
    <xdr:to>
      <xdr:col>15</xdr:col>
      <xdr:colOff>476694</xdr:colOff>
      <xdr:row>50</xdr:row>
      <xdr:rowOff>165375</xdr:rowOff>
    </xdr:to>
    <xdr:pic>
      <xdr:nvPicPr>
        <xdr:cNvPr id="12" name="Picture 11">
          <a:extLst>
            <a:ext uri="{FF2B5EF4-FFF2-40B4-BE49-F238E27FC236}">
              <a16:creationId xmlns:a16="http://schemas.microsoft.com/office/drawing/2014/main" id="{93DEB50B-D9C4-22C2-13D2-762DA558BBD3}"/>
            </a:ext>
          </a:extLst>
        </xdr:cNvPr>
        <xdr:cNvPicPr>
          <a:picLocks noChangeAspect="1"/>
        </xdr:cNvPicPr>
      </xdr:nvPicPr>
      <xdr:blipFill>
        <a:blip xmlns:r="http://schemas.openxmlformats.org/officeDocument/2006/relationships" r:embed="rId6"/>
        <a:stretch>
          <a:fillRect/>
        </a:stretch>
      </xdr:blipFill>
      <xdr:spPr>
        <a:xfrm>
          <a:off x="8191500" y="6334125"/>
          <a:ext cx="4362894" cy="2880000"/>
        </a:xfrm>
        <a:prstGeom prst="rect">
          <a:avLst/>
        </a:prstGeom>
      </xdr:spPr>
    </xdr:pic>
    <xdr:clientData/>
  </xdr:twoCellAnchor>
  <xdr:twoCellAnchor editAs="oneCell">
    <xdr:from>
      <xdr:col>9</xdr:col>
      <xdr:colOff>1</xdr:colOff>
      <xdr:row>52</xdr:row>
      <xdr:rowOff>0</xdr:rowOff>
    </xdr:from>
    <xdr:to>
      <xdr:col>15</xdr:col>
      <xdr:colOff>436242</xdr:colOff>
      <xdr:row>67</xdr:row>
      <xdr:rowOff>165375</xdr:rowOff>
    </xdr:to>
    <xdr:pic>
      <xdr:nvPicPr>
        <xdr:cNvPr id="13" name="Picture 12">
          <a:extLst>
            <a:ext uri="{FF2B5EF4-FFF2-40B4-BE49-F238E27FC236}">
              <a16:creationId xmlns:a16="http://schemas.microsoft.com/office/drawing/2014/main" id="{86EE8967-7C9C-C163-0FBD-D79F7D9B0E96}"/>
            </a:ext>
          </a:extLst>
        </xdr:cNvPr>
        <xdr:cNvPicPr>
          <a:picLocks noChangeAspect="1"/>
        </xdr:cNvPicPr>
      </xdr:nvPicPr>
      <xdr:blipFill>
        <a:blip xmlns:r="http://schemas.openxmlformats.org/officeDocument/2006/relationships" r:embed="rId7"/>
        <a:stretch>
          <a:fillRect/>
        </a:stretch>
      </xdr:blipFill>
      <xdr:spPr>
        <a:xfrm>
          <a:off x="8191501" y="9410700"/>
          <a:ext cx="4322441" cy="28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47624</xdr:colOff>
      <xdr:row>11</xdr:row>
      <xdr:rowOff>37213</xdr:rowOff>
    </xdr:from>
    <xdr:to>
      <xdr:col>8</xdr:col>
      <xdr:colOff>204787</xdr:colOff>
      <xdr:row>18</xdr:row>
      <xdr:rowOff>80464</xdr:rowOff>
    </xdr:to>
    <xdr:pic>
      <xdr:nvPicPr>
        <xdr:cNvPr id="2" name="Picture 1">
          <a:extLst>
            <a:ext uri="{FF2B5EF4-FFF2-40B4-BE49-F238E27FC236}">
              <a16:creationId xmlns:a16="http://schemas.microsoft.com/office/drawing/2014/main" id="{D0677C4C-9547-8DD5-170C-ADE91BE69D98}"/>
            </a:ext>
          </a:extLst>
        </xdr:cNvPr>
        <xdr:cNvPicPr>
          <a:picLocks noChangeAspect="1"/>
        </xdr:cNvPicPr>
      </xdr:nvPicPr>
      <xdr:blipFill>
        <a:blip xmlns:r="http://schemas.openxmlformats.org/officeDocument/2006/relationships" r:embed="rId1"/>
        <a:stretch>
          <a:fillRect/>
        </a:stretch>
      </xdr:blipFill>
      <xdr:spPr>
        <a:xfrm>
          <a:off x="47624" y="3294763"/>
          <a:ext cx="6334126" cy="13100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0D1016-CC7E-466F-A8E9-2495EB398C87}" name="Table1" displayName="Table1" ref="A1:N36" totalsRowShown="0">
  <autoFilter ref="A1:N36" xr:uid="{CDE0EB0A-867F-4441-96A9-7486E157B8A3}"/>
  <tableColumns count="14">
    <tableColumn id="1" xr3:uid="{081176F9-A9E4-4BE9-A044-CBC2BA897780}" name="Reference"/>
    <tableColumn id="2" xr3:uid="{004695EA-F2D3-48BE-BF1F-8E47230E7B2B}" name="Value" dataDxfId="0"/>
    <tableColumn id="12" xr3:uid="{C96E6182-6FF0-4AAA-8DDD-C47EB2236839}" name="LCSC Part # "/>
    <tableColumn id="3" xr3:uid="{2D0476F0-7051-4D01-81F9-3E08A1251FCE}" name="Footprint"/>
    <tableColumn id="4" xr3:uid="{03918680-5099-49F8-BC49-31422DA12B63}" name="Stock" dataDxfId="1"/>
    <tableColumn id="5" xr3:uid="{8B1C9845-4D6F-44D4-AA1E-771334F9BFD2}" name="DNP"/>
    <tableColumn id="6" xr3:uid="{3BC19A94-1DA6-4E14-86DB-866A69CF222C}" name="#"/>
    <tableColumn id="7" xr3:uid="{E55FC3AC-7E35-4FA9-BACF-0954CCFEB8D2}" name="Sim.Device"/>
    <tableColumn id="8" xr3:uid="{D04B3697-FDFD-47DE-951D-60AC38277FEE}" name="Sim.Params"/>
    <tableColumn id="9" xr3:uid="{3730AE1F-C9B7-48E9-AA40-5BE3BCE88434}" name="Sim.Pins"/>
    <tableColumn id="10" xr3:uid="{45842BF9-2A33-4F34-B5FC-2FB75BA44FF5}" name="Sim.Type"/>
    <tableColumn id="11" xr3:uid="{D558C400-3128-4E57-A4FC-E08C330396D3}" name="Description"/>
    <tableColumn id="13" xr3:uid="{09244882-B047-4E3B-B066-CEDEF53C2144}" name="Comment"/>
    <tableColumn id="14" xr3:uid="{E8DC009F-4E05-4270-940F-1C96D9343CB2}" name="Datashe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53FCE4-9F6A-4CA5-AC37-CB262763009B}" name="Table2" displayName="Table2" ref="A1:D41" totalsRowShown="0">
  <autoFilter ref="A1:D41" xr:uid="{A353FCE4-9F6A-4CA5-AC37-CB262763009B}"/>
  <sortState xmlns:xlrd2="http://schemas.microsoft.com/office/spreadsheetml/2017/richdata2" ref="A2:D41">
    <sortCondition ref="A1:A41"/>
  </sortState>
  <tableColumns count="4">
    <tableColumn id="1" xr3:uid="{EC2E421D-27DA-442B-A284-E9A0A85A68C0}" name="PIN" dataDxfId="5"/>
    <tableColumn id="2" xr3:uid="{F5A1CF6D-E4B1-4AEF-97D3-183F5C1C27EF}" name="GPIO" dataDxfId="4"/>
    <tableColumn id="3" xr3:uid="{42DABA03-B0D8-4F19-A661-7B9857152E8B}" name="Assignment" dataDxfId="3"/>
    <tableColumn id="4" xr3:uid="{0E062600-BCB1-4B21-9A2C-09F0ABFBE52F}" name="Remark"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BEB8-046E-4717-BC49-E9F109017042}">
  <dimension ref="B1:O71"/>
  <sheetViews>
    <sheetView tabSelected="1" topLeftCell="A52" zoomScale="130" zoomScaleNormal="130" workbookViewId="0">
      <selection activeCell="E59" sqref="E59"/>
    </sheetView>
  </sheetViews>
  <sheetFormatPr defaultRowHeight="14.25" x14ac:dyDescent="0.45"/>
  <cols>
    <col min="1" max="1" width="4.1328125" customWidth="1"/>
    <col min="2" max="2" width="36.73046875" customWidth="1"/>
    <col min="3" max="3" width="4.3984375" style="27" customWidth="1"/>
    <col min="4" max="4" width="4.1328125" customWidth="1"/>
    <col min="5" max="5" width="2.86328125" style="27" customWidth="1"/>
    <col min="6" max="7" width="3.19921875" style="1" customWidth="1"/>
    <col min="8" max="8" width="3.19921875" customWidth="1"/>
  </cols>
  <sheetData>
    <row r="1" spans="2:15" x14ac:dyDescent="0.45">
      <c r="B1" t="s">
        <v>56</v>
      </c>
      <c r="C1" s="27" t="s">
        <v>102</v>
      </c>
      <c r="F1" s="1" t="s">
        <v>279</v>
      </c>
    </row>
    <row r="2" spans="2:15" x14ac:dyDescent="0.45">
      <c r="B2" t="s">
        <v>59</v>
      </c>
      <c r="C2" s="27" t="s">
        <v>102</v>
      </c>
    </row>
    <row r="3" spans="2:15" x14ac:dyDescent="0.45">
      <c r="B3" t="s">
        <v>60</v>
      </c>
      <c r="C3" s="27" t="s">
        <v>102</v>
      </c>
      <c r="F3" s="1" t="s">
        <v>280</v>
      </c>
    </row>
    <row r="4" spans="2:15" x14ac:dyDescent="0.45">
      <c r="B4" t="s">
        <v>61</v>
      </c>
      <c r="C4" s="27" t="s">
        <v>102</v>
      </c>
      <c r="G4" s="1" t="s">
        <v>281</v>
      </c>
    </row>
    <row r="5" spans="2:15" x14ac:dyDescent="0.45">
      <c r="B5" t="s">
        <v>62</v>
      </c>
      <c r="C5" s="27" t="s">
        <v>102</v>
      </c>
      <c r="E5" s="27" t="s">
        <v>102</v>
      </c>
      <c r="H5" t="s">
        <v>282</v>
      </c>
    </row>
    <row r="6" spans="2:15" x14ac:dyDescent="0.45">
      <c r="B6" t="s">
        <v>63</v>
      </c>
      <c r="C6" s="27" t="s">
        <v>102</v>
      </c>
      <c r="E6" s="27" t="s">
        <v>102</v>
      </c>
      <c r="H6" t="s">
        <v>283</v>
      </c>
    </row>
    <row r="7" spans="2:15" x14ac:dyDescent="0.45">
      <c r="B7" t="s">
        <v>64</v>
      </c>
      <c r="C7" s="27" t="s">
        <v>102</v>
      </c>
      <c r="G7" s="1" t="s">
        <v>284</v>
      </c>
    </row>
    <row r="8" spans="2:15" x14ac:dyDescent="0.45">
      <c r="B8" t="s">
        <v>103</v>
      </c>
      <c r="C8" s="27" t="s">
        <v>102</v>
      </c>
      <c r="E8" s="27" t="s">
        <v>102</v>
      </c>
      <c r="H8" t="s">
        <v>285</v>
      </c>
    </row>
    <row r="9" spans="2:15" x14ac:dyDescent="0.45">
      <c r="B9" t="s">
        <v>57</v>
      </c>
      <c r="C9" s="27" t="s">
        <v>102</v>
      </c>
      <c r="E9" s="27" t="s">
        <v>102</v>
      </c>
      <c r="H9" t="s">
        <v>286</v>
      </c>
    </row>
    <row r="10" spans="2:15" x14ac:dyDescent="0.45">
      <c r="B10" t="s">
        <v>58</v>
      </c>
      <c r="G10" s="1" t="s">
        <v>287</v>
      </c>
    </row>
    <row r="11" spans="2:15" x14ac:dyDescent="0.45">
      <c r="B11" t="s">
        <v>65</v>
      </c>
      <c r="C11" s="27" t="s">
        <v>102</v>
      </c>
      <c r="H11" t="s">
        <v>288</v>
      </c>
    </row>
    <row r="12" spans="2:15" x14ac:dyDescent="0.45">
      <c r="B12" t="s">
        <v>278</v>
      </c>
      <c r="C12" s="27" t="s">
        <v>102</v>
      </c>
      <c r="I12" t="s">
        <v>348</v>
      </c>
      <c r="K12">
        <v>5</v>
      </c>
      <c r="L12" t="s">
        <v>349</v>
      </c>
      <c r="M12">
        <f>25.4*K12/1000</f>
        <v>0.127</v>
      </c>
      <c r="N12" t="s">
        <v>350</v>
      </c>
      <c r="O12" t="s">
        <v>351</v>
      </c>
    </row>
    <row r="13" spans="2:15" x14ac:dyDescent="0.45">
      <c r="H13" t="s">
        <v>289</v>
      </c>
    </row>
    <row r="14" spans="2:15" x14ac:dyDescent="0.45">
      <c r="G14" s="1" t="s">
        <v>290</v>
      </c>
    </row>
    <row r="15" spans="2:15" x14ac:dyDescent="0.45">
      <c r="H15" t="s">
        <v>291</v>
      </c>
    </row>
    <row r="16" spans="2:15" x14ac:dyDescent="0.45">
      <c r="E16" s="27" t="s">
        <v>102</v>
      </c>
      <c r="H16" t="s">
        <v>292</v>
      </c>
    </row>
    <row r="17" spans="5:8" x14ac:dyDescent="0.45">
      <c r="G17" s="1" t="s">
        <v>293</v>
      </c>
    </row>
    <row r="18" spans="5:8" x14ac:dyDescent="0.45">
      <c r="E18" s="27" t="s">
        <v>102</v>
      </c>
      <c r="H18" t="s">
        <v>294</v>
      </c>
    </row>
    <row r="19" spans="5:8" x14ac:dyDescent="0.45">
      <c r="E19" s="27" t="s">
        <v>102</v>
      </c>
      <c r="H19" t="s">
        <v>295</v>
      </c>
    </row>
    <row r="20" spans="5:8" x14ac:dyDescent="0.45">
      <c r="G20" s="1" t="s">
        <v>296</v>
      </c>
    </row>
    <row r="21" spans="5:8" x14ac:dyDescent="0.45">
      <c r="E21" s="27" t="s">
        <v>102</v>
      </c>
      <c r="H21" t="s">
        <v>297</v>
      </c>
    </row>
    <row r="22" spans="5:8" x14ac:dyDescent="0.45">
      <c r="E22" s="27" t="s">
        <v>102</v>
      </c>
      <c r="H22" t="s">
        <v>298</v>
      </c>
    </row>
    <row r="23" spans="5:8" x14ac:dyDescent="0.45">
      <c r="F23" s="1" t="s">
        <v>299</v>
      </c>
    </row>
    <row r="24" spans="5:8" x14ac:dyDescent="0.45">
      <c r="G24" s="1" t="s">
        <v>300</v>
      </c>
    </row>
    <row r="25" spans="5:8" x14ac:dyDescent="0.45">
      <c r="E25" s="27" t="s">
        <v>102</v>
      </c>
      <c r="H25" t="s">
        <v>301</v>
      </c>
    </row>
    <row r="26" spans="5:8" x14ac:dyDescent="0.45">
      <c r="E26" s="27" t="s">
        <v>102</v>
      </c>
      <c r="H26" t="s">
        <v>302</v>
      </c>
    </row>
    <row r="27" spans="5:8" x14ac:dyDescent="0.45">
      <c r="G27" s="1" t="s">
        <v>303</v>
      </c>
    </row>
    <row r="28" spans="5:8" x14ac:dyDescent="0.45">
      <c r="E28" s="27" t="s">
        <v>102</v>
      </c>
      <c r="H28" t="s">
        <v>304</v>
      </c>
    </row>
    <row r="29" spans="5:8" x14ac:dyDescent="0.45">
      <c r="E29" s="27" t="s">
        <v>102</v>
      </c>
      <c r="H29" t="s">
        <v>305</v>
      </c>
    </row>
    <row r="30" spans="5:8" x14ac:dyDescent="0.45">
      <c r="G30" s="1" t="s">
        <v>306</v>
      </c>
    </row>
    <row r="31" spans="5:8" x14ac:dyDescent="0.45">
      <c r="E31" s="27" t="s">
        <v>102</v>
      </c>
      <c r="H31" t="s">
        <v>307</v>
      </c>
    </row>
    <row r="32" spans="5:8" x14ac:dyDescent="0.45">
      <c r="E32" s="27" t="s">
        <v>102</v>
      </c>
      <c r="H32" t="s">
        <v>308</v>
      </c>
    </row>
    <row r="33" spans="5:9" x14ac:dyDescent="0.45">
      <c r="F33" s="1" t="s">
        <v>309</v>
      </c>
    </row>
    <row r="34" spans="5:9" x14ac:dyDescent="0.45">
      <c r="G34" s="1" t="s">
        <v>310</v>
      </c>
    </row>
    <row r="35" spans="5:9" x14ac:dyDescent="0.45">
      <c r="E35" s="27" t="s">
        <v>102</v>
      </c>
      <c r="H35" t="s">
        <v>311</v>
      </c>
    </row>
    <row r="36" spans="5:9" x14ac:dyDescent="0.45">
      <c r="E36" s="27" t="s">
        <v>102</v>
      </c>
      <c r="H36" t="s">
        <v>312</v>
      </c>
    </row>
    <row r="37" spans="5:9" x14ac:dyDescent="0.45">
      <c r="G37" s="1" t="s">
        <v>313</v>
      </c>
    </row>
    <row r="38" spans="5:9" x14ac:dyDescent="0.45">
      <c r="E38" s="27" t="s">
        <v>102</v>
      </c>
      <c r="H38" t="s">
        <v>314</v>
      </c>
    </row>
    <row r="39" spans="5:9" x14ac:dyDescent="0.45">
      <c r="G39" s="1" t="s">
        <v>315</v>
      </c>
    </row>
    <row r="40" spans="5:9" x14ac:dyDescent="0.45">
      <c r="E40" s="27" t="s">
        <v>102</v>
      </c>
      <c r="H40" t="s">
        <v>316</v>
      </c>
    </row>
    <row r="41" spans="5:9" x14ac:dyDescent="0.45">
      <c r="F41" s="1" t="s">
        <v>317</v>
      </c>
    </row>
    <row r="42" spans="5:9" x14ac:dyDescent="0.45">
      <c r="G42" s="1" t="s">
        <v>318</v>
      </c>
    </row>
    <row r="43" spans="5:9" x14ac:dyDescent="0.45">
      <c r="E43" s="27" t="s">
        <v>102</v>
      </c>
      <c r="H43" t="s">
        <v>319</v>
      </c>
    </row>
    <row r="44" spans="5:9" x14ac:dyDescent="0.45">
      <c r="E44" s="27" t="s">
        <v>102</v>
      </c>
      <c r="I44" t="s">
        <v>320</v>
      </c>
    </row>
    <row r="45" spans="5:9" x14ac:dyDescent="0.45">
      <c r="E45" s="27" t="s">
        <v>102</v>
      </c>
      <c r="I45" t="s">
        <v>321</v>
      </c>
    </row>
    <row r="46" spans="5:9" x14ac:dyDescent="0.45">
      <c r="E46" s="27" t="s">
        <v>102</v>
      </c>
      <c r="I46" t="s">
        <v>322</v>
      </c>
    </row>
    <row r="47" spans="5:9" x14ac:dyDescent="0.45">
      <c r="E47" s="27" t="s">
        <v>102</v>
      </c>
      <c r="I47" t="s">
        <v>323</v>
      </c>
    </row>
    <row r="48" spans="5:9" x14ac:dyDescent="0.45">
      <c r="E48" s="27" t="s">
        <v>102</v>
      </c>
      <c r="I48" t="s">
        <v>324</v>
      </c>
    </row>
    <row r="49" spans="5:13" x14ac:dyDescent="0.45">
      <c r="G49" s="1" t="s">
        <v>325</v>
      </c>
    </row>
    <row r="50" spans="5:13" x14ac:dyDescent="0.45">
      <c r="E50" s="27" t="s">
        <v>102</v>
      </c>
      <c r="H50" t="s">
        <v>326</v>
      </c>
    </row>
    <row r="51" spans="5:13" x14ac:dyDescent="0.45">
      <c r="G51" s="1" t="s">
        <v>327</v>
      </c>
    </row>
    <row r="52" spans="5:13" x14ac:dyDescent="0.45">
      <c r="H52" s="26" t="s">
        <v>328</v>
      </c>
      <c r="I52" s="26"/>
      <c r="J52" s="26"/>
      <c r="K52" s="26"/>
      <c r="L52" s="26"/>
      <c r="M52" s="26"/>
    </row>
    <row r="53" spans="5:13" x14ac:dyDescent="0.45">
      <c r="E53" s="27" t="s">
        <v>102</v>
      </c>
      <c r="H53" s="26"/>
      <c r="I53" s="26" t="s">
        <v>329</v>
      </c>
      <c r="K53" s="26"/>
      <c r="L53" s="26"/>
      <c r="M53" s="26"/>
    </row>
    <row r="54" spans="5:13" x14ac:dyDescent="0.45">
      <c r="E54" s="27" t="s">
        <v>102</v>
      </c>
      <c r="H54" s="26"/>
      <c r="I54" s="26" t="s">
        <v>330</v>
      </c>
      <c r="K54" s="26"/>
      <c r="L54" s="26"/>
      <c r="M54" s="26"/>
    </row>
    <row r="55" spans="5:13" x14ac:dyDescent="0.45">
      <c r="E55" s="27" t="s">
        <v>102</v>
      </c>
      <c r="H55" s="26" t="s">
        <v>331</v>
      </c>
      <c r="I55" s="26"/>
      <c r="J55" s="26"/>
      <c r="K55" s="26"/>
      <c r="L55" s="26"/>
      <c r="M55" s="26"/>
    </row>
    <row r="56" spans="5:13" x14ac:dyDescent="0.45">
      <c r="G56" s="1" t="s">
        <v>332</v>
      </c>
    </row>
    <row r="57" spans="5:13" x14ac:dyDescent="0.45">
      <c r="E57" s="27" t="s">
        <v>102</v>
      </c>
      <c r="H57" t="s">
        <v>333</v>
      </c>
    </row>
    <row r="58" spans="5:13" x14ac:dyDescent="0.45">
      <c r="E58" s="27" t="s">
        <v>102</v>
      </c>
      <c r="H58" t="s">
        <v>334</v>
      </c>
    </row>
    <row r="59" spans="5:13" x14ac:dyDescent="0.45">
      <c r="G59" s="1" t="s">
        <v>335</v>
      </c>
    </row>
    <row r="60" spans="5:13" x14ac:dyDescent="0.45">
      <c r="E60" s="27" t="s">
        <v>102</v>
      </c>
      <c r="H60" t="s">
        <v>336</v>
      </c>
    </row>
    <row r="61" spans="5:13" x14ac:dyDescent="0.45">
      <c r="E61" s="27" t="s">
        <v>102</v>
      </c>
      <c r="H61" t="s">
        <v>337</v>
      </c>
    </row>
    <row r="62" spans="5:13" x14ac:dyDescent="0.45">
      <c r="G62" s="1" t="s">
        <v>338</v>
      </c>
    </row>
    <row r="63" spans="5:13" x14ac:dyDescent="0.45">
      <c r="E63" s="27" t="s">
        <v>102</v>
      </c>
      <c r="H63" t="s">
        <v>339</v>
      </c>
    </row>
    <row r="64" spans="5:13" x14ac:dyDescent="0.45">
      <c r="F64" s="1" t="s">
        <v>340</v>
      </c>
    </row>
    <row r="65" spans="5:8" x14ac:dyDescent="0.45">
      <c r="G65" s="1" t="s">
        <v>341</v>
      </c>
    </row>
    <row r="66" spans="5:8" x14ac:dyDescent="0.45">
      <c r="E66" s="27" t="s">
        <v>102</v>
      </c>
      <c r="H66" t="s">
        <v>342</v>
      </c>
    </row>
    <row r="67" spans="5:8" x14ac:dyDescent="0.45">
      <c r="E67" s="27" t="s">
        <v>102</v>
      </c>
      <c r="H67" t="s">
        <v>343</v>
      </c>
    </row>
    <row r="68" spans="5:8" x14ac:dyDescent="0.45">
      <c r="G68" s="1" t="s">
        <v>344</v>
      </c>
    </row>
    <row r="69" spans="5:8" x14ac:dyDescent="0.45">
      <c r="E69" s="27" t="s">
        <v>102</v>
      </c>
      <c r="H69" t="s">
        <v>345</v>
      </c>
    </row>
    <row r="70" spans="5:8" x14ac:dyDescent="0.45">
      <c r="E70" s="27" t="s">
        <v>102</v>
      </c>
      <c r="H70" t="s">
        <v>346</v>
      </c>
    </row>
    <row r="71" spans="5:8" x14ac:dyDescent="0.45">
      <c r="F71" s="1" t="s">
        <v>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2CAB2-D8F9-4F52-BA27-6A7935834ED2}">
  <dimension ref="A1:N36"/>
  <sheetViews>
    <sheetView topLeftCell="B1" workbookViewId="0">
      <selection activeCell="C15" sqref="C15"/>
    </sheetView>
  </sheetViews>
  <sheetFormatPr defaultRowHeight="14.25" x14ac:dyDescent="0.45"/>
  <cols>
    <col min="1" max="1" width="19" bestFit="1" customWidth="1"/>
    <col min="2" max="2" width="22.265625" style="24" bestFit="1" customWidth="1"/>
    <col min="3" max="3" width="12.1328125" customWidth="1"/>
    <col min="4" max="4" width="64.6640625" bestFit="1" customWidth="1"/>
    <col min="5" max="5" width="20.6640625" style="21" customWidth="1"/>
    <col min="6" max="6" width="6.1328125" hidden="1" customWidth="1"/>
    <col min="7" max="7" width="3.53125" hidden="1" customWidth="1"/>
    <col min="8" max="8" width="11.6640625" hidden="1" customWidth="1"/>
    <col min="9" max="9" width="168.46484375" hidden="1" customWidth="1"/>
    <col min="10" max="10" width="10.6640625" hidden="1" customWidth="1"/>
    <col min="11" max="11" width="12.6640625" hidden="1" customWidth="1"/>
    <col min="12" max="12" width="44.73046875" customWidth="1"/>
    <col min="14" max="14" width="10.46484375" customWidth="1"/>
    <col min="15" max="15" width="92.46484375" bestFit="1" customWidth="1"/>
  </cols>
  <sheetData>
    <row r="1" spans="1:14" x14ac:dyDescent="0.45">
      <c r="A1" t="s">
        <v>115</v>
      </c>
      <c r="B1" s="24" t="s">
        <v>116</v>
      </c>
      <c r="C1" t="s">
        <v>117</v>
      </c>
      <c r="D1" t="s">
        <v>118</v>
      </c>
      <c r="E1" s="21" t="s">
        <v>275</v>
      </c>
      <c r="F1" t="s">
        <v>119</v>
      </c>
      <c r="G1" t="s">
        <v>120</v>
      </c>
      <c r="H1" t="s">
        <v>121</v>
      </c>
      <c r="I1" t="s">
        <v>122</v>
      </c>
      <c r="J1" t="s">
        <v>123</v>
      </c>
      <c r="K1" t="s">
        <v>124</v>
      </c>
      <c r="L1" t="s">
        <v>125</v>
      </c>
      <c r="M1" t="s">
        <v>126</v>
      </c>
      <c r="N1" t="s">
        <v>127</v>
      </c>
    </row>
    <row r="2" spans="1:14" x14ac:dyDescent="0.45">
      <c r="A2" t="s">
        <v>128</v>
      </c>
      <c r="B2" s="25" t="s">
        <v>129</v>
      </c>
      <c r="C2" s="1" t="s">
        <v>130</v>
      </c>
      <c r="D2" s="1" t="s">
        <v>131</v>
      </c>
      <c r="E2" s="21">
        <v>6999268</v>
      </c>
      <c r="G2">
        <v>1</v>
      </c>
      <c r="L2" t="s">
        <v>132</v>
      </c>
      <c r="N2" t="s">
        <v>133</v>
      </c>
    </row>
    <row r="3" spans="1:14" x14ac:dyDescent="0.45">
      <c r="A3" t="s">
        <v>134</v>
      </c>
      <c r="B3" s="25" t="s">
        <v>135</v>
      </c>
      <c r="C3" s="1" t="s">
        <v>136</v>
      </c>
      <c r="D3" s="1" t="s">
        <v>131</v>
      </c>
      <c r="E3" s="21">
        <v>49145410</v>
      </c>
      <c r="G3">
        <v>2</v>
      </c>
      <c r="L3" t="s">
        <v>132</v>
      </c>
      <c r="N3" t="s">
        <v>133</v>
      </c>
    </row>
    <row r="4" spans="1:14" x14ac:dyDescent="0.45">
      <c r="A4" t="s">
        <v>137</v>
      </c>
      <c r="B4" s="25" t="s">
        <v>138</v>
      </c>
      <c r="C4" s="1" t="s">
        <v>139</v>
      </c>
      <c r="D4" s="1" t="s">
        <v>140</v>
      </c>
      <c r="E4" s="21">
        <v>5863900</v>
      </c>
      <c r="G4">
        <v>3</v>
      </c>
      <c r="L4" t="s">
        <v>132</v>
      </c>
      <c r="N4" t="s">
        <v>133</v>
      </c>
    </row>
    <row r="5" spans="1:14" x14ac:dyDescent="0.45">
      <c r="A5" t="s">
        <v>141</v>
      </c>
      <c r="B5" s="25" t="s">
        <v>142</v>
      </c>
      <c r="C5" s="1" t="s">
        <v>143</v>
      </c>
      <c r="D5" s="1" t="s">
        <v>144</v>
      </c>
      <c r="E5" s="21">
        <v>3800678</v>
      </c>
      <c r="G5">
        <v>4</v>
      </c>
      <c r="L5" t="s">
        <v>132</v>
      </c>
      <c r="N5" t="s">
        <v>133</v>
      </c>
    </row>
    <row r="6" spans="1:14" x14ac:dyDescent="0.45">
      <c r="A6" t="s">
        <v>145</v>
      </c>
      <c r="B6" s="25" t="s">
        <v>146</v>
      </c>
      <c r="C6" s="1" t="s">
        <v>147</v>
      </c>
      <c r="D6" s="1" t="s">
        <v>148</v>
      </c>
      <c r="E6" s="21">
        <v>959405</v>
      </c>
      <c r="G6">
        <v>5</v>
      </c>
      <c r="L6" t="s">
        <v>149</v>
      </c>
      <c r="N6" t="s">
        <v>150</v>
      </c>
    </row>
    <row r="7" spans="1:14" x14ac:dyDescent="0.45">
      <c r="A7" t="s">
        <v>151</v>
      </c>
      <c r="B7" s="25" t="s">
        <v>277</v>
      </c>
      <c r="C7" s="1" t="s">
        <v>276</v>
      </c>
      <c r="D7" s="1" t="s">
        <v>152</v>
      </c>
      <c r="E7" s="21">
        <v>64983</v>
      </c>
      <c r="G7">
        <v>6</v>
      </c>
    </row>
    <row r="8" spans="1:14" x14ac:dyDescent="0.45">
      <c r="A8" t="s">
        <v>153</v>
      </c>
      <c r="B8" s="25" t="s">
        <v>154</v>
      </c>
      <c r="C8" s="1" t="s">
        <v>155</v>
      </c>
      <c r="D8" s="1" t="s">
        <v>156</v>
      </c>
      <c r="E8" s="21">
        <v>198180</v>
      </c>
      <c r="G8">
        <v>7</v>
      </c>
      <c r="H8" t="s">
        <v>157</v>
      </c>
      <c r="J8" t="s">
        <v>158</v>
      </c>
      <c r="L8" t="s">
        <v>159</v>
      </c>
      <c r="N8" t="s">
        <v>133</v>
      </c>
    </row>
    <row r="9" spans="1:14" x14ac:dyDescent="0.45">
      <c r="A9" t="s">
        <v>160</v>
      </c>
      <c r="B9" s="25" t="s">
        <v>161</v>
      </c>
      <c r="C9" s="1" t="s">
        <v>162</v>
      </c>
      <c r="D9" s="1" t="s">
        <v>163</v>
      </c>
      <c r="E9" s="21">
        <v>2278397</v>
      </c>
      <c r="G9">
        <v>8</v>
      </c>
      <c r="H9" t="s">
        <v>157</v>
      </c>
      <c r="I9" t="s">
        <v>164</v>
      </c>
      <c r="J9" t="s">
        <v>158</v>
      </c>
      <c r="L9" t="s">
        <v>165</v>
      </c>
      <c r="N9" t="s">
        <v>166</v>
      </c>
    </row>
    <row r="10" spans="1:14" x14ac:dyDescent="0.45">
      <c r="A10" t="s">
        <v>167</v>
      </c>
      <c r="B10" s="25" t="s">
        <v>168</v>
      </c>
      <c r="C10" s="1" t="s">
        <v>169</v>
      </c>
      <c r="D10" s="1" t="s">
        <v>163</v>
      </c>
      <c r="E10" s="21">
        <v>9583</v>
      </c>
      <c r="G10">
        <v>9</v>
      </c>
      <c r="H10" t="s">
        <v>157</v>
      </c>
      <c r="I10" t="s">
        <v>170</v>
      </c>
      <c r="J10" t="s">
        <v>158</v>
      </c>
      <c r="L10" t="s">
        <v>171</v>
      </c>
      <c r="N10" t="s">
        <v>133</v>
      </c>
    </row>
    <row r="11" spans="1:14" x14ac:dyDescent="0.45">
      <c r="A11" t="s">
        <v>172</v>
      </c>
      <c r="B11" s="25" t="s">
        <v>173</v>
      </c>
      <c r="C11" s="1" t="s">
        <v>174</v>
      </c>
      <c r="D11" s="1" t="s">
        <v>156</v>
      </c>
      <c r="E11" s="21">
        <v>4378</v>
      </c>
      <c r="G11">
        <v>10</v>
      </c>
      <c r="H11" t="s">
        <v>157</v>
      </c>
      <c r="I11" t="s">
        <v>175</v>
      </c>
      <c r="J11" t="s">
        <v>158</v>
      </c>
      <c r="L11" t="s">
        <v>171</v>
      </c>
      <c r="N11" t="s">
        <v>133</v>
      </c>
    </row>
    <row r="12" spans="1:14" x14ac:dyDescent="0.45">
      <c r="A12" t="s">
        <v>176</v>
      </c>
      <c r="B12" s="25" t="s">
        <v>177</v>
      </c>
      <c r="C12" s="1" t="s">
        <v>178</v>
      </c>
      <c r="D12" s="1" t="s">
        <v>156</v>
      </c>
      <c r="E12" s="21">
        <v>6606</v>
      </c>
      <c r="G12">
        <v>11</v>
      </c>
      <c r="H12" t="s">
        <v>157</v>
      </c>
      <c r="I12" t="s">
        <v>179</v>
      </c>
      <c r="J12" t="s">
        <v>158</v>
      </c>
      <c r="L12" t="s">
        <v>171</v>
      </c>
      <c r="N12" t="s">
        <v>133</v>
      </c>
    </row>
    <row r="13" spans="1:14" x14ac:dyDescent="0.45">
      <c r="A13" t="s">
        <v>180</v>
      </c>
      <c r="B13" s="25" t="s">
        <v>181</v>
      </c>
      <c r="C13" s="1" t="s">
        <v>182</v>
      </c>
      <c r="D13" s="1" t="s">
        <v>183</v>
      </c>
      <c r="E13" s="21">
        <v>23806</v>
      </c>
      <c r="G13">
        <v>12</v>
      </c>
      <c r="L13" t="s">
        <v>184</v>
      </c>
      <c r="N13" t="s">
        <v>185</v>
      </c>
    </row>
    <row r="14" spans="1:14" x14ac:dyDescent="0.45">
      <c r="A14" t="s">
        <v>186</v>
      </c>
      <c r="B14" s="25" t="s">
        <v>187</v>
      </c>
      <c r="C14" s="1" t="s">
        <v>188</v>
      </c>
      <c r="D14" s="1" t="s">
        <v>189</v>
      </c>
      <c r="E14" s="21">
        <v>52367</v>
      </c>
      <c r="G14">
        <v>13</v>
      </c>
      <c r="L14" t="s">
        <v>190</v>
      </c>
      <c r="N14" t="s">
        <v>191</v>
      </c>
    </row>
    <row r="15" spans="1:14" x14ac:dyDescent="0.45">
      <c r="A15" t="s">
        <v>192</v>
      </c>
      <c r="B15" s="25" t="s">
        <v>193</v>
      </c>
      <c r="C15" s="1"/>
      <c r="D15" s="1" t="s">
        <v>194</v>
      </c>
      <c r="E15" s="22"/>
      <c r="F15" t="s">
        <v>119</v>
      </c>
      <c r="G15">
        <v>14</v>
      </c>
      <c r="L15" t="s">
        <v>195</v>
      </c>
      <c r="N15" t="s">
        <v>133</v>
      </c>
    </row>
    <row r="16" spans="1:14" x14ac:dyDescent="0.45">
      <c r="A16" t="s">
        <v>196</v>
      </c>
      <c r="B16" s="25" t="s">
        <v>197</v>
      </c>
      <c r="C16" s="1" t="s">
        <v>198</v>
      </c>
      <c r="D16" s="1" t="s">
        <v>199</v>
      </c>
      <c r="E16" s="23">
        <v>1266817</v>
      </c>
      <c r="G16">
        <v>15</v>
      </c>
      <c r="L16" t="s">
        <v>200</v>
      </c>
      <c r="N16" t="s">
        <v>201</v>
      </c>
    </row>
    <row r="17" spans="1:14" x14ac:dyDescent="0.45">
      <c r="A17" t="s">
        <v>202</v>
      </c>
      <c r="B17" s="25" t="s">
        <v>203</v>
      </c>
      <c r="D17" s="1" t="s">
        <v>204</v>
      </c>
      <c r="G17">
        <v>16</v>
      </c>
      <c r="L17" t="s">
        <v>195</v>
      </c>
      <c r="N17" t="s">
        <v>133</v>
      </c>
    </row>
    <row r="18" spans="1:14" x14ac:dyDescent="0.45">
      <c r="A18" t="s">
        <v>205</v>
      </c>
      <c r="B18" s="25" t="s">
        <v>206</v>
      </c>
      <c r="C18" s="1" t="s">
        <v>207</v>
      </c>
      <c r="D18" s="1" t="s">
        <v>208</v>
      </c>
      <c r="E18" s="21">
        <v>25537</v>
      </c>
      <c r="G18">
        <v>17</v>
      </c>
      <c r="H18" t="s">
        <v>209</v>
      </c>
      <c r="I18" t="s">
        <v>210</v>
      </c>
      <c r="J18" t="s">
        <v>211</v>
      </c>
      <c r="K18" t="s">
        <v>212</v>
      </c>
      <c r="L18" t="s">
        <v>213</v>
      </c>
      <c r="N18" t="s">
        <v>133</v>
      </c>
    </row>
    <row r="19" spans="1:14" x14ac:dyDescent="0.45">
      <c r="A19" t="s">
        <v>214</v>
      </c>
      <c r="B19" s="25" t="s">
        <v>215</v>
      </c>
      <c r="C19" s="1" t="s">
        <v>216</v>
      </c>
      <c r="D19" s="1" t="s">
        <v>217</v>
      </c>
      <c r="E19" s="21">
        <v>24832802</v>
      </c>
      <c r="G19">
        <v>18</v>
      </c>
      <c r="L19" t="s">
        <v>218</v>
      </c>
      <c r="N19" t="s">
        <v>133</v>
      </c>
    </row>
    <row r="20" spans="1:14" x14ac:dyDescent="0.45">
      <c r="A20" t="s">
        <v>219</v>
      </c>
      <c r="B20" s="25" t="s">
        <v>220</v>
      </c>
      <c r="C20" s="1" t="s">
        <v>221</v>
      </c>
      <c r="D20" s="1" t="s">
        <v>217</v>
      </c>
      <c r="E20" s="21">
        <v>4255582</v>
      </c>
      <c r="G20">
        <v>19</v>
      </c>
      <c r="L20" t="s">
        <v>218</v>
      </c>
      <c r="N20" t="s">
        <v>133</v>
      </c>
    </row>
    <row r="21" spans="1:14" x14ac:dyDescent="0.45">
      <c r="A21" t="s">
        <v>222</v>
      </c>
      <c r="B21" s="25" t="s">
        <v>223</v>
      </c>
      <c r="C21" s="1" t="s">
        <v>224</v>
      </c>
      <c r="D21" s="1" t="s">
        <v>217</v>
      </c>
      <c r="E21" s="21">
        <v>4331579</v>
      </c>
      <c r="G21">
        <v>20</v>
      </c>
      <c r="L21" t="s">
        <v>218</v>
      </c>
      <c r="N21" t="s">
        <v>133</v>
      </c>
    </row>
    <row r="22" spans="1:14" x14ac:dyDescent="0.45">
      <c r="A22" t="s">
        <v>225</v>
      </c>
      <c r="B22" s="25">
        <v>180</v>
      </c>
      <c r="C22" s="1" t="s">
        <v>226</v>
      </c>
      <c r="D22" s="1" t="s">
        <v>227</v>
      </c>
      <c r="E22" s="21">
        <v>339930</v>
      </c>
      <c r="G22">
        <v>21</v>
      </c>
      <c r="L22" t="s">
        <v>218</v>
      </c>
      <c r="N22" t="s">
        <v>133</v>
      </c>
    </row>
    <row r="23" spans="1:14" x14ac:dyDescent="0.45">
      <c r="A23" t="s">
        <v>228</v>
      </c>
      <c r="B23" s="25">
        <v>100</v>
      </c>
      <c r="C23" s="1" t="s">
        <v>229</v>
      </c>
      <c r="D23" s="1" t="s">
        <v>227</v>
      </c>
      <c r="E23" s="21">
        <v>2673800</v>
      </c>
      <c r="G23">
        <v>22</v>
      </c>
      <c r="L23" t="s">
        <v>218</v>
      </c>
      <c r="N23" t="s">
        <v>133</v>
      </c>
    </row>
    <row r="24" spans="1:14" x14ac:dyDescent="0.45">
      <c r="A24" t="s">
        <v>230</v>
      </c>
      <c r="B24" s="25">
        <v>330</v>
      </c>
      <c r="C24" s="1" t="s">
        <v>231</v>
      </c>
      <c r="D24" s="1" t="s">
        <v>227</v>
      </c>
      <c r="E24" s="21">
        <v>842965</v>
      </c>
      <c r="G24">
        <v>23</v>
      </c>
      <c r="L24" t="s">
        <v>218</v>
      </c>
      <c r="N24" t="s">
        <v>133</v>
      </c>
    </row>
    <row r="25" spans="1:14" x14ac:dyDescent="0.45">
      <c r="A25" t="s">
        <v>232</v>
      </c>
      <c r="B25" s="25" t="s">
        <v>233</v>
      </c>
      <c r="C25" s="1" t="s">
        <v>234</v>
      </c>
      <c r="D25" s="1" t="s">
        <v>235</v>
      </c>
      <c r="E25" s="21">
        <v>749892</v>
      </c>
      <c r="G25">
        <v>24</v>
      </c>
      <c r="L25" t="s">
        <v>218</v>
      </c>
      <c r="N25" t="s">
        <v>133</v>
      </c>
    </row>
    <row r="26" spans="1:14" x14ac:dyDescent="0.45">
      <c r="A26" t="s">
        <v>236</v>
      </c>
      <c r="B26" s="25" t="s">
        <v>3</v>
      </c>
      <c r="C26" s="1" t="s">
        <v>237</v>
      </c>
      <c r="D26" t="s">
        <v>238</v>
      </c>
      <c r="E26" s="21">
        <v>163701</v>
      </c>
      <c r="G26">
        <v>25</v>
      </c>
      <c r="L26" t="s">
        <v>239</v>
      </c>
      <c r="N26" t="s">
        <v>240</v>
      </c>
    </row>
    <row r="27" spans="1:14" x14ac:dyDescent="0.45">
      <c r="A27" t="s">
        <v>241</v>
      </c>
      <c r="B27" s="25" t="s">
        <v>17</v>
      </c>
      <c r="C27" s="1" t="s">
        <v>237</v>
      </c>
      <c r="D27" t="s">
        <v>238</v>
      </c>
      <c r="E27" s="21">
        <v>163701</v>
      </c>
      <c r="G27">
        <v>26</v>
      </c>
      <c r="L27" t="s">
        <v>239</v>
      </c>
      <c r="N27" t="s">
        <v>240</v>
      </c>
    </row>
    <row r="28" spans="1:14" x14ac:dyDescent="0.45">
      <c r="A28" t="s">
        <v>242</v>
      </c>
      <c r="B28" s="25" t="s">
        <v>243</v>
      </c>
      <c r="C28" s="1" t="s">
        <v>237</v>
      </c>
      <c r="D28" t="s">
        <v>238</v>
      </c>
      <c r="E28" s="21">
        <v>163701</v>
      </c>
      <c r="G28">
        <v>27</v>
      </c>
      <c r="L28" t="s">
        <v>239</v>
      </c>
      <c r="N28" t="s">
        <v>240</v>
      </c>
    </row>
    <row r="29" spans="1:14" x14ac:dyDescent="0.45">
      <c r="A29" t="s">
        <v>244</v>
      </c>
      <c r="B29" s="25" t="s">
        <v>245</v>
      </c>
      <c r="C29" s="1" t="s">
        <v>237</v>
      </c>
      <c r="D29" t="s">
        <v>238</v>
      </c>
      <c r="E29" s="21">
        <v>163701</v>
      </c>
      <c r="G29">
        <v>28</v>
      </c>
      <c r="L29" t="s">
        <v>239</v>
      </c>
      <c r="N29" t="s">
        <v>240</v>
      </c>
    </row>
    <row r="30" spans="1:14" x14ac:dyDescent="0.45">
      <c r="A30" t="s">
        <v>246</v>
      </c>
      <c r="B30" s="25" t="s">
        <v>247</v>
      </c>
      <c r="C30" s="1" t="s">
        <v>237</v>
      </c>
      <c r="D30" t="s">
        <v>238</v>
      </c>
      <c r="E30" s="21">
        <v>163701</v>
      </c>
      <c r="G30">
        <v>29</v>
      </c>
      <c r="L30" t="s">
        <v>239</v>
      </c>
      <c r="N30" t="s">
        <v>240</v>
      </c>
    </row>
    <row r="31" spans="1:14" x14ac:dyDescent="0.45">
      <c r="A31" t="s">
        <v>248</v>
      </c>
      <c r="B31" s="25" t="s">
        <v>249</v>
      </c>
      <c r="C31" s="1" t="s">
        <v>237</v>
      </c>
      <c r="D31" t="s">
        <v>238</v>
      </c>
      <c r="E31" s="21">
        <v>163701</v>
      </c>
      <c r="G31">
        <v>30</v>
      </c>
      <c r="L31" t="s">
        <v>239</v>
      </c>
      <c r="N31" t="s">
        <v>240</v>
      </c>
    </row>
    <row r="32" spans="1:14" x14ac:dyDescent="0.45">
      <c r="A32" t="s">
        <v>250</v>
      </c>
      <c r="B32" s="25" t="s">
        <v>251</v>
      </c>
      <c r="C32" s="1" t="s">
        <v>237</v>
      </c>
      <c r="D32" t="s">
        <v>238</v>
      </c>
      <c r="E32" s="21">
        <v>163701</v>
      </c>
      <c r="G32">
        <v>31</v>
      </c>
      <c r="L32" t="s">
        <v>239</v>
      </c>
      <c r="N32" t="s">
        <v>240</v>
      </c>
    </row>
    <row r="33" spans="1:14" x14ac:dyDescent="0.45">
      <c r="A33" t="s">
        <v>252</v>
      </c>
      <c r="B33" s="25" t="s">
        <v>253</v>
      </c>
      <c r="C33" s="1" t="s">
        <v>254</v>
      </c>
      <c r="D33" s="1" t="s">
        <v>255</v>
      </c>
      <c r="E33" s="21">
        <v>1310</v>
      </c>
      <c r="G33">
        <v>32</v>
      </c>
      <c r="L33" t="s">
        <v>256</v>
      </c>
      <c r="N33" t="s">
        <v>257</v>
      </c>
    </row>
    <row r="34" spans="1:14" x14ac:dyDescent="0.45">
      <c r="A34" t="s">
        <v>258</v>
      </c>
      <c r="B34" s="24" t="s">
        <v>259</v>
      </c>
      <c r="C34" t="s">
        <v>260</v>
      </c>
      <c r="D34" s="1" t="s">
        <v>261</v>
      </c>
      <c r="G34">
        <v>33</v>
      </c>
      <c r="L34" t="s">
        <v>262</v>
      </c>
      <c r="N34" t="s">
        <v>263</v>
      </c>
    </row>
    <row r="35" spans="1:14" x14ac:dyDescent="0.45">
      <c r="A35" t="s">
        <v>264</v>
      </c>
      <c r="B35" s="24" t="s">
        <v>265</v>
      </c>
      <c r="C35" t="s">
        <v>266</v>
      </c>
      <c r="D35" t="s">
        <v>267</v>
      </c>
      <c r="E35" s="21">
        <v>267309</v>
      </c>
      <c r="G35">
        <v>34</v>
      </c>
      <c r="L35" t="s">
        <v>268</v>
      </c>
      <c r="N35" t="s">
        <v>269</v>
      </c>
    </row>
    <row r="36" spans="1:14" x14ac:dyDescent="0.45">
      <c r="A36" t="s">
        <v>270</v>
      </c>
      <c r="B36" s="24" t="s">
        <v>271</v>
      </c>
      <c r="D36" t="s">
        <v>272</v>
      </c>
      <c r="G36">
        <v>35</v>
      </c>
      <c r="L36" t="s">
        <v>273</v>
      </c>
      <c r="N36" t="s">
        <v>274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8357-72B5-456A-91A8-4B99885286D5}">
  <dimension ref="A1:F39"/>
  <sheetViews>
    <sheetView topLeftCell="A25" workbookViewId="0">
      <selection activeCell="C22" sqref="C22"/>
    </sheetView>
  </sheetViews>
  <sheetFormatPr defaultRowHeight="14.25" x14ac:dyDescent="0.45"/>
  <cols>
    <col min="1" max="1" width="5" bestFit="1" customWidth="1"/>
    <col min="8" max="8" width="31.86328125" customWidth="1"/>
    <col min="9" max="9" width="23.3984375" customWidth="1"/>
  </cols>
  <sheetData>
    <row r="1" spans="1:6" x14ac:dyDescent="0.45">
      <c r="A1" s="1" t="s">
        <v>108</v>
      </c>
    </row>
    <row r="2" spans="1:6" x14ac:dyDescent="0.45">
      <c r="A2" t="s">
        <v>104</v>
      </c>
      <c r="B2">
        <v>200</v>
      </c>
      <c r="C2">
        <v>220</v>
      </c>
      <c r="D2">
        <v>220</v>
      </c>
      <c r="E2">
        <v>200</v>
      </c>
      <c r="F2">
        <v>180</v>
      </c>
    </row>
    <row r="3" spans="1:6" x14ac:dyDescent="0.45">
      <c r="A3" t="s">
        <v>105</v>
      </c>
      <c r="B3">
        <v>150</v>
      </c>
      <c r="C3">
        <v>150</v>
      </c>
      <c r="D3">
        <v>100</v>
      </c>
      <c r="E3">
        <v>100</v>
      </c>
      <c r="F3">
        <v>100</v>
      </c>
    </row>
    <row r="4" spans="1:6" x14ac:dyDescent="0.45">
      <c r="A4" t="s">
        <v>106</v>
      </c>
      <c r="B4">
        <v>1.05</v>
      </c>
      <c r="C4">
        <v>1.05</v>
      </c>
      <c r="D4">
        <v>0.69799999999999995</v>
      </c>
      <c r="E4">
        <v>0.69799999999999995</v>
      </c>
      <c r="F4">
        <v>0.69799999999999995</v>
      </c>
    </row>
    <row r="5" spans="1:6" x14ac:dyDescent="0.45">
      <c r="A5" t="s">
        <v>107</v>
      </c>
      <c r="B5">
        <v>1.53</v>
      </c>
      <c r="C5">
        <v>1.52</v>
      </c>
      <c r="D5">
        <v>1.39</v>
      </c>
      <c r="E5">
        <v>1.43</v>
      </c>
      <c r="F5">
        <v>1.47</v>
      </c>
    </row>
    <row r="36" spans="1:3" x14ac:dyDescent="0.45">
      <c r="A36" s="1" t="s">
        <v>109</v>
      </c>
    </row>
    <row r="37" spans="1:3" x14ac:dyDescent="0.45">
      <c r="A37" t="s">
        <v>110</v>
      </c>
      <c r="B37" t="s">
        <v>111</v>
      </c>
      <c r="C37">
        <v>0</v>
      </c>
    </row>
    <row r="38" spans="1:3" x14ac:dyDescent="0.45">
      <c r="A38" t="s">
        <v>112</v>
      </c>
      <c r="B38" t="s">
        <v>111</v>
      </c>
      <c r="C38">
        <v>0</v>
      </c>
    </row>
    <row r="39" spans="1:3" x14ac:dyDescent="0.45">
      <c r="A39" t="s">
        <v>113</v>
      </c>
      <c r="B39" t="s">
        <v>114</v>
      </c>
      <c r="C39">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502EB-9143-4ED8-B1C2-A2401D0A42FD}">
  <dimension ref="A1:D41"/>
  <sheetViews>
    <sheetView zoomScaleNormal="100" workbookViewId="0">
      <pane ySplit="1" topLeftCell="A6" activePane="bottomLeft" state="frozen"/>
      <selection pane="bottomLeft" activeCell="C37" sqref="C37"/>
    </sheetView>
  </sheetViews>
  <sheetFormatPr defaultRowHeight="14.25" x14ac:dyDescent="0.45"/>
  <cols>
    <col min="1" max="1" width="5.46484375" style="3" customWidth="1"/>
    <col min="2" max="2" width="6.73046875" style="3" customWidth="1"/>
    <col min="3" max="3" width="18.53125" style="2" bestFit="1" customWidth="1"/>
    <col min="4" max="4" width="25.46484375" style="4" customWidth="1"/>
    <col min="5" max="16384" width="9.06640625" style="2"/>
  </cols>
  <sheetData>
    <row r="1" spans="1:4" s="8" customFormat="1" x14ac:dyDescent="0.45">
      <c r="A1" s="5" t="s">
        <v>31</v>
      </c>
      <c r="B1" s="5" t="s">
        <v>0</v>
      </c>
      <c r="C1" s="6" t="s">
        <v>30</v>
      </c>
      <c r="D1" s="7" t="s">
        <v>35</v>
      </c>
    </row>
    <row r="2" spans="1:4" x14ac:dyDescent="0.45">
      <c r="A2" s="3">
        <v>1</v>
      </c>
      <c r="C2" s="2" t="s">
        <v>1</v>
      </c>
    </row>
    <row r="3" spans="1:4" x14ac:dyDescent="0.45">
      <c r="A3" s="3">
        <v>2</v>
      </c>
      <c r="C3" s="2" t="s">
        <v>2</v>
      </c>
    </row>
    <row r="4" spans="1:4" x14ac:dyDescent="0.45">
      <c r="A4" s="3">
        <v>3</v>
      </c>
      <c r="C4" s="2" t="s">
        <v>3</v>
      </c>
    </row>
    <row r="5" spans="1:4" x14ac:dyDescent="0.45">
      <c r="A5" s="3">
        <v>4</v>
      </c>
      <c r="B5" s="3">
        <v>4</v>
      </c>
      <c r="C5" s="2" t="s">
        <v>4</v>
      </c>
    </row>
    <row r="6" spans="1:4" x14ac:dyDescent="0.45">
      <c r="A6" s="3">
        <v>5</v>
      </c>
      <c r="B6" s="3">
        <v>5</v>
      </c>
      <c r="C6" s="2" t="s">
        <v>36</v>
      </c>
    </row>
    <row r="7" spans="1:4" x14ac:dyDescent="0.45">
      <c r="A7" s="3">
        <v>6</v>
      </c>
      <c r="B7" s="3">
        <v>6</v>
      </c>
      <c r="C7" s="2" t="s">
        <v>5</v>
      </c>
    </row>
    <row r="8" spans="1:4" x14ac:dyDescent="0.45">
      <c r="A8" s="3">
        <v>7</v>
      </c>
      <c r="B8" s="3">
        <v>7</v>
      </c>
      <c r="C8" s="2" t="s">
        <v>4</v>
      </c>
    </row>
    <row r="9" spans="1:4" x14ac:dyDescent="0.45">
      <c r="A9" s="3">
        <v>8</v>
      </c>
      <c r="B9" s="3">
        <v>15</v>
      </c>
      <c r="C9" s="2" t="s">
        <v>7</v>
      </c>
    </row>
    <row r="10" spans="1:4" x14ac:dyDescent="0.45">
      <c r="A10" s="3">
        <v>9</v>
      </c>
      <c r="B10" s="3">
        <v>16</v>
      </c>
      <c r="C10" s="2" t="s">
        <v>10</v>
      </c>
    </row>
    <row r="11" spans="1:4" x14ac:dyDescent="0.45">
      <c r="A11" s="3">
        <v>10</v>
      </c>
      <c r="B11" s="3">
        <v>17</v>
      </c>
      <c r="C11" s="2" t="s">
        <v>4</v>
      </c>
    </row>
    <row r="12" spans="1:4" x14ac:dyDescent="0.45">
      <c r="A12" s="3">
        <v>11</v>
      </c>
      <c r="B12" s="3">
        <v>18</v>
      </c>
      <c r="C12" s="2" t="s">
        <v>4</v>
      </c>
    </row>
    <row r="13" spans="1:4" x14ac:dyDescent="0.45">
      <c r="A13" s="3">
        <v>12</v>
      </c>
      <c r="B13" s="3">
        <v>8</v>
      </c>
      <c r="C13" s="2" t="s">
        <v>14</v>
      </c>
    </row>
    <row r="14" spans="1:4" x14ac:dyDescent="0.45">
      <c r="A14" s="3">
        <v>13</v>
      </c>
      <c r="B14" s="3">
        <v>19</v>
      </c>
      <c r="C14" s="2" t="s">
        <v>8</v>
      </c>
    </row>
    <row r="15" spans="1:4" x14ac:dyDescent="0.45">
      <c r="A15" s="3">
        <v>14</v>
      </c>
      <c r="B15" s="3">
        <v>20</v>
      </c>
      <c r="C15" s="2" t="s">
        <v>9</v>
      </c>
    </row>
    <row r="16" spans="1:4" x14ac:dyDescent="0.45">
      <c r="A16" s="9">
        <v>15</v>
      </c>
      <c r="B16" s="9">
        <v>3</v>
      </c>
      <c r="C16" s="10" t="s">
        <v>4</v>
      </c>
      <c r="D16" s="11" t="s">
        <v>37</v>
      </c>
    </row>
    <row r="17" spans="1:4" ht="57" x14ac:dyDescent="0.45">
      <c r="A17" s="9">
        <v>16</v>
      </c>
      <c r="B17" s="9">
        <v>46</v>
      </c>
      <c r="C17" s="10" t="s">
        <v>4</v>
      </c>
      <c r="D17" s="11" t="s">
        <v>38</v>
      </c>
    </row>
    <row r="18" spans="1:4" x14ac:dyDescent="0.45">
      <c r="A18" s="3">
        <v>17</v>
      </c>
      <c r="B18" s="3">
        <v>9</v>
      </c>
      <c r="C18" s="2" t="s">
        <v>32</v>
      </c>
    </row>
    <row r="19" spans="1:4" x14ac:dyDescent="0.45">
      <c r="A19" s="3">
        <v>18</v>
      </c>
      <c r="B19" s="3">
        <v>10</v>
      </c>
      <c r="C19" s="2" t="s">
        <v>6</v>
      </c>
    </row>
    <row r="20" spans="1:4" x14ac:dyDescent="0.45">
      <c r="A20" s="3">
        <v>19</v>
      </c>
      <c r="B20" s="3">
        <v>11</v>
      </c>
      <c r="C20" s="2" t="s">
        <v>11</v>
      </c>
    </row>
    <row r="21" spans="1:4" x14ac:dyDescent="0.45">
      <c r="A21" s="3">
        <v>20</v>
      </c>
      <c r="B21" s="3">
        <v>12</v>
      </c>
      <c r="C21" s="2" t="s">
        <v>12</v>
      </c>
    </row>
    <row r="22" spans="1:4" x14ac:dyDescent="0.45">
      <c r="A22" s="3">
        <v>21</v>
      </c>
      <c r="B22" s="3">
        <v>13</v>
      </c>
      <c r="C22" s="2" t="s">
        <v>13</v>
      </c>
    </row>
    <row r="23" spans="1:4" x14ac:dyDescent="0.45">
      <c r="A23" s="3">
        <v>22</v>
      </c>
      <c r="B23" s="3">
        <v>14</v>
      </c>
      <c r="C23" s="2" t="s">
        <v>15</v>
      </c>
    </row>
    <row r="24" spans="1:4" x14ac:dyDescent="0.45">
      <c r="A24" s="3">
        <v>23</v>
      </c>
      <c r="B24" s="3">
        <v>21</v>
      </c>
      <c r="C24" s="2" t="s">
        <v>16</v>
      </c>
    </row>
    <row r="25" spans="1:4" x14ac:dyDescent="0.45">
      <c r="A25" s="9">
        <v>24</v>
      </c>
      <c r="B25" s="9">
        <v>47</v>
      </c>
      <c r="C25" s="10" t="s">
        <v>4</v>
      </c>
      <c r="D25" s="11" t="s">
        <v>34</v>
      </c>
    </row>
    <row r="26" spans="1:4" x14ac:dyDescent="0.45">
      <c r="A26" s="9">
        <v>25</v>
      </c>
      <c r="B26" s="9">
        <v>48</v>
      </c>
      <c r="C26" s="10" t="s">
        <v>4</v>
      </c>
      <c r="D26" s="11" t="s">
        <v>34</v>
      </c>
    </row>
    <row r="27" spans="1:4" ht="57" x14ac:dyDescent="0.45">
      <c r="A27" s="9">
        <v>26</v>
      </c>
      <c r="B27" s="9">
        <v>45</v>
      </c>
      <c r="C27" s="10" t="s">
        <v>4</v>
      </c>
      <c r="D27" s="11" t="s">
        <v>40</v>
      </c>
    </row>
    <row r="28" spans="1:4" ht="57" x14ac:dyDescent="0.45">
      <c r="A28" s="9">
        <v>27</v>
      </c>
      <c r="B28" s="9">
        <v>0</v>
      </c>
      <c r="C28" s="10" t="s">
        <v>17</v>
      </c>
      <c r="D28" s="11" t="s">
        <v>39</v>
      </c>
    </row>
    <row r="29" spans="1:4" ht="28.5" x14ac:dyDescent="0.45">
      <c r="A29" s="3">
        <v>28</v>
      </c>
      <c r="B29" s="3">
        <v>35</v>
      </c>
      <c r="C29" s="2" t="s">
        <v>18</v>
      </c>
      <c r="D29" s="4" t="s">
        <v>33</v>
      </c>
    </row>
    <row r="30" spans="1:4" ht="28.5" x14ac:dyDescent="0.45">
      <c r="A30" s="3">
        <v>29</v>
      </c>
      <c r="B30" s="3">
        <v>36</v>
      </c>
      <c r="C30" s="2" t="s">
        <v>19</v>
      </c>
      <c r="D30" s="4" t="s">
        <v>33</v>
      </c>
    </row>
    <row r="31" spans="1:4" ht="28.5" x14ac:dyDescent="0.45">
      <c r="A31" s="3">
        <v>30</v>
      </c>
      <c r="B31" s="3">
        <v>37</v>
      </c>
      <c r="C31" s="2" t="s">
        <v>20</v>
      </c>
      <c r="D31" s="4" t="s">
        <v>33</v>
      </c>
    </row>
    <row r="32" spans="1:4" x14ac:dyDescent="0.45">
      <c r="A32" s="3">
        <v>31</v>
      </c>
      <c r="B32" s="3">
        <v>38</v>
      </c>
      <c r="C32" s="2" t="s">
        <v>21</v>
      </c>
    </row>
    <row r="33" spans="1:3" x14ac:dyDescent="0.45">
      <c r="A33" s="3">
        <v>32</v>
      </c>
      <c r="B33" s="3">
        <v>39</v>
      </c>
      <c r="C33" s="2" t="s">
        <v>22</v>
      </c>
    </row>
    <row r="34" spans="1:3" x14ac:dyDescent="0.45">
      <c r="A34" s="3">
        <v>33</v>
      </c>
      <c r="B34" s="3">
        <v>40</v>
      </c>
      <c r="C34" s="2" t="s">
        <v>23</v>
      </c>
    </row>
    <row r="35" spans="1:3" x14ac:dyDescent="0.45">
      <c r="A35" s="3">
        <v>34</v>
      </c>
      <c r="B35" s="3">
        <v>41</v>
      </c>
      <c r="C35" s="2" t="s">
        <v>24</v>
      </c>
    </row>
    <row r="36" spans="1:3" x14ac:dyDescent="0.45">
      <c r="A36" s="3">
        <v>35</v>
      </c>
      <c r="B36" s="3">
        <v>42</v>
      </c>
      <c r="C36" s="2" t="s">
        <v>25</v>
      </c>
    </row>
    <row r="37" spans="1:3" x14ac:dyDescent="0.45">
      <c r="A37" s="3">
        <v>36</v>
      </c>
      <c r="B37" s="3">
        <v>44</v>
      </c>
      <c r="C37" s="2" t="s">
        <v>26</v>
      </c>
    </row>
    <row r="38" spans="1:3" x14ac:dyDescent="0.45">
      <c r="A38" s="3">
        <v>37</v>
      </c>
      <c r="B38" s="3">
        <v>43</v>
      </c>
      <c r="C38" s="2" t="s">
        <v>27</v>
      </c>
    </row>
    <row r="39" spans="1:3" x14ac:dyDescent="0.45">
      <c r="A39" s="3">
        <v>38</v>
      </c>
      <c r="B39" s="3">
        <v>2</v>
      </c>
      <c r="C39" s="2" t="s">
        <v>28</v>
      </c>
    </row>
    <row r="40" spans="1:3" x14ac:dyDescent="0.45">
      <c r="A40" s="3">
        <v>39</v>
      </c>
      <c r="B40" s="3">
        <v>1</v>
      </c>
      <c r="C40" s="2" t="s">
        <v>29</v>
      </c>
    </row>
    <row r="41" spans="1:3" x14ac:dyDescent="0.45">
      <c r="A41" s="3">
        <v>40</v>
      </c>
      <c r="C41" s="2" t="s">
        <v>1</v>
      </c>
    </row>
  </sheetData>
  <pageMargins left="0.7" right="0.7" top="0.75" bottom="0.75" header="0.3" footer="0.3"/>
  <pageSetup paperSize="9" orientation="portrait" horizontalDpi="4294967295" verticalDpi="4294967295"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66CC-8165-4244-A7A1-81B6806A2050}">
  <dimension ref="A1:E34"/>
  <sheetViews>
    <sheetView topLeftCell="A17" workbookViewId="0">
      <selection activeCell="C27" sqref="C27"/>
    </sheetView>
  </sheetViews>
  <sheetFormatPr defaultRowHeight="14.25" x14ac:dyDescent="0.45"/>
  <cols>
    <col min="1" max="2" width="9.06640625" style="14"/>
    <col min="3" max="3" width="14.1328125" style="14" customWidth="1"/>
    <col min="4" max="4" width="14.19921875" style="14" customWidth="1"/>
    <col min="5" max="5" width="12.796875" style="14" customWidth="1"/>
    <col min="6" max="16384" width="9.06640625" style="14"/>
  </cols>
  <sheetData>
    <row r="1" spans="1:1" x14ac:dyDescent="0.45">
      <c r="A1" s="14" t="s">
        <v>66</v>
      </c>
    </row>
    <row r="3" spans="1:1" x14ac:dyDescent="0.45">
      <c r="A3" s="15" t="s">
        <v>69</v>
      </c>
    </row>
    <row r="4" spans="1:1" x14ac:dyDescent="0.45">
      <c r="A4" s="15" t="s">
        <v>70</v>
      </c>
    </row>
    <row r="5" spans="1:1" x14ac:dyDescent="0.45">
      <c r="A5" s="16" t="s">
        <v>71</v>
      </c>
    </row>
    <row r="6" spans="1:1" x14ac:dyDescent="0.45">
      <c r="A6" s="16" t="s">
        <v>72</v>
      </c>
    </row>
    <row r="7" spans="1:1" x14ac:dyDescent="0.45">
      <c r="A7" s="16"/>
    </row>
    <row r="8" spans="1:1" x14ac:dyDescent="0.45">
      <c r="A8" s="17" t="s">
        <v>67</v>
      </c>
    </row>
    <row r="9" spans="1:1" x14ac:dyDescent="0.45">
      <c r="A9" s="16" t="s">
        <v>73</v>
      </c>
    </row>
    <row r="10" spans="1:1" x14ac:dyDescent="0.45">
      <c r="A10" s="16" t="s">
        <v>74</v>
      </c>
    </row>
    <row r="11" spans="1:1" x14ac:dyDescent="0.45">
      <c r="A11" s="16" t="s">
        <v>75</v>
      </c>
    </row>
    <row r="12" spans="1:1" x14ac:dyDescent="0.45">
      <c r="A12" s="16"/>
    </row>
    <row r="13" spans="1:1" x14ac:dyDescent="0.45">
      <c r="A13" s="16"/>
    </row>
    <row r="14" spans="1:1" x14ac:dyDescent="0.45">
      <c r="A14" s="16"/>
    </row>
    <row r="20" spans="1:5" x14ac:dyDescent="0.45">
      <c r="A20" s="14" t="s">
        <v>76</v>
      </c>
    </row>
    <row r="21" spans="1:5" x14ac:dyDescent="0.45">
      <c r="A21" s="14" t="s">
        <v>77</v>
      </c>
    </row>
    <row r="22" spans="1:5" x14ac:dyDescent="0.45">
      <c r="A22" s="14" t="s">
        <v>78</v>
      </c>
    </row>
    <row r="24" spans="1:5" s="18" customFormat="1" x14ac:dyDescent="0.45">
      <c r="A24" s="19" t="s">
        <v>80</v>
      </c>
      <c r="B24" s="19" t="s">
        <v>0</v>
      </c>
      <c r="C24" s="18" t="s">
        <v>81</v>
      </c>
      <c r="D24" s="18" t="s">
        <v>82</v>
      </c>
      <c r="E24" s="18" t="s">
        <v>95</v>
      </c>
    </row>
    <row r="25" spans="1:5" x14ac:dyDescent="0.45">
      <c r="A25" s="19">
        <v>17</v>
      </c>
      <c r="B25" s="20">
        <v>9</v>
      </c>
      <c r="C25" s="14" t="s">
        <v>85</v>
      </c>
      <c r="D25" s="14" t="s">
        <v>90</v>
      </c>
      <c r="E25" s="14" t="s">
        <v>96</v>
      </c>
    </row>
    <row r="26" spans="1:5" x14ac:dyDescent="0.45">
      <c r="A26" s="19">
        <v>18</v>
      </c>
      <c r="B26" s="20">
        <v>10</v>
      </c>
      <c r="C26" s="14" t="s">
        <v>94</v>
      </c>
      <c r="D26" s="14" t="s">
        <v>93</v>
      </c>
      <c r="E26" s="14" t="s">
        <v>97</v>
      </c>
    </row>
    <row r="27" spans="1:5" x14ac:dyDescent="0.45">
      <c r="A27" s="19">
        <v>19</v>
      </c>
      <c r="B27" s="20">
        <v>11</v>
      </c>
      <c r="C27" s="14" t="s">
        <v>84</v>
      </c>
      <c r="D27" s="14" t="s">
        <v>89</v>
      </c>
      <c r="E27" s="14" t="s">
        <v>98</v>
      </c>
    </row>
    <row r="28" spans="1:5" x14ac:dyDescent="0.45">
      <c r="A28" s="19">
        <v>20</v>
      </c>
      <c r="B28" s="20">
        <v>12</v>
      </c>
      <c r="C28" s="14" t="s">
        <v>87</v>
      </c>
      <c r="D28" s="14" t="s">
        <v>92</v>
      </c>
      <c r="E28" s="14" t="s">
        <v>100</v>
      </c>
    </row>
    <row r="29" spans="1:5" x14ac:dyDescent="0.45">
      <c r="A29" s="19">
        <v>21</v>
      </c>
      <c r="B29" s="20">
        <v>13</v>
      </c>
      <c r="C29" s="14" t="s">
        <v>83</v>
      </c>
      <c r="D29" s="14" t="s">
        <v>88</v>
      </c>
      <c r="E29" s="14" t="s">
        <v>99</v>
      </c>
    </row>
    <row r="30" spans="1:5" x14ac:dyDescent="0.45">
      <c r="A30" s="20">
        <v>22</v>
      </c>
      <c r="B30" s="20">
        <v>14</v>
      </c>
      <c r="C30" s="14" t="s">
        <v>86</v>
      </c>
      <c r="D30" s="14" t="s">
        <v>91</v>
      </c>
      <c r="E30" s="14" t="s">
        <v>101</v>
      </c>
    </row>
    <row r="32" spans="1:5" x14ac:dyDescent="0.45">
      <c r="A32" s="17" t="s">
        <v>68</v>
      </c>
    </row>
    <row r="33" spans="1:1" x14ac:dyDescent="0.45">
      <c r="A33" s="16" t="s">
        <v>79</v>
      </c>
    </row>
    <row r="34" spans="1:1" x14ac:dyDescent="0.45">
      <c r="A34" s="16"/>
    </row>
  </sheetData>
  <sortState xmlns:xlrd2="http://schemas.microsoft.com/office/spreadsheetml/2017/richdata2" ref="A25:E30">
    <sortCondition ref="A25:A3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F62D-CFC2-4DC0-8418-F136FBDE4F99}">
  <dimension ref="A1:H25"/>
  <sheetViews>
    <sheetView workbookViewId="0">
      <selection activeCell="H19" sqref="H19"/>
    </sheetView>
  </sheetViews>
  <sheetFormatPr defaultRowHeight="14.25" x14ac:dyDescent="0.45"/>
  <cols>
    <col min="1" max="1" width="5.6640625" style="13" customWidth="1"/>
    <col min="2" max="2" width="10.19921875" bestFit="1" customWidth="1"/>
  </cols>
  <sheetData>
    <row r="1" spans="1:7" s="1" customFormat="1" x14ac:dyDescent="0.45">
      <c r="A1" s="12"/>
      <c r="C1" s="1" t="s">
        <v>41</v>
      </c>
      <c r="D1" s="1" t="s">
        <v>42</v>
      </c>
    </row>
    <row r="2" spans="1:7" x14ac:dyDescent="0.45">
      <c r="A2" s="13">
        <v>1</v>
      </c>
      <c r="B2" t="s">
        <v>43</v>
      </c>
      <c r="C2">
        <v>0</v>
      </c>
      <c r="D2">
        <v>0</v>
      </c>
    </row>
    <row r="3" spans="1:7" x14ac:dyDescent="0.45">
      <c r="A3" s="13">
        <v>2</v>
      </c>
      <c r="B3" t="s">
        <v>1</v>
      </c>
      <c r="C3">
        <v>0</v>
      </c>
      <c r="D3">
        <f>D2+2.54</f>
        <v>2.54</v>
      </c>
    </row>
    <row r="4" spans="1:7" x14ac:dyDescent="0.45">
      <c r="A4" s="13">
        <v>3</v>
      </c>
      <c r="B4" t="s">
        <v>44</v>
      </c>
      <c r="C4">
        <v>0</v>
      </c>
      <c r="D4">
        <f t="shared" ref="D4:D10" si="0">D3+2.54</f>
        <v>5.08</v>
      </c>
    </row>
    <row r="5" spans="1:7" x14ac:dyDescent="0.45">
      <c r="A5" s="13">
        <v>4</v>
      </c>
      <c r="B5" t="s">
        <v>45</v>
      </c>
      <c r="C5">
        <v>0</v>
      </c>
      <c r="D5">
        <f t="shared" si="0"/>
        <v>7.62</v>
      </c>
    </row>
    <row r="6" spans="1:7" x14ac:dyDescent="0.45">
      <c r="A6" s="13">
        <v>5</v>
      </c>
      <c r="B6" t="s">
        <v>46</v>
      </c>
      <c r="C6">
        <v>0</v>
      </c>
      <c r="D6">
        <f t="shared" si="0"/>
        <v>10.16</v>
      </c>
    </row>
    <row r="7" spans="1:7" x14ac:dyDescent="0.45">
      <c r="A7" s="13">
        <v>6</v>
      </c>
      <c r="B7" t="s">
        <v>47</v>
      </c>
      <c r="C7">
        <v>0</v>
      </c>
      <c r="D7">
        <f t="shared" si="0"/>
        <v>12.7</v>
      </c>
    </row>
    <row r="8" spans="1:7" x14ac:dyDescent="0.45">
      <c r="A8" s="13">
        <v>7</v>
      </c>
      <c r="B8" t="s">
        <v>48</v>
      </c>
      <c r="C8">
        <v>0</v>
      </c>
      <c r="D8">
        <f t="shared" si="0"/>
        <v>15.239999999999998</v>
      </c>
    </row>
    <row r="9" spans="1:7" x14ac:dyDescent="0.45">
      <c r="A9" s="13">
        <v>8</v>
      </c>
      <c r="B9" t="s">
        <v>5</v>
      </c>
      <c r="C9">
        <v>0</v>
      </c>
      <c r="D9">
        <f t="shared" si="0"/>
        <v>17.779999999999998</v>
      </c>
    </row>
    <row r="10" spans="1:7" x14ac:dyDescent="0.45">
      <c r="A10" s="13">
        <v>9</v>
      </c>
      <c r="B10" t="s">
        <v>49</v>
      </c>
      <c r="C10">
        <v>0</v>
      </c>
      <c r="D10">
        <f t="shared" si="0"/>
        <v>20.319999999999997</v>
      </c>
    </row>
    <row r="12" spans="1:7" x14ac:dyDescent="0.45">
      <c r="A12" s="13">
        <v>10</v>
      </c>
      <c r="B12" t="s">
        <v>19</v>
      </c>
      <c r="C12">
        <v>63.52</v>
      </c>
      <c r="D12">
        <v>5.08</v>
      </c>
      <c r="F12">
        <f>150+C12</f>
        <v>213.52</v>
      </c>
      <c r="G12">
        <f>65+D12</f>
        <v>70.08</v>
      </c>
    </row>
    <row r="13" spans="1:7" x14ac:dyDescent="0.45">
      <c r="A13" s="13">
        <v>11</v>
      </c>
      <c r="B13" t="s">
        <v>20</v>
      </c>
      <c r="C13">
        <v>63.52</v>
      </c>
      <c r="D13">
        <f t="shared" ref="D13:D16" si="1">D12+2.54</f>
        <v>7.62</v>
      </c>
    </row>
    <row r="14" spans="1:7" x14ac:dyDescent="0.45">
      <c r="A14" s="13">
        <v>12</v>
      </c>
      <c r="B14" t="s">
        <v>21</v>
      </c>
      <c r="C14">
        <v>63.52</v>
      </c>
      <c r="D14">
        <f t="shared" si="1"/>
        <v>10.16</v>
      </c>
    </row>
    <row r="15" spans="1:7" x14ac:dyDescent="0.45">
      <c r="A15" s="13">
        <v>13</v>
      </c>
      <c r="B15" t="s">
        <v>22</v>
      </c>
      <c r="C15">
        <v>63.52</v>
      </c>
      <c r="D15">
        <f t="shared" si="1"/>
        <v>12.7</v>
      </c>
    </row>
    <row r="16" spans="1:7" x14ac:dyDescent="0.45">
      <c r="A16" s="13">
        <v>14</v>
      </c>
      <c r="B16" t="s">
        <v>50</v>
      </c>
      <c r="C16">
        <v>63.52</v>
      </c>
      <c r="D16">
        <f t="shared" si="1"/>
        <v>15.239999999999998</v>
      </c>
    </row>
    <row r="18" spans="2:8" x14ac:dyDescent="0.45">
      <c r="B18" t="s">
        <v>51</v>
      </c>
      <c r="C18">
        <v>6</v>
      </c>
      <c r="D18">
        <v>-8</v>
      </c>
    </row>
    <row r="19" spans="2:8" x14ac:dyDescent="0.45">
      <c r="B19" t="s">
        <v>52</v>
      </c>
      <c r="C19">
        <v>58</v>
      </c>
      <c r="D19">
        <v>28</v>
      </c>
    </row>
    <row r="21" spans="2:8" x14ac:dyDescent="0.45">
      <c r="B21" t="s">
        <v>53</v>
      </c>
      <c r="C21">
        <f>AVERAGE(C18:C19)</f>
        <v>32</v>
      </c>
      <c r="D21">
        <f>AVERAGE(D18:D19)</f>
        <v>10</v>
      </c>
    </row>
    <row r="23" spans="2:8" x14ac:dyDescent="0.45">
      <c r="B23" t="s">
        <v>54</v>
      </c>
      <c r="C23">
        <v>150</v>
      </c>
      <c r="D23">
        <v>75</v>
      </c>
    </row>
    <row r="24" spans="2:8" x14ac:dyDescent="0.45">
      <c r="B24" t="s">
        <v>55</v>
      </c>
      <c r="C24">
        <f>C23-C21</f>
        <v>118</v>
      </c>
      <c r="D24">
        <f>D23-D21</f>
        <v>65</v>
      </c>
    </row>
    <row r="25" spans="2:8" x14ac:dyDescent="0.45">
      <c r="B25" t="s">
        <v>19</v>
      </c>
      <c r="C25">
        <f>C24+C12</f>
        <v>181.52</v>
      </c>
      <c r="D25">
        <f>D24+D12</f>
        <v>70.08</v>
      </c>
      <c r="H25">
        <f>150-32</f>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Checklist</vt:lpstr>
      <vt:lpstr>Bill of Materials</vt:lpstr>
      <vt:lpstr>Opentherm parameters</vt:lpstr>
      <vt:lpstr>ESP32 pins</vt:lpstr>
      <vt:lpstr>SPI</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van der Pol</dc:creator>
  <cp:lastModifiedBy>HenkJan van der Pol</cp:lastModifiedBy>
  <dcterms:created xsi:type="dcterms:W3CDTF">2024-11-25T12:03:52Z</dcterms:created>
  <dcterms:modified xsi:type="dcterms:W3CDTF">2024-11-27T18:07:14Z</dcterms:modified>
</cp:coreProperties>
</file>