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hj.vanderpol\Documents\IOT\waarBORGfonds\05 Gameplay\"/>
    </mc:Choice>
  </mc:AlternateContent>
  <xr:revisionPtr revIDLastSave="0" documentId="13_ncr:1_{638D38EB-30D8-401C-BD7F-E012FE610456}" xr6:coauthVersionLast="47" xr6:coauthVersionMax="47" xr10:uidLastSave="{00000000-0000-0000-0000-000000000000}"/>
  <bookViews>
    <workbookView xWindow="-108" yWindow="-108" windowWidth="23256" windowHeight="12576" activeTab="4" xr2:uid="{37AE4066-38C7-47AA-BC5E-D18D2D3F1828}"/>
  </bookViews>
  <sheets>
    <sheet name="radar" sheetId="1" r:id="rId1"/>
    <sheet name="measurements" sheetId="4" r:id="rId2"/>
    <sheet name="actual calibration" sheetId="6" r:id="rId3"/>
    <sheet name="Sheet2" sheetId="7" r:id="rId4"/>
    <sheet name="Sheet3" sheetId="8" r:id="rId5"/>
    <sheet name="screen"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5" i="8" l="1"/>
  <c r="N34" i="8"/>
  <c r="N33" i="8"/>
  <c r="N32" i="8"/>
  <c r="N31" i="8"/>
  <c r="N30" i="8"/>
  <c r="N29" i="8"/>
  <c r="N28" i="8"/>
  <c r="N27" i="8"/>
  <c r="S35" i="8"/>
  <c r="R35" i="8"/>
  <c r="O35" i="8"/>
  <c r="P35" i="8" s="1"/>
  <c r="Q35" i="8" s="1"/>
  <c r="K35" i="8"/>
  <c r="J35" i="8"/>
  <c r="I35" i="8"/>
  <c r="O34" i="8"/>
  <c r="O33" i="8"/>
  <c r="O32" i="8"/>
  <c r="O31" i="8"/>
  <c r="O30" i="8"/>
  <c r="O29" i="8"/>
  <c r="O28" i="8"/>
  <c r="O27" i="8"/>
  <c r="K34" i="8"/>
  <c r="P34" i="8" s="1"/>
  <c r="Q34" i="8" s="1"/>
  <c r="J34" i="8"/>
  <c r="I34" i="8"/>
  <c r="R34" i="8" s="1"/>
  <c r="H34" i="8"/>
  <c r="G34" i="8"/>
  <c r="S34" i="8" s="1"/>
  <c r="AE21" i="8"/>
  <c r="AD21" i="8"/>
  <c r="AC21" i="8"/>
  <c r="AB21" i="8"/>
  <c r="AA21" i="8"/>
  <c r="Z21" i="8"/>
  <c r="Y21" i="8"/>
  <c r="X21" i="8"/>
  <c r="W21" i="8"/>
  <c r="V21" i="8"/>
  <c r="U21" i="8"/>
  <c r="T21" i="8"/>
  <c r="S21" i="8"/>
  <c r="R21" i="8"/>
  <c r="Q21" i="8"/>
  <c r="P21" i="8"/>
  <c r="O21" i="8"/>
  <c r="N21" i="8"/>
  <c r="M21" i="8"/>
  <c r="L21" i="8"/>
  <c r="K21" i="8"/>
  <c r="J21" i="8"/>
  <c r="I21" i="8"/>
  <c r="H21" i="8"/>
  <c r="G21" i="8"/>
  <c r="AI11" i="8"/>
  <c r="AH11" i="8"/>
  <c r="AG11" i="8"/>
  <c r="AF11" i="8"/>
  <c r="AE11" i="8"/>
  <c r="AD11" i="8"/>
  <c r="AC11" i="8"/>
  <c r="AB11" i="8"/>
  <c r="AA11" i="8"/>
  <c r="Z11" i="8"/>
  <c r="Y11" i="8"/>
  <c r="X11" i="8"/>
  <c r="W11" i="8"/>
  <c r="V11" i="8"/>
  <c r="U11" i="8"/>
  <c r="T11" i="8"/>
  <c r="S11" i="8"/>
  <c r="R11" i="8"/>
  <c r="Q11" i="8"/>
  <c r="P11" i="8"/>
  <c r="O11" i="8"/>
  <c r="N11" i="8"/>
  <c r="M11" i="8"/>
  <c r="L11" i="8"/>
  <c r="K11" i="8"/>
  <c r="J11" i="8"/>
  <c r="I11" i="8"/>
  <c r="H11" i="8"/>
  <c r="G11" i="8"/>
  <c r="F11" i="8"/>
  <c r="E11" i="8"/>
  <c r="D11" i="8"/>
  <c r="C11" i="8"/>
  <c r="B11" i="8"/>
  <c r="AE20" i="8"/>
  <c r="AD20" i="8"/>
  <c r="AC20" i="8"/>
  <c r="AB20" i="8"/>
  <c r="AA20" i="8"/>
  <c r="Z20" i="8"/>
  <c r="Y20" i="8"/>
  <c r="X20" i="8"/>
  <c r="W20" i="8"/>
  <c r="V20" i="8"/>
  <c r="U20" i="8"/>
  <c r="T20" i="8"/>
  <c r="S20" i="8"/>
  <c r="R20" i="8"/>
  <c r="Q20" i="8"/>
  <c r="P20" i="8"/>
  <c r="O20" i="8"/>
  <c r="N20" i="8"/>
  <c r="M20" i="8"/>
  <c r="L20" i="8"/>
  <c r="K20" i="8"/>
  <c r="J20" i="8"/>
  <c r="I20" i="8"/>
  <c r="H20" i="8"/>
  <c r="G20" i="8"/>
  <c r="AE19" i="8"/>
  <c r="AD19" i="8"/>
  <c r="AC19" i="8"/>
  <c r="AB19" i="8"/>
  <c r="AA19" i="8"/>
  <c r="Z19" i="8"/>
  <c r="Y19" i="8"/>
  <c r="X19" i="8"/>
  <c r="W19" i="8"/>
  <c r="V19" i="8"/>
  <c r="U19" i="8"/>
  <c r="T19" i="8"/>
  <c r="S19" i="8"/>
  <c r="R19" i="8"/>
  <c r="Q19" i="8"/>
  <c r="P19" i="8"/>
  <c r="O19" i="8"/>
  <c r="N19" i="8"/>
  <c r="M19" i="8"/>
  <c r="L19" i="8"/>
  <c r="K19" i="8"/>
  <c r="J19" i="8"/>
  <c r="I19" i="8"/>
  <c r="H19" i="8"/>
  <c r="G19" i="8"/>
  <c r="AE18" i="8"/>
  <c r="AD18" i="8"/>
  <c r="AC18" i="8"/>
  <c r="AB18" i="8"/>
  <c r="AA18" i="8"/>
  <c r="Z18" i="8"/>
  <c r="Y18" i="8"/>
  <c r="X18" i="8"/>
  <c r="W18" i="8"/>
  <c r="V18" i="8"/>
  <c r="U18" i="8"/>
  <c r="T18" i="8"/>
  <c r="S18" i="8"/>
  <c r="R18" i="8"/>
  <c r="Q18" i="8"/>
  <c r="P18" i="8"/>
  <c r="O18" i="8"/>
  <c r="N18" i="8"/>
  <c r="M18" i="8"/>
  <c r="L18" i="8"/>
  <c r="K18" i="8"/>
  <c r="J18" i="8"/>
  <c r="I18" i="8"/>
  <c r="H18" i="8"/>
  <c r="G18" i="8"/>
  <c r="AE17" i="8"/>
  <c r="AD17" i="8"/>
  <c r="AC17" i="8"/>
  <c r="AB17" i="8"/>
  <c r="AA17" i="8"/>
  <c r="Z17" i="8"/>
  <c r="Y17" i="8"/>
  <c r="X17" i="8"/>
  <c r="W17" i="8"/>
  <c r="V17" i="8"/>
  <c r="U17" i="8"/>
  <c r="T17" i="8"/>
  <c r="S17" i="8"/>
  <c r="R17" i="8"/>
  <c r="Q17" i="8"/>
  <c r="P17" i="8"/>
  <c r="O17" i="8"/>
  <c r="N17" i="8"/>
  <c r="M17" i="8"/>
  <c r="L17" i="8"/>
  <c r="K17" i="8"/>
  <c r="J17" i="8"/>
  <c r="I17" i="8"/>
  <c r="H17" i="8"/>
  <c r="G17" i="8"/>
  <c r="AE16" i="8"/>
  <c r="AD16" i="8"/>
  <c r="AC16" i="8"/>
  <c r="AB16" i="8"/>
  <c r="AA16" i="8"/>
  <c r="Z16" i="8"/>
  <c r="Y16" i="8"/>
  <c r="X16" i="8"/>
  <c r="W16" i="8"/>
  <c r="V16" i="8"/>
  <c r="U16" i="8"/>
  <c r="T16" i="8"/>
  <c r="S16" i="8"/>
  <c r="R16" i="8"/>
  <c r="Q16" i="8"/>
  <c r="P16" i="8"/>
  <c r="O16" i="8"/>
  <c r="N16" i="8"/>
  <c r="M16" i="8"/>
  <c r="L16" i="8"/>
  <c r="K16" i="8"/>
  <c r="J16" i="8"/>
  <c r="I16" i="8"/>
  <c r="H16" i="8"/>
  <c r="G16" i="8"/>
  <c r="AE15" i="8"/>
  <c r="AD15" i="8"/>
  <c r="AC15" i="8"/>
  <c r="AB15" i="8"/>
  <c r="AA15" i="8"/>
  <c r="Z15" i="8"/>
  <c r="Y15" i="8"/>
  <c r="X15" i="8"/>
  <c r="W15" i="8"/>
  <c r="V15" i="8"/>
  <c r="U15" i="8"/>
  <c r="T15" i="8"/>
  <c r="S15" i="8"/>
  <c r="R15" i="8"/>
  <c r="Q15" i="8"/>
  <c r="P15" i="8"/>
  <c r="O15" i="8"/>
  <c r="N15" i="8"/>
  <c r="M15" i="8"/>
  <c r="L15" i="8"/>
  <c r="K15" i="8"/>
  <c r="J15" i="8"/>
  <c r="I15" i="8"/>
  <c r="H15" i="8"/>
  <c r="G15" i="8"/>
  <c r="AE14" i="8"/>
  <c r="AD14" i="8"/>
  <c r="AC14" i="8"/>
  <c r="AB14" i="8"/>
  <c r="AA14" i="8"/>
  <c r="Z14" i="8"/>
  <c r="Y14" i="8"/>
  <c r="X14" i="8"/>
  <c r="W14" i="8"/>
  <c r="V14" i="8"/>
  <c r="U14" i="8"/>
  <c r="T14" i="8"/>
  <c r="S14" i="8"/>
  <c r="R14" i="8"/>
  <c r="Q14" i="8"/>
  <c r="P14" i="8"/>
  <c r="O14" i="8"/>
  <c r="N14" i="8"/>
  <c r="M14" i="8"/>
  <c r="L14" i="8"/>
  <c r="K14" i="8"/>
  <c r="J14" i="8"/>
  <c r="I14" i="8"/>
  <c r="H14" i="8"/>
  <c r="G14" i="8"/>
  <c r="AV31" i="7"/>
  <c r="AV29" i="7"/>
  <c r="AQ34" i="7"/>
  <c r="AQ33" i="7"/>
  <c r="AQ32" i="7"/>
  <c r="AQ31" i="7"/>
  <c r="AQ30" i="7"/>
  <c r="AP28" i="7"/>
  <c r="E19" i="7"/>
  <c r="F19" i="7" s="1"/>
  <c r="G19" i="7" s="1"/>
  <c r="H19" i="7" s="1"/>
  <c r="I19" i="7" s="1"/>
  <c r="J19" i="7" s="1"/>
  <c r="K19" i="7" s="1"/>
  <c r="L19" i="7" s="1"/>
  <c r="M19" i="7" s="1"/>
  <c r="N19" i="7" s="1"/>
  <c r="O19" i="7" s="1"/>
  <c r="P19" i="7" s="1"/>
  <c r="Q19" i="7" s="1"/>
  <c r="R19" i="7" s="1"/>
  <c r="S19" i="7" s="1"/>
  <c r="T19" i="7" s="1"/>
  <c r="U19" i="7" s="1"/>
  <c r="V19" i="7" s="1"/>
  <c r="W19" i="7" s="1"/>
  <c r="X19" i="7" s="1"/>
  <c r="Y19" i="7" s="1"/>
  <c r="Z19" i="7" s="1"/>
  <c r="AA19" i="7" s="1"/>
  <c r="AB19" i="7" s="1"/>
  <c r="AC19" i="7" s="1"/>
  <c r="AD19" i="7" s="1"/>
  <c r="AE19" i="7" s="1"/>
  <c r="AF19" i="7" s="1"/>
  <c r="AG19" i="7" s="1"/>
  <c r="AH19" i="7" s="1"/>
  <c r="AI19" i="7" s="1"/>
  <c r="AJ19" i="7" s="1"/>
  <c r="AK19" i="7" s="1"/>
  <c r="AL19" i="7" s="1"/>
  <c r="AM19" i="7" s="1"/>
  <c r="AN19" i="7" s="1"/>
  <c r="AO19" i="7" s="1"/>
  <c r="AP19" i="7" s="1"/>
  <c r="AQ19" i="7" s="1"/>
  <c r="AR19" i="7" s="1"/>
  <c r="AS19" i="7" s="1"/>
  <c r="AT19" i="7" s="1"/>
  <c r="AU19" i="7" s="1"/>
  <c r="AV19" i="7" s="1"/>
  <c r="AW19" i="7" s="1"/>
  <c r="AX19" i="7" s="1"/>
  <c r="AY19" i="7" s="1"/>
  <c r="AZ19" i="7" s="1"/>
  <c r="BA19" i="7" s="1"/>
  <c r="BB19" i="7" s="1"/>
  <c r="BC19" i="7" s="1"/>
  <c r="BD19" i="7" s="1"/>
  <c r="BE19" i="7" s="1"/>
  <c r="BF19" i="7" s="1"/>
  <c r="BG19" i="7" s="1"/>
  <c r="BH19" i="7" s="1"/>
  <c r="BI19" i="7" s="1"/>
  <c r="BJ19" i="7" s="1"/>
  <c r="BK19" i="7" s="1"/>
  <c r="BL19" i="7" s="1"/>
  <c r="BM19" i="7" s="1"/>
  <c r="BN19" i="7" s="1"/>
  <c r="BO19" i="7" s="1"/>
  <c r="BP19" i="7" s="1"/>
  <c r="BQ19" i="7" s="1"/>
  <c r="BR19" i="7" s="1"/>
  <c r="BS19" i="7" s="1"/>
  <c r="D19" i="7"/>
  <c r="C19" i="7"/>
  <c r="BS80" i="6"/>
  <c r="BR80" i="6"/>
  <c r="BQ80" i="6"/>
  <c r="BP80" i="6"/>
  <c r="BO80" i="6"/>
  <c r="BN80" i="6"/>
  <c r="BM80" i="6"/>
  <c r="BL80" i="6"/>
  <c r="BK80" i="6"/>
  <c r="BJ80" i="6"/>
  <c r="BI80" i="6"/>
  <c r="BH80" i="6"/>
  <c r="BG80" i="6"/>
  <c r="BF80" i="6"/>
  <c r="BE80" i="6"/>
  <c r="BD80" i="6"/>
  <c r="BC80" i="6"/>
  <c r="BB80" i="6"/>
  <c r="BA80" i="6"/>
  <c r="AZ80" i="6"/>
  <c r="AY80" i="6"/>
  <c r="AX80" i="6"/>
  <c r="AW80" i="6"/>
  <c r="AV80" i="6"/>
  <c r="AU80" i="6"/>
  <c r="AT80" i="6"/>
  <c r="AS80" i="6"/>
  <c r="AR80" i="6"/>
  <c r="AQ80" i="6"/>
  <c r="AP80" i="6"/>
  <c r="AO80" i="6"/>
  <c r="AN80" i="6"/>
  <c r="AM80" i="6"/>
  <c r="AL80" i="6"/>
  <c r="AK80" i="6"/>
  <c r="AJ80" i="6"/>
  <c r="AI80" i="6"/>
  <c r="AH80" i="6"/>
  <c r="AG80" i="6"/>
  <c r="AF80" i="6"/>
  <c r="AE80" i="6"/>
  <c r="AD80" i="6"/>
  <c r="AC80" i="6"/>
  <c r="AA80" i="6"/>
  <c r="W80" i="6"/>
  <c r="V80" i="6"/>
  <c r="U80" i="6"/>
  <c r="T80" i="6"/>
  <c r="S80" i="6"/>
  <c r="R80" i="6"/>
  <c r="Q80" i="6"/>
  <c r="P80" i="6"/>
  <c r="O80" i="6"/>
  <c r="N80" i="6"/>
  <c r="M80" i="6"/>
  <c r="L80" i="6"/>
  <c r="K80" i="6"/>
  <c r="J80" i="6"/>
  <c r="I80" i="6"/>
  <c r="H80" i="6"/>
  <c r="G80" i="6"/>
  <c r="F80" i="6"/>
  <c r="E80" i="6"/>
  <c r="D80" i="6"/>
  <c r="C80" i="6"/>
  <c r="B80" i="6"/>
  <c r="BS79" i="6"/>
  <c r="BR79" i="6"/>
  <c r="BQ79" i="6"/>
  <c r="BP79" i="6"/>
  <c r="BO79" i="6"/>
  <c r="BN79" i="6"/>
  <c r="BM79" i="6"/>
  <c r="BL79" i="6"/>
  <c r="BK79" i="6"/>
  <c r="BJ79" i="6"/>
  <c r="BI79" i="6"/>
  <c r="BH79" i="6"/>
  <c r="BG79" i="6"/>
  <c r="BF79" i="6"/>
  <c r="BE79" i="6"/>
  <c r="BD79" i="6"/>
  <c r="BC79" i="6"/>
  <c r="BB79" i="6"/>
  <c r="BA79" i="6"/>
  <c r="AZ79" i="6"/>
  <c r="AY79" i="6"/>
  <c r="AX79" i="6"/>
  <c r="AW79" i="6"/>
  <c r="AV79" i="6"/>
  <c r="AU79" i="6"/>
  <c r="AT79" i="6"/>
  <c r="AS79" i="6"/>
  <c r="AR79" i="6"/>
  <c r="AQ79" i="6"/>
  <c r="AP79" i="6"/>
  <c r="AO79" i="6"/>
  <c r="AN79" i="6"/>
  <c r="AM79" i="6"/>
  <c r="AL79" i="6"/>
  <c r="AK79" i="6"/>
  <c r="AJ79" i="6"/>
  <c r="AI79" i="6"/>
  <c r="AH79" i="6"/>
  <c r="AG79" i="6"/>
  <c r="AF79" i="6"/>
  <c r="AC79" i="6"/>
  <c r="X79" i="6"/>
  <c r="W79" i="6"/>
  <c r="V79" i="6"/>
  <c r="U79" i="6"/>
  <c r="T79" i="6"/>
  <c r="S79" i="6"/>
  <c r="R79" i="6"/>
  <c r="Q79" i="6"/>
  <c r="P79" i="6"/>
  <c r="O79" i="6"/>
  <c r="N79" i="6"/>
  <c r="M79" i="6"/>
  <c r="L79" i="6"/>
  <c r="K79" i="6"/>
  <c r="J79" i="6"/>
  <c r="I79" i="6"/>
  <c r="H79" i="6"/>
  <c r="G79" i="6"/>
  <c r="F79" i="6"/>
  <c r="E79" i="6"/>
  <c r="D79" i="6"/>
  <c r="C79" i="6"/>
  <c r="B79" i="6"/>
  <c r="BS78" i="6"/>
  <c r="BR78" i="6"/>
  <c r="BQ78" i="6"/>
  <c r="BP78" i="6"/>
  <c r="BO78" i="6"/>
  <c r="BN78" i="6"/>
  <c r="BM78" i="6"/>
  <c r="BL78" i="6"/>
  <c r="BK78" i="6"/>
  <c r="BJ78" i="6"/>
  <c r="BI78" i="6"/>
  <c r="BH78" i="6"/>
  <c r="BG78" i="6"/>
  <c r="BF78" i="6"/>
  <c r="BE78" i="6"/>
  <c r="BD78" i="6"/>
  <c r="BC78" i="6"/>
  <c r="BB78" i="6"/>
  <c r="BA78" i="6"/>
  <c r="AZ78" i="6"/>
  <c r="AY78" i="6"/>
  <c r="AX78" i="6"/>
  <c r="AW78" i="6"/>
  <c r="AV78" i="6"/>
  <c r="AU78" i="6"/>
  <c r="AT78" i="6"/>
  <c r="AS78" i="6"/>
  <c r="AR78" i="6"/>
  <c r="AQ78" i="6"/>
  <c r="AP78" i="6"/>
  <c r="AO78" i="6"/>
  <c r="AN78" i="6"/>
  <c r="AM78" i="6"/>
  <c r="AL78" i="6"/>
  <c r="AK78" i="6"/>
  <c r="AJ78" i="6"/>
  <c r="AI78" i="6"/>
  <c r="AH78" i="6"/>
  <c r="AG78" i="6"/>
  <c r="AA78" i="6"/>
  <c r="X78" i="6"/>
  <c r="W78" i="6"/>
  <c r="V78" i="6"/>
  <c r="U78" i="6"/>
  <c r="T78" i="6"/>
  <c r="S78" i="6"/>
  <c r="R78" i="6"/>
  <c r="Q78" i="6"/>
  <c r="P78" i="6"/>
  <c r="O78" i="6"/>
  <c r="N78" i="6"/>
  <c r="M78" i="6"/>
  <c r="L78" i="6"/>
  <c r="K78" i="6"/>
  <c r="J78" i="6"/>
  <c r="I78" i="6"/>
  <c r="H78" i="6"/>
  <c r="G78" i="6"/>
  <c r="F78" i="6"/>
  <c r="E78" i="6"/>
  <c r="D78" i="6"/>
  <c r="C78" i="6"/>
  <c r="B78" i="6"/>
  <c r="BS77" i="6"/>
  <c r="BR77" i="6"/>
  <c r="BQ77" i="6"/>
  <c r="BP77" i="6"/>
  <c r="BO77" i="6"/>
  <c r="BN77" i="6"/>
  <c r="BM77" i="6"/>
  <c r="BL77" i="6"/>
  <c r="BK77" i="6"/>
  <c r="BJ77" i="6"/>
  <c r="BI77" i="6"/>
  <c r="BH77" i="6"/>
  <c r="BG77" i="6"/>
  <c r="BF77" i="6"/>
  <c r="BE77" i="6"/>
  <c r="BD77" i="6"/>
  <c r="BC77" i="6"/>
  <c r="BB77" i="6"/>
  <c r="BA77" i="6"/>
  <c r="AZ77" i="6"/>
  <c r="AY77" i="6"/>
  <c r="AX77" i="6"/>
  <c r="AW77" i="6"/>
  <c r="AV77" i="6"/>
  <c r="AU77" i="6"/>
  <c r="AT77" i="6"/>
  <c r="AS77" i="6"/>
  <c r="AR77" i="6"/>
  <c r="AQ77" i="6"/>
  <c r="AP77" i="6"/>
  <c r="AO77" i="6"/>
  <c r="AN77" i="6"/>
  <c r="AM77" i="6"/>
  <c r="AL77" i="6"/>
  <c r="AK77" i="6"/>
  <c r="AJ77" i="6"/>
  <c r="AI77" i="6"/>
  <c r="AG77" i="6"/>
  <c r="AA77" i="6"/>
  <c r="Z77" i="6"/>
  <c r="Y77" i="6"/>
  <c r="X77" i="6"/>
  <c r="W77" i="6"/>
  <c r="V77" i="6"/>
  <c r="U77" i="6"/>
  <c r="T77" i="6"/>
  <c r="S77" i="6"/>
  <c r="R77" i="6"/>
  <c r="Q77" i="6"/>
  <c r="P77" i="6"/>
  <c r="O77" i="6"/>
  <c r="N77" i="6"/>
  <c r="M77" i="6"/>
  <c r="L77" i="6"/>
  <c r="K77" i="6"/>
  <c r="J77" i="6"/>
  <c r="I77" i="6"/>
  <c r="H77" i="6"/>
  <c r="G77" i="6"/>
  <c r="F77" i="6"/>
  <c r="E77" i="6"/>
  <c r="D77" i="6"/>
  <c r="C77" i="6"/>
  <c r="B77" i="6"/>
  <c r="BS76" i="6"/>
  <c r="BR76" i="6"/>
  <c r="BQ76" i="6"/>
  <c r="BP76" i="6"/>
  <c r="BO76" i="6"/>
  <c r="BN76" i="6"/>
  <c r="BM76" i="6"/>
  <c r="BL76" i="6"/>
  <c r="BK76" i="6"/>
  <c r="BJ76" i="6"/>
  <c r="BI76" i="6"/>
  <c r="BH76" i="6"/>
  <c r="BG76" i="6"/>
  <c r="BF76" i="6"/>
  <c r="BE76" i="6"/>
  <c r="BD76" i="6"/>
  <c r="BC76" i="6"/>
  <c r="BB76" i="6"/>
  <c r="BA76" i="6"/>
  <c r="AZ76" i="6"/>
  <c r="AY76" i="6"/>
  <c r="AX76" i="6"/>
  <c r="AW76" i="6"/>
  <c r="AV76" i="6"/>
  <c r="AU76" i="6"/>
  <c r="AT76" i="6"/>
  <c r="AS76" i="6"/>
  <c r="AR76" i="6"/>
  <c r="AQ76" i="6"/>
  <c r="AP76" i="6"/>
  <c r="AO76" i="6"/>
  <c r="AN76" i="6"/>
  <c r="AM76" i="6"/>
  <c r="AE76" i="6"/>
  <c r="AC76" i="6"/>
  <c r="AB76" i="6"/>
  <c r="AA76" i="6"/>
  <c r="Z76" i="6"/>
  <c r="Y76" i="6"/>
  <c r="X76" i="6"/>
  <c r="W76" i="6"/>
  <c r="V76" i="6"/>
  <c r="U76" i="6"/>
  <c r="T76" i="6"/>
  <c r="S76" i="6"/>
  <c r="R76" i="6"/>
  <c r="Q76" i="6"/>
  <c r="P76" i="6"/>
  <c r="O76" i="6"/>
  <c r="N76" i="6"/>
  <c r="M76" i="6"/>
  <c r="L76" i="6"/>
  <c r="K76" i="6"/>
  <c r="J76" i="6"/>
  <c r="I76" i="6"/>
  <c r="H76" i="6"/>
  <c r="G76" i="6"/>
  <c r="F76" i="6"/>
  <c r="E76" i="6"/>
  <c r="D76" i="6"/>
  <c r="C76" i="6"/>
  <c r="B76" i="6"/>
  <c r="BS75" i="6"/>
  <c r="BR75" i="6"/>
  <c r="BQ75" i="6"/>
  <c r="BP75" i="6"/>
  <c r="BO75" i="6"/>
  <c r="BN75" i="6"/>
  <c r="BM75" i="6"/>
  <c r="BL75" i="6"/>
  <c r="BK75" i="6"/>
  <c r="BJ75" i="6"/>
  <c r="BI75" i="6"/>
  <c r="BH75" i="6"/>
  <c r="BG75" i="6"/>
  <c r="BF75" i="6"/>
  <c r="BE75" i="6"/>
  <c r="BD75" i="6"/>
  <c r="BC75" i="6"/>
  <c r="BB75" i="6"/>
  <c r="BA75" i="6"/>
  <c r="AZ75" i="6"/>
  <c r="AY75" i="6"/>
  <c r="AX75" i="6"/>
  <c r="AW75" i="6"/>
  <c r="AV75" i="6"/>
  <c r="AU75" i="6"/>
  <c r="AT75" i="6"/>
  <c r="AS75" i="6"/>
  <c r="AR75" i="6"/>
  <c r="AQ75" i="6"/>
  <c r="AP75" i="6"/>
  <c r="AO75" i="6"/>
  <c r="AN75" i="6"/>
  <c r="AM75" i="6"/>
  <c r="AK75" i="6"/>
  <c r="AD75" i="6"/>
  <c r="AC75" i="6"/>
  <c r="AB75" i="6"/>
  <c r="AA75" i="6"/>
  <c r="Z75" i="6"/>
  <c r="Y75" i="6"/>
  <c r="X75" i="6"/>
  <c r="W75" i="6"/>
  <c r="V75" i="6"/>
  <c r="U75" i="6"/>
  <c r="T75" i="6"/>
  <c r="S75" i="6"/>
  <c r="R75" i="6"/>
  <c r="Q75" i="6"/>
  <c r="P75" i="6"/>
  <c r="O75" i="6"/>
  <c r="N75" i="6"/>
  <c r="M75" i="6"/>
  <c r="L75" i="6"/>
  <c r="K75" i="6"/>
  <c r="J75" i="6"/>
  <c r="I75" i="6"/>
  <c r="H75" i="6"/>
  <c r="G75" i="6"/>
  <c r="F75" i="6"/>
  <c r="E75" i="6"/>
  <c r="D75" i="6"/>
  <c r="C75" i="6"/>
  <c r="B75" i="6"/>
  <c r="BS74" i="6"/>
  <c r="BR74" i="6"/>
  <c r="BQ74" i="6"/>
  <c r="BP74" i="6"/>
  <c r="BO74" i="6"/>
  <c r="BN74" i="6"/>
  <c r="BM74" i="6"/>
  <c r="BL74" i="6"/>
  <c r="BK74" i="6"/>
  <c r="BJ74" i="6"/>
  <c r="BI74" i="6"/>
  <c r="BH74" i="6"/>
  <c r="BG74" i="6"/>
  <c r="BF74" i="6"/>
  <c r="BE74" i="6"/>
  <c r="BD74" i="6"/>
  <c r="BC74" i="6"/>
  <c r="BB74" i="6"/>
  <c r="BA74" i="6"/>
  <c r="AZ74" i="6"/>
  <c r="AY74" i="6"/>
  <c r="AX74" i="6"/>
  <c r="AW74" i="6"/>
  <c r="AV74" i="6"/>
  <c r="AU74" i="6"/>
  <c r="AT74" i="6"/>
  <c r="AS74" i="6"/>
  <c r="AR74" i="6"/>
  <c r="AQ74" i="6"/>
  <c r="AP74" i="6"/>
  <c r="AO74" i="6"/>
  <c r="AN74" i="6"/>
  <c r="AJ74" i="6"/>
  <c r="AI74" i="6"/>
  <c r="AB74" i="6"/>
  <c r="AA74" i="6"/>
  <c r="Z74" i="6"/>
  <c r="Y74" i="6"/>
  <c r="X74" i="6"/>
  <c r="W74" i="6"/>
  <c r="V74" i="6"/>
  <c r="U74" i="6"/>
  <c r="T74" i="6"/>
  <c r="S74" i="6"/>
  <c r="R74" i="6"/>
  <c r="Q74" i="6"/>
  <c r="P74" i="6"/>
  <c r="O74" i="6"/>
  <c r="N74" i="6"/>
  <c r="M74" i="6"/>
  <c r="L74" i="6"/>
  <c r="K74" i="6"/>
  <c r="J74" i="6"/>
  <c r="I74" i="6"/>
  <c r="H74" i="6"/>
  <c r="G74" i="6"/>
  <c r="F74" i="6"/>
  <c r="E74" i="6"/>
  <c r="D74" i="6"/>
  <c r="C74" i="6"/>
  <c r="B74" i="6"/>
  <c r="BS73" i="6"/>
  <c r="BR73" i="6"/>
  <c r="BQ73" i="6"/>
  <c r="BP73" i="6"/>
  <c r="BO73" i="6"/>
  <c r="BN73" i="6"/>
  <c r="BM73" i="6"/>
  <c r="BL73" i="6"/>
  <c r="BK73" i="6"/>
  <c r="BJ73" i="6"/>
  <c r="BI73" i="6"/>
  <c r="BH73" i="6"/>
  <c r="BG73" i="6"/>
  <c r="BF73" i="6"/>
  <c r="BE73" i="6"/>
  <c r="BD73" i="6"/>
  <c r="BC73" i="6"/>
  <c r="BB73" i="6"/>
  <c r="BA73" i="6"/>
  <c r="AZ73" i="6"/>
  <c r="AY73" i="6"/>
  <c r="AX73" i="6"/>
  <c r="AW73" i="6"/>
  <c r="AV73" i="6"/>
  <c r="AU73" i="6"/>
  <c r="AT73" i="6"/>
  <c r="AS73" i="6"/>
  <c r="AR73" i="6"/>
  <c r="AP73" i="6"/>
  <c r="AO73" i="6"/>
  <c r="AN73" i="6"/>
  <c r="AK73" i="6"/>
  <c r="AH73" i="6"/>
  <c r="AG73" i="6"/>
  <c r="AF73" i="6"/>
  <c r="AD73" i="6"/>
  <c r="AC73" i="6"/>
  <c r="AB73" i="6"/>
  <c r="AA73" i="6"/>
  <c r="Z73" i="6"/>
  <c r="Y73" i="6"/>
  <c r="X73" i="6"/>
  <c r="W73" i="6"/>
  <c r="V73" i="6"/>
  <c r="U73" i="6"/>
  <c r="T73" i="6"/>
  <c r="S73" i="6"/>
  <c r="R73" i="6"/>
  <c r="Q73" i="6"/>
  <c r="P73" i="6"/>
  <c r="O73" i="6"/>
  <c r="N73" i="6"/>
  <c r="M73" i="6"/>
  <c r="L73" i="6"/>
  <c r="K73" i="6"/>
  <c r="J73" i="6"/>
  <c r="I73" i="6"/>
  <c r="H73" i="6"/>
  <c r="G73" i="6"/>
  <c r="F73" i="6"/>
  <c r="E73" i="6"/>
  <c r="D73" i="6"/>
  <c r="C73" i="6"/>
  <c r="B73" i="6"/>
  <c r="BS72" i="6"/>
  <c r="BR72" i="6"/>
  <c r="BQ72" i="6"/>
  <c r="BP72" i="6"/>
  <c r="BO72" i="6"/>
  <c r="BN72" i="6"/>
  <c r="BM72" i="6"/>
  <c r="BL72" i="6"/>
  <c r="BK72" i="6"/>
  <c r="BJ72" i="6"/>
  <c r="BI72" i="6"/>
  <c r="BH72" i="6"/>
  <c r="BG72" i="6"/>
  <c r="BF72" i="6"/>
  <c r="BE72" i="6"/>
  <c r="BD72" i="6"/>
  <c r="BC72" i="6"/>
  <c r="BB72" i="6"/>
  <c r="BA72" i="6"/>
  <c r="AZ72" i="6"/>
  <c r="AY72" i="6"/>
  <c r="AX72" i="6"/>
  <c r="AW72" i="6"/>
  <c r="AV72" i="6"/>
  <c r="AU72" i="6"/>
  <c r="AT72" i="6"/>
  <c r="AS72" i="6"/>
  <c r="AR72" i="6"/>
  <c r="AQ72" i="6"/>
  <c r="AN72" i="6"/>
  <c r="AM72" i="6"/>
  <c r="AL72" i="6"/>
  <c r="AK72" i="6"/>
  <c r="AJ72" i="6"/>
  <c r="AI72" i="6"/>
  <c r="AH72" i="6"/>
  <c r="AG72" i="6"/>
  <c r="AF72" i="6"/>
  <c r="AE72" i="6"/>
  <c r="AD72" i="6"/>
  <c r="AC72" i="6"/>
  <c r="AB72" i="6"/>
  <c r="AA72" i="6"/>
  <c r="Z72" i="6"/>
  <c r="Y72" i="6"/>
  <c r="X72" i="6"/>
  <c r="W72" i="6"/>
  <c r="V72" i="6"/>
  <c r="U72" i="6"/>
  <c r="T72" i="6"/>
  <c r="S72" i="6"/>
  <c r="R72" i="6"/>
  <c r="Q72" i="6"/>
  <c r="P72" i="6"/>
  <c r="O72" i="6"/>
  <c r="N72" i="6"/>
  <c r="M72" i="6"/>
  <c r="L72" i="6"/>
  <c r="K72" i="6"/>
  <c r="J72" i="6"/>
  <c r="I72" i="6"/>
  <c r="H72" i="6"/>
  <c r="G72" i="6"/>
  <c r="F72" i="6"/>
  <c r="E72" i="6"/>
  <c r="D72" i="6"/>
  <c r="C72" i="6"/>
  <c r="B72" i="6"/>
  <c r="BS71" i="6"/>
  <c r="BR71" i="6"/>
  <c r="BQ71" i="6"/>
  <c r="BP71" i="6"/>
  <c r="BO71" i="6"/>
  <c r="BN71" i="6"/>
  <c r="BM71" i="6"/>
  <c r="BL71" i="6"/>
  <c r="BK71" i="6"/>
  <c r="BJ71" i="6"/>
  <c r="BI71" i="6"/>
  <c r="BH71" i="6"/>
  <c r="BG71" i="6"/>
  <c r="BF71" i="6"/>
  <c r="BE71" i="6"/>
  <c r="BD71" i="6"/>
  <c r="BC71" i="6"/>
  <c r="BB71" i="6"/>
  <c r="BA71" i="6"/>
  <c r="AZ71" i="6"/>
  <c r="AY71" i="6"/>
  <c r="AX71" i="6"/>
  <c r="AW71" i="6"/>
  <c r="AV71" i="6"/>
  <c r="AU71" i="6"/>
  <c r="AT71" i="6"/>
  <c r="AS71" i="6"/>
  <c r="AR71" i="6"/>
  <c r="AQ71" i="6"/>
  <c r="AO71" i="6"/>
  <c r="AM71" i="6"/>
  <c r="AL71" i="6"/>
  <c r="AK71" i="6"/>
  <c r="AJ71" i="6"/>
  <c r="AI71" i="6"/>
  <c r="AH71" i="6"/>
  <c r="AG71" i="6"/>
  <c r="AF71" i="6"/>
  <c r="AE71" i="6"/>
  <c r="AD71" i="6"/>
  <c r="AC71" i="6"/>
  <c r="AB71" i="6"/>
  <c r="AA71" i="6"/>
  <c r="Z71" i="6"/>
  <c r="Y71" i="6"/>
  <c r="X71" i="6"/>
  <c r="W71" i="6"/>
  <c r="V71" i="6"/>
  <c r="U71" i="6"/>
  <c r="T71" i="6"/>
  <c r="S71" i="6"/>
  <c r="R71" i="6"/>
  <c r="Q71" i="6"/>
  <c r="P71" i="6"/>
  <c r="O71" i="6"/>
  <c r="N71" i="6"/>
  <c r="M71" i="6"/>
  <c r="L71" i="6"/>
  <c r="K71" i="6"/>
  <c r="J71" i="6"/>
  <c r="I71" i="6"/>
  <c r="H71" i="6"/>
  <c r="G71" i="6"/>
  <c r="F71" i="6"/>
  <c r="E71" i="6"/>
  <c r="D71" i="6"/>
  <c r="C71" i="6"/>
  <c r="B71" i="6"/>
  <c r="C59" i="6"/>
  <c r="D59" i="6" s="1"/>
  <c r="E59" i="6" s="1"/>
  <c r="F59" i="6" s="1"/>
  <c r="G59" i="6" s="1"/>
  <c r="H59" i="6" s="1"/>
  <c r="I59" i="6" s="1"/>
  <c r="J59" i="6" s="1"/>
  <c r="K59" i="6" s="1"/>
  <c r="L59" i="6" s="1"/>
  <c r="M59" i="6" s="1"/>
  <c r="N59" i="6" s="1"/>
  <c r="O59" i="6" s="1"/>
  <c r="P59" i="6" s="1"/>
  <c r="Q59" i="6" s="1"/>
  <c r="R59" i="6" s="1"/>
  <c r="S59" i="6" s="1"/>
  <c r="T59" i="6" s="1"/>
  <c r="U59" i="6" s="1"/>
  <c r="V59" i="6" s="1"/>
  <c r="W59" i="6" s="1"/>
  <c r="X59" i="6" s="1"/>
  <c r="Y59" i="6" s="1"/>
  <c r="Z59" i="6" s="1"/>
  <c r="AA59" i="6" s="1"/>
  <c r="AB59" i="6" s="1"/>
  <c r="AC59" i="6" s="1"/>
  <c r="AD59" i="6" s="1"/>
  <c r="AE59" i="6" s="1"/>
  <c r="AF59" i="6" s="1"/>
  <c r="AG59" i="6" s="1"/>
  <c r="AH59" i="6" s="1"/>
  <c r="AI59" i="6" s="1"/>
  <c r="AJ59" i="6" s="1"/>
  <c r="AK59" i="6" s="1"/>
  <c r="AL59" i="6" s="1"/>
  <c r="AM59" i="6" s="1"/>
  <c r="AN59" i="6" s="1"/>
  <c r="AO59" i="6" s="1"/>
  <c r="AP59" i="6" s="1"/>
  <c r="AQ59" i="6" s="1"/>
  <c r="AR59" i="6" s="1"/>
  <c r="AS59" i="6" s="1"/>
  <c r="AT59" i="6" s="1"/>
  <c r="AU59" i="6" s="1"/>
  <c r="AV59" i="6" s="1"/>
  <c r="AW59" i="6" s="1"/>
  <c r="AX59" i="6" s="1"/>
  <c r="AY59" i="6" s="1"/>
  <c r="AZ59" i="6" s="1"/>
  <c r="BA59" i="6" s="1"/>
  <c r="BB59" i="6" s="1"/>
  <c r="BC59" i="6" s="1"/>
  <c r="BD59" i="6" s="1"/>
  <c r="BE59" i="6" s="1"/>
  <c r="BF59" i="6" s="1"/>
  <c r="BG59" i="6" s="1"/>
  <c r="BH59" i="6" s="1"/>
  <c r="BI59" i="6" s="1"/>
  <c r="BJ59" i="6" s="1"/>
  <c r="BK59" i="6" s="1"/>
  <c r="BL59" i="6" s="1"/>
  <c r="BM59" i="6" s="1"/>
  <c r="BN59" i="6" s="1"/>
  <c r="BO59" i="6" s="1"/>
  <c r="BP59" i="6" s="1"/>
  <c r="BQ59" i="6" s="1"/>
  <c r="BR59" i="6" s="1"/>
  <c r="BS59" i="6" s="1"/>
  <c r="B22" i="1"/>
  <c r="B20" i="1"/>
  <c r="K15" i="1"/>
  <c r="K14" i="1"/>
  <c r="B17" i="1"/>
  <c r="B16" i="1"/>
  <c r="B11" i="1"/>
  <c r="B12" i="1" s="1"/>
  <c r="B13" i="1" s="1"/>
  <c r="D3" i="1"/>
  <c r="D5" i="1" s="1"/>
  <c r="C3" i="1"/>
  <c r="C5" i="1" s="1"/>
  <c r="B3" i="1"/>
  <c r="B5" i="1" s="1"/>
  <c r="J33" i="8" l="1"/>
  <c r="G33" i="8"/>
  <c r="I33" i="8"/>
  <c r="R33" i="8" s="1"/>
  <c r="K33" i="8"/>
  <c r="H33" i="8"/>
  <c r="S33" i="8"/>
  <c r="H27" i="8"/>
  <c r="J27" i="8"/>
  <c r="G30" i="8"/>
  <c r="K30" i="8"/>
  <c r="G31" i="8"/>
  <c r="I31" i="8"/>
  <c r="K31" i="8"/>
  <c r="G32" i="8"/>
  <c r="I32" i="8"/>
  <c r="R32" i="8" s="1"/>
  <c r="J28" i="8"/>
  <c r="J29" i="8"/>
  <c r="H30" i="8"/>
  <c r="G27" i="8"/>
  <c r="I27" i="8"/>
  <c r="H31" i="8"/>
  <c r="K27" i="8"/>
  <c r="G28" i="8"/>
  <c r="I28" i="8"/>
  <c r="K28" i="8"/>
  <c r="J30" i="8"/>
  <c r="J31" i="8"/>
  <c r="H32" i="8"/>
  <c r="J32" i="8"/>
  <c r="K32" i="8"/>
  <c r="G29" i="8"/>
  <c r="I29" i="8"/>
  <c r="K29" i="8"/>
  <c r="P29" i="8" s="1"/>
  <c r="Q29" i="8" s="1"/>
  <c r="H28" i="8"/>
  <c r="H29" i="8"/>
  <c r="I30" i="8"/>
  <c r="R31" i="8"/>
  <c r="AL75" i="6"/>
  <c r="AF76" i="6"/>
  <c r="AH77" i="6"/>
  <c r="AB78" i="6"/>
  <c r="BW78" i="6" s="1"/>
  <c r="AD79" i="6"/>
  <c r="X80" i="6"/>
  <c r="AO72" i="6"/>
  <c r="BW72" i="6" s="1"/>
  <c r="AI73" i="6"/>
  <c r="AQ73" i="6"/>
  <c r="AC74" i="6"/>
  <c r="AK74" i="6"/>
  <c r="AE75" i="6"/>
  <c r="AG76" i="6"/>
  <c r="AC78" i="6"/>
  <c r="AE79" i="6"/>
  <c r="Y80" i="6"/>
  <c r="BW80" i="6" s="1"/>
  <c r="AN71" i="6"/>
  <c r="AP72" i="6"/>
  <c r="AJ73" i="6"/>
  <c r="AD74" i="6"/>
  <c r="BW74" i="6" s="1"/>
  <c r="AL74" i="6"/>
  <c r="AF75" i="6"/>
  <c r="BW75" i="6" s="1"/>
  <c r="AH76" i="6"/>
  <c r="AB77" i="6"/>
  <c r="BW77" i="6" s="1"/>
  <c r="AD78" i="6"/>
  <c r="Z80" i="6"/>
  <c r="AE74" i="6"/>
  <c r="AM74" i="6"/>
  <c r="AG75" i="6"/>
  <c r="AI76" i="6"/>
  <c r="AC77" i="6"/>
  <c r="AE78" i="6"/>
  <c r="Y79" i="6"/>
  <c r="BW79" i="6" s="1"/>
  <c r="AP71" i="6"/>
  <c r="AL73" i="6"/>
  <c r="AF74" i="6"/>
  <c r="AH75" i="6"/>
  <c r="AJ76" i="6"/>
  <c r="AD77" i="6"/>
  <c r="AF78" i="6"/>
  <c r="Z79" i="6"/>
  <c r="AB80" i="6"/>
  <c r="AE73" i="6"/>
  <c r="BW73" i="6" s="1"/>
  <c r="AM73" i="6"/>
  <c r="AG74" i="6"/>
  <c r="AI75" i="6"/>
  <c r="AK76" i="6"/>
  <c r="AE77" i="6"/>
  <c r="Y78" i="6"/>
  <c r="AA79" i="6"/>
  <c r="AH74" i="6"/>
  <c r="AJ75" i="6"/>
  <c r="AD76" i="6"/>
  <c r="BW76" i="6" s="1"/>
  <c r="AL76" i="6"/>
  <c r="AF77" i="6"/>
  <c r="Z78" i="6"/>
  <c r="AB79" i="6"/>
  <c r="BW71" i="6"/>
  <c r="B14" i="1"/>
  <c r="P31" i="8" l="1"/>
  <c r="Q31" i="8" s="1"/>
  <c r="S30" i="8"/>
  <c r="P33" i="8"/>
  <c r="Q33" i="8" s="1"/>
  <c r="P28" i="8"/>
  <c r="Q28" i="8" s="1"/>
  <c r="P30" i="8"/>
  <c r="Q30" i="8" s="1"/>
  <c r="R30" i="8"/>
  <c r="R29" i="8"/>
  <c r="P27" i="8"/>
  <c r="Q27" i="8" s="1"/>
  <c r="P32" i="8"/>
  <c r="Q32" i="8" s="1"/>
  <c r="S27" i="8"/>
  <c r="S31" i="8"/>
  <c r="R28" i="8"/>
  <c r="S29" i="8"/>
  <c r="S28" i="8"/>
  <c r="R27" i="8"/>
  <c r="S32" i="8"/>
</calcChain>
</file>

<file path=xl/sharedStrings.xml><?xml version="1.0" encoding="utf-8"?>
<sst xmlns="http://schemas.openxmlformats.org/spreadsheetml/2006/main" count="263" uniqueCount="204">
  <si>
    <t>°</t>
  </si>
  <si>
    <t>µs</t>
  </si>
  <si>
    <t>cm</t>
  </si>
  <si>
    <t>dt</t>
  </si>
  <si>
    <t>t2</t>
  </si>
  <si>
    <t>t1</t>
  </si>
  <si>
    <t>ds</t>
  </si>
  <si>
    <t>Total steps per revolution</t>
  </si>
  <si>
    <t>steps</t>
  </si>
  <si>
    <t>Allowable range of radar</t>
  </si>
  <si>
    <t>Headroom</t>
  </si>
  <si>
    <t>Effective sweep</t>
  </si>
  <si>
    <t>Number of measurements</t>
  </si>
  <si>
    <t>measurements</t>
  </si>
  <si>
    <t>steps/measurement</t>
  </si>
  <si>
    <t>Interval between measurements</t>
  </si>
  <si>
    <t>RADAR SWEEP AND STEPPER MOTOR</t>
  </si>
  <si>
    <t>MEASURING TIME CLOSEST AND FURTHEST OBJECT</t>
  </si>
  <si>
    <t xml:space="preserve">20:13:54.773 -&gt; 2198) *4* 301 292 292 305 415 411 453 449 449 444 441 441 441 316 316 308 303 299 299 295 299 304 304 300 309 309 322 510 428 432 419 428 420 420 420 420 420 433 446 510 510 510 404 489 498 494 485 494 493 489 502 506 510 510 0 510 0 510 510 510 510 510 510 510 510 510 364 352 339 335 335 </t>
  </si>
  <si>
    <t xml:space="preserve">20:13:55.263 -&gt; 1697) *4* 301 292 292 305 415 411 453 449 449 444 441 441 441 316 316 308 303 299 299 295 299 304 304 300 309 309 322 510 428 432 419 428 420 420 420 459 510 510 507 400 409 485 481 476 480 494 485 494 493 489 502 506 510 510 0 510 0 510 510 510 510 510 510 510 510 510 364 352 339 335 335 </t>
  </si>
  <si>
    <t xml:space="preserve">20:13:55.785 -&gt; 1196) *4* 301 292 292 305 415 411 453 449 449 444 441 441 441 316 316 308 303 299 299 295 299 304 304 300 309 407 510 415 420 416 416 420 416 429 437 459 510 510 507 400 409 485 481 476 480 494 485 494 493 489 502 506 510 510 0 510 0 510 510 510 510 510 510 510 510 510 364 352 339 335 335 </t>
  </si>
  <si>
    <t xml:space="preserve">20:13:56.271 -&gt; 695) *4* 301 292 292 305 415 411 453 449 449 444 441 441 441 316 316 264 263 279 404 423 383 438 426 409 402 407 510 415 420 416 416 420 416 429 437 459 510 510 507 400 409 485 481 476 480 494 485 494 493 489 502 506 510 510 0 510 0 510 510 510 510 510 510 510 510 510 364 352 339 335 335 </t>
  </si>
  <si>
    <t xml:space="preserve">20:13:56.757 -&gt; 194) *1* 301 292 292 305 0 410 271 280 271 263 264 256 260 260 264 264 263 279 404 423 383 438 426 409 402 407 510 415 420 416 416 420 416 429 437 459 510 510 507 400 409 485 481 476 480 494 485 494 493 489 502 506 510 510 0 510 0 510 510 510 510 510 510 510 510 510 364 352 339 335 335 </t>
  </si>
  <si>
    <t xml:space="preserve">20:13:57.280 -&gt; 307) *4* 283 287 287 300 423 393 283 280 271 263 264 256 260 260 264 264 263 279 404 423 383 438 426 409 402 407 510 415 420 416 416 420 416 429 437 459 510 510 507 400 409 485 481 476 480 494 485 494 493 489 502 506 510 510 0 510 0 510 510 510 510 510 510 510 510 510 364 352 339 335 335 </t>
  </si>
  <si>
    <t xml:space="preserve">20:13:57.763 -&gt; 808) *4* 283 287 287 300 423 393 283 275 275 267 262 272 263 263 259 268 272 279 404 423 383 438 426 409 402 407 510 415 420 416 416 420 416 429 437 459 510 510 507 400 409 485 481 476 480 494 485 494 493 489 502 506 510 510 0 510 0 510 510 510 510 510 510 510 510 510 364 352 339 335 335 </t>
  </si>
  <si>
    <t xml:space="preserve">20:13:58.293 -&gt; 1309) *4* 283 287 287 300 423 393 283 275 275 267 262 272 263 263 259 268 272 281 285 289 298 396 396 400 395 400 404 415 420 416 416 420 416 429 437 459 510 510 507 400 409 485 481 476 480 494 485 494 493 489 502 506 510 510 0 510 0 510 510 510 510 510 510 510 510 510 364 352 339 335 335 </t>
  </si>
  <si>
    <t xml:space="preserve">20:13:58.771 -&gt; 1810) *4* 283 287 287 300 423 393 283 275 275 267 262 272 263 263 259 268 272 281 285 289 298 396 396 400 395 400 404 408 416 412 416 416 416 416 420 425 424 510 507 400 409 485 481 476 480 494 485 494 493 489 502 506 510 510 0 510 0 510 510 510 510 510 510 510 510 510 364 352 339 335 335 </t>
  </si>
  <si>
    <t xml:space="preserve">20:13:59.292 -&gt; 2311) *4* 283 287 287 300 423 393 283 275 275 267 262 272 263 263 259 268 272 281 285 289 298 396 396 400 395 400 404 408 416 412 416 416 416 416 420 425 424 429 438 450 510 413 493 493 493 489 489 498 493 489 502 506 510 510 0 510 0 510 510 510 510 510 510 510 510 510 364 352 339 335 335 </t>
  </si>
  <si>
    <t xml:space="preserve">20:13:59.779 -&gt; 2812) *4* 283 287 287 300 423 393 283 275 275 267 262 272 263 263 259 268 272 281 285 289 298 396 396 400 395 400 404 408 416 412 416 416 416 416 420 425 424 429 438 450 510 413 493 493 493 489 489 498 480 489 489 489 510 0 510 0 510 510 510 510 510 510 510 510 510 510 364 352 339 335 335 </t>
  </si>
  <si>
    <t xml:space="preserve">20:14:00.269 -&gt; 3313) *4* 283 287 287 300 423 393 283 275 275 267 262 272 263 263 259 268 272 281 285 289 298 396 396 400 395 400 404 408 416 412 416 416 416 416 420 425 424 429 438 450 510 413 493 493 493 489 489 498 480 489 489 489 510 0 510 0 510 510 510 510 510 510 510 510 510 510 360 357 339 335 335 </t>
  </si>
  <si>
    <t xml:space="preserve">20:14:00.793 -&gt; 3046) *4* 283 287 287 300 423 393 283 275 275 267 262 272 263 263 259 268 272 281 285 289 298 396 396 400 395 400 404 408 416 412 416 416 416 416 420 425 424 429 438 450 510 413 493 493 493 489 489 498 480 489 489 489 510 0 510 0 510 510 510 510 510 510 0 510 510 510 365 356 335 331 331 </t>
  </si>
  <si>
    <t xml:space="preserve">20:14:01.279 -&gt; 2545) *2* 283 287 287 300 423 393 283 275 275 267 262 272 263 263 259 268 272 281 285 289 298 396 396 400 395 400 404 408 416 412 416 416 416 416 420 425 424 429 438 450 510 413 493 493 493 489 489 498 480 489 489 489 510 510 0 510 510 510 510 510 510 510 510 510 510 510 365 356 335 331 331 </t>
  </si>
  <si>
    <t xml:space="preserve">20:14:01.766 -&gt; 2044) *4* 283 287 287 300 423 393 283 275 275 267 262 272 263 263 259 268 272 281 285 289 298 396 396 400 395 400 404 408 416 412 416 416 416 416 420 425 424 429 438 450 510 413 489 489 476 489 481 489 489 489 493 493 510 510 0 510 510 510 510 510 510 510 510 510 510 510 365 356 335 331 331 </t>
  </si>
  <si>
    <t xml:space="preserve">20:14:02.287 -&gt; 1543) *4* 283 287 287 300 423 393 283 275 275 267 262 272 263 263 259 268 272 281 285 289 298 396 396 400 395 400 404 408 416 412 416 416 416 425 429 446 510 510 507 507 493 489 489 489 476 489 481 489 489 489 493 493 510 510 0 510 510 510 510 510 510 510 510 510 510 510 365 356 335 331 331 </t>
  </si>
  <si>
    <t xml:space="preserve">20:14:02.774 -&gt; 1042) *4* 283 287 287 300 423 393 283 275 275 267 262 272 263 263 259 268 272 281 285 289 298 396 395 399 403 408 407 403 407 411 412 420 416 425 429 446 510 510 507 507 493 489 489 489 476 489 481 489 489 489 493 493 510 510 0 510 510 510 510 510 510 510 510 510 510 510 365 356 335 331 331 </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</si>
  <si>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</si>
  <si>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</si>
  <si>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</si>
  <si>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</si>
  <si>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</si>
  <si>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</si>
  <si>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</si>
  <si>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</si>
  <si>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</si>
  <si>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</si>
  <si>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</si>
  <si>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</si>
  <si>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</si>
  <si>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</si>
  <si>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</si>
  <si>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</si>
  <si>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</si>
  <si>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</si>
  <si>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</si>
  <si>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</si>
  <si>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</si>
  <si>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</si>
  <si>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</si>
  <si>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</si>
  <si>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</si>
  <si>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</si>
  <si>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</si>
  <si>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</si>
  <si>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</si>
  <si>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</si>
  <si>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</si>
  <si>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</si>
  <si>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</si>
  <si>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</si>
  <si>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</si>
  <si>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</si>
  <si>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</si>
  <si>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</si>
  <si>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</si>
  <si>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</si>
  <si>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</si>
  <si>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</si>
  <si>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</si>
  <si>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</si>
  <si>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</si>
  <si>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</si>
  <si>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</si>
  <si>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</si>
  <si>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</si>
  <si>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</si>
  <si>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</si>
  <si>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</si>
  <si>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</si>
  <si>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</si>
  <si>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</si>
  <si>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</si>
  <si>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</si>
  <si>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</si>
  <si>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</si>
  <si>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</si>
  <si>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</si>
  <si>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</si>
  <si>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</si>
  <si>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</si>
  <si>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</si>
  <si>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</si>
  <si>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</si>
  <si>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</si>
  <si>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</si>
  <si>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</si>
  <si>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</si>
  <si>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 xml:space="preserve">1:27:44.229 -&gt; Radar ch 0 2863) *4* 571 576 584 589 606 618 627 609 588 589 584 576 584 580 580 584 584 588 592 596 605 738 751 751 770 766 766 321 317 317 312 308 308 308 312 308 321 326 1852 1848 1878 1938 2454 2471 2489 2371 2367 2358 2358 2353 2349 2354 2359 649 632 628 629 620 624 620 616 620 625 620 436 428 415 410 419 419 </t>
  </si>
  <si>
    <t xml:space="preserve">21:27:44.753 -&gt; Radar ch 0 2362) *4* 571 576 584 589 606 618 627 609 588 589 584 576 584 580 580 584 584 588 592 596 605 738 751 751 770 766 766 321 317 317 312 308 308 308 312 308 321 326 1852 1848 1878 1938 2454 2471 2489 2371 2367 2358 2358 2353 2349 2354 2345 654 633 633 629 624 620 621 616 621 616 620 436 428 415 410 419 419 </t>
  </si>
  <si>
    <t xml:space="preserve">21:27:45.259 -&gt; Radar ch 0 1861) *4* 571 576 584 589 606 618 627 609 588 589 584 576 584 580 580 584 584 588 592 596 605 738 751 751 770 766 766 321 317 317 312 308 308 308 312 308 321 326 1852 1848 1878 2458 2463 2463 2393 2367 2363 2359 2354 2358 2355 2336 2345 654 633 633 629 624 620 621 616 621 616 620 436 428 415 410 419 419 </t>
  </si>
  <si>
    <t xml:space="preserve">21:27:45.725 -&gt; Radar ch 0 1360) *4* 571 576 584 589 606 618 627 609 588 589 584 576 584 580 580 584 584 588 592 596 605 738 751 751 770 766 766 321 317 317 316 315 315 315 315 315 320 328 1827 1883 1951 2458 2463 2463 2393 2367 2363 2359 2354 2358 2355 2336 2345 654 633 633 629 624 620 621 616 621 616 620 436 428 415 410 419 419 </t>
  </si>
  <si>
    <t xml:space="preserve">21:27:46.232 -&gt; Radar ch 0 859) *4* 571 576 584 589 606 618 627 609 588 589 584 576 584 580 580 584 584 588 592 627 601 609 606 600 604 634 337 324 319 320 316 315 315 315 315 315 320 328 1827 1883 1951 2458 2463 2463 2393 2367 2363 2359 2354 2358 2355 2336 2345 654 633 633 629 624 620 621 616 621 616 620 436 428 415 410 419 419 </t>
  </si>
  <si>
    <t xml:space="preserve">21:27:46.727 -&gt; Radar ch 0 358) *4* 571 576 584 589 606 618 627 609 600 587 579 583 583 579 583 583 583 605 592 627 601 609 606 600 604 634 337 324 319 320 316 315 315 315 315 315 320 328 1827 1883 1951 2458 2463 2463 2393 2367 2363 2359 2354 2358 2355 2336 2345 654 633 633 629 624 620 621 616 621 616 620 436 428 415 410 419 419 </t>
  </si>
  <si>
    <t xml:space="preserve">21:27:47.251 -&gt; Radar ch 0 143) *4* 575 580 585 593 605 614 665 609 600 587 579 583 583 579 583 583 583 605 592 627 601 609 606 600 604 634 337 324 319 320 316 315 315 315 315 315 320 328 1827 1883 1951 2458 2463 2463 2393 2367 2363 2359 2354 2358 2355 2336 2345 654 633 633 629 624 620 621 616 621 616 620 436 428 415 410 419 419 </t>
  </si>
  <si>
    <t>bottle 3</t>
  </si>
  <si>
    <t>bottle 0</t>
  </si>
  <si>
    <t xml:space="preserve">:30:03.037 -&gt; Radar ch 0 2606) *4* 575 580 589 593 593 606 623 601 593 589 584 580 580 580 581 581 580 580 588 597 606 727 728 728 729 734 743 747 755 772 1736 1745 1749 1745 493 378 387 357 312 312 316 325 321 362 366 387 2349 2344 2345 2341 2341 2341 2341 658 636 637 628 625 620 616 616 625 625 625 427 428 414 419 423 411 </t>
  </si>
  <si>
    <t xml:space="preserve">21:30:03.540 -&gt; Radar ch 0 3107) *4* 575 580 589 593 593 606 623 601 593 589 584 580 580 580 581 581 580 580 588 597 606 727 728 728 729 734 743 747 755 772 1736 1745 1749 1745 493 378 387 357 312 312 316 325 321 362 366 387 2349 2344 2345 2341 2341 2341 2341 658 636 637 628 619 619 624 616 620 620 620 444 428 428 423 423 411 </t>
  </si>
  <si>
    <t xml:space="preserve">21:30:04.014 -&gt; Radar ch 0 2740) *4* 575 580 589 593 593 606 623 601 593 589 584 580 580 580 581 581 580 580 588 597 606 727 728 728 729 734 743 747 755 772 1736 1745 1749 1745 493 378 387 357 312 312 316 325 321 362 366 387 2349 2344 2345 2341 2341 2341 2341 658 636 637 628 619 619 624 616 620 625 620 436 428 423 419 414 419 </t>
  </si>
  <si>
    <t xml:space="preserve">21:30:04.515 -&gt; Radar ch 0 2239) *2* 575 580 589 593 593 606 623 601 593 589 584 580 580 580 581 581 580 580 588 597 606 727 728 728 729 734 743 747 755 772 1736 1745 1749 1745 493 378 387 357 312 312 316 325 321 362 366 387 2349 2344 2345 2337 2342 2341 2342 645 632 629 624 624 621 620 616 620 625 620 436 428 423 419 414 419 </t>
  </si>
  <si>
    <t xml:space="preserve">21:30:05.041 -&gt; Radar ch 0 1738) *4* 575 580 589 593 593 606 623 601 593 589 584 580 580 580 581 581 580 580 588 597 606 727 728 728 729 734 743 747 755 772 1736 1745 1749 1745 493 378 387 357 316 308 316 321 366 383 2345 2354 2346 2345 2346 2337 2342 2341 2342 645 632 629 624 624 621 620 616 620 625 620 436 428 423 419 414 419 </t>
  </si>
  <si>
    <t>bottle 1</t>
  </si>
  <si>
    <t xml:space="preserve">1:30:28.077 -&gt; Radar ch 0 2264) *2* 571 576 585 593 598 640 700 726 595 577 578 577 569 573 573 569 574 578 581 585 598 744 748 753 758 834 829 808 804 813 826 835 1745 1750 1750 322 318 318 322 318 322 1978 2510 2375 2375 2366 2349 2344 2353 2349 2350 2350 2351 641 637 633 629 624 620 620 621 616 621 625 436 432 415 410 410 411 </t>
  </si>
  <si>
    <t xml:space="preserve">21:30:28.607 -&gt; Radar ch 0 2765) *2* 571 576 585 593 598 640 700 726 595 577 578 577 569 573 573 569 574 578 581 585 598 744 748 753 758 834 829 808 804 813 826 835 1745 1750 1750 322 318 318 322 318 322 1978 2510 2375 2375 2366 2349 2344 2353 2349 2340 2350 2349 650 637 633 628 624 624 620 620 616 621 625 436 432 415 410 410 411 </t>
  </si>
  <si>
    <t xml:space="preserve">21:30:29.153 -&gt; Radar ch 0 3082) *1* 571 576 585 593 598 640 700 726 595 577 578 577 569 573 573 569 574 578 581 585 598 744 748 753 758 834 829 808 804 813 826 835 1745 1750 1750 322 318 318 322 318 322 1978 2510 2375 2375 2366 2349 2344 2353 2349 2340 2350 2349 650 637 633 628 624 624 620 620 621 625 625 436 428 419 423 410 411 </t>
  </si>
  <si>
    <t>bottle 2</t>
  </si>
  <si>
    <t xml:space="preserve">:58.135 -&gt; Radar ch 0 584) *4* 571 576 584 598 602 614 670 726 735 735 593 585 589 584 588 592 592 601 708 719 704 735 715 734 728 773 357 336 331 318 318 314 314 310 310 314 314 314 314 323 332 336 2522 2552 2380 2354 2359 2351 2355 2351 2351 2346 2355 646 638 633 629 620 620 625 621 621 620 620 445 428 423 419 415 419 </t>
  </si>
  <si>
    <t xml:space="preserve">21:30:58.702 -&gt; Radar ch 0 1085) *4* 571 576 584 598 602 614 670 726 735 735 593 585 589 585 585 593 589 743 760 777 791 805 884 837 728 773 357 336 331 318 318 314 314 310 310 314 314 314 314 323 332 336 2522 2552 2380 2354 2359 2351 2355 2351 2351 2346 2355 646 638 633 629 620 620 625 621 621 620 620 445 428 423 419 415 419 </t>
  </si>
  <si>
    <t xml:space="preserve">21:30:59.151 -&gt; Radar ch 0 1586) *4* 571 576 584 598 602 614 670 726 735 735 593 585 589 585 585 593 589 743 760 777 791 805 884 837 815 807 811 365 330 322 322 318 314 309 309 314 314 314 314 323 332 336 2522 2552 2380 2354 2359 2351 2355 2351 2351 2346 2355 646 638 633 629 620 620 625 621 621 620 620 445 428 423 419 415 419 </t>
  </si>
  <si>
    <t xml:space="preserve">21:30:59.646 -&gt; Radar ch 0 2087) *4* 571 576 584 598 602 614 670 726 735 735 593 585 589 585 585 593 589 743 760 777 791 805 884 837 815 807 811 365 330 322 322 318 314 309 309 314 314 314 310 319 323 323 336 2539 2552 2353 2359 2351 2355 2351 2351 2346 2355 646 638 633 629 620 620 625 621 621 620 620 445 428 423 419 415 419 </t>
  </si>
  <si>
    <t xml:space="preserve">21:31:00.131 -&gt; Radar ch 0 2588) *4* 571 576 584 598 602 614 670 726 735 735 593 585 589 585 585 593 589 743 760 777 791 805 884 837 815 807 811 365 330 322 322 318 314 309 309 314 314 314 310 319 323 323 336 2539 2552 2353 2354 2358 2349 2349 2350 2350 2350 645 641 633 629 620 620 625 621 621 620 620 445 428 423 419 415 419 </t>
  </si>
  <si>
    <t xml:space="preserve">21:31:00.610 -&gt; Radar ch 0 3089) *4* 571 576 584 598 602 614 670 726 735 735 593 585 589 585 585 593 589 743 760 777 791 805 884 837 815 807 811 365 330 322 322 318 314 309 309 314 314 314 310 319 323 323 336 2539 2552 2353 2354 2358 2349 2349 2350 2350 2350 645 641 633 629 624 624 620 620 620 620 621 432 423 414 419 415 419 </t>
  </si>
  <si>
    <t xml:space="preserve">21:31:01.119 -&gt; Radar ch 0 2758) *2* 571 576 584 598 602 614 670 726 735 735 593 585 589 585 585 593 589 743 760 777 791 805 884 837 815 807 811 365 330 322 322 318 314 309 309 314 314 314 310 319 323 323 336 2539 2552 2353 2354 2358 2349 2349 2350 2350 2350 645 641 633 629 624 624 620 620 621 625 625 428 423 423 419 419 419 </t>
  </si>
  <si>
    <t xml:space="preserve">:31:32.680 -&gt; Radar ch 0 2934) *4* 575 576 584 593 610 653 687 735 735 731 735 595 586 595 591 596 595 733 728 728 728 728 728 728 733 737 745 754 326 313 313 309 313 309 317 322 317 331 1835 1857 1908 1934 2467 2375 2362 2353 2349 2349 2344 2345 2344 2341 2345 650 637 628 628 624 624 620 621 620 621 625 427 428 428 419 415 419 </t>
  </si>
  <si>
    <t xml:space="preserve">21:31:33.190 -&gt; Radar ch 0 2434) *2* 575 576 584 593 610 653 687 735 735 731 735 595 586 595 591 596 595 733 728 728 728 728 728 728 733 737 745 754 326 313 313 309 313 309 317 322 317 331 1835 1857 1908 1934 2467 2375 2362 2353 2349 2349 2344 2345 2344 2341 2345 650 642 633 629 624 625 620 620 621 621 625 427 428 428 419 415 419 </t>
  </si>
  <si>
    <t xml:space="preserve">21:31:33.715 -&gt; Radar ch 0 1933) *4* 575 576 584 593 610 653 687 735 735 731 735 595 586 595 591 596 595 733 728 728 728 728 728 728 733 737 745 754 326 313 313 309 313 309 317 322 317 331 1835 1857 1908 1934 2467 2354 2349 2358 2345 2345 2346 2341 2346 2342 2337 650 642 633 629 624 625 620 620 621 621 625 427 428 428 419 415 419 </t>
  </si>
  <si>
    <t xml:space="preserve">21:31:34.193 -&gt; Radar ch 0 1432) *4* 575 576 584 593 610 653 687 735 735 731 735 595 586 595 591 596 595 733 728 728 728 728 728 728 733 737 745 754 326 313 313 309 309 313 313 313 330 331 1939 1943 1999 2463 2459 2354 2349 2358 2345 2345 2346 2341 2346 2342 2337 650 642 633 629 624 625 620 620 621 621 625 427 428 428 419 415 419 </t>
  </si>
  <si>
    <t>bottle 4</t>
  </si>
  <si>
    <t xml:space="preserve">1:31:54.745 -&gt; Radar ch 0 65) *4* 575 580 589 593 614 652 747 738 734 734 734 594 590 590 590 594 743 752 756 766 761 774 770 362 358 345 323 318 309 318 309 318 318 336 345 345 354 1862 1883 1887 2462 2358 2362 2358 2359 2350 2346 2346 2346 2341 2342 2337 2342 646 633 629 624 624 620 620 620 620 625 625 433 423 423 423 415 419 </t>
  </si>
  <si>
    <t xml:space="preserve">21:31:55.240 -&gt; Radar ch 0 566) *4* 575 580 584 602 615 661 743 739 739 735 731 599 604 590 590 594 743 752 756 766 761 774 770 362 358 345 323 318 309 318 309 318 318 336 345 345 354 1862 1883 1887 2462 2358 2362 2358 2359 2350 2346 2346 2346 2341 2342 2337 2342 646 633 629 624 624 620 620 620 620 625 625 433 423 423 423 415 419 </t>
  </si>
  <si>
    <t xml:space="preserve">21:31:55.724 -&gt; Radar ch 0 1068) *4* 575 580 584 602 615 661 743 739 739 735 731 599 604 595 599 604 749 757 762 762 762 762 762 762 358 345 323 318 309 318 309 318 318 336 345 345 354 1862 1883 1887 2462 2358 2362 2358 2359 2350 2346 2346 2346 2341 2342 2337 2342 646 633 629 624 624 620 620 620 620 625 625 433 423 423 423 415 419 </t>
  </si>
  <si>
    <t xml:space="preserve">21:31:56.238 -&gt; Radar ch 0 1568) *4* 575 580 584 602 615 661 743 739 739 735 731 599 604 595 599 604 749 757 762 762 762 762 762 762 358 349 327 313 314 309 309 309 318 318 336 345 354 1862 1883 1887 2462 2358 2362 2358 2359 2350 2346 2346 2346 2341 2342 2337 2342 646 633 629 624 624 620 620 620 620 625 625 433 423 423 423 415 419 </t>
  </si>
  <si>
    <t>bottle 5</t>
  </si>
  <si>
    <t xml:space="preserve">32:18.269 -&gt; Radar ch 0 1780) *4* 571 580 584 593 602 649 765 748 735 739 723 727 587 587 595 595 604 599 582 719 555 524 537 636 358 345 336 318 318 309 313 309 318 318 340 336 336 341 349 1961 1892 2467 2371 2354 2350 2346 2350 2346 2341 2346 2341 2346 2341 646 642 629 629 620 620 620 620 616 625 621 436 428 423 415 419 419 </t>
  </si>
  <si>
    <t xml:space="preserve">21:32:18.770 -&gt; Radar ch 0 1279) *4* 571 580 584 593 602 649 765 748 735 739 723 727 587 587 595 595 604 599 582 719 555 524 537 636 358 345 336 318 307 320 320 1745 1745 1741 1758 1750 1844 1844 1879 1961 1892 2467 2371 2354 2350 2346 2350 2346 2341 2346 2341 2346 2341 646 642 629 629 620 620 620 620 616 625 621 436 428 423 415 419 419 </t>
  </si>
  <si>
    <t xml:space="preserve">21:32:19.298 -&gt; Radar ch 0 778) *2* 571 580 584 593 602 649 765 748 735 739 723 727 587 587 595 595 604 599 759 741 734 731 333 316 311 311 311 311 307 320 320 1745 1745 1741 1758 1750 1844 1844 1879 1961 1892 2467 2371 2354 2350 2346 2350 2346 2341 2346 2341 2346 2341 646 642 629 629 620 620 620 620 616 625 621 436 428 423 415 419 419 </t>
  </si>
  <si>
    <t xml:space="preserve">21:32:19.786 -&gt; Radar ch 0 276) *1* 571 580 584 593 602 649 765 748 739 734 730 590 594 590 590 590 607 735 759 741 734 731 333 316 311 311 311 311 307 320 320 1745 1745 1741 1758 1750 1844 1844 1879 1961 1892 2467 2371 2354 2350 2346 2350 2346 2341 2346 2341 2346 2341 646 642 629 629 620 620 620 620 616 625 621 436 428 423 415 419 419 </t>
  </si>
  <si>
    <t xml:space="preserve">21:32:20.270 -&gt; Radar ch 0 224) *4* 571 580 589 602 619 657 748 748 739 734 730 590 594 590 590 590 607 735 759 741 734 731 333 316 311 311 311 311 307 320 320 1745 1745 1741 1758 1750 1844 1844 1879 1961 1892 2467 2371 2354 2350 2346 2350 2346 2341 2346 2341 2346 2341 646 642 629 629 620 620 620 620 616 625 621 436 428 423 415 419 419 </t>
  </si>
  <si>
    <t>bottle 6</t>
  </si>
  <si>
    <t xml:space="preserve">32:44.329 -&gt; Radar ch 0 1120) *4* 575 576 585 598 606 653 743 744 739 740 735 608 582 587 591 591 599 364 339 343 343 339 335 313 313 335 326 330 334 338 352 352 1746 1758 1750 1823 1849 1857 1858 1879 1978 2454 2380 2363 2350 2354 2350 2346 2341 2346 2341 2337 2342 654 637 633 624 629 625 620 620 620 621 625 432 427 428 410 419 419 </t>
  </si>
  <si>
    <t xml:space="preserve">21:32:44.842 -&gt; Radar ch 0 619) *4* 575 576 585 598 606 653 743 744 739 740 735 608 582 587 590 590 355 360 347 338 334 318 318 309 309 335 326 330 334 338 352 352 1746 1758 1750 1823 1849 1857 1858 1879 1978 2454 2380 2363 2350 2354 2350 2346 2341 2346 2341 2337 2342 654 637 633 624 629 625 620 620 620 621 625 432 427 428 410 419 419 </t>
  </si>
  <si>
    <t xml:space="preserve">21:32:45.336 -&gt; Radar ch 0 118) *4* 575 576 585 593 614 652 747 743 739 738 734 594 581 581 590 590 355 360 347 338 334 318 318 309 309 335 326 330 334 338 352 352 1746 1758 1750 1823 1849 1857 1858 1879 1978 2454 2380 2363 2350 2354 2350 2346 2341 2346 2341 2337 2342 654 637 633 624 629 625 620 620 620 621 625 432 427 428 410 419 419 </t>
  </si>
  <si>
    <t xml:space="preserve">21:32:45.835 -&gt; Radar ch 0 383) *4* 571 580 585 597 615 653 752 743 740 738 734 594 581 581 590 590 355 360 347 338 334 318 318 309 309 335 326 330 334 338 352 352 1746 1758 1750 1823 1849 1857 1858 1879 1978 2454 2380 2363 2350 2354 2350 2346 2341 2346 2341 2337 2342 654 637 633 624 629 625 620 620 620 621 625 432 427 428 410 419 419 </t>
  </si>
  <si>
    <t xml:space="preserve">21:32:46.365 -&gt; Radar ch 0 884) *4* 571 580 585 597 615 653 752 743 740 735 735 587 591 587 582 587 586 360 347 343 334 318 318 309 309 335 326 330 334 338 352 352 1746 1758 1750 1823 1849 1857 1858 1879 1978 2454 2380 2363 2350 2354 2350 2346 2341 2346 2341 2337 2342 654 637 633 624 629 625 620 620 620 621 625 432 427 428 410 419 419 </t>
  </si>
  <si>
    <t xml:space="preserve">21:32:46.831 -&gt; Radar ch 0 1385) *4* 571 580 585 597 615 653 752 743 740 735 735 587 591 587 582 587 586 360 347 343 343 338 339 334 313 313 313 339 334 338 351 352 1746 1758 1750 1823 1849 1857 1858 1879 1978 2454 2380 2363 2350 2354 2350 2346 2341 2346 2341 2337 2342 654 637 633 624 629 625 620 620 620 621 625 432 427 428 410 419 419 </t>
  </si>
  <si>
    <t>bottle 5B</t>
  </si>
  <si>
    <t xml:space="preserve">1:33:15.925 -&gt; Radar ch 0 1297) *4* 571 576 584 593 598 615 670 722 599 594 581 578 573 573 578 573 573 577 581 585 594 611 827 824 323 315 306 315 315 315 1745 1741 1750 1746 1789 1767 1823 1853 1870 1883 1956 2467 2367 2375 2358 2354 2350 2346 2337 2341 2341 2342 2346 654 641 629 629 625 624 620 621 616 625 625 440 419 419 419 415 419 </t>
  </si>
  <si>
    <t xml:space="preserve">21:33:16.426 -&gt; Radar ch 0 796) *4* 571 576 584 593 598 615 670 722 599 594 581 578 573 573 578 573 573 577 581 590 589 752 757 319 315 310 310 311 311 315 1745 1741 1750 1746 1789 1767 1823 1853 1870 1883 1956 2467 2367 2375 2358 2354 2350 2346 2337 2341 2341 2342 2346 654 641 629 629 625 624 620 621 616 625 625 440 419 419 419 415 419 </t>
  </si>
  <si>
    <t xml:space="preserve">21:33:16.914 -&gt; Radar ch 0 295) *4* 571 576 584 593 598 615 670 734 589 585 576 576 576 572 572 576 577 577 581 590 589 752 757 319 315 310 310 311 311 315 1745 1741 1750 1746 1789 1767 1823 1853 1870 1883 1956 2467 2367 2375 2358 2354 2350 2346 2337 2341 2341 2342 2346 654 641 629 629 625 624 620 621 616 625 625 440 419 419 419 415 419 </t>
  </si>
  <si>
    <t>3A</t>
  </si>
  <si>
    <t>0A</t>
  </si>
  <si>
    <t>1A</t>
  </si>
  <si>
    <t>2A</t>
  </si>
  <si>
    <t>3B4</t>
  </si>
  <si>
    <t>3B2</t>
  </si>
  <si>
    <t>4A</t>
  </si>
  <si>
    <t>5A</t>
  </si>
  <si>
    <t>6A</t>
  </si>
  <si>
    <t>5B</t>
  </si>
  <si>
    <t>Threshold</t>
  </si>
  <si>
    <t xml:space="preserve">2:14:44.414 -&gt; Radar ch 0 910) *4* 1174 1072 1077 1051 305 300 301 292 292 297 309 847 843 847 843 847 847 847 847 852 856 864 873 928 992 1014 993 672 659 347 330 325 312 312 308 312 308 308 308 313 313 317 317 326 330 343 487 500 495 513 619 624 624 624 633 628 624 629 492 479 470 466 466 462 470 471 484 488 509 645 </t>
  </si>
  <si>
    <t xml:space="preserve">22:14:44.916 -&gt; Radar ch 0 1412) *4* 1174 1072 1077 1051 305 300 301 292 292 297 309 847 843 847 843 847 847 847 847 852 852 865 873 895 984 988 1006 1006 1088 360 338 325 312 312 308 312 308 308 308 313 313 317 317 326 330 343 487 500 495 513 619 624 624 624 633 628 624 629 492 479 470 466 466 462 470 471 484 488 509 645 </t>
  </si>
  <si>
    <t xml:space="preserve">22:14:45.451 -&gt; Radar ch 0 1912) *4* 1174 1072 1077 1051 305 300 301 292 292 297 309 847 843 847 843 847 847 847 847 852 852 865 873 895 984 988 1006 1006 1088 360 338 325 321 317 312 312 312 312 312 313 312 317 317 326 330 343 487 500 495 513 619 624 624 624 633 628 624 629 492 479 470 466 466 462 470 471 484 488 509 645 </t>
  </si>
  <si>
    <t xml:space="preserve"> Radar ch 0 ...3456 | 1179 1175 1029 956 309 296 301 301 292 301 847 847 843 843 847 843 847 847 852 851 860 864 885 941 988 988 662 654 655 351 329 325 316 316 316 308 312 312 312 312 312 317 321 321 330 347 454 458 458 471 481 494 687 679 658 632 624 633 487 479 479 471 466 471 471 475 479 488 505 645 </t>
  </si>
  <si>
    <t xml:space="preserve">22:31:57.860 -&gt; Radar ch 0 ...3456 | 1179 1175 1029 956 309 296 301 301 292 301 847 847 843 843 847 843 847 847 852 851 860 864 885 941 988 988 662 1079 363 338 325 321 317 312 312 312 312 312 312 312 312 317 321 321 330 347 454 458 458 471 481 494 687 679 658 632 624 633 487 479 479 471 466 471 471 475 479 488 505 645 </t>
  </si>
  <si>
    <t xml:space="preserve">22:31:58.343 -&gt; Radar ch 0 ...3456 | 1179 1175 1029 956 309 296 301 301 292 301 847 847 843 843 847 843 847 847 851 851 860 860 864 983 996 997 1001 1079 363 338 325 321 317 312 312 312 312 312 312 312 312 317 321 321 330 347 454 458 458 471 481 494 687 679 658 632 624 633 487 479 479 471 466 471 471 475 479 488 505 645 </t>
  </si>
  <si>
    <t xml:space="preserve">22:31:58.856 -&gt; Radar ch 0 ...3456 | 1179 1175 1029 956 309 301 292 292 292 305 309 847 843 838 842 842 847 847 851 851 860 860 864 983 996 997 1001 1079 363 338 325 321 317 312 312 312 312 312 312 312 312 317 321 321 330 347 454 458 458 471 481 494 687 679 658 632 624 633 487 479 479 471 466 471 471 475 479 488 505 645 </t>
  </si>
  <si>
    <t xml:space="preserve">22:31:59.327 -&gt; Radar ch 0 ...3456 | 1167 1046 1021 956 305 305 301 292 292 305 309 847 843 838 842 842 847 847 851 851 860 860 864 983 996 997 1001 1079 363 338 325 321 317 312 312 312 312 312 312 312 312 317 321 321 330 347 454 458 458 471 481 494 687 679 658 632 624 633 487 479 479 471 466 471 471 475 479 488 505 645 </t>
  </si>
  <si>
    <t>#define DISTANCE_SCALE 0.34/2    // mm per µs</t>
  </si>
  <si>
    <t>mm/µs</t>
  </si>
  <si>
    <t>B0</t>
  </si>
  <si>
    <t>B0+B3</t>
  </si>
  <si>
    <t>B3</t>
  </si>
  <si>
    <t>B3+B6</t>
  </si>
  <si>
    <t>B6</t>
  </si>
  <si>
    <t>B0+B6</t>
  </si>
  <si>
    <t>a=1</t>
  </si>
  <si>
    <t>a=2</t>
  </si>
  <si>
    <t>a=3</t>
  </si>
  <si>
    <t>C[0]</t>
  </si>
  <si>
    <t>C[1]</t>
  </si>
  <si>
    <t>C[2]</t>
  </si>
  <si>
    <t>C[3]</t>
  </si>
  <si>
    <t>C[4]</t>
  </si>
  <si>
    <t>a=4</t>
  </si>
  <si>
    <t xml:space="preserve">7.027 -&gt; Radar ch 0 [C...X. 1] 1033 1025 377 369 364 351 351 356 347 347 347 357 356 356 356 365 386 408 941 945 954 954 980 1090 1115 750 733 720 711 510 510 493 493 347 338 325 317 312 308 313 313 313 313 322 330 340 357 374 587 587 588 601 606 618 502 481 478 469 473 465 465 465 465 465 465 469 470 470 474 474 </t>
  </si>
  <si>
    <t xml:space="preserve">00:56:27.568 -&gt; Radar ch 0 [C...X. 1] 1033 1021 1017 373 365 356 352 357 357 357 357 357 356 356 356 365 386 408 941 945 954 954 980 1090 1115 750 733 720 711 510 510 493 493 347 338 325 317 312 308 313 313 313 313 322 330 340 357 374 587 587 588 601 606 618 502 481 478 469 473 465 465 465 465 465 465 469 470 470 474 474 </t>
  </si>
  <si>
    <t xml:space="preserve">00:56:28.059 -&gt; Radar ch 0 [C...X. 1] 1033 1021 1017 373 365 356 352 357 357 357 357 357 357 362 366 370 378 408 946 946 946 950 967 1090 1115 750 733 720 711 510 510 493 493 347 338 325 317 312 308 313 313 313 313 322 330 340 357 374 587 587 588 601 606 618 502 481 478 469 473 465 465 465 465 465 465 469 470 470 474 474 </t>
  </si>
  <si>
    <t xml:space="preserve">00:56:28.549 -&gt; Radar ch 0 [C...X. 1] 1033 1021 1017 373 365 356 352 357 357 357 357 357 357 362 366 370 378 408 946 946 946 950 967 1040 1103 1111 1217 648 638 629 497 497 493 356 338 325 317 312 308 313 313 313 313 322 330 340 357 374 587 587 588 601 606 618 502 481 478 469 473 465 465 465 465 465 465 469 470 470 474 474 </t>
  </si>
  <si>
    <t xml:space="preserve">00:56:29.042 -&gt; Radar ch 0 [C...X. 1] 1033 1021 1017 373 365 356 352 357 357 357 357 357 357 362 366 370 378 408 946 946 946 950 967 1040 1103 1111 1217 648 638 629 497 497 493 356 338 321 316 316 312 312 312 312 308 317 326 340 357 374 587 587 588 601 606 618 502 481 478 469 473 465 465 465 465 465 465 469 470 470 474 474 </t>
  </si>
  <si>
    <t xml:space="preserve">:01:41.798 -&gt; Radar ch 1 [C.XXXX 0] 1029 1021 1016 369 356 352 357 352 353 357 353 353 362 362 366 370 374 391 946 946 946 950 967 1077 1107 332 324 315 319 315 315 311 306 311 311 307 311 308 307 308 303 312 317 325 330 343 352 577 577 581 585 585 598 598 490 486 473 473 465 465 465 465 465 465 465 469 470 474 470 474 </t>
  </si>
  <si>
    <t xml:space="preserve">01:01:42.299 -&gt; Radar ch 1 [C.XXXX 0] 1029 1021 1016 369 356 352 357 352 353 357 353 353 362 362 366 370 374 391 946 946 946 950 967 1077 1107 332 324 315 319 315 315 311 306 311 311 307 307 312 308 312 312 317 317 339 348 370 577 577 577 581 585 585 598 598 490 486 473 473 465 465 465 465 465 465 465 469 470 474 470 474 </t>
  </si>
  <si>
    <t xml:space="preserve">01:01:42.800 -&gt; Radar ch 1 [C.XXXX 0] 1029 1021 1016 369 356 352 357 352 353 357 353 353 362 362 366 370 374 391 946 946 946 950 967 1077 1107 336 319 319 315 310 306 306 311 311 311 312 307 312 308 312 312 317 317 339 348 370 577 577 577 581 585 585 598 598 490 486 473 473 465 465 465 465 465 465 465 469 470 474 470 474 </t>
  </si>
  <si>
    <t>C1</t>
  </si>
  <si>
    <t>C2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</si>
</sst>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8"/>
      <name val="Calibri"/>
      <family val="2"/>
      <scheme val="minor"/>
    </font>
    <font>
      <sz val="11"/>
      <color rgb="FFFF0000"/>
      <name val="Calibri"/>
      <family val="2"/>
      <scheme val="minor"/>
    </font>
    <font>
      <b/>
      <sz val="11"/>
      <color rgb="FFFF00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2" tint="-9.9978637043366805E-2"/>
        <bgColor indexed="64"/>
      </patternFill>
    </fill>
  </fills>
  <borders count="1">
    <border>
      <left/>
      <right/>
      <top/>
      <bottom/>
      <diagonal/>
    </border>
  </borders>
  <cellStyleXfs count="1">
    <xf numFmtId="0" fontId="0" fillId="0" borderId="0"/>
  </cellStyleXfs>
  <cellXfs count="17">
    <xf numFmtId="0" fontId="0" fillId="0" borderId="0" xfId="0"/>
    <xf numFmtId="164" fontId="0" fillId="0" borderId="0" xfId="0" applyNumberFormat="1"/>
    <xf numFmtId="0" fontId="1" fillId="0" borderId="0" xfId="0" applyFont="1"/>
    <xf numFmtId="0" fontId="0" fillId="0" borderId="0" xfId="0" applyFont="1"/>
    <xf numFmtId="0" fontId="1" fillId="2" borderId="0" xfId="0" applyFont="1" applyFill="1"/>
    <xf numFmtId="0" fontId="0" fillId="0" borderId="0" xfId="0" quotePrefix="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0" borderId="0" xfId="0" applyAlignment="1">
      <alignment horizontal="center"/>
    </xf>
    <xf numFmtId="0" fontId="1" fillId="0" borderId="0" xfId="0" applyFont="1" applyAlignment="1">
      <alignment horizontal="center"/>
    </xf>
    <xf numFmtId="0" fontId="1" fillId="0" borderId="0" xfId="0" quotePrefix="1" applyFont="1"/>
    <xf numFmtId="0" fontId="4" fillId="0" borderId="0" xfId="0" applyFont="1" applyAlignment="1">
      <alignment horizontal="center"/>
    </xf>
    <xf numFmtId="0" fontId="3" fillId="0" borderId="0" xfId="0" applyFont="1"/>
    <xf numFmtId="0" fontId="4" fillId="0" borderId="0" xfId="0" applyFont="1"/>
  </cellXfs>
  <cellStyles count="1">
    <cellStyle name="Normal" xfId="0" builtinId="0"/>
  </cellStyles>
  <dxfs count="10">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measurements!$A$22</c:f>
              <c:strCache>
                <c:ptCount val="1"/>
                <c:pt idx="0">
                  <c:v>695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measurements!$B$21:$BT$21</c:f>
              <c:strCache>
                <c:ptCount val="71"/>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s17</c:v>
                </c:pt>
                <c:pt idx="17">
                  <c:v>s18</c:v>
                </c:pt>
                <c:pt idx="18">
                  <c:v>s19</c:v>
                </c:pt>
                <c:pt idx="19">
                  <c:v>s20</c:v>
                </c:pt>
                <c:pt idx="20">
                  <c:v>s21</c:v>
                </c:pt>
                <c:pt idx="21">
                  <c:v>s22</c:v>
                </c:pt>
                <c:pt idx="22">
                  <c:v>s23</c:v>
                </c:pt>
                <c:pt idx="23">
                  <c:v>s24</c:v>
                </c:pt>
                <c:pt idx="24">
                  <c:v>s25</c:v>
                </c:pt>
                <c:pt idx="25">
                  <c:v>s26</c:v>
                </c:pt>
                <c:pt idx="26">
                  <c:v>s27</c:v>
                </c:pt>
                <c:pt idx="27">
                  <c:v>s28</c:v>
                </c:pt>
                <c:pt idx="28">
                  <c:v>s29</c:v>
                </c:pt>
                <c:pt idx="29">
                  <c:v>s30</c:v>
                </c:pt>
                <c:pt idx="30">
                  <c:v>s31</c:v>
                </c:pt>
                <c:pt idx="31">
                  <c:v>s32</c:v>
                </c:pt>
                <c:pt idx="32">
                  <c:v>s33</c:v>
                </c:pt>
                <c:pt idx="33">
                  <c:v>s34</c:v>
                </c:pt>
                <c:pt idx="34">
                  <c:v>s35</c:v>
                </c:pt>
                <c:pt idx="35">
                  <c:v>s36</c:v>
                </c:pt>
                <c:pt idx="36">
                  <c:v>s37</c:v>
                </c:pt>
                <c:pt idx="37">
                  <c:v>s38</c:v>
                </c:pt>
                <c:pt idx="38">
                  <c:v>s39</c:v>
                </c:pt>
                <c:pt idx="39">
                  <c:v>s40</c:v>
                </c:pt>
                <c:pt idx="40">
                  <c:v>s41</c:v>
                </c:pt>
                <c:pt idx="41">
                  <c:v>s42</c:v>
                </c:pt>
                <c:pt idx="42">
                  <c:v>s43</c:v>
                </c:pt>
                <c:pt idx="43">
                  <c:v>s44</c:v>
                </c:pt>
                <c:pt idx="44">
                  <c:v>s45</c:v>
                </c:pt>
                <c:pt idx="45">
                  <c:v>s46</c:v>
                </c:pt>
                <c:pt idx="46">
                  <c:v>s47</c:v>
                </c:pt>
                <c:pt idx="47">
                  <c:v>s48</c:v>
                </c:pt>
                <c:pt idx="48">
                  <c:v>s49</c:v>
                </c:pt>
                <c:pt idx="49">
                  <c:v>s50</c:v>
                </c:pt>
                <c:pt idx="50">
                  <c:v>s51</c:v>
                </c:pt>
                <c:pt idx="51">
                  <c:v>s52</c:v>
                </c:pt>
                <c:pt idx="52">
                  <c:v>s53</c:v>
                </c:pt>
                <c:pt idx="53">
                  <c:v>s54</c:v>
                </c:pt>
                <c:pt idx="54">
                  <c:v>s55</c:v>
                </c:pt>
                <c:pt idx="55">
                  <c:v>s56</c:v>
                </c:pt>
                <c:pt idx="56">
                  <c:v>s57</c:v>
                </c:pt>
                <c:pt idx="57">
                  <c:v>s58</c:v>
                </c:pt>
                <c:pt idx="58">
                  <c:v>s59</c:v>
                </c:pt>
                <c:pt idx="59">
                  <c:v>s60</c:v>
                </c:pt>
                <c:pt idx="60">
                  <c:v>s61</c:v>
                </c:pt>
                <c:pt idx="61">
                  <c:v>s62</c:v>
                </c:pt>
                <c:pt idx="62">
                  <c:v>s63</c:v>
                </c:pt>
                <c:pt idx="63">
                  <c:v>s64</c:v>
                </c:pt>
                <c:pt idx="64">
                  <c:v>s65</c:v>
                </c:pt>
                <c:pt idx="65">
                  <c:v>s66</c:v>
                </c:pt>
                <c:pt idx="66">
                  <c:v>s67</c:v>
                </c:pt>
                <c:pt idx="67">
                  <c:v>s68</c:v>
                </c:pt>
                <c:pt idx="68">
                  <c:v>s69</c:v>
                </c:pt>
                <c:pt idx="69">
                  <c:v>s70</c:v>
                </c:pt>
                <c:pt idx="70">
                  <c:v>s71</c:v>
                </c:pt>
              </c:strCache>
            </c:strRef>
          </c:cat>
          <c:val>
            <c:numRef>
              <c:f>measurements!$B$22:$BT$22</c:f>
              <c:numCache>
                <c:formatCode>General</c:formatCode>
                <c:ptCount val="71"/>
                <c:pt idx="0">
                  <c:v>301</c:v>
                </c:pt>
                <c:pt idx="1">
                  <c:v>292</c:v>
                </c:pt>
                <c:pt idx="2">
                  <c:v>292</c:v>
                </c:pt>
                <c:pt idx="3">
                  <c:v>305</c:v>
                </c:pt>
                <c:pt idx="4">
                  <c:v>415</c:v>
                </c:pt>
                <c:pt idx="5">
                  <c:v>411</c:v>
                </c:pt>
                <c:pt idx="6">
                  <c:v>453</c:v>
                </c:pt>
                <c:pt idx="7">
                  <c:v>449</c:v>
                </c:pt>
                <c:pt idx="8">
                  <c:v>449</c:v>
                </c:pt>
                <c:pt idx="9">
                  <c:v>444</c:v>
                </c:pt>
                <c:pt idx="10">
                  <c:v>441</c:v>
                </c:pt>
                <c:pt idx="11">
                  <c:v>441</c:v>
                </c:pt>
                <c:pt idx="12">
                  <c:v>441</c:v>
                </c:pt>
                <c:pt idx="13">
                  <c:v>316</c:v>
                </c:pt>
                <c:pt idx="14">
                  <c:v>316</c:v>
                </c:pt>
                <c:pt idx="15">
                  <c:v>264</c:v>
                </c:pt>
                <c:pt idx="16">
                  <c:v>263</c:v>
                </c:pt>
                <c:pt idx="17">
                  <c:v>279</c:v>
                </c:pt>
                <c:pt idx="18">
                  <c:v>404</c:v>
                </c:pt>
                <c:pt idx="19">
                  <c:v>423</c:v>
                </c:pt>
                <c:pt idx="20">
                  <c:v>383</c:v>
                </c:pt>
                <c:pt idx="21">
                  <c:v>438</c:v>
                </c:pt>
                <c:pt idx="22">
                  <c:v>426</c:v>
                </c:pt>
                <c:pt idx="23">
                  <c:v>409</c:v>
                </c:pt>
                <c:pt idx="24">
                  <c:v>402</c:v>
                </c:pt>
                <c:pt idx="25">
                  <c:v>407</c:v>
                </c:pt>
                <c:pt idx="26">
                  <c:v>510</c:v>
                </c:pt>
                <c:pt idx="27">
                  <c:v>415</c:v>
                </c:pt>
                <c:pt idx="28">
                  <c:v>420</c:v>
                </c:pt>
                <c:pt idx="29">
                  <c:v>416</c:v>
                </c:pt>
                <c:pt idx="30">
                  <c:v>416</c:v>
                </c:pt>
                <c:pt idx="31">
                  <c:v>420</c:v>
                </c:pt>
                <c:pt idx="32">
                  <c:v>416</c:v>
                </c:pt>
                <c:pt idx="33">
                  <c:v>429</c:v>
                </c:pt>
                <c:pt idx="34">
                  <c:v>437</c:v>
                </c:pt>
                <c:pt idx="35">
                  <c:v>459</c:v>
                </c:pt>
                <c:pt idx="36">
                  <c:v>510</c:v>
                </c:pt>
                <c:pt idx="37">
                  <c:v>510</c:v>
                </c:pt>
                <c:pt idx="38">
                  <c:v>507</c:v>
                </c:pt>
                <c:pt idx="39">
                  <c:v>400</c:v>
                </c:pt>
                <c:pt idx="40">
                  <c:v>409</c:v>
                </c:pt>
                <c:pt idx="41">
                  <c:v>485</c:v>
                </c:pt>
                <c:pt idx="42">
                  <c:v>481</c:v>
                </c:pt>
                <c:pt idx="43">
                  <c:v>476</c:v>
                </c:pt>
                <c:pt idx="44">
                  <c:v>480</c:v>
                </c:pt>
                <c:pt idx="45">
                  <c:v>494</c:v>
                </c:pt>
                <c:pt idx="46">
                  <c:v>485</c:v>
                </c:pt>
                <c:pt idx="47">
                  <c:v>494</c:v>
                </c:pt>
                <c:pt idx="48">
                  <c:v>493</c:v>
                </c:pt>
                <c:pt idx="49">
                  <c:v>489</c:v>
                </c:pt>
                <c:pt idx="50">
                  <c:v>502</c:v>
                </c:pt>
                <c:pt idx="51">
                  <c:v>506</c:v>
                </c:pt>
                <c:pt idx="52">
                  <c:v>510</c:v>
                </c:pt>
                <c:pt idx="53">
                  <c:v>510</c:v>
                </c:pt>
                <c:pt idx="54">
                  <c:v>0</c:v>
                </c:pt>
                <c:pt idx="55">
                  <c:v>510</c:v>
                </c:pt>
                <c:pt idx="56">
                  <c:v>0</c:v>
                </c:pt>
                <c:pt idx="57">
                  <c:v>510</c:v>
                </c:pt>
                <c:pt idx="58">
                  <c:v>510</c:v>
                </c:pt>
                <c:pt idx="59">
                  <c:v>510</c:v>
                </c:pt>
                <c:pt idx="60">
                  <c:v>510</c:v>
                </c:pt>
                <c:pt idx="61">
                  <c:v>510</c:v>
                </c:pt>
                <c:pt idx="62">
                  <c:v>510</c:v>
                </c:pt>
                <c:pt idx="63">
                  <c:v>510</c:v>
                </c:pt>
                <c:pt idx="64">
                  <c:v>510</c:v>
                </c:pt>
                <c:pt idx="65">
                  <c:v>510</c:v>
                </c:pt>
                <c:pt idx="66">
                  <c:v>364</c:v>
                </c:pt>
                <c:pt idx="67">
                  <c:v>352</c:v>
                </c:pt>
                <c:pt idx="68">
                  <c:v>339</c:v>
                </c:pt>
                <c:pt idx="69">
                  <c:v>335</c:v>
                </c:pt>
                <c:pt idx="70">
                  <c:v>335</c:v>
                </c:pt>
              </c:numCache>
            </c:numRef>
          </c:val>
          <c:smooth val="0"/>
          <c:extLst>
            <c:ext xmlns:c16="http://schemas.microsoft.com/office/drawing/2014/chart" uri="{C3380CC4-5D6E-409C-BE32-E72D297353CC}">
              <c16:uniqueId val="{00000000-D65D-4774-8BEE-AF987F15C2F7}"/>
            </c:ext>
          </c:extLst>
        </c:ser>
        <c:ser>
          <c:idx val="1"/>
          <c:order val="1"/>
          <c:tx>
            <c:strRef>
              <c:f>measurements!$A$23</c:f>
              <c:strCache>
                <c:ptCount val="1"/>
                <c:pt idx="0">
                  <c:v>2812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measurements!$B$21:$BT$21</c:f>
              <c:strCache>
                <c:ptCount val="71"/>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s17</c:v>
                </c:pt>
                <c:pt idx="17">
                  <c:v>s18</c:v>
                </c:pt>
                <c:pt idx="18">
                  <c:v>s19</c:v>
                </c:pt>
                <c:pt idx="19">
                  <c:v>s20</c:v>
                </c:pt>
                <c:pt idx="20">
                  <c:v>s21</c:v>
                </c:pt>
                <c:pt idx="21">
                  <c:v>s22</c:v>
                </c:pt>
                <c:pt idx="22">
                  <c:v>s23</c:v>
                </c:pt>
                <c:pt idx="23">
                  <c:v>s24</c:v>
                </c:pt>
                <c:pt idx="24">
                  <c:v>s25</c:v>
                </c:pt>
                <c:pt idx="25">
                  <c:v>s26</c:v>
                </c:pt>
                <c:pt idx="26">
                  <c:v>s27</c:v>
                </c:pt>
                <c:pt idx="27">
                  <c:v>s28</c:v>
                </c:pt>
                <c:pt idx="28">
                  <c:v>s29</c:v>
                </c:pt>
                <c:pt idx="29">
                  <c:v>s30</c:v>
                </c:pt>
                <c:pt idx="30">
                  <c:v>s31</c:v>
                </c:pt>
                <c:pt idx="31">
                  <c:v>s32</c:v>
                </c:pt>
                <c:pt idx="32">
                  <c:v>s33</c:v>
                </c:pt>
                <c:pt idx="33">
                  <c:v>s34</c:v>
                </c:pt>
                <c:pt idx="34">
                  <c:v>s35</c:v>
                </c:pt>
                <c:pt idx="35">
                  <c:v>s36</c:v>
                </c:pt>
                <c:pt idx="36">
                  <c:v>s37</c:v>
                </c:pt>
                <c:pt idx="37">
                  <c:v>s38</c:v>
                </c:pt>
                <c:pt idx="38">
                  <c:v>s39</c:v>
                </c:pt>
                <c:pt idx="39">
                  <c:v>s40</c:v>
                </c:pt>
                <c:pt idx="40">
                  <c:v>s41</c:v>
                </c:pt>
                <c:pt idx="41">
                  <c:v>s42</c:v>
                </c:pt>
                <c:pt idx="42">
                  <c:v>s43</c:v>
                </c:pt>
                <c:pt idx="43">
                  <c:v>s44</c:v>
                </c:pt>
                <c:pt idx="44">
                  <c:v>s45</c:v>
                </c:pt>
                <c:pt idx="45">
                  <c:v>s46</c:v>
                </c:pt>
                <c:pt idx="46">
                  <c:v>s47</c:v>
                </c:pt>
                <c:pt idx="47">
                  <c:v>s48</c:v>
                </c:pt>
                <c:pt idx="48">
                  <c:v>s49</c:v>
                </c:pt>
                <c:pt idx="49">
                  <c:v>s50</c:v>
                </c:pt>
                <c:pt idx="50">
                  <c:v>s51</c:v>
                </c:pt>
                <c:pt idx="51">
                  <c:v>s52</c:v>
                </c:pt>
                <c:pt idx="52">
                  <c:v>s53</c:v>
                </c:pt>
                <c:pt idx="53">
                  <c:v>s54</c:v>
                </c:pt>
                <c:pt idx="54">
                  <c:v>s55</c:v>
                </c:pt>
                <c:pt idx="55">
                  <c:v>s56</c:v>
                </c:pt>
                <c:pt idx="56">
                  <c:v>s57</c:v>
                </c:pt>
                <c:pt idx="57">
                  <c:v>s58</c:v>
                </c:pt>
                <c:pt idx="58">
                  <c:v>s59</c:v>
                </c:pt>
                <c:pt idx="59">
                  <c:v>s60</c:v>
                </c:pt>
                <c:pt idx="60">
                  <c:v>s61</c:v>
                </c:pt>
                <c:pt idx="61">
                  <c:v>s62</c:v>
                </c:pt>
                <c:pt idx="62">
                  <c:v>s63</c:v>
                </c:pt>
                <c:pt idx="63">
                  <c:v>s64</c:v>
                </c:pt>
                <c:pt idx="64">
                  <c:v>s65</c:v>
                </c:pt>
                <c:pt idx="65">
                  <c:v>s66</c:v>
                </c:pt>
                <c:pt idx="66">
                  <c:v>s67</c:v>
                </c:pt>
                <c:pt idx="67">
                  <c:v>s68</c:v>
                </c:pt>
                <c:pt idx="68">
                  <c:v>s69</c:v>
                </c:pt>
                <c:pt idx="69">
                  <c:v>s70</c:v>
                </c:pt>
                <c:pt idx="70">
                  <c:v>s71</c:v>
                </c:pt>
              </c:strCache>
            </c:strRef>
          </c:cat>
          <c:val>
            <c:numRef>
              <c:f>measurements!$B$23:$BT$23</c:f>
              <c:numCache>
                <c:formatCode>General</c:formatCode>
                <c:ptCount val="71"/>
                <c:pt idx="0">
                  <c:v>283</c:v>
                </c:pt>
                <c:pt idx="1">
                  <c:v>287</c:v>
                </c:pt>
                <c:pt idx="2">
                  <c:v>287</c:v>
                </c:pt>
                <c:pt idx="3">
                  <c:v>300</c:v>
                </c:pt>
                <c:pt idx="4">
                  <c:v>423</c:v>
                </c:pt>
                <c:pt idx="5">
                  <c:v>393</c:v>
                </c:pt>
                <c:pt idx="6">
                  <c:v>283</c:v>
                </c:pt>
                <c:pt idx="7">
                  <c:v>275</c:v>
                </c:pt>
                <c:pt idx="8">
                  <c:v>275</c:v>
                </c:pt>
                <c:pt idx="9">
                  <c:v>267</c:v>
                </c:pt>
                <c:pt idx="10">
                  <c:v>262</c:v>
                </c:pt>
                <c:pt idx="11">
                  <c:v>272</c:v>
                </c:pt>
                <c:pt idx="12">
                  <c:v>263</c:v>
                </c:pt>
                <c:pt idx="13">
                  <c:v>263</c:v>
                </c:pt>
                <c:pt idx="14">
                  <c:v>259</c:v>
                </c:pt>
                <c:pt idx="15">
                  <c:v>268</c:v>
                </c:pt>
                <c:pt idx="16">
                  <c:v>272</c:v>
                </c:pt>
                <c:pt idx="17">
                  <c:v>281</c:v>
                </c:pt>
                <c:pt idx="18">
                  <c:v>285</c:v>
                </c:pt>
                <c:pt idx="19">
                  <c:v>289</c:v>
                </c:pt>
                <c:pt idx="20">
                  <c:v>298</c:v>
                </c:pt>
                <c:pt idx="21">
                  <c:v>396</c:v>
                </c:pt>
                <c:pt idx="22">
                  <c:v>396</c:v>
                </c:pt>
                <c:pt idx="23">
                  <c:v>400</c:v>
                </c:pt>
                <c:pt idx="24">
                  <c:v>395</c:v>
                </c:pt>
                <c:pt idx="25">
                  <c:v>400</c:v>
                </c:pt>
                <c:pt idx="26">
                  <c:v>404</c:v>
                </c:pt>
                <c:pt idx="27">
                  <c:v>408</c:v>
                </c:pt>
                <c:pt idx="28">
                  <c:v>416</c:v>
                </c:pt>
                <c:pt idx="29">
                  <c:v>412</c:v>
                </c:pt>
                <c:pt idx="30">
                  <c:v>416</c:v>
                </c:pt>
                <c:pt idx="31">
                  <c:v>416</c:v>
                </c:pt>
                <c:pt idx="32">
                  <c:v>416</c:v>
                </c:pt>
                <c:pt idx="33">
                  <c:v>416</c:v>
                </c:pt>
                <c:pt idx="34">
                  <c:v>420</c:v>
                </c:pt>
                <c:pt idx="35">
                  <c:v>425</c:v>
                </c:pt>
                <c:pt idx="36">
                  <c:v>424</c:v>
                </c:pt>
                <c:pt idx="37">
                  <c:v>429</c:v>
                </c:pt>
                <c:pt idx="38">
                  <c:v>438</c:v>
                </c:pt>
                <c:pt idx="39">
                  <c:v>450</c:v>
                </c:pt>
                <c:pt idx="40">
                  <c:v>510</c:v>
                </c:pt>
                <c:pt idx="41">
                  <c:v>413</c:v>
                </c:pt>
                <c:pt idx="42">
                  <c:v>493</c:v>
                </c:pt>
                <c:pt idx="43">
                  <c:v>493</c:v>
                </c:pt>
                <c:pt idx="44">
                  <c:v>493</c:v>
                </c:pt>
                <c:pt idx="45">
                  <c:v>489</c:v>
                </c:pt>
                <c:pt idx="46">
                  <c:v>489</c:v>
                </c:pt>
                <c:pt idx="47">
                  <c:v>498</c:v>
                </c:pt>
                <c:pt idx="48">
                  <c:v>480</c:v>
                </c:pt>
                <c:pt idx="49">
                  <c:v>489</c:v>
                </c:pt>
                <c:pt idx="50">
                  <c:v>489</c:v>
                </c:pt>
                <c:pt idx="51">
                  <c:v>489</c:v>
                </c:pt>
                <c:pt idx="52">
                  <c:v>510</c:v>
                </c:pt>
                <c:pt idx="53">
                  <c:v>0</c:v>
                </c:pt>
                <c:pt idx="54">
                  <c:v>510</c:v>
                </c:pt>
                <c:pt idx="55">
                  <c:v>0</c:v>
                </c:pt>
                <c:pt idx="56">
                  <c:v>510</c:v>
                </c:pt>
                <c:pt idx="57">
                  <c:v>510</c:v>
                </c:pt>
                <c:pt idx="58">
                  <c:v>510</c:v>
                </c:pt>
                <c:pt idx="59">
                  <c:v>510</c:v>
                </c:pt>
                <c:pt idx="60">
                  <c:v>510</c:v>
                </c:pt>
                <c:pt idx="61">
                  <c:v>510</c:v>
                </c:pt>
                <c:pt idx="62">
                  <c:v>510</c:v>
                </c:pt>
                <c:pt idx="63">
                  <c:v>510</c:v>
                </c:pt>
                <c:pt idx="64">
                  <c:v>510</c:v>
                </c:pt>
                <c:pt idx="65">
                  <c:v>510</c:v>
                </c:pt>
                <c:pt idx="66">
                  <c:v>364</c:v>
                </c:pt>
                <c:pt idx="67">
                  <c:v>352</c:v>
                </c:pt>
                <c:pt idx="68">
                  <c:v>339</c:v>
                </c:pt>
                <c:pt idx="69">
                  <c:v>335</c:v>
                </c:pt>
                <c:pt idx="70">
                  <c:v>335</c:v>
                </c:pt>
              </c:numCache>
            </c:numRef>
          </c:val>
          <c:smooth val="0"/>
          <c:extLst>
            <c:ext xmlns:c16="http://schemas.microsoft.com/office/drawing/2014/chart" uri="{C3380CC4-5D6E-409C-BE32-E72D297353CC}">
              <c16:uniqueId val="{00000001-D65D-4774-8BEE-AF987F15C2F7}"/>
            </c:ext>
          </c:extLst>
        </c:ser>
        <c:ser>
          <c:idx val="2"/>
          <c:order val="2"/>
          <c:tx>
            <c:strRef>
              <c:f>measurements!$A$24</c:f>
              <c:strCache>
                <c:ptCount val="1"/>
                <c:pt idx="0">
                  <c:v>3313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measurements!$B$21:$BT$21</c:f>
              <c:strCache>
                <c:ptCount val="71"/>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s17</c:v>
                </c:pt>
                <c:pt idx="17">
                  <c:v>s18</c:v>
                </c:pt>
                <c:pt idx="18">
                  <c:v>s19</c:v>
                </c:pt>
                <c:pt idx="19">
                  <c:v>s20</c:v>
                </c:pt>
                <c:pt idx="20">
                  <c:v>s21</c:v>
                </c:pt>
                <c:pt idx="21">
                  <c:v>s22</c:v>
                </c:pt>
                <c:pt idx="22">
                  <c:v>s23</c:v>
                </c:pt>
                <c:pt idx="23">
                  <c:v>s24</c:v>
                </c:pt>
                <c:pt idx="24">
                  <c:v>s25</c:v>
                </c:pt>
                <c:pt idx="25">
                  <c:v>s26</c:v>
                </c:pt>
                <c:pt idx="26">
                  <c:v>s27</c:v>
                </c:pt>
                <c:pt idx="27">
                  <c:v>s28</c:v>
                </c:pt>
                <c:pt idx="28">
                  <c:v>s29</c:v>
                </c:pt>
                <c:pt idx="29">
                  <c:v>s30</c:v>
                </c:pt>
                <c:pt idx="30">
                  <c:v>s31</c:v>
                </c:pt>
                <c:pt idx="31">
                  <c:v>s32</c:v>
                </c:pt>
                <c:pt idx="32">
                  <c:v>s33</c:v>
                </c:pt>
                <c:pt idx="33">
                  <c:v>s34</c:v>
                </c:pt>
                <c:pt idx="34">
                  <c:v>s35</c:v>
                </c:pt>
                <c:pt idx="35">
                  <c:v>s36</c:v>
                </c:pt>
                <c:pt idx="36">
                  <c:v>s37</c:v>
                </c:pt>
                <c:pt idx="37">
                  <c:v>s38</c:v>
                </c:pt>
                <c:pt idx="38">
                  <c:v>s39</c:v>
                </c:pt>
                <c:pt idx="39">
                  <c:v>s40</c:v>
                </c:pt>
                <c:pt idx="40">
                  <c:v>s41</c:v>
                </c:pt>
                <c:pt idx="41">
                  <c:v>s42</c:v>
                </c:pt>
                <c:pt idx="42">
                  <c:v>s43</c:v>
                </c:pt>
                <c:pt idx="43">
                  <c:v>s44</c:v>
                </c:pt>
                <c:pt idx="44">
                  <c:v>s45</c:v>
                </c:pt>
                <c:pt idx="45">
                  <c:v>s46</c:v>
                </c:pt>
                <c:pt idx="46">
                  <c:v>s47</c:v>
                </c:pt>
                <c:pt idx="47">
                  <c:v>s48</c:v>
                </c:pt>
                <c:pt idx="48">
                  <c:v>s49</c:v>
                </c:pt>
                <c:pt idx="49">
                  <c:v>s50</c:v>
                </c:pt>
                <c:pt idx="50">
                  <c:v>s51</c:v>
                </c:pt>
                <c:pt idx="51">
                  <c:v>s52</c:v>
                </c:pt>
                <c:pt idx="52">
                  <c:v>s53</c:v>
                </c:pt>
                <c:pt idx="53">
                  <c:v>s54</c:v>
                </c:pt>
                <c:pt idx="54">
                  <c:v>s55</c:v>
                </c:pt>
                <c:pt idx="55">
                  <c:v>s56</c:v>
                </c:pt>
                <c:pt idx="56">
                  <c:v>s57</c:v>
                </c:pt>
                <c:pt idx="57">
                  <c:v>s58</c:v>
                </c:pt>
                <c:pt idx="58">
                  <c:v>s59</c:v>
                </c:pt>
                <c:pt idx="59">
                  <c:v>s60</c:v>
                </c:pt>
                <c:pt idx="60">
                  <c:v>s61</c:v>
                </c:pt>
                <c:pt idx="61">
                  <c:v>s62</c:v>
                </c:pt>
                <c:pt idx="62">
                  <c:v>s63</c:v>
                </c:pt>
                <c:pt idx="63">
                  <c:v>s64</c:v>
                </c:pt>
                <c:pt idx="64">
                  <c:v>s65</c:v>
                </c:pt>
                <c:pt idx="65">
                  <c:v>s66</c:v>
                </c:pt>
                <c:pt idx="66">
                  <c:v>s67</c:v>
                </c:pt>
                <c:pt idx="67">
                  <c:v>s68</c:v>
                </c:pt>
                <c:pt idx="68">
                  <c:v>s69</c:v>
                </c:pt>
                <c:pt idx="69">
                  <c:v>s70</c:v>
                </c:pt>
                <c:pt idx="70">
                  <c:v>s71</c:v>
                </c:pt>
              </c:strCache>
            </c:strRef>
          </c:cat>
          <c:val>
            <c:numRef>
              <c:f>measurements!$B$24:$BT$24</c:f>
              <c:numCache>
                <c:formatCode>General</c:formatCode>
                <c:ptCount val="71"/>
                <c:pt idx="0">
                  <c:v>283</c:v>
                </c:pt>
                <c:pt idx="1">
                  <c:v>287</c:v>
                </c:pt>
                <c:pt idx="2">
                  <c:v>287</c:v>
                </c:pt>
                <c:pt idx="3">
                  <c:v>300</c:v>
                </c:pt>
                <c:pt idx="4">
                  <c:v>423</c:v>
                </c:pt>
                <c:pt idx="5">
                  <c:v>393</c:v>
                </c:pt>
                <c:pt idx="6">
                  <c:v>283</c:v>
                </c:pt>
                <c:pt idx="7">
                  <c:v>275</c:v>
                </c:pt>
                <c:pt idx="8">
                  <c:v>275</c:v>
                </c:pt>
                <c:pt idx="9">
                  <c:v>267</c:v>
                </c:pt>
                <c:pt idx="10">
                  <c:v>262</c:v>
                </c:pt>
                <c:pt idx="11">
                  <c:v>272</c:v>
                </c:pt>
                <c:pt idx="12">
                  <c:v>263</c:v>
                </c:pt>
                <c:pt idx="13">
                  <c:v>263</c:v>
                </c:pt>
                <c:pt idx="14">
                  <c:v>259</c:v>
                </c:pt>
                <c:pt idx="15">
                  <c:v>268</c:v>
                </c:pt>
                <c:pt idx="16">
                  <c:v>272</c:v>
                </c:pt>
                <c:pt idx="17">
                  <c:v>281</c:v>
                </c:pt>
                <c:pt idx="18">
                  <c:v>285</c:v>
                </c:pt>
                <c:pt idx="19">
                  <c:v>289</c:v>
                </c:pt>
                <c:pt idx="20">
                  <c:v>298</c:v>
                </c:pt>
                <c:pt idx="21">
                  <c:v>396</c:v>
                </c:pt>
                <c:pt idx="22">
                  <c:v>396</c:v>
                </c:pt>
                <c:pt idx="23">
                  <c:v>400</c:v>
                </c:pt>
                <c:pt idx="24">
                  <c:v>395</c:v>
                </c:pt>
                <c:pt idx="25">
                  <c:v>400</c:v>
                </c:pt>
                <c:pt idx="26">
                  <c:v>404</c:v>
                </c:pt>
                <c:pt idx="27">
                  <c:v>408</c:v>
                </c:pt>
                <c:pt idx="28">
                  <c:v>416</c:v>
                </c:pt>
                <c:pt idx="29">
                  <c:v>412</c:v>
                </c:pt>
                <c:pt idx="30">
                  <c:v>416</c:v>
                </c:pt>
                <c:pt idx="31">
                  <c:v>416</c:v>
                </c:pt>
                <c:pt idx="32">
                  <c:v>416</c:v>
                </c:pt>
                <c:pt idx="33">
                  <c:v>416</c:v>
                </c:pt>
                <c:pt idx="34">
                  <c:v>420</c:v>
                </c:pt>
                <c:pt idx="35">
                  <c:v>425</c:v>
                </c:pt>
                <c:pt idx="36">
                  <c:v>424</c:v>
                </c:pt>
                <c:pt idx="37">
                  <c:v>429</c:v>
                </c:pt>
                <c:pt idx="38">
                  <c:v>438</c:v>
                </c:pt>
                <c:pt idx="39">
                  <c:v>450</c:v>
                </c:pt>
                <c:pt idx="40">
                  <c:v>510</c:v>
                </c:pt>
                <c:pt idx="41">
                  <c:v>413</c:v>
                </c:pt>
                <c:pt idx="42">
                  <c:v>493</c:v>
                </c:pt>
                <c:pt idx="43">
                  <c:v>493</c:v>
                </c:pt>
                <c:pt idx="44">
                  <c:v>493</c:v>
                </c:pt>
                <c:pt idx="45">
                  <c:v>489</c:v>
                </c:pt>
                <c:pt idx="46">
                  <c:v>489</c:v>
                </c:pt>
                <c:pt idx="47">
                  <c:v>498</c:v>
                </c:pt>
                <c:pt idx="48">
                  <c:v>480</c:v>
                </c:pt>
                <c:pt idx="49">
                  <c:v>489</c:v>
                </c:pt>
                <c:pt idx="50">
                  <c:v>489</c:v>
                </c:pt>
                <c:pt idx="51">
                  <c:v>489</c:v>
                </c:pt>
                <c:pt idx="52">
                  <c:v>510</c:v>
                </c:pt>
                <c:pt idx="53">
                  <c:v>0</c:v>
                </c:pt>
                <c:pt idx="54">
                  <c:v>510</c:v>
                </c:pt>
                <c:pt idx="55">
                  <c:v>0</c:v>
                </c:pt>
                <c:pt idx="56">
                  <c:v>510</c:v>
                </c:pt>
                <c:pt idx="57">
                  <c:v>510</c:v>
                </c:pt>
                <c:pt idx="58">
                  <c:v>510</c:v>
                </c:pt>
                <c:pt idx="59">
                  <c:v>510</c:v>
                </c:pt>
                <c:pt idx="60">
                  <c:v>510</c:v>
                </c:pt>
                <c:pt idx="61">
                  <c:v>510</c:v>
                </c:pt>
                <c:pt idx="62">
                  <c:v>510</c:v>
                </c:pt>
                <c:pt idx="63">
                  <c:v>510</c:v>
                </c:pt>
                <c:pt idx="64">
                  <c:v>510</c:v>
                </c:pt>
                <c:pt idx="65">
                  <c:v>510</c:v>
                </c:pt>
                <c:pt idx="66">
                  <c:v>360</c:v>
                </c:pt>
                <c:pt idx="67">
                  <c:v>357</c:v>
                </c:pt>
                <c:pt idx="68">
                  <c:v>339</c:v>
                </c:pt>
                <c:pt idx="69">
                  <c:v>335</c:v>
                </c:pt>
                <c:pt idx="70">
                  <c:v>335</c:v>
                </c:pt>
              </c:numCache>
            </c:numRef>
          </c:val>
          <c:smooth val="0"/>
          <c:extLst>
            <c:ext xmlns:c16="http://schemas.microsoft.com/office/drawing/2014/chart" uri="{C3380CC4-5D6E-409C-BE32-E72D297353CC}">
              <c16:uniqueId val="{00000002-D65D-4774-8BEE-AF987F15C2F7}"/>
            </c:ext>
          </c:extLst>
        </c:ser>
        <c:ser>
          <c:idx val="3"/>
          <c:order val="3"/>
          <c:tx>
            <c:strRef>
              <c:f>measurements!$A$25</c:f>
              <c:strCache>
                <c:ptCount val="1"/>
                <c:pt idx="0">
                  <c:v>3046</c:v>
                </c:pt>
              </c:strCache>
            </c:strRef>
          </c:tx>
          <c:spPr>
            <a:ln w="12700" cap="rnd">
              <a:solidFill>
                <a:schemeClr val="accent4"/>
              </a:solidFill>
              <a:round/>
            </a:ln>
            <a:effectLst/>
          </c:spPr>
          <c:marker>
            <c:symbol val="circle"/>
            <c:size val="5"/>
            <c:spPr>
              <a:solidFill>
                <a:schemeClr val="accent4"/>
              </a:solidFill>
              <a:ln w="9525">
                <a:solidFill>
                  <a:schemeClr val="accent4"/>
                </a:solidFill>
              </a:ln>
              <a:effectLst/>
            </c:spPr>
          </c:marker>
          <c:cat>
            <c:strRef>
              <c:f>measurements!$B$21:$BT$21</c:f>
              <c:strCache>
                <c:ptCount val="71"/>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s17</c:v>
                </c:pt>
                <c:pt idx="17">
                  <c:v>s18</c:v>
                </c:pt>
                <c:pt idx="18">
                  <c:v>s19</c:v>
                </c:pt>
                <c:pt idx="19">
                  <c:v>s20</c:v>
                </c:pt>
                <c:pt idx="20">
                  <c:v>s21</c:v>
                </c:pt>
                <c:pt idx="21">
                  <c:v>s22</c:v>
                </c:pt>
                <c:pt idx="22">
                  <c:v>s23</c:v>
                </c:pt>
                <c:pt idx="23">
                  <c:v>s24</c:v>
                </c:pt>
                <c:pt idx="24">
                  <c:v>s25</c:v>
                </c:pt>
                <c:pt idx="25">
                  <c:v>s26</c:v>
                </c:pt>
                <c:pt idx="26">
                  <c:v>s27</c:v>
                </c:pt>
                <c:pt idx="27">
                  <c:v>s28</c:v>
                </c:pt>
                <c:pt idx="28">
                  <c:v>s29</c:v>
                </c:pt>
                <c:pt idx="29">
                  <c:v>s30</c:v>
                </c:pt>
                <c:pt idx="30">
                  <c:v>s31</c:v>
                </c:pt>
                <c:pt idx="31">
                  <c:v>s32</c:v>
                </c:pt>
                <c:pt idx="32">
                  <c:v>s33</c:v>
                </c:pt>
                <c:pt idx="33">
                  <c:v>s34</c:v>
                </c:pt>
                <c:pt idx="34">
                  <c:v>s35</c:v>
                </c:pt>
                <c:pt idx="35">
                  <c:v>s36</c:v>
                </c:pt>
                <c:pt idx="36">
                  <c:v>s37</c:v>
                </c:pt>
                <c:pt idx="37">
                  <c:v>s38</c:v>
                </c:pt>
                <c:pt idx="38">
                  <c:v>s39</c:v>
                </c:pt>
                <c:pt idx="39">
                  <c:v>s40</c:v>
                </c:pt>
                <c:pt idx="40">
                  <c:v>s41</c:v>
                </c:pt>
                <c:pt idx="41">
                  <c:v>s42</c:v>
                </c:pt>
                <c:pt idx="42">
                  <c:v>s43</c:v>
                </c:pt>
                <c:pt idx="43">
                  <c:v>s44</c:v>
                </c:pt>
                <c:pt idx="44">
                  <c:v>s45</c:v>
                </c:pt>
                <c:pt idx="45">
                  <c:v>s46</c:v>
                </c:pt>
                <c:pt idx="46">
                  <c:v>s47</c:v>
                </c:pt>
                <c:pt idx="47">
                  <c:v>s48</c:v>
                </c:pt>
                <c:pt idx="48">
                  <c:v>s49</c:v>
                </c:pt>
                <c:pt idx="49">
                  <c:v>s50</c:v>
                </c:pt>
                <c:pt idx="50">
                  <c:v>s51</c:v>
                </c:pt>
                <c:pt idx="51">
                  <c:v>s52</c:v>
                </c:pt>
                <c:pt idx="52">
                  <c:v>s53</c:v>
                </c:pt>
                <c:pt idx="53">
                  <c:v>s54</c:v>
                </c:pt>
                <c:pt idx="54">
                  <c:v>s55</c:v>
                </c:pt>
                <c:pt idx="55">
                  <c:v>s56</c:v>
                </c:pt>
                <c:pt idx="56">
                  <c:v>s57</c:v>
                </c:pt>
                <c:pt idx="57">
                  <c:v>s58</c:v>
                </c:pt>
                <c:pt idx="58">
                  <c:v>s59</c:v>
                </c:pt>
                <c:pt idx="59">
                  <c:v>s60</c:v>
                </c:pt>
                <c:pt idx="60">
                  <c:v>s61</c:v>
                </c:pt>
                <c:pt idx="61">
                  <c:v>s62</c:v>
                </c:pt>
                <c:pt idx="62">
                  <c:v>s63</c:v>
                </c:pt>
                <c:pt idx="63">
                  <c:v>s64</c:v>
                </c:pt>
                <c:pt idx="64">
                  <c:v>s65</c:v>
                </c:pt>
                <c:pt idx="65">
                  <c:v>s66</c:v>
                </c:pt>
                <c:pt idx="66">
                  <c:v>s67</c:v>
                </c:pt>
                <c:pt idx="67">
                  <c:v>s68</c:v>
                </c:pt>
                <c:pt idx="68">
                  <c:v>s69</c:v>
                </c:pt>
                <c:pt idx="69">
                  <c:v>s70</c:v>
                </c:pt>
                <c:pt idx="70">
                  <c:v>s71</c:v>
                </c:pt>
              </c:strCache>
            </c:strRef>
          </c:cat>
          <c:val>
            <c:numRef>
              <c:f>measurements!$B$25:$BT$25</c:f>
              <c:numCache>
                <c:formatCode>General</c:formatCode>
                <c:ptCount val="71"/>
                <c:pt idx="0">
                  <c:v>283</c:v>
                </c:pt>
                <c:pt idx="1">
                  <c:v>287</c:v>
                </c:pt>
                <c:pt idx="2">
                  <c:v>287</c:v>
                </c:pt>
                <c:pt idx="3">
                  <c:v>300</c:v>
                </c:pt>
                <c:pt idx="4">
                  <c:v>423</c:v>
                </c:pt>
                <c:pt idx="5">
                  <c:v>393</c:v>
                </c:pt>
                <c:pt idx="6">
                  <c:v>283</c:v>
                </c:pt>
                <c:pt idx="7">
                  <c:v>275</c:v>
                </c:pt>
                <c:pt idx="8">
                  <c:v>275</c:v>
                </c:pt>
                <c:pt idx="9">
                  <c:v>267</c:v>
                </c:pt>
                <c:pt idx="10">
                  <c:v>262</c:v>
                </c:pt>
                <c:pt idx="11">
                  <c:v>272</c:v>
                </c:pt>
                <c:pt idx="12">
                  <c:v>263</c:v>
                </c:pt>
                <c:pt idx="13">
                  <c:v>263</c:v>
                </c:pt>
                <c:pt idx="14">
                  <c:v>259</c:v>
                </c:pt>
                <c:pt idx="15">
                  <c:v>268</c:v>
                </c:pt>
                <c:pt idx="16">
                  <c:v>272</c:v>
                </c:pt>
                <c:pt idx="17">
                  <c:v>281</c:v>
                </c:pt>
                <c:pt idx="18">
                  <c:v>285</c:v>
                </c:pt>
                <c:pt idx="19">
                  <c:v>289</c:v>
                </c:pt>
                <c:pt idx="20">
                  <c:v>298</c:v>
                </c:pt>
                <c:pt idx="21">
                  <c:v>396</c:v>
                </c:pt>
                <c:pt idx="22">
                  <c:v>396</c:v>
                </c:pt>
                <c:pt idx="23">
                  <c:v>400</c:v>
                </c:pt>
                <c:pt idx="24">
                  <c:v>395</c:v>
                </c:pt>
                <c:pt idx="25">
                  <c:v>400</c:v>
                </c:pt>
                <c:pt idx="26">
                  <c:v>404</c:v>
                </c:pt>
                <c:pt idx="27">
                  <c:v>408</c:v>
                </c:pt>
                <c:pt idx="28">
                  <c:v>416</c:v>
                </c:pt>
                <c:pt idx="29">
                  <c:v>412</c:v>
                </c:pt>
                <c:pt idx="30">
                  <c:v>416</c:v>
                </c:pt>
                <c:pt idx="31">
                  <c:v>416</c:v>
                </c:pt>
                <c:pt idx="32">
                  <c:v>416</c:v>
                </c:pt>
                <c:pt idx="33">
                  <c:v>416</c:v>
                </c:pt>
                <c:pt idx="34">
                  <c:v>420</c:v>
                </c:pt>
                <c:pt idx="35">
                  <c:v>425</c:v>
                </c:pt>
                <c:pt idx="36">
                  <c:v>424</c:v>
                </c:pt>
                <c:pt idx="37">
                  <c:v>429</c:v>
                </c:pt>
                <c:pt idx="38">
                  <c:v>438</c:v>
                </c:pt>
                <c:pt idx="39">
                  <c:v>450</c:v>
                </c:pt>
                <c:pt idx="40">
                  <c:v>510</c:v>
                </c:pt>
                <c:pt idx="41">
                  <c:v>413</c:v>
                </c:pt>
                <c:pt idx="42">
                  <c:v>493</c:v>
                </c:pt>
                <c:pt idx="43">
                  <c:v>493</c:v>
                </c:pt>
                <c:pt idx="44">
                  <c:v>493</c:v>
                </c:pt>
                <c:pt idx="45">
                  <c:v>489</c:v>
                </c:pt>
                <c:pt idx="46">
                  <c:v>489</c:v>
                </c:pt>
                <c:pt idx="47">
                  <c:v>498</c:v>
                </c:pt>
                <c:pt idx="48">
                  <c:v>480</c:v>
                </c:pt>
                <c:pt idx="49">
                  <c:v>489</c:v>
                </c:pt>
                <c:pt idx="50">
                  <c:v>489</c:v>
                </c:pt>
                <c:pt idx="51">
                  <c:v>489</c:v>
                </c:pt>
                <c:pt idx="52">
                  <c:v>510</c:v>
                </c:pt>
                <c:pt idx="53">
                  <c:v>0</c:v>
                </c:pt>
                <c:pt idx="54">
                  <c:v>510</c:v>
                </c:pt>
                <c:pt idx="55">
                  <c:v>0</c:v>
                </c:pt>
                <c:pt idx="56">
                  <c:v>510</c:v>
                </c:pt>
                <c:pt idx="57">
                  <c:v>510</c:v>
                </c:pt>
                <c:pt idx="58">
                  <c:v>510</c:v>
                </c:pt>
                <c:pt idx="59">
                  <c:v>510</c:v>
                </c:pt>
                <c:pt idx="60">
                  <c:v>510</c:v>
                </c:pt>
                <c:pt idx="61">
                  <c:v>510</c:v>
                </c:pt>
                <c:pt idx="62">
                  <c:v>0</c:v>
                </c:pt>
                <c:pt idx="63">
                  <c:v>510</c:v>
                </c:pt>
                <c:pt idx="64">
                  <c:v>510</c:v>
                </c:pt>
                <c:pt idx="65">
                  <c:v>510</c:v>
                </c:pt>
                <c:pt idx="66">
                  <c:v>365</c:v>
                </c:pt>
                <c:pt idx="67">
                  <c:v>356</c:v>
                </c:pt>
                <c:pt idx="68">
                  <c:v>335</c:v>
                </c:pt>
                <c:pt idx="69">
                  <c:v>331</c:v>
                </c:pt>
                <c:pt idx="70">
                  <c:v>331</c:v>
                </c:pt>
              </c:numCache>
            </c:numRef>
          </c:val>
          <c:smooth val="0"/>
          <c:extLst>
            <c:ext xmlns:c16="http://schemas.microsoft.com/office/drawing/2014/chart" uri="{C3380CC4-5D6E-409C-BE32-E72D297353CC}">
              <c16:uniqueId val="{00000003-D65D-4774-8BEE-AF987F15C2F7}"/>
            </c:ext>
          </c:extLst>
        </c:ser>
        <c:dLbls>
          <c:showLegendKey val="0"/>
          <c:showVal val="0"/>
          <c:showCatName val="0"/>
          <c:showSerName val="0"/>
          <c:showPercent val="0"/>
          <c:showBubbleSize val="0"/>
        </c:dLbls>
        <c:marker val="1"/>
        <c:smooth val="0"/>
        <c:axId val="311549759"/>
        <c:axId val="311555999"/>
      </c:lineChart>
      <c:catAx>
        <c:axId val="311549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311555999"/>
        <c:crosses val="autoZero"/>
        <c:auto val="1"/>
        <c:lblAlgn val="ctr"/>
        <c:lblOffset val="100"/>
        <c:noMultiLvlLbl val="0"/>
      </c:catAx>
      <c:valAx>
        <c:axId val="311555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3115497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All measurements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scatterChart>
        <c:scatterStyle val="lineMarker"/>
        <c:varyColors val="0"/>
        <c:ser>
          <c:idx val="0"/>
          <c:order val="0"/>
          <c:tx>
            <c:strRef>
              <c:f>'actual calibration'!$A$63</c:f>
              <c:strCache>
                <c:ptCount val="1"/>
                <c:pt idx="0">
                  <c:v>3A</c:v>
                </c:pt>
              </c:strCache>
            </c:strRef>
          </c:tx>
          <c:spPr>
            <a:ln w="19050" cap="rnd">
              <a:solidFill>
                <a:schemeClr val="accent1"/>
              </a:solidFill>
              <a:round/>
            </a:ln>
            <a:effectLst/>
          </c:spPr>
          <c:marker>
            <c:symbol val="none"/>
          </c:marker>
          <c:xVal>
            <c:numRef>
              <c:f>'actual calibration'!$B$59:$BS$59</c:f>
              <c:numCache>
                <c:formatCode>General</c:formatCode>
                <c:ptCount val="7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numCache>
            </c:numRef>
          </c:xVal>
          <c:yVal>
            <c:numRef>
              <c:f>'actual calibration'!$B$63:$BS$63</c:f>
              <c:numCache>
                <c:formatCode>General</c:formatCode>
                <c:ptCount val="70"/>
                <c:pt idx="0">
                  <c:v>571</c:v>
                </c:pt>
                <c:pt idx="1">
                  <c:v>576</c:v>
                </c:pt>
                <c:pt idx="2">
                  <c:v>584</c:v>
                </c:pt>
                <c:pt idx="3">
                  <c:v>589</c:v>
                </c:pt>
                <c:pt idx="4">
                  <c:v>606</c:v>
                </c:pt>
                <c:pt idx="5">
                  <c:v>618</c:v>
                </c:pt>
                <c:pt idx="6">
                  <c:v>627</c:v>
                </c:pt>
                <c:pt idx="7">
                  <c:v>609</c:v>
                </c:pt>
                <c:pt idx="8">
                  <c:v>600</c:v>
                </c:pt>
                <c:pt idx="9">
                  <c:v>587</c:v>
                </c:pt>
                <c:pt idx="10">
                  <c:v>579</c:v>
                </c:pt>
                <c:pt idx="11">
                  <c:v>583</c:v>
                </c:pt>
                <c:pt idx="12">
                  <c:v>583</c:v>
                </c:pt>
                <c:pt idx="13">
                  <c:v>579</c:v>
                </c:pt>
                <c:pt idx="14">
                  <c:v>583</c:v>
                </c:pt>
                <c:pt idx="15">
                  <c:v>583</c:v>
                </c:pt>
                <c:pt idx="16">
                  <c:v>583</c:v>
                </c:pt>
                <c:pt idx="17">
                  <c:v>605</c:v>
                </c:pt>
                <c:pt idx="18">
                  <c:v>592</c:v>
                </c:pt>
                <c:pt idx="19">
                  <c:v>627</c:v>
                </c:pt>
                <c:pt idx="20">
                  <c:v>601</c:v>
                </c:pt>
                <c:pt idx="21">
                  <c:v>609</c:v>
                </c:pt>
                <c:pt idx="22">
                  <c:v>606</c:v>
                </c:pt>
                <c:pt idx="23">
                  <c:v>600</c:v>
                </c:pt>
                <c:pt idx="24">
                  <c:v>604</c:v>
                </c:pt>
                <c:pt idx="25">
                  <c:v>634</c:v>
                </c:pt>
                <c:pt idx="26">
                  <c:v>337</c:v>
                </c:pt>
                <c:pt idx="27">
                  <c:v>324</c:v>
                </c:pt>
                <c:pt idx="28">
                  <c:v>319</c:v>
                </c:pt>
                <c:pt idx="29">
                  <c:v>320</c:v>
                </c:pt>
                <c:pt idx="30">
                  <c:v>316</c:v>
                </c:pt>
                <c:pt idx="31">
                  <c:v>315</c:v>
                </c:pt>
                <c:pt idx="32">
                  <c:v>315</c:v>
                </c:pt>
                <c:pt idx="33">
                  <c:v>315</c:v>
                </c:pt>
                <c:pt idx="34">
                  <c:v>315</c:v>
                </c:pt>
                <c:pt idx="35">
                  <c:v>315</c:v>
                </c:pt>
                <c:pt idx="36">
                  <c:v>320</c:v>
                </c:pt>
                <c:pt idx="37">
                  <c:v>328</c:v>
                </c:pt>
                <c:pt idx="38">
                  <c:v>1827</c:v>
                </c:pt>
                <c:pt idx="39">
                  <c:v>1883</c:v>
                </c:pt>
                <c:pt idx="40">
                  <c:v>1951</c:v>
                </c:pt>
                <c:pt idx="41">
                  <c:v>2458</c:v>
                </c:pt>
                <c:pt idx="42">
                  <c:v>2463</c:v>
                </c:pt>
                <c:pt idx="43">
                  <c:v>2463</c:v>
                </c:pt>
                <c:pt idx="44">
                  <c:v>2393</c:v>
                </c:pt>
                <c:pt idx="45">
                  <c:v>2367</c:v>
                </c:pt>
                <c:pt idx="46">
                  <c:v>2363</c:v>
                </c:pt>
                <c:pt idx="47">
                  <c:v>2359</c:v>
                </c:pt>
                <c:pt idx="48">
                  <c:v>2354</c:v>
                </c:pt>
                <c:pt idx="49">
                  <c:v>2358</c:v>
                </c:pt>
                <c:pt idx="50">
                  <c:v>2355</c:v>
                </c:pt>
                <c:pt idx="51">
                  <c:v>2336</c:v>
                </c:pt>
                <c:pt idx="52">
                  <c:v>2345</c:v>
                </c:pt>
                <c:pt idx="53">
                  <c:v>654</c:v>
                </c:pt>
                <c:pt idx="54">
                  <c:v>633</c:v>
                </c:pt>
                <c:pt idx="55">
                  <c:v>633</c:v>
                </c:pt>
                <c:pt idx="56">
                  <c:v>629</c:v>
                </c:pt>
                <c:pt idx="57">
                  <c:v>624</c:v>
                </c:pt>
                <c:pt idx="58">
                  <c:v>620</c:v>
                </c:pt>
                <c:pt idx="59">
                  <c:v>621</c:v>
                </c:pt>
                <c:pt idx="60">
                  <c:v>616</c:v>
                </c:pt>
                <c:pt idx="61">
                  <c:v>621</c:v>
                </c:pt>
                <c:pt idx="62">
                  <c:v>616</c:v>
                </c:pt>
                <c:pt idx="63">
                  <c:v>620</c:v>
                </c:pt>
                <c:pt idx="64">
                  <c:v>436</c:v>
                </c:pt>
                <c:pt idx="65">
                  <c:v>428</c:v>
                </c:pt>
                <c:pt idx="66">
                  <c:v>415</c:v>
                </c:pt>
                <c:pt idx="67">
                  <c:v>410</c:v>
                </c:pt>
                <c:pt idx="68">
                  <c:v>419</c:v>
                </c:pt>
                <c:pt idx="69">
                  <c:v>419</c:v>
                </c:pt>
              </c:numCache>
            </c:numRef>
          </c:yVal>
          <c:smooth val="0"/>
          <c:extLst>
            <c:ext xmlns:c16="http://schemas.microsoft.com/office/drawing/2014/chart" uri="{C3380CC4-5D6E-409C-BE32-E72D297353CC}">
              <c16:uniqueId val="{00000000-7E98-4642-A048-759C4A983EBF}"/>
            </c:ext>
          </c:extLst>
        </c:ser>
        <c:ser>
          <c:idx val="1"/>
          <c:order val="1"/>
          <c:tx>
            <c:strRef>
              <c:f>'actual calibration'!$A$60</c:f>
              <c:strCache>
                <c:ptCount val="1"/>
                <c:pt idx="0">
                  <c:v>0A</c:v>
                </c:pt>
              </c:strCache>
            </c:strRef>
          </c:tx>
          <c:spPr>
            <a:ln w="19050" cap="rnd">
              <a:solidFill>
                <a:schemeClr val="accent2"/>
              </a:solidFill>
              <a:round/>
            </a:ln>
            <a:effectLst/>
          </c:spPr>
          <c:marker>
            <c:symbol val="none"/>
          </c:marker>
          <c:xVal>
            <c:numRef>
              <c:f>'actual calibration'!$B$59:$BS$59</c:f>
              <c:numCache>
                <c:formatCode>General</c:formatCode>
                <c:ptCount val="7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numCache>
            </c:numRef>
          </c:xVal>
          <c:yVal>
            <c:numRef>
              <c:f>'actual calibration'!$B$60:$BS$60</c:f>
              <c:numCache>
                <c:formatCode>General</c:formatCode>
                <c:ptCount val="70"/>
                <c:pt idx="0">
                  <c:v>575</c:v>
                </c:pt>
                <c:pt idx="1">
                  <c:v>580</c:v>
                </c:pt>
                <c:pt idx="2">
                  <c:v>589</c:v>
                </c:pt>
                <c:pt idx="3">
                  <c:v>593</c:v>
                </c:pt>
                <c:pt idx="4">
                  <c:v>593</c:v>
                </c:pt>
                <c:pt idx="5">
                  <c:v>606</c:v>
                </c:pt>
                <c:pt idx="6">
                  <c:v>623</c:v>
                </c:pt>
                <c:pt idx="7">
                  <c:v>601</c:v>
                </c:pt>
                <c:pt idx="8">
                  <c:v>593</c:v>
                </c:pt>
                <c:pt idx="9">
                  <c:v>589</c:v>
                </c:pt>
                <c:pt idx="10">
                  <c:v>584</c:v>
                </c:pt>
                <c:pt idx="11">
                  <c:v>580</c:v>
                </c:pt>
                <c:pt idx="12">
                  <c:v>580</c:v>
                </c:pt>
                <c:pt idx="13">
                  <c:v>580</c:v>
                </c:pt>
                <c:pt idx="14">
                  <c:v>581</c:v>
                </c:pt>
                <c:pt idx="15">
                  <c:v>581</c:v>
                </c:pt>
                <c:pt idx="16">
                  <c:v>580</c:v>
                </c:pt>
                <c:pt idx="17">
                  <c:v>580</c:v>
                </c:pt>
                <c:pt idx="18">
                  <c:v>588</c:v>
                </c:pt>
                <c:pt idx="19">
                  <c:v>597</c:v>
                </c:pt>
                <c:pt idx="20">
                  <c:v>606</c:v>
                </c:pt>
                <c:pt idx="21">
                  <c:v>727</c:v>
                </c:pt>
                <c:pt idx="22">
                  <c:v>728</c:v>
                </c:pt>
                <c:pt idx="23">
                  <c:v>728</c:v>
                </c:pt>
                <c:pt idx="24">
                  <c:v>729</c:v>
                </c:pt>
                <c:pt idx="25">
                  <c:v>734</c:v>
                </c:pt>
                <c:pt idx="26">
                  <c:v>743</c:v>
                </c:pt>
                <c:pt idx="27">
                  <c:v>747</c:v>
                </c:pt>
                <c:pt idx="28">
                  <c:v>755</c:v>
                </c:pt>
                <c:pt idx="29">
                  <c:v>772</c:v>
                </c:pt>
                <c:pt idx="30">
                  <c:v>1736</c:v>
                </c:pt>
                <c:pt idx="31">
                  <c:v>1745</c:v>
                </c:pt>
                <c:pt idx="32">
                  <c:v>1749</c:v>
                </c:pt>
                <c:pt idx="33">
                  <c:v>1745</c:v>
                </c:pt>
                <c:pt idx="34">
                  <c:v>493</c:v>
                </c:pt>
                <c:pt idx="35">
                  <c:v>378</c:v>
                </c:pt>
                <c:pt idx="36">
                  <c:v>387</c:v>
                </c:pt>
                <c:pt idx="37">
                  <c:v>357</c:v>
                </c:pt>
                <c:pt idx="38">
                  <c:v>312</c:v>
                </c:pt>
                <c:pt idx="39">
                  <c:v>312</c:v>
                </c:pt>
                <c:pt idx="40">
                  <c:v>316</c:v>
                </c:pt>
                <c:pt idx="41">
                  <c:v>325</c:v>
                </c:pt>
                <c:pt idx="42">
                  <c:v>321</c:v>
                </c:pt>
                <c:pt idx="43">
                  <c:v>362</c:v>
                </c:pt>
                <c:pt idx="44">
                  <c:v>366</c:v>
                </c:pt>
                <c:pt idx="45">
                  <c:v>387</c:v>
                </c:pt>
                <c:pt idx="46">
                  <c:v>2349</c:v>
                </c:pt>
                <c:pt idx="47">
                  <c:v>2344</c:v>
                </c:pt>
                <c:pt idx="48">
                  <c:v>2345</c:v>
                </c:pt>
                <c:pt idx="49">
                  <c:v>2341</c:v>
                </c:pt>
                <c:pt idx="50">
                  <c:v>2341</c:v>
                </c:pt>
                <c:pt idx="51">
                  <c:v>2341</c:v>
                </c:pt>
                <c:pt idx="52">
                  <c:v>2341</c:v>
                </c:pt>
                <c:pt idx="53">
                  <c:v>658</c:v>
                </c:pt>
                <c:pt idx="54">
                  <c:v>636</c:v>
                </c:pt>
                <c:pt idx="55">
                  <c:v>637</c:v>
                </c:pt>
                <c:pt idx="56">
                  <c:v>628</c:v>
                </c:pt>
                <c:pt idx="57">
                  <c:v>619</c:v>
                </c:pt>
                <c:pt idx="58">
                  <c:v>619</c:v>
                </c:pt>
                <c:pt idx="59">
                  <c:v>624</c:v>
                </c:pt>
                <c:pt idx="60">
                  <c:v>616</c:v>
                </c:pt>
                <c:pt idx="61">
                  <c:v>620</c:v>
                </c:pt>
                <c:pt idx="62">
                  <c:v>625</c:v>
                </c:pt>
                <c:pt idx="63">
                  <c:v>620</c:v>
                </c:pt>
                <c:pt idx="64">
                  <c:v>436</c:v>
                </c:pt>
                <c:pt idx="65">
                  <c:v>428</c:v>
                </c:pt>
                <c:pt idx="66">
                  <c:v>423</c:v>
                </c:pt>
                <c:pt idx="67">
                  <c:v>419</c:v>
                </c:pt>
                <c:pt idx="68">
                  <c:v>414</c:v>
                </c:pt>
                <c:pt idx="69">
                  <c:v>419</c:v>
                </c:pt>
              </c:numCache>
            </c:numRef>
          </c:yVal>
          <c:smooth val="0"/>
          <c:extLst>
            <c:ext xmlns:c16="http://schemas.microsoft.com/office/drawing/2014/chart" uri="{C3380CC4-5D6E-409C-BE32-E72D297353CC}">
              <c16:uniqueId val="{00000001-7E98-4642-A048-759C4A983EBF}"/>
            </c:ext>
          </c:extLst>
        </c:ser>
        <c:ser>
          <c:idx val="2"/>
          <c:order val="2"/>
          <c:tx>
            <c:strRef>
              <c:f>'actual calibration'!$A$61</c:f>
              <c:strCache>
                <c:ptCount val="1"/>
                <c:pt idx="0">
                  <c:v>1A</c:v>
                </c:pt>
              </c:strCache>
            </c:strRef>
          </c:tx>
          <c:spPr>
            <a:ln w="19050" cap="rnd">
              <a:solidFill>
                <a:schemeClr val="accent3"/>
              </a:solidFill>
              <a:round/>
            </a:ln>
            <a:effectLst/>
          </c:spPr>
          <c:marker>
            <c:symbol val="none"/>
          </c:marker>
          <c:xVal>
            <c:numRef>
              <c:f>'actual calibration'!$B$59:$BS$59</c:f>
              <c:numCache>
                <c:formatCode>General</c:formatCode>
                <c:ptCount val="7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numCache>
            </c:numRef>
          </c:xVal>
          <c:yVal>
            <c:numRef>
              <c:f>'actual calibration'!$B$61:$BS$61</c:f>
              <c:numCache>
                <c:formatCode>General</c:formatCode>
                <c:ptCount val="70"/>
                <c:pt idx="0">
                  <c:v>571</c:v>
                </c:pt>
                <c:pt idx="1">
                  <c:v>576</c:v>
                </c:pt>
                <c:pt idx="2">
                  <c:v>585</c:v>
                </c:pt>
                <c:pt idx="3">
                  <c:v>593</c:v>
                </c:pt>
                <c:pt idx="4">
                  <c:v>598</c:v>
                </c:pt>
                <c:pt idx="5">
                  <c:v>640</c:v>
                </c:pt>
                <c:pt idx="6">
                  <c:v>700</c:v>
                </c:pt>
                <c:pt idx="7">
                  <c:v>726</c:v>
                </c:pt>
                <c:pt idx="8">
                  <c:v>595</c:v>
                </c:pt>
                <c:pt idx="9">
                  <c:v>577</c:v>
                </c:pt>
                <c:pt idx="10">
                  <c:v>578</c:v>
                </c:pt>
                <c:pt idx="11">
                  <c:v>577</c:v>
                </c:pt>
                <c:pt idx="12">
                  <c:v>569</c:v>
                </c:pt>
                <c:pt idx="13">
                  <c:v>573</c:v>
                </c:pt>
                <c:pt idx="14">
                  <c:v>573</c:v>
                </c:pt>
                <c:pt idx="15">
                  <c:v>569</c:v>
                </c:pt>
                <c:pt idx="16">
                  <c:v>574</c:v>
                </c:pt>
                <c:pt idx="17">
                  <c:v>578</c:v>
                </c:pt>
                <c:pt idx="18">
                  <c:v>581</c:v>
                </c:pt>
                <c:pt idx="19">
                  <c:v>585</c:v>
                </c:pt>
                <c:pt idx="20">
                  <c:v>598</c:v>
                </c:pt>
                <c:pt idx="21">
                  <c:v>744</c:v>
                </c:pt>
                <c:pt idx="22">
                  <c:v>748</c:v>
                </c:pt>
                <c:pt idx="23">
                  <c:v>753</c:v>
                </c:pt>
                <c:pt idx="24">
                  <c:v>758</c:v>
                </c:pt>
                <c:pt idx="25">
                  <c:v>834</c:v>
                </c:pt>
                <c:pt idx="26">
                  <c:v>829</c:v>
                </c:pt>
                <c:pt idx="27">
                  <c:v>808</c:v>
                </c:pt>
                <c:pt idx="28">
                  <c:v>804</c:v>
                </c:pt>
                <c:pt idx="29">
                  <c:v>813</c:v>
                </c:pt>
                <c:pt idx="30">
                  <c:v>826</c:v>
                </c:pt>
                <c:pt idx="31">
                  <c:v>835</c:v>
                </c:pt>
                <c:pt idx="32">
                  <c:v>1745</c:v>
                </c:pt>
                <c:pt idx="33">
                  <c:v>1750</c:v>
                </c:pt>
                <c:pt idx="34">
                  <c:v>1750</c:v>
                </c:pt>
                <c:pt idx="35">
                  <c:v>322</c:v>
                </c:pt>
                <c:pt idx="36">
                  <c:v>318</c:v>
                </c:pt>
                <c:pt idx="37">
                  <c:v>318</c:v>
                </c:pt>
                <c:pt idx="38">
                  <c:v>322</c:v>
                </c:pt>
                <c:pt idx="39">
                  <c:v>318</c:v>
                </c:pt>
                <c:pt idx="40">
                  <c:v>322</c:v>
                </c:pt>
                <c:pt idx="41">
                  <c:v>1978</c:v>
                </c:pt>
                <c:pt idx="42">
                  <c:v>2510</c:v>
                </c:pt>
                <c:pt idx="43">
                  <c:v>2375</c:v>
                </c:pt>
                <c:pt idx="44">
                  <c:v>2375</c:v>
                </c:pt>
                <c:pt idx="45">
                  <c:v>2366</c:v>
                </c:pt>
                <c:pt idx="46">
                  <c:v>2349</c:v>
                </c:pt>
                <c:pt idx="47">
                  <c:v>2344</c:v>
                </c:pt>
                <c:pt idx="48">
                  <c:v>2353</c:v>
                </c:pt>
                <c:pt idx="49">
                  <c:v>2349</c:v>
                </c:pt>
                <c:pt idx="50">
                  <c:v>2340</c:v>
                </c:pt>
                <c:pt idx="51">
                  <c:v>2350</c:v>
                </c:pt>
                <c:pt idx="52">
                  <c:v>2349</c:v>
                </c:pt>
                <c:pt idx="53">
                  <c:v>650</c:v>
                </c:pt>
                <c:pt idx="54">
                  <c:v>637</c:v>
                </c:pt>
                <c:pt idx="55">
                  <c:v>633</c:v>
                </c:pt>
                <c:pt idx="56">
                  <c:v>628</c:v>
                </c:pt>
                <c:pt idx="57">
                  <c:v>624</c:v>
                </c:pt>
                <c:pt idx="58">
                  <c:v>624</c:v>
                </c:pt>
                <c:pt idx="59">
                  <c:v>620</c:v>
                </c:pt>
                <c:pt idx="60">
                  <c:v>620</c:v>
                </c:pt>
                <c:pt idx="61">
                  <c:v>616</c:v>
                </c:pt>
                <c:pt idx="62">
                  <c:v>621</c:v>
                </c:pt>
                <c:pt idx="63">
                  <c:v>625</c:v>
                </c:pt>
                <c:pt idx="64">
                  <c:v>436</c:v>
                </c:pt>
                <c:pt idx="65">
                  <c:v>432</c:v>
                </c:pt>
                <c:pt idx="66">
                  <c:v>415</c:v>
                </c:pt>
                <c:pt idx="67">
                  <c:v>410</c:v>
                </c:pt>
                <c:pt idx="68">
                  <c:v>410</c:v>
                </c:pt>
                <c:pt idx="69">
                  <c:v>411</c:v>
                </c:pt>
              </c:numCache>
            </c:numRef>
          </c:yVal>
          <c:smooth val="0"/>
          <c:extLst>
            <c:ext xmlns:c16="http://schemas.microsoft.com/office/drawing/2014/chart" uri="{C3380CC4-5D6E-409C-BE32-E72D297353CC}">
              <c16:uniqueId val="{00000002-7E98-4642-A048-759C4A983EBF}"/>
            </c:ext>
          </c:extLst>
        </c:ser>
        <c:ser>
          <c:idx val="3"/>
          <c:order val="3"/>
          <c:tx>
            <c:strRef>
              <c:f>'actual calibration'!$A$62</c:f>
              <c:strCache>
                <c:ptCount val="1"/>
                <c:pt idx="0">
                  <c:v>2A</c:v>
                </c:pt>
              </c:strCache>
            </c:strRef>
          </c:tx>
          <c:spPr>
            <a:ln w="19050" cap="rnd">
              <a:solidFill>
                <a:schemeClr val="accent4"/>
              </a:solidFill>
              <a:round/>
            </a:ln>
            <a:effectLst/>
          </c:spPr>
          <c:marker>
            <c:symbol val="none"/>
          </c:marker>
          <c:xVal>
            <c:numRef>
              <c:f>'actual calibration'!$B$59:$BS$59</c:f>
              <c:numCache>
                <c:formatCode>General</c:formatCode>
                <c:ptCount val="7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numCache>
            </c:numRef>
          </c:xVal>
          <c:yVal>
            <c:numRef>
              <c:f>'actual calibration'!$B$62:$BS$62</c:f>
              <c:numCache>
                <c:formatCode>General</c:formatCode>
                <c:ptCount val="70"/>
                <c:pt idx="0">
                  <c:v>571</c:v>
                </c:pt>
                <c:pt idx="1">
                  <c:v>576</c:v>
                </c:pt>
                <c:pt idx="2">
                  <c:v>584</c:v>
                </c:pt>
                <c:pt idx="3">
                  <c:v>598</c:v>
                </c:pt>
                <c:pt idx="4">
                  <c:v>602</c:v>
                </c:pt>
                <c:pt idx="5">
                  <c:v>614</c:v>
                </c:pt>
                <c:pt idx="6">
                  <c:v>670</c:v>
                </c:pt>
                <c:pt idx="7">
                  <c:v>726</c:v>
                </c:pt>
                <c:pt idx="8">
                  <c:v>735</c:v>
                </c:pt>
                <c:pt idx="9">
                  <c:v>735</c:v>
                </c:pt>
                <c:pt idx="10">
                  <c:v>593</c:v>
                </c:pt>
                <c:pt idx="11">
                  <c:v>585</c:v>
                </c:pt>
                <c:pt idx="12">
                  <c:v>589</c:v>
                </c:pt>
                <c:pt idx="13">
                  <c:v>585</c:v>
                </c:pt>
                <c:pt idx="14">
                  <c:v>585</c:v>
                </c:pt>
                <c:pt idx="15">
                  <c:v>593</c:v>
                </c:pt>
                <c:pt idx="16">
                  <c:v>589</c:v>
                </c:pt>
                <c:pt idx="17">
                  <c:v>743</c:v>
                </c:pt>
                <c:pt idx="18">
                  <c:v>760</c:v>
                </c:pt>
                <c:pt idx="19">
                  <c:v>777</c:v>
                </c:pt>
                <c:pt idx="20">
                  <c:v>791</c:v>
                </c:pt>
                <c:pt idx="21">
                  <c:v>805</c:v>
                </c:pt>
                <c:pt idx="22">
                  <c:v>884</c:v>
                </c:pt>
                <c:pt idx="23">
                  <c:v>837</c:v>
                </c:pt>
                <c:pt idx="24">
                  <c:v>815</c:v>
                </c:pt>
                <c:pt idx="25">
                  <c:v>807</c:v>
                </c:pt>
                <c:pt idx="26">
                  <c:v>811</c:v>
                </c:pt>
                <c:pt idx="27">
                  <c:v>365</c:v>
                </c:pt>
                <c:pt idx="28">
                  <c:v>330</c:v>
                </c:pt>
                <c:pt idx="29">
                  <c:v>322</c:v>
                </c:pt>
                <c:pt idx="30">
                  <c:v>322</c:v>
                </c:pt>
                <c:pt idx="31">
                  <c:v>318</c:v>
                </c:pt>
                <c:pt idx="32">
                  <c:v>314</c:v>
                </c:pt>
                <c:pt idx="33">
                  <c:v>309</c:v>
                </c:pt>
                <c:pt idx="34">
                  <c:v>309</c:v>
                </c:pt>
                <c:pt idx="35">
                  <c:v>314</c:v>
                </c:pt>
                <c:pt idx="36">
                  <c:v>314</c:v>
                </c:pt>
                <c:pt idx="37">
                  <c:v>314</c:v>
                </c:pt>
                <c:pt idx="38">
                  <c:v>310</c:v>
                </c:pt>
                <c:pt idx="39">
                  <c:v>319</c:v>
                </c:pt>
                <c:pt idx="40">
                  <c:v>323</c:v>
                </c:pt>
                <c:pt idx="41">
                  <c:v>323</c:v>
                </c:pt>
                <c:pt idx="42">
                  <c:v>336</c:v>
                </c:pt>
                <c:pt idx="43">
                  <c:v>2539</c:v>
                </c:pt>
                <c:pt idx="44">
                  <c:v>2552</c:v>
                </c:pt>
                <c:pt idx="45">
                  <c:v>2353</c:v>
                </c:pt>
                <c:pt idx="46">
                  <c:v>2354</c:v>
                </c:pt>
                <c:pt idx="47">
                  <c:v>2358</c:v>
                </c:pt>
                <c:pt idx="48">
                  <c:v>2349</c:v>
                </c:pt>
                <c:pt idx="49">
                  <c:v>2349</c:v>
                </c:pt>
                <c:pt idx="50">
                  <c:v>2350</c:v>
                </c:pt>
                <c:pt idx="51">
                  <c:v>2350</c:v>
                </c:pt>
                <c:pt idx="52">
                  <c:v>2350</c:v>
                </c:pt>
                <c:pt idx="53">
                  <c:v>645</c:v>
                </c:pt>
                <c:pt idx="54">
                  <c:v>641</c:v>
                </c:pt>
                <c:pt idx="55">
                  <c:v>633</c:v>
                </c:pt>
                <c:pt idx="56">
                  <c:v>629</c:v>
                </c:pt>
                <c:pt idx="57">
                  <c:v>624</c:v>
                </c:pt>
                <c:pt idx="58">
                  <c:v>624</c:v>
                </c:pt>
                <c:pt idx="59">
                  <c:v>620</c:v>
                </c:pt>
                <c:pt idx="60">
                  <c:v>620</c:v>
                </c:pt>
                <c:pt idx="61">
                  <c:v>620</c:v>
                </c:pt>
                <c:pt idx="62">
                  <c:v>620</c:v>
                </c:pt>
                <c:pt idx="63">
                  <c:v>621</c:v>
                </c:pt>
                <c:pt idx="64">
                  <c:v>432</c:v>
                </c:pt>
                <c:pt idx="65">
                  <c:v>423</c:v>
                </c:pt>
                <c:pt idx="66">
                  <c:v>414</c:v>
                </c:pt>
                <c:pt idx="67">
                  <c:v>419</c:v>
                </c:pt>
                <c:pt idx="68">
                  <c:v>415</c:v>
                </c:pt>
                <c:pt idx="69">
                  <c:v>419</c:v>
                </c:pt>
              </c:numCache>
            </c:numRef>
          </c:yVal>
          <c:smooth val="0"/>
          <c:extLst>
            <c:ext xmlns:c16="http://schemas.microsoft.com/office/drawing/2014/chart" uri="{C3380CC4-5D6E-409C-BE32-E72D297353CC}">
              <c16:uniqueId val="{00000003-7E98-4642-A048-759C4A983EBF}"/>
            </c:ext>
          </c:extLst>
        </c:ser>
        <c:ser>
          <c:idx val="4"/>
          <c:order val="4"/>
          <c:tx>
            <c:strRef>
              <c:f>'actual calibration'!$A$64</c:f>
              <c:strCache>
                <c:ptCount val="1"/>
                <c:pt idx="0">
                  <c:v>3B4</c:v>
                </c:pt>
              </c:strCache>
            </c:strRef>
          </c:tx>
          <c:spPr>
            <a:ln w="19050" cap="rnd">
              <a:solidFill>
                <a:schemeClr val="accent5"/>
              </a:solidFill>
              <a:round/>
            </a:ln>
            <a:effectLst/>
          </c:spPr>
          <c:marker>
            <c:symbol val="none"/>
          </c:marker>
          <c:xVal>
            <c:numRef>
              <c:f>'actual calibration'!$B$59:$BS$59</c:f>
              <c:numCache>
                <c:formatCode>General</c:formatCode>
                <c:ptCount val="7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numCache>
            </c:numRef>
          </c:xVal>
          <c:yVal>
            <c:numRef>
              <c:f>'actual calibration'!$B$64:$BS$64</c:f>
              <c:numCache>
                <c:formatCode>General</c:formatCode>
                <c:ptCount val="70"/>
                <c:pt idx="0">
                  <c:v>575</c:v>
                </c:pt>
                <c:pt idx="1">
                  <c:v>576</c:v>
                </c:pt>
                <c:pt idx="2">
                  <c:v>584</c:v>
                </c:pt>
                <c:pt idx="3">
                  <c:v>593</c:v>
                </c:pt>
                <c:pt idx="4">
                  <c:v>610</c:v>
                </c:pt>
                <c:pt idx="5">
                  <c:v>653</c:v>
                </c:pt>
                <c:pt idx="6">
                  <c:v>687</c:v>
                </c:pt>
                <c:pt idx="7">
                  <c:v>735</c:v>
                </c:pt>
                <c:pt idx="8">
                  <c:v>735</c:v>
                </c:pt>
                <c:pt idx="9">
                  <c:v>731</c:v>
                </c:pt>
                <c:pt idx="10">
                  <c:v>735</c:v>
                </c:pt>
                <c:pt idx="11">
                  <c:v>595</c:v>
                </c:pt>
                <c:pt idx="12">
                  <c:v>586</c:v>
                </c:pt>
                <c:pt idx="13">
                  <c:v>595</c:v>
                </c:pt>
                <c:pt idx="14">
                  <c:v>591</c:v>
                </c:pt>
                <c:pt idx="15">
                  <c:v>596</c:v>
                </c:pt>
                <c:pt idx="16">
                  <c:v>595</c:v>
                </c:pt>
                <c:pt idx="17">
                  <c:v>733</c:v>
                </c:pt>
                <c:pt idx="18">
                  <c:v>728</c:v>
                </c:pt>
                <c:pt idx="19">
                  <c:v>728</c:v>
                </c:pt>
                <c:pt idx="20">
                  <c:v>728</c:v>
                </c:pt>
                <c:pt idx="21">
                  <c:v>728</c:v>
                </c:pt>
                <c:pt idx="22">
                  <c:v>728</c:v>
                </c:pt>
                <c:pt idx="23">
                  <c:v>728</c:v>
                </c:pt>
                <c:pt idx="24">
                  <c:v>733</c:v>
                </c:pt>
                <c:pt idx="25">
                  <c:v>737</c:v>
                </c:pt>
                <c:pt idx="26">
                  <c:v>745</c:v>
                </c:pt>
                <c:pt idx="27">
                  <c:v>754</c:v>
                </c:pt>
                <c:pt idx="28">
                  <c:v>326</c:v>
                </c:pt>
                <c:pt idx="29">
                  <c:v>313</c:v>
                </c:pt>
                <c:pt idx="30">
                  <c:v>313</c:v>
                </c:pt>
                <c:pt idx="31">
                  <c:v>309</c:v>
                </c:pt>
                <c:pt idx="32">
                  <c:v>313</c:v>
                </c:pt>
                <c:pt idx="33">
                  <c:v>309</c:v>
                </c:pt>
                <c:pt idx="34">
                  <c:v>317</c:v>
                </c:pt>
                <c:pt idx="35">
                  <c:v>322</c:v>
                </c:pt>
                <c:pt idx="36">
                  <c:v>317</c:v>
                </c:pt>
                <c:pt idx="37">
                  <c:v>331</c:v>
                </c:pt>
                <c:pt idx="38">
                  <c:v>1835</c:v>
                </c:pt>
                <c:pt idx="39">
                  <c:v>1857</c:v>
                </c:pt>
                <c:pt idx="40">
                  <c:v>1908</c:v>
                </c:pt>
                <c:pt idx="41">
                  <c:v>1934</c:v>
                </c:pt>
                <c:pt idx="42">
                  <c:v>2467</c:v>
                </c:pt>
                <c:pt idx="43">
                  <c:v>2354</c:v>
                </c:pt>
                <c:pt idx="44">
                  <c:v>2349</c:v>
                </c:pt>
                <c:pt idx="45">
                  <c:v>2358</c:v>
                </c:pt>
                <c:pt idx="46">
                  <c:v>2345</c:v>
                </c:pt>
                <c:pt idx="47">
                  <c:v>2345</c:v>
                </c:pt>
                <c:pt idx="48">
                  <c:v>2346</c:v>
                </c:pt>
                <c:pt idx="49">
                  <c:v>2341</c:v>
                </c:pt>
                <c:pt idx="50">
                  <c:v>2346</c:v>
                </c:pt>
                <c:pt idx="51">
                  <c:v>2342</c:v>
                </c:pt>
                <c:pt idx="52">
                  <c:v>2337</c:v>
                </c:pt>
                <c:pt idx="53">
                  <c:v>650</c:v>
                </c:pt>
                <c:pt idx="54">
                  <c:v>642</c:v>
                </c:pt>
                <c:pt idx="55">
                  <c:v>633</c:v>
                </c:pt>
                <c:pt idx="56">
                  <c:v>629</c:v>
                </c:pt>
                <c:pt idx="57">
                  <c:v>624</c:v>
                </c:pt>
                <c:pt idx="58">
                  <c:v>625</c:v>
                </c:pt>
                <c:pt idx="59">
                  <c:v>620</c:v>
                </c:pt>
                <c:pt idx="60">
                  <c:v>620</c:v>
                </c:pt>
                <c:pt idx="61">
                  <c:v>621</c:v>
                </c:pt>
                <c:pt idx="62">
                  <c:v>621</c:v>
                </c:pt>
                <c:pt idx="63">
                  <c:v>625</c:v>
                </c:pt>
                <c:pt idx="64">
                  <c:v>427</c:v>
                </c:pt>
                <c:pt idx="65">
                  <c:v>428</c:v>
                </c:pt>
                <c:pt idx="66">
                  <c:v>428</c:v>
                </c:pt>
                <c:pt idx="67">
                  <c:v>419</c:v>
                </c:pt>
                <c:pt idx="68">
                  <c:v>415</c:v>
                </c:pt>
                <c:pt idx="69">
                  <c:v>419</c:v>
                </c:pt>
              </c:numCache>
            </c:numRef>
          </c:yVal>
          <c:smooth val="0"/>
          <c:extLst>
            <c:ext xmlns:c16="http://schemas.microsoft.com/office/drawing/2014/chart" uri="{C3380CC4-5D6E-409C-BE32-E72D297353CC}">
              <c16:uniqueId val="{00000004-7E98-4642-A048-759C4A983EBF}"/>
            </c:ext>
          </c:extLst>
        </c:ser>
        <c:ser>
          <c:idx val="5"/>
          <c:order val="5"/>
          <c:tx>
            <c:strRef>
              <c:f>'actual calibration'!$A$65</c:f>
              <c:strCache>
                <c:ptCount val="1"/>
                <c:pt idx="0">
                  <c:v>3B2</c:v>
                </c:pt>
              </c:strCache>
            </c:strRef>
          </c:tx>
          <c:spPr>
            <a:ln w="19050" cap="rnd">
              <a:solidFill>
                <a:schemeClr val="accent6"/>
              </a:solidFill>
              <a:round/>
            </a:ln>
            <a:effectLst/>
          </c:spPr>
          <c:marker>
            <c:symbol val="none"/>
          </c:marker>
          <c:xVal>
            <c:numRef>
              <c:f>'actual calibration'!$B$59:$BS$59</c:f>
              <c:numCache>
                <c:formatCode>General</c:formatCode>
                <c:ptCount val="7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numCache>
            </c:numRef>
          </c:xVal>
          <c:yVal>
            <c:numRef>
              <c:f>'actual calibration'!$B$65:$BS$65</c:f>
              <c:numCache>
                <c:formatCode>General</c:formatCode>
                <c:ptCount val="70"/>
                <c:pt idx="0">
                  <c:v>575</c:v>
                </c:pt>
                <c:pt idx="1">
                  <c:v>576</c:v>
                </c:pt>
                <c:pt idx="2">
                  <c:v>584</c:v>
                </c:pt>
                <c:pt idx="3">
                  <c:v>593</c:v>
                </c:pt>
                <c:pt idx="4">
                  <c:v>610</c:v>
                </c:pt>
                <c:pt idx="5">
                  <c:v>653</c:v>
                </c:pt>
                <c:pt idx="6">
                  <c:v>687</c:v>
                </c:pt>
                <c:pt idx="7">
                  <c:v>735</c:v>
                </c:pt>
                <c:pt idx="8">
                  <c:v>735</c:v>
                </c:pt>
                <c:pt idx="9">
                  <c:v>731</c:v>
                </c:pt>
                <c:pt idx="10">
                  <c:v>735</c:v>
                </c:pt>
                <c:pt idx="11">
                  <c:v>595</c:v>
                </c:pt>
                <c:pt idx="12">
                  <c:v>586</c:v>
                </c:pt>
                <c:pt idx="13">
                  <c:v>595</c:v>
                </c:pt>
                <c:pt idx="14">
                  <c:v>591</c:v>
                </c:pt>
                <c:pt idx="15">
                  <c:v>596</c:v>
                </c:pt>
                <c:pt idx="16">
                  <c:v>595</c:v>
                </c:pt>
                <c:pt idx="17">
                  <c:v>733</c:v>
                </c:pt>
                <c:pt idx="18">
                  <c:v>728</c:v>
                </c:pt>
                <c:pt idx="19">
                  <c:v>728</c:v>
                </c:pt>
                <c:pt idx="20">
                  <c:v>728</c:v>
                </c:pt>
                <c:pt idx="21">
                  <c:v>728</c:v>
                </c:pt>
                <c:pt idx="22">
                  <c:v>728</c:v>
                </c:pt>
                <c:pt idx="23">
                  <c:v>728</c:v>
                </c:pt>
                <c:pt idx="24">
                  <c:v>733</c:v>
                </c:pt>
                <c:pt idx="25">
                  <c:v>737</c:v>
                </c:pt>
                <c:pt idx="26">
                  <c:v>745</c:v>
                </c:pt>
                <c:pt idx="27">
                  <c:v>754</c:v>
                </c:pt>
                <c:pt idx="28">
                  <c:v>326</c:v>
                </c:pt>
                <c:pt idx="29">
                  <c:v>313</c:v>
                </c:pt>
                <c:pt idx="30">
                  <c:v>313</c:v>
                </c:pt>
                <c:pt idx="31">
                  <c:v>309</c:v>
                </c:pt>
                <c:pt idx="32">
                  <c:v>313</c:v>
                </c:pt>
                <c:pt idx="33">
                  <c:v>309</c:v>
                </c:pt>
                <c:pt idx="34">
                  <c:v>317</c:v>
                </c:pt>
                <c:pt idx="35">
                  <c:v>322</c:v>
                </c:pt>
                <c:pt idx="36">
                  <c:v>317</c:v>
                </c:pt>
                <c:pt idx="37">
                  <c:v>331</c:v>
                </c:pt>
                <c:pt idx="38">
                  <c:v>1835</c:v>
                </c:pt>
                <c:pt idx="39">
                  <c:v>1857</c:v>
                </c:pt>
                <c:pt idx="40">
                  <c:v>1908</c:v>
                </c:pt>
                <c:pt idx="41">
                  <c:v>1934</c:v>
                </c:pt>
                <c:pt idx="42">
                  <c:v>2467</c:v>
                </c:pt>
                <c:pt idx="43">
                  <c:v>2375</c:v>
                </c:pt>
                <c:pt idx="44">
                  <c:v>2362</c:v>
                </c:pt>
                <c:pt idx="45">
                  <c:v>2353</c:v>
                </c:pt>
                <c:pt idx="46">
                  <c:v>2349</c:v>
                </c:pt>
                <c:pt idx="47">
                  <c:v>2349</c:v>
                </c:pt>
                <c:pt idx="48">
                  <c:v>2344</c:v>
                </c:pt>
                <c:pt idx="49">
                  <c:v>2345</c:v>
                </c:pt>
                <c:pt idx="50">
                  <c:v>2344</c:v>
                </c:pt>
                <c:pt idx="51">
                  <c:v>2341</c:v>
                </c:pt>
                <c:pt idx="52">
                  <c:v>2345</c:v>
                </c:pt>
                <c:pt idx="53">
                  <c:v>650</c:v>
                </c:pt>
                <c:pt idx="54">
                  <c:v>642</c:v>
                </c:pt>
                <c:pt idx="55">
                  <c:v>633</c:v>
                </c:pt>
                <c:pt idx="56">
                  <c:v>629</c:v>
                </c:pt>
                <c:pt idx="57">
                  <c:v>624</c:v>
                </c:pt>
                <c:pt idx="58">
                  <c:v>625</c:v>
                </c:pt>
                <c:pt idx="59">
                  <c:v>620</c:v>
                </c:pt>
                <c:pt idx="60">
                  <c:v>620</c:v>
                </c:pt>
                <c:pt idx="61">
                  <c:v>621</c:v>
                </c:pt>
                <c:pt idx="62">
                  <c:v>621</c:v>
                </c:pt>
                <c:pt idx="63">
                  <c:v>625</c:v>
                </c:pt>
                <c:pt idx="64">
                  <c:v>427</c:v>
                </c:pt>
                <c:pt idx="65">
                  <c:v>428</c:v>
                </c:pt>
                <c:pt idx="66">
                  <c:v>428</c:v>
                </c:pt>
                <c:pt idx="67">
                  <c:v>419</c:v>
                </c:pt>
                <c:pt idx="68">
                  <c:v>415</c:v>
                </c:pt>
                <c:pt idx="69">
                  <c:v>419</c:v>
                </c:pt>
              </c:numCache>
            </c:numRef>
          </c:yVal>
          <c:smooth val="0"/>
          <c:extLst>
            <c:ext xmlns:c16="http://schemas.microsoft.com/office/drawing/2014/chart" uri="{C3380CC4-5D6E-409C-BE32-E72D297353CC}">
              <c16:uniqueId val="{00000005-7E98-4642-A048-759C4A983EBF}"/>
            </c:ext>
          </c:extLst>
        </c:ser>
        <c:ser>
          <c:idx val="6"/>
          <c:order val="6"/>
          <c:tx>
            <c:strRef>
              <c:f>'actual calibration'!$A$66</c:f>
              <c:strCache>
                <c:ptCount val="1"/>
                <c:pt idx="0">
                  <c:v>4A</c:v>
                </c:pt>
              </c:strCache>
            </c:strRef>
          </c:tx>
          <c:spPr>
            <a:ln w="19050" cap="rnd">
              <a:solidFill>
                <a:schemeClr val="accent1">
                  <a:lumMod val="60000"/>
                </a:schemeClr>
              </a:solidFill>
              <a:round/>
            </a:ln>
            <a:effectLst/>
          </c:spPr>
          <c:marker>
            <c:symbol val="none"/>
          </c:marker>
          <c:xVal>
            <c:numRef>
              <c:f>'actual calibration'!$B$59:$BS$59</c:f>
              <c:numCache>
                <c:formatCode>General</c:formatCode>
                <c:ptCount val="7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numCache>
            </c:numRef>
          </c:xVal>
          <c:yVal>
            <c:numRef>
              <c:f>'actual calibration'!$B$66:$BS$66</c:f>
              <c:numCache>
                <c:formatCode>General</c:formatCode>
                <c:ptCount val="70"/>
                <c:pt idx="0">
                  <c:v>575</c:v>
                </c:pt>
                <c:pt idx="1">
                  <c:v>580</c:v>
                </c:pt>
                <c:pt idx="2">
                  <c:v>584</c:v>
                </c:pt>
                <c:pt idx="3">
                  <c:v>602</c:v>
                </c:pt>
                <c:pt idx="4">
                  <c:v>615</c:v>
                </c:pt>
                <c:pt idx="5">
                  <c:v>661</c:v>
                </c:pt>
                <c:pt idx="6">
                  <c:v>743</c:v>
                </c:pt>
                <c:pt idx="7">
                  <c:v>739</c:v>
                </c:pt>
                <c:pt idx="8">
                  <c:v>739</c:v>
                </c:pt>
                <c:pt idx="9">
                  <c:v>735</c:v>
                </c:pt>
                <c:pt idx="10">
                  <c:v>731</c:v>
                </c:pt>
                <c:pt idx="11">
                  <c:v>599</c:v>
                </c:pt>
                <c:pt idx="12">
                  <c:v>604</c:v>
                </c:pt>
                <c:pt idx="13">
                  <c:v>595</c:v>
                </c:pt>
                <c:pt idx="14">
                  <c:v>599</c:v>
                </c:pt>
                <c:pt idx="15">
                  <c:v>604</c:v>
                </c:pt>
                <c:pt idx="16">
                  <c:v>749</c:v>
                </c:pt>
                <c:pt idx="17">
                  <c:v>757</c:v>
                </c:pt>
                <c:pt idx="18">
                  <c:v>762</c:v>
                </c:pt>
                <c:pt idx="19">
                  <c:v>762</c:v>
                </c:pt>
                <c:pt idx="20">
                  <c:v>762</c:v>
                </c:pt>
                <c:pt idx="21">
                  <c:v>762</c:v>
                </c:pt>
                <c:pt idx="22">
                  <c:v>762</c:v>
                </c:pt>
                <c:pt idx="23">
                  <c:v>762</c:v>
                </c:pt>
                <c:pt idx="24">
                  <c:v>358</c:v>
                </c:pt>
                <c:pt idx="25">
                  <c:v>345</c:v>
                </c:pt>
                <c:pt idx="26">
                  <c:v>323</c:v>
                </c:pt>
                <c:pt idx="27">
                  <c:v>318</c:v>
                </c:pt>
                <c:pt idx="28">
                  <c:v>309</c:v>
                </c:pt>
                <c:pt idx="29">
                  <c:v>318</c:v>
                </c:pt>
                <c:pt idx="30">
                  <c:v>309</c:v>
                </c:pt>
                <c:pt idx="31">
                  <c:v>318</c:v>
                </c:pt>
                <c:pt idx="32">
                  <c:v>318</c:v>
                </c:pt>
                <c:pt idx="33">
                  <c:v>336</c:v>
                </c:pt>
                <c:pt idx="34">
                  <c:v>345</c:v>
                </c:pt>
                <c:pt idx="35">
                  <c:v>345</c:v>
                </c:pt>
                <c:pt idx="36">
                  <c:v>354</c:v>
                </c:pt>
                <c:pt idx="37">
                  <c:v>1862</c:v>
                </c:pt>
                <c:pt idx="38">
                  <c:v>1883</c:v>
                </c:pt>
                <c:pt idx="39">
                  <c:v>1887</c:v>
                </c:pt>
                <c:pt idx="40">
                  <c:v>2462</c:v>
                </c:pt>
                <c:pt idx="41">
                  <c:v>2358</c:v>
                </c:pt>
                <c:pt idx="42">
                  <c:v>2362</c:v>
                </c:pt>
                <c:pt idx="43">
                  <c:v>2358</c:v>
                </c:pt>
                <c:pt idx="44">
                  <c:v>2359</c:v>
                </c:pt>
                <c:pt idx="45">
                  <c:v>2350</c:v>
                </c:pt>
                <c:pt idx="46">
                  <c:v>2346</c:v>
                </c:pt>
                <c:pt idx="47">
                  <c:v>2346</c:v>
                </c:pt>
                <c:pt idx="48">
                  <c:v>2346</c:v>
                </c:pt>
                <c:pt idx="49">
                  <c:v>2341</c:v>
                </c:pt>
                <c:pt idx="50">
                  <c:v>2342</c:v>
                </c:pt>
                <c:pt idx="51">
                  <c:v>2337</c:v>
                </c:pt>
                <c:pt idx="52">
                  <c:v>2342</c:v>
                </c:pt>
                <c:pt idx="53">
                  <c:v>646</c:v>
                </c:pt>
                <c:pt idx="54">
                  <c:v>633</c:v>
                </c:pt>
                <c:pt idx="55">
                  <c:v>629</c:v>
                </c:pt>
                <c:pt idx="56">
                  <c:v>624</c:v>
                </c:pt>
                <c:pt idx="57">
                  <c:v>624</c:v>
                </c:pt>
                <c:pt idx="58">
                  <c:v>620</c:v>
                </c:pt>
                <c:pt idx="59">
                  <c:v>620</c:v>
                </c:pt>
                <c:pt idx="60">
                  <c:v>620</c:v>
                </c:pt>
                <c:pt idx="61">
                  <c:v>620</c:v>
                </c:pt>
                <c:pt idx="62">
                  <c:v>625</c:v>
                </c:pt>
                <c:pt idx="63">
                  <c:v>625</c:v>
                </c:pt>
                <c:pt idx="64">
                  <c:v>433</c:v>
                </c:pt>
                <c:pt idx="65">
                  <c:v>423</c:v>
                </c:pt>
                <c:pt idx="66">
                  <c:v>423</c:v>
                </c:pt>
                <c:pt idx="67">
                  <c:v>423</c:v>
                </c:pt>
                <c:pt idx="68">
                  <c:v>415</c:v>
                </c:pt>
                <c:pt idx="69">
                  <c:v>419</c:v>
                </c:pt>
              </c:numCache>
            </c:numRef>
          </c:yVal>
          <c:smooth val="0"/>
          <c:extLst>
            <c:ext xmlns:c16="http://schemas.microsoft.com/office/drawing/2014/chart" uri="{C3380CC4-5D6E-409C-BE32-E72D297353CC}">
              <c16:uniqueId val="{00000006-7E98-4642-A048-759C4A983EBF}"/>
            </c:ext>
          </c:extLst>
        </c:ser>
        <c:ser>
          <c:idx val="7"/>
          <c:order val="7"/>
          <c:tx>
            <c:strRef>
              <c:f>'actual calibration'!$A$67</c:f>
              <c:strCache>
                <c:ptCount val="1"/>
                <c:pt idx="0">
                  <c:v>5A</c:v>
                </c:pt>
              </c:strCache>
            </c:strRef>
          </c:tx>
          <c:spPr>
            <a:ln w="19050" cap="rnd">
              <a:solidFill>
                <a:schemeClr val="accent2">
                  <a:lumMod val="60000"/>
                </a:schemeClr>
              </a:solidFill>
              <a:round/>
            </a:ln>
            <a:effectLst/>
          </c:spPr>
          <c:marker>
            <c:symbol val="none"/>
          </c:marker>
          <c:xVal>
            <c:numRef>
              <c:f>'actual calibration'!$B$59:$BS$59</c:f>
              <c:numCache>
                <c:formatCode>General</c:formatCode>
                <c:ptCount val="7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numCache>
            </c:numRef>
          </c:xVal>
          <c:yVal>
            <c:numRef>
              <c:f>'actual calibration'!$B$67:$BS$67</c:f>
              <c:numCache>
                <c:formatCode>General</c:formatCode>
                <c:ptCount val="70"/>
                <c:pt idx="0">
                  <c:v>571</c:v>
                </c:pt>
                <c:pt idx="1">
                  <c:v>580</c:v>
                </c:pt>
                <c:pt idx="2">
                  <c:v>584</c:v>
                </c:pt>
                <c:pt idx="3">
                  <c:v>593</c:v>
                </c:pt>
                <c:pt idx="4">
                  <c:v>602</c:v>
                </c:pt>
                <c:pt idx="5">
                  <c:v>649</c:v>
                </c:pt>
                <c:pt idx="6">
                  <c:v>765</c:v>
                </c:pt>
                <c:pt idx="7">
                  <c:v>748</c:v>
                </c:pt>
                <c:pt idx="8">
                  <c:v>735</c:v>
                </c:pt>
                <c:pt idx="9">
                  <c:v>739</c:v>
                </c:pt>
                <c:pt idx="10">
                  <c:v>723</c:v>
                </c:pt>
                <c:pt idx="11">
                  <c:v>727</c:v>
                </c:pt>
                <c:pt idx="12">
                  <c:v>587</c:v>
                </c:pt>
                <c:pt idx="13">
                  <c:v>587</c:v>
                </c:pt>
                <c:pt idx="14">
                  <c:v>595</c:v>
                </c:pt>
                <c:pt idx="15">
                  <c:v>595</c:v>
                </c:pt>
                <c:pt idx="16">
                  <c:v>604</c:v>
                </c:pt>
                <c:pt idx="17">
                  <c:v>599</c:v>
                </c:pt>
                <c:pt idx="18">
                  <c:v>759</c:v>
                </c:pt>
                <c:pt idx="19">
                  <c:v>741</c:v>
                </c:pt>
                <c:pt idx="20">
                  <c:v>734</c:v>
                </c:pt>
                <c:pt idx="21">
                  <c:v>731</c:v>
                </c:pt>
                <c:pt idx="22">
                  <c:v>333</c:v>
                </c:pt>
                <c:pt idx="23">
                  <c:v>316</c:v>
                </c:pt>
                <c:pt idx="24">
                  <c:v>311</c:v>
                </c:pt>
                <c:pt idx="25">
                  <c:v>311</c:v>
                </c:pt>
                <c:pt idx="26">
                  <c:v>311</c:v>
                </c:pt>
                <c:pt idx="27">
                  <c:v>311</c:v>
                </c:pt>
                <c:pt idx="28">
                  <c:v>307</c:v>
                </c:pt>
                <c:pt idx="29">
                  <c:v>320</c:v>
                </c:pt>
                <c:pt idx="30">
                  <c:v>320</c:v>
                </c:pt>
                <c:pt idx="31">
                  <c:v>1745</c:v>
                </c:pt>
                <c:pt idx="32">
                  <c:v>1745</c:v>
                </c:pt>
                <c:pt idx="33">
                  <c:v>1741</c:v>
                </c:pt>
                <c:pt idx="34">
                  <c:v>1758</c:v>
                </c:pt>
                <c:pt idx="35">
                  <c:v>1750</c:v>
                </c:pt>
                <c:pt idx="36">
                  <c:v>1844</c:v>
                </c:pt>
                <c:pt idx="37">
                  <c:v>1844</c:v>
                </c:pt>
                <c:pt idx="38">
                  <c:v>1879</c:v>
                </c:pt>
                <c:pt idx="39">
                  <c:v>1961</c:v>
                </c:pt>
                <c:pt idx="40">
                  <c:v>1892</c:v>
                </c:pt>
                <c:pt idx="41">
                  <c:v>2467</c:v>
                </c:pt>
                <c:pt idx="42">
                  <c:v>2371</c:v>
                </c:pt>
                <c:pt idx="43">
                  <c:v>2354</c:v>
                </c:pt>
                <c:pt idx="44">
                  <c:v>2350</c:v>
                </c:pt>
                <c:pt idx="45">
                  <c:v>2346</c:v>
                </c:pt>
                <c:pt idx="46">
                  <c:v>2350</c:v>
                </c:pt>
                <c:pt idx="47">
                  <c:v>2346</c:v>
                </c:pt>
                <c:pt idx="48">
                  <c:v>2341</c:v>
                </c:pt>
                <c:pt idx="49">
                  <c:v>2346</c:v>
                </c:pt>
                <c:pt idx="50">
                  <c:v>2341</c:v>
                </c:pt>
                <c:pt idx="51">
                  <c:v>2346</c:v>
                </c:pt>
                <c:pt idx="52">
                  <c:v>2341</c:v>
                </c:pt>
                <c:pt idx="53">
                  <c:v>646</c:v>
                </c:pt>
                <c:pt idx="54">
                  <c:v>642</c:v>
                </c:pt>
                <c:pt idx="55">
                  <c:v>629</c:v>
                </c:pt>
                <c:pt idx="56">
                  <c:v>629</c:v>
                </c:pt>
                <c:pt idx="57">
                  <c:v>620</c:v>
                </c:pt>
                <c:pt idx="58">
                  <c:v>620</c:v>
                </c:pt>
                <c:pt idx="59">
                  <c:v>620</c:v>
                </c:pt>
                <c:pt idx="60">
                  <c:v>620</c:v>
                </c:pt>
                <c:pt idx="61">
                  <c:v>616</c:v>
                </c:pt>
                <c:pt idx="62">
                  <c:v>625</c:v>
                </c:pt>
                <c:pt idx="63">
                  <c:v>621</c:v>
                </c:pt>
                <c:pt idx="64">
                  <c:v>436</c:v>
                </c:pt>
                <c:pt idx="65">
                  <c:v>428</c:v>
                </c:pt>
                <c:pt idx="66">
                  <c:v>423</c:v>
                </c:pt>
                <c:pt idx="67">
                  <c:v>415</c:v>
                </c:pt>
                <c:pt idx="68">
                  <c:v>419</c:v>
                </c:pt>
                <c:pt idx="69">
                  <c:v>419</c:v>
                </c:pt>
              </c:numCache>
            </c:numRef>
          </c:yVal>
          <c:smooth val="0"/>
          <c:extLst>
            <c:ext xmlns:c16="http://schemas.microsoft.com/office/drawing/2014/chart" uri="{C3380CC4-5D6E-409C-BE32-E72D297353CC}">
              <c16:uniqueId val="{00000007-7E98-4642-A048-759C4A983EBF}"/>
            </c:ext>
          </c:extLst>
        </c:ser>
        <c:ser>
          <c:idx val="8"/>
          <c:order val="8"/>
          <c:tx>
            <c:strRef>
              <c:f>'actual calibration'!$A$69</c:f>
              <c:strCache>
                <c:ptCount val="1"/>
                <c:pt idx="0">
                  <c:v>6A</c:v>
                </c:pt>
              </c:strCache>
            </c:strRef>
          </c:tx>
          <c:spPr>
            <a:ln w="19050" cap="rnd">
              <a:solidFill>
                <a:schemeClr val="accent3">
                  <a:lumMod val="60000"/>
                </a:schemeClr>
              </a:solidFill>
              <a:round/>
            </a:ln>
            <a:effectLst/>
          </c:spPr>
          <c:marker>
            <c:symbol val="none"/>
          </c:marker>
          <c:xVal>
            <c:numRef>
              <c:f>'actual calibration'!$B$59:$BS$59</c:f>
              <c:numCache>
                <c:formatCode>General</c:formatCode>
                <c:ptCount val="7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numCache>
            </c:numRef>
          </c:xVal>
          <c:yVal>
            <c:numRef>
              <c:f>'actual calibration'!$B$69:$BS$69</c:f>
              <c:numCache>
                <c:formatCode>General</c:formatCode>
                <c:ptCount val="70"/>
                <c:pt idx="0">
                  <c:v>571</c:v>
                </c:pt>
                <c:pt idx="1">
                  <c:v>580</c:v>
                </c:pt>
                <c:pt idx="2">
                  <c:v>585</c:v>
                </c:pt>
                <c:pt idx="3">
                  <c:v>597</c:v>
                </c:pt>
                <c:pt idx="4">
                  <c:v>615</c:v>
                </c:pt>
                <c:pt idx="5">
                  <c:v>653</c:v>
                </c:pt>
                <c:pt idx="6">
                  <c:v>752</c:v>
                </c:pt>
                <c:pt idx="7">
                  <c:v>743</c:v>
                </c:pt>
                <c:pt idx="8">
                  <c:v>740</c:v>
                </c:pt>
                <c:pt idx="9">
                  <c:v>738</c:v>
                </c:pt>
                <c:pt idx="10">
                  <c:v>734</c:v>
                </c:pt>
                <c:pt idx="11">
                  <c:v>594</c:v>
                </c:pt>
                <c:pt idx="12">
                  <c:v>581</c:v>
                </c:pt>
                <c:pt idx="13">
                  <c:v>581</c:v>
                </c:pt>
                <c:pt idx="14">
                  <c:v>590</c:v>
                </c:pt>
                <c:pt idx="15">
                  <c:v>590</c:v>
                </c:pt>
                <c:pt idx="16">
                  <c:v>355</c:v>
                </c:pt>
                <c:pt idx="17">
                  <c:v>360</c:v>
                </c:pt>
                <c:pt idx="18">
                  <c:v>347</c:v>
                </c:pt>
                <c:pt idx="19">
                  <c:v>338</c:v>
                </c:pt>
                <c:pt idx="20">
                  <c:v>334</c:v>
                </c:pt>
                <c:pt idx="21">
                  <c:v>318</c:v>
                </c:pt>
                <c:pt idx="22">
                  <c:v>318</c:v>
                </c:pt>
                <c:pt idx="23">
                  <c:v>309</c:v>
                </c:pt>
                <c:pt idx="24">
                  <c:v>309</c:v>
                </c:pt>
                <c:pt idx="25">
                  <c:v>335</c:v>
                </c:pt>
                <c:pt idx="26">
                  <c:v>326</c:v>
                </c:pt>
                <c:pt idx="27">
                  <c:v>330</c:v>
                </c:pt>
                <c:pt idx="28">
                  <c:v>334</c:v>
                </c:pt>
                <c:pt idx="29">
                  <c:v>338</c:v>
                </c:pt>
                <c:pt idx="30">
                  <c:v>352</c:v>
                </c:pt>
                <c:pt idx="31">
                  <c:v>352</c:v>
                </c:pt>
                <c:pt idx="32">
                  <c:v>1746</c:v>
                </c:pt>
                <c:pt idx="33">
                  <c:v>1758</c:v>
                </c:pt>
                <c:pt idx="34">
                  <c:v>1750</c:v>
                </c:pt>
                <c:pt idx="35">
                  <c:v>1823</c:v>
                </c:pt>
                <c:pt idx="36">
                  <c:v>1849</c:v>
                </c:pt>
                <c:pt idx="37">
                  <c:v>1857</c:v>
                </c:pt>
                <c:pt idx="38">
                  <c:v>1858</c:v>
                </c:pt>
                <c:pt idx="39">
                  <c:v>1879</c:v>
                </c:pt>
                <c:pt idx="40">
                  <c:v>1978</c:v>
                </c:pt>
                <c:pt idx="41">
                  <c:v>2454</c:v>
                </c:pt>
                <c:pt idx="42">
                  <c:v>2380</c:v>
                </c:pt>
                <c:pt idx="43">
                  <c:v>2363</c:v>
                </c:pt>
                <c:pt idx="44">
                  <c:v>2350</c:v>
                </c:pt>
                <c:pt idx="45">
                  <c:v>2354</c:v>
                </c:pt>
                <c:pt idx="46">
                  <c:v>2350</c:v>
                </c:pt>
                <c:pt idx="47">
                  <c:v>2346</c:v>
                </c:pt>
                <c:pt idx="48">
                  <c:v>2341</c:v>
                </c:pt>
                <c:pt idx="49">
                  <c:v>2346</c:v>
                </c:pt>
                <c:pt idx="50">
                  <c:v>2341</c:v>
                </c:pt>
                <c:pt idx="51">
                  <c:v>2337</c:v>
                </c:pt>
                <c:pt idx="52">
                  <c:v>2342</c:v>
                </c:pt>
                <c:pt idx="53">
                  <c:v>654</c:v>
                </c:pt>
                <c:pt idx="54">
                  <c:v>637</c:v>
                </c:pt>
                <c:pt idx="55">
                  <c:v>633</c:v>
                </c:pt>
                <c:pt idx="56">
                  <c:v>624</c:v>
                </c:pt>
                <c:pt idx="57">
                  <c:v>629</c:v>
                </c:pt>
                <c:pt idx="58">
                  <c:v>625</c:v>
                </c:pt>
                <c:pt idx="59">
                  <c:v>620</c:v>
                </c:pt>
                <c:pt idx="60">
                  <c:v>620</c:v>
                </c:pt>
                <c:pt idx="61">
                  <c:v>620</c:v>
                </c:pt>
                <c:pt idx="62">
                  <c:v>621</c:v>
                </c:pt>
                <c:pt idx="63">
                  <c:v>625</c:v>
                </c:pt>
                <c:pt idx="64">
                  <c:v>432</c:v>
                </c:pt>
                <c:pt idx="65">
                  <c:v>427</c:v>
                </c:pt>
                <c:pt idx="66">
                  <c:v>428</c:v>
                </c:pt>
                <c:pt idx="67">
                  <c:v>410</c:v>
                </c:pt>
                <c:pt idx="68">
                  <c:v>419</c:v>
                </c:pt>
                <c:pt idx="69">
                  <c:v>419</c:v>
                </c:pt>
              </c:numCache>
            </c:numRef>
          </c:yVal>
          <c:smooth val="0"/>
          <c:extLst>
            <c:ext xmlns:c16="http://schemas.microsoft.com/office/drawing/2014/chart" uri="{C3380CC4-5D6E-409C-BE32-E72D297353CC}">
              <c16:uniqueId val="{00000008-7E98-4642-A048-759C4A983EBF}"/>
            </c:ext>
          </c:extLst>
        </c:ser>
        <c:ser>
          <c:idx val="9"/>
          <c:order val="9"/>
          <c:tx>
            <c:strRef>
              <c:f>'actual calibration'!$A$68</c:f>
              <c:strCache>
                <c:ptCount val="1"/>
                <c:pt idx="0">
                  <c:v>5B</c:v>
                </c:pt>
              </c:strCache>
            </c:strRef>
          </c:tx>
          <c:spPr>
            <a:ln w="19050" cap="rnd">
              <a:solidFill>
                <a:schemeClr val="accent4">
                  <a:lumMod val="60000"/>
                </a:schemeClr>
              </a:solidFill>
              <a:round/>
            </a:ln>
            <a:effectLst/>
          </c:spPr>
          <c:marker>
            <c:symbol val="none"/>
          </c:marker>
          <c:xVal>
            <c:numRef>
              <c:f>'actual calibration'!$B$59:$BS$59</c:f>
              <c:numCache>
                <c:formatCode>General</c:formatCode>
                <c:ptCount val="7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numCache>
            </c:numRef>
          </c:xVal>
          <c:yVal>
            <c:numRef>
              <c:f>'actual calibration'!$B$68:$BS$68</c:f>
              <c:numCache>
                <c:formatCode>General</c:formatCode>
                <c:ptCount val="70"/>
                <c:pt idx="0">
                  <c:v>571</c:v>
                </c:pt>
                <c:pt idx="1">
                  <c:v>576</c:v>
                </c:pt>
                <c:pt idx="2">
                  <c:v>584</c:v>
                </c:pt>
                <c:pt idx="3">
                  <c:v>593</c:v>
                </c:pt>
                <c:pt idx="4">
                  <c:v>598</c:v>
                </c:pt>
                <c:pt idx="5">
                  <c:v>615</c:v>
                </c:pt>
                <c:pt idx="6">
                  <c:v>670</c:v>
                </c:pt>
                <c:pt idx="7">
                  <c:v>734</c:v>
                </c:pt>
                <c:pt idx="8">
                  <c:v>589</c:v>
                </c:pt>
                <c:pt idx="9">
                  <c:v>585</c:v>
                </c:pt>
                <c:pt idx="10">
                  <c:v>576</c:v>
                </c:pt>
                <c:pt idx="11">
                  <c:v>576</c:v>
                </c:pt>
                <c:pt idx="12">
                  <c:v>576</c:v>
                </c:pt>
                <c:pt idx="13">
                  <c:v>572</c:v>
                </c:pt>
                <c:pt idx="14">
                  <c:v>572</c:v>
                </c:pt>
                <c:pt idx="15">
                  <c:v>576</c:v>
                </c:pt>
                <c:pt idx="16">
                  <c:v>577</c:v>
                </c:pt>
                <c:pt idx="17">
                  <c:v>577</c:v>
                </c:pt>
                <c:pt idx="18">
                  <c:v>581</c:v>
                </c:pt>
                <c:pt idx="19">
                  <c:v>590</c:v>
                </c:pt>
                <c:pt idx="20">
                  <c:v>589</c:v>
                </c:pt>
                <c:pt idx="21">
                  <c:v>752</c:v>
                </c:pt>
                <c:pt idx="22">
                  <c:v>757</c:v>
                </c:pt>
                <c:pt idx="23">
                  <c:v>319</c:v>
                </c:pt>
                <c:pt idx="24">
                  <c:v>315</c:v>
                </c:pt>
                <c:pt idx="25">
                  <c:v>310</c:v>
                </c:pt>
                <c:pt idx="26">
                  <c:v>310</c:v>
                </c:pt>
                <c:pt idx="27">
                  <c:v>311</c:v>
                </c:pt>
                <c:pt idx="28">
                  <c:v>311</c:v>
                </c:pt>
                <c:pt idx="29">
                  <c:v>315</c:v>
                </c:pt>
                <c:pt idx="30">
                  <c:v>1745</c:v>
                </c:pt>
                <c:pt idx="31">
                  <c:v>1741</c:v>
                </c:pt>
                <c:pt idx="32">
                  <c:v>1750</c:v>
                </c:pt>
                <c:pt idx="33">
                  <c:v>1746</c:v>
                </c:pt>
                <c:pt idx="34">
                  <c:v>1789</c:v>
                </c:pt>
                <c:pt idx="35">
                  <c:v>1767</c:v>
                </c:pt>
                <c:pt idx="36">
                  <c:v>1823</c:v>
                </c:pt>
                <c:pt idx="37">
                  <c:v>1853</c:v>
                </c:pt>
                <c:pt idx="38">
                  <c:v>1870</c:v>
                </c:pt>
                <c:pt idx="39">
                  <c:v>1883</c:v>
                </c:pt>
                <c:pt idx="40">
                  <c:v>1956</c:v>
                </c:pt>
                <c:pt idx="41">
                  <c:v>2467</c:v>
                </c:pt>
                <c:pt idx="42">
                  <c:v>2367</c:v>
                </c:pt>
                <c:pt idx="43">
                  <c:v>2375</c:v>
                </c:pt>
                <c:pt idx="44">
                  <c:v>2358</c:v>
                </c:pt>
                <c:pt idx="45">
                  <c:v>2354</c:v>
                </c:pt>
                <c:pt idx="46">
                  <c:v>2350</c:v>
                </c:pt>
                <c:pt idx="47">
                  <c:v>2346</c:v>
                </c:pt>
                <c:pt idx="48">
                  <c:v>2337</c:v>
                </c:pt>
                <c:pt idx="49">
                  <c:v>2341</c:v>
                </c:pt>
                <c:pt idx="50">
                  <c:v>2341</c:v>
                </c:pt>
                <c:pt idx="51">
                  <c:v>2342</c:v>
                </c:pt>
                <c:pt idx="52">
                  <c:v>2346</c:v>
                </c:pt>
                <c:pt idx="53">
                  <c:v>654</c:v>
                </c:pt>
                <c:pt idx="54">
                  <c:v>641</c:v>
                </c:pt>
                <c:pt idx="55">
                  <c:v>629</c:v>
                </c:pt>
                <c:pt idx="56">
                  <c:v>629</c:v>
                </c:pt>
                <c:pt idx="57">
                  <c:v>625</c:v>
                </c:pt>
                <c:pt idx="58">
                  <c:v>624</c:v>
                </c:pt>
                <c:pt idx="59">
                  <c:v>620</c:v>
                </c:pt>
                <c:pt idx="60">
                  <c:v>621</c:v>
                </c:pt>
                <c:pt idx="61">
                  <c:v>616</c:v>
                </c:pt>
                <c:pt idx="62">
                  <c:v>625</c:v>
                </c:pt>
                <c:pt idx="63">
                  <c:v>625</c:v>
                </c:pt>
                <c:pt idx="64">
                  <c:v>440</c:v>
                </c:pt>
                <c:pt idx="65">
                  <c:v>419</c:v>
                </c:pt>
                <c:pt idx="66">
                  <c:v>419</c:v>
                </c:pt>
                <c:pt idx="67">
                  <c:v>419</c:v>
                </c:pt>
                <c:pt idx="68">
                  <c:v>415</c:v>
                </c:pt>
                <c:pt idx="69">
                  <c:v>419</c:v>
                </c:pt>
              </c:numCache>
            </c:numRef>
          </c:yVal>
          <c:smooth val="0"/>
          <c:extLst>
            <c:ext xmlns:c16="http://schemas.microsoft.com/office/drawing/2014/chart" uri="{C3380CC4-5D6E-409C-BE32-E72D297353CC}">
              <c16:uniqueId val="{00000009-7E98-4642-A048-759C4A983EBF}"/>
            </c:ext>
          </c:extLst>
        </c:ser>
        <c:dLbls>
          <c:showLegendKey val="0"/>
          <c:showVal val="0"/>
          <c:showCatName val="0"/>
          <c:showSerName val="0"/>
          <c:showPercent val="0"/>
          <c:showBubbleSize val="0"/>
        </c:dLbls>
        <c:axId val="718556672"/>
        <c:axId val="718559584"/>
      </c:scatterChart>
      <c:valAx>
        <c:axId val="718556672"/>
        <c:scaling>
          <c:orientation val="minMax"/>
          <c:max val="45"/>
          <c:min val="1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718559584"/>
        <c:crosses val="autoZero"/>
        <c:crossBetween val="midCat"/>
      </c:valAx>
      <c:valAx>
        <c:axId val="718559584"/>
        <c:scaling>
          <c:orientation val="minMax"/>
          <c:max val="350"/>
          <c:min val="29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7185566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Bottles 0 and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scatterChart>
        <c:scatterStyle val="lineMarker"/>
        <c:varyColors val="0"/>
        <c:ser>
          <c:idx val="1"/>
          <c:order val="0"/>
          <c:tx>
            <c:strRef>
              <c:f>'actual calibration'!$A$60</c:f>
              <c:strCache>
                <c:ptCount val="1"/>
                <c:pt idx="0">
                  <c:v>0A</c:v>
                </c:pt>
              </c:strCache>
            </c:strRef>
          </c:tx>
          <c:spPr>
            <a:ln w="19050" cap="rnd">
              <a:solidFill>
                <a:schemeClr val="accent2"/>
              </a:solidFill>
              <a:round/>
            </a:ln>
            <a:effectLst/>
          </c:spPr>
          <c:marker>
            <c:symbol val="none"/>
          </c:marker>
          <c:xVal>
            <c:numRef>
              <c:f>'actual calibration'!$B$59:$BS$59</c:f>
              <c:numCache>
                <c:formatCode>General</c:formatCode>
                <c:ptCount val="7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numCache>
            </c:numRef>
          </c:xVal>
          <c:yVal>
            <c:numRef>
              <c:f>'actual calibration'!$B$60:$BS$60</c:f>
              <c:numCache>
                <c:formatCode>General</c:formatCode>
                <c:ptCount val="70"/>
                <c:pt idx="0">
                  <c:v>575</c:v>
                </c:pt>
                <c:pt idx="1">
                  <c:v>580</c:v>
                </c:pt>
                <c:pt idx="2">
                  <c:v>589</c:v>
                </c:pt>
                <c:pt idx="3">
                  <c:v>593</c:v>
                </c:pt>
                <c:pt idx="4">
                  <c:v>593</c:v>
                </c:pt>
                <c:pt idx="5">
                  <c:v>606</c:v>
                </c:pt>
                <c:pt idx="6">
                  <c:v>623</c:v>
                </c:pt>
                <c:pt idx="7">
                  <c:v>601</c:v>
                </c:pt>
                <c:pt idx="8">
                  <c:v>593</c:v>
                </c:pt>
                <c:pt idx="9">
                  <c:v>589</c:v>
                </c:pt>
                <c:pt idx="10">
                  <c:v>584</c:v>
                </c:pt>
                <c:pt idx="11">
                  <c:v>580</c:v>
                </c:pt>
                <c:pt idx="12">
                  <c:v>580</c:v>
                </c:pt>
                <c:pt idx="13">
                  <c:v>580</c:v>
                </c:pt>
                <c:pt idx="14">
                  <c:v>581</c:v>
                </c:pt>
                <c:pt idx="15">
                  <c:v>581</c:v>
                </c:pt>
                <c:pt idx="16">
                  <c:v>580</c:v>
                </c:pt>
                <c:pt idx="17">
                  <c:v>580</c:v>
                </c:pt>
                <c:pt idx="18">
                  <c:v>588</c:v>
                </c:pt>
                <c:pt idx="19">
                  <c:v>597</c:v>
                </c:pt>
                <c:pt idx="20">
                  <c:v>606</c:v>
                </c:pt>
                <c:pt idx="21">
                  <c:v>727</c:v>
                </c:pt>
                <c:pt idx="22">
                  <c:v>728</c:v>
                </c:pt>
                <c:pt idx="23">
                  <c:v>728</c:v>
                </c:pt>
                <c:pt idx="24">
                  <c:v>729</c:v>
                </c:pt>
                <c:pt idx="25">
                  <c:v>734</c:v>
                </c:pt>
                <c:pt idx="26">
                  <c:v>743</c:v>
                </c:pt>
                <c:pt idx="27">
                  <c:v>747</c:v>
                </c:pt>
                <c:pt idx="28">
                  <c:v>755</c:v>
                </c:pt>
                <c:pt idx="29">
                  <c:v>772</c:v>
                </c:pt>
                <c:pt idx="30">
                  <c:v>1736</c:v>
                </c:pt>
                <c:pt idx="31">
                  <c:v>1745</c:v>
                </c:pt>
                <c:pt idx="32">
                  <c:v>1749</c:v>
                </c:pt>
                <c:pt idx="33">
                  <c:v>1745</c:v>
                </c:pt>
                <c:pt idx="34">
                  <c:v>493</c:v>
                </c:pt>
                <c:pt idx="35">
                  <c:v>378</c:v>
                </c:pt>
                <c:pt idx="36">
                  <c:v>387</c:v>
                </c:pt>
                <c:pt idx="37">
                  <c:v>357</c:v>
                </c:pt>
                <c:pt idx="38">
                  <c:v>312</c:v>
                </c:pt>
                <c:pt idx="39">
                  <c:v>312</c:v>
                </c:pt>
                <c:pt idx="40">
                  <c:v>316</c:v>
                </c:pt>
                <c:pt idx="41">
                  <c:v>325</c:v>
                </c:pt>
                <c:pt idx="42">
                  <c:v>321</c:v>
                </c:pt>
                <c:pt idx="43">
                  <c:v>362</c:v>
                </c:pt>
                <c:pt idx="44">
                  <c:v>366</c:v>
                </c:pt>
                <c:pt idx="45">
                  <c:v>387</c:v>
                </c:pt>
                <c:pt idx="46">
                  <c:v>2349</c:v>
                </c:pt>
                <c:pt idx="47">
                  <c:v>2344</c:v>
                </c:pt>
                <c:pt idx="48">
                  <c:v>2345</c:v>
                </c:pt>
                <c:pt idx="49">
                  <c:v>2341</c:v>
                </c:pt>
                <c:pt idx="50">
                  <c:v>2341</c:v>
                </c:pt>
                <c:pt idx="51">
                  <c:v>2341</c:v>
                </c:pt>
                <c:pt idx="52">
                  <c:v>2341</c:v>
                </c:pt>
                <c:pt idx="53">
                  <c:v>658</c:v>
                </c:pt>
                <c:pt idx="54">
                  <c:v>636</c:v>
                </c:pt>
                <c:pt idx="55">
                  <c:v>637</c:v>
                </c:pt>
                <c:pt idx="56">
                  <c:v>628</c:v>
                </c:pt>
                <c:pt idx="57">
                  <c:v>619</c:v>
                </c:pt>
                <c:pt idx="58">
                  <c:v>619</c:v>
                </c:pt>
                <c:pt idx="59">
                  <c:v>624</c:v>
                </c:pt>
                <c:pt idx="60">
                  <c:v>616</c:v>
                </c:pt>
                <c:pt idx="61">
                  <c:v>620</c:v>
                </c:pt>
                <c:pt idx="62">
                  <c:v>625</c:v>
                </c:pt>
                <c:pt idx="63">
                  <c:v>620</c:v>
                </c:pt>
                <c:pt idx="64">
                  <c:v>436</c:v>
                </c:pt>
                <c:pt idx="65">
                  <c:v>428</c:v>
                </c:pt>
                <c:pt idx="66">
                  <c:v>423</c:v>
                </c:pt>
                <c:pt idx="67">
                  <c:v>419</c:v>
                </c:pt>
                <c:pt idx="68">
                  <c:v>414</c:v>
                </c:pt>
                <c:pt idx="69">
                  <c:v>419</c:v>
                </c:pt>
              </c:numCache>
            </c:numRef>
          </c:yVal>
          <c:smooth val="0"/>
          <c:extLst>
            <c:ext xmlns:c16="http://schemas.microsoft.com/office/drawing/2014/chart" uri="{C3380CC4-5D6E-409C-BE32-E72D297353CC}">
              <c16:uniqueId val="{00000001-7E98-4642-A048-759C4A983EBF}"/>
            </c:ext>
          </c:extLst>
        </c:ser>
        <c:ser>
          <c:idx val="2"/>
          <c:order val="1"/>
          <c:tx>
            <c:strRef>
              <c:f>'actual calibration'!$A$61</c:f>
              <c:strCache>
                <c:ptCount val="1"/>
                <c:pt idx="0">
                  <c:v>1A</c:v>
                </c:pt>
              </c:strCache>
            </c:strRef>
          </c:tx>
          <c:spPr>
            <a:ln w="19050" cap="rnd">
              <a:solidFill>
                <a:schemeClr val="accent3"/>
              </a:solidFill>
              <a:round/>
            </a:ln>
            <a:effectLst/>
          </c:spPr>
          <c:marker>
            <c:symbol val="none"/>
          </c:marker>
          <c:xVal>
            <c:numRef>
              <c:f>'actual calibration'!$B$59:$BS$59</c:f>
              <c:numCache>
                <c:formatCode>General</c:formatCode>
                <c:ptCount val="7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numCache>
            </c:numRef>
          </c:xVal>
          <c:yVal>
            <c:numRef>
              <c:f>'actual calibration'!$B$61:$BS$61</c:f>
              <c:numCache>
                <c:formatCode>General</c:formatCode>
                <c:ptCount val="70"/>
                <c:pt idx="0">
                  <c:v>571</c:v>
                </c:pt>
                <c:pt idx="1">
                  <c:v>576</c:v>
                </c:pt>
                <c:pt idx="2">
                  <c:v>585</c:v>
                </c:pt>
                <c:pt idx="3">
                  <c:v>593</c:v>
                </c:pt>
                <c:pt idx="4">
                  <c:v>598</c:v>
                </c:pt>
                <c:pt idx="5">
                  <c:v>640</c:v>
                </c:pt>
                <c:pt idx="6">
                  <c:v>700</c:v>
                </c:pt>
                <c:pt idx="7">
                  <c:v>726</c:v>
                </c:pt>
                <c:pt idx="8">
                  <c:v>595</c:v>
                </c:pt>
                <c:pt idx="9">
                  <c:v>577</c:v>
                </c:pt>
                <c:pt idx="10">
                  <c:v>578</c:v>
                </c:pt>
                <c:pt idx="11">
                  <c:v>577</c:v>
                </c:pt>
                <c:pt idx="12">
                  <c:v>569</c:v>
                </c:pt>
                <c:pt idx="13">
                  <c:v>573</c:v>
                </c:pt>
                <c:pt idx="14">
                  <c:v>573</c:v>
                </c:pt>
                <c:pt idx="15">
                  <c:v>569</c:v>
                </c:pt>
                <c:pt idx="16">
                  <c:v>574</c:v>
                </c:pt>
                <c:pt idx="17">
                  <c:v>578</c:v>
                </c:pt>
                <c:pt idx="18">
                  <c:v>581</c:v>
                </c:pt>
                <c:pt idx="19">
                  <c:v>585</c:v>
                </c:pt>
                <c:pt idx="20">
                  <c:v>598</c:v>
                </c:pt>
                <c:pt idx="21">
                  <c:v>744</c:v>
                </c:pt>
                <c:pt idx="22">
                  <c:v>748</c:v>
                </c:pt>
                <c:pt idx="23">
                  <c:v>753</c:v>
                </c:pt>
                <c:pt idx="24">
                  <c:v>758</c:v>
                </c:pt>
                <c:pt idx="25">
                  <c:v>834</c:v>
                </c:pt>
                <c:pt idx="26">
                  <c:v>829</c:v>
                </c:pt>
                <c:pt idx="27">
                  <c:v>808</c:v>
                </c:pt>
                <c:pt idx="28">
                  <c:v>804</c:v>
                </c:pt>
                <c:pt idx="29">
                  <c:v>813</c:v>
                </c:pt>
                <c:pt idx="30">
                  <c:v>826</c:v>
                </c:pt>
                <c:pt idx="31">
                  <c:v>835</c:v>
                </c:pt>
                <c:pt idx="32">
                  <c:v>1745</c:v>
                </c:pt>
                <c:pt idx="33">
                  <c:v>1750</c:v>
                </c:pt>
                <c:pt idx="34">
                  <c:v>1750</c:v>
                </c:pt>
                <c:pt idx="35">
                  <c:v>322</c:v>
                </c:pt>
                <c:pt idx="36">
                  <c:v>318</c:v>
                </c:pt>
                <c:pt idx="37">
                  <c:v>318</c:v>
                </c:pt>
                <c:pt idx="38">
                  <c:v>322</c:v>
                </c:pt>
                <c:pt idx="39">
                  <c:v>318</c:v>
                </c:pt>
                <c:pt idx="40">
                  <c:v>322</c:v>
                </c:pt>
                <c:pt idx="41">
                  <c:v>1978</c:v>
                </c:pt>
                <c:pt idx="42">
                  <c:v>2510</c:v>
                </c:pt>
                <c:pt idx="43">
                  <c:v>2375</c:v>
                </c:pt>
                <c:pt idx="44">
                  <c:v>2375</c:v>
                </c:pt>
                <c:pt idx="45">
                  <c:v>2366</c:v>
                </c:pt>
                <c:pt idx="46">
                  <c:v>2349</c:v>
                </c:pt>
                <c:pt idx="47">
                  <c:v>2344</c:v>
                </c:pt>
                <c:pt idx="48">
                  <c:v>2353</c:v>
                </c:pt>
                <c:pt idx="49">
                  <c:v>2349</c:v>
                </c:pt>
                <c:pt idx="50">
                  <c:v>2340</c:v>
                </c:pt>
                <c:pt idx="51">
                  <c:v>2350</c:v>
                </c:pt>
                <c:pt idx="52">
                  <c:v>2349</c:v>
                </c:pt>
                <c:pt idx="53">
                  <c:v>650</c:v>
                </c:pt>
                <c:pt idx="54">
                  <c:v>637</c:v>
                </c:pt>
                <c:pt idx="55">
                  <c:v>633</c:v>
                </c:pt>
                <c:pt idx="56">
                  <c:v>628</c:v>
                </c:pt>
                <c:pt idx="57">
                  <c:v>624</c:v>
                </c:pt>
                <c:pt idx="58">
                  <c:v>624</c:v>
                </c:pt>
                <c:pt idx="59">
                  <c:v>620</c:v>
                </c:pt>
                <c:pt idx="60">
                  <c:v>620</c:v>
                </c:pt>
                <c:pt idx="61">
                  <c:v>616</c:v>
                </c:pt>
                <c:pt idx="62">
                  <c:v>621</c:v>
                </c:pt>
                <c:pt idx="63">
                  <c:v>625</c:v>
                </c:pt>
                <c:pt idx="64">
                  <c:v>436</c:v>
                </c:pt>
                <c:pt idx="65">
                  <c:v>432</c:v>
                </c:pt>
                <c:pt idx="66">
                  <c:v>415</c:v>
                </c:pt>
                <c:pt idx="67">
                  <c:v>410</c:v>
                </c:pt>
                <c:pt idx="68">
                  <c:v>410</c:v>
                </c:pt>
                <c:pt idx="69">
                  <c:v>411</c:v>
                </c:pt>
              </c:numCache>
            </c:numRef>
          </c:yVal>
          <c:smooth val="0"/>
          <c:extLst>
            <c:ext xmlns:c16="http://schemas.microsoft.com/office/drawing/2014/chart" uri="{C3380CC4-5D6E-409C-BE32-E72D297353CC}">
              <c16:uniqueId val="{00000002-7E98-4642-A048-759C4A983EBF}"/>
            </c:ext>
          </c:extLst>
        </c:ser>
        <c:ser>
          <c:idx val="3"/>
          <c:order val="2"/>
          <c:tx>
            <c:strRef>
              <c:f>'actual calibration'!$A$62</c:f>
              <c:strCache>
                <c:ptCount val="1"/>
                <c:pt idx="0">
                  <c:v>2A</c:v>
                </c:pt>
              </c:strCache>
            </c:strRef>
          </c:tx>
          <c:spPr>
            <a:ln w="19050" cap="rnd">
              <a:solidFill>
                <a:schemeClr val="accent4"/>
              </a:solidFill>
              <a:round/>
            </a:ln>
            <a:effectLst/>
          </c:spPr>
          <c:marker>
            <c:symbol val="none"/>
          </c:marker>
          <c:xVal>
            <c:numRef>
              <c:f>'actual calibration'!$B$59:$BS$59</c:f>
              <c:numCache>
                <c:formatCode>General</c:formatCode>
                <c:ptCount val="7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numCache>
            </c:numRef>
          </c:xVal>
          <c:yVal>
            <c:numRef>
              <c:f>'actual calibration'!$B$62:$BS$62</c:f>
              <c:numCache>
                <c:formatCode>General</c:formatCode>
                <c:ptCount val="70"/>
                <c:pt idx="0">
                  <c:v>571</c:v>
                </c:pt>
                <c:pt idx="1">
                  <c:v>576</c:v>
                </c:pt>
                <c:pt idx="2">
                  <c:v>584</c:v>
                </c:pt>
                <c:pt idx="3">
                  <c:v>598</c:v>
                </c:pt>
                <c:pt idx="4">
                  <c:v>602</c:v>
                </c:pt>
                <c:pt idx="5">
                  <c:v>614</c:v>
                </c:pt>
                <c:pt idx="6">
                  <c:v>670</c:v>
                </c:pt>
                <c:pt idx="7">
                  <c:v>726</c:v>
                </c:pt>
                <c:pt idx="8">
                  <c:v>735</c:v>
                </c:pt>
                <c:pt idx="9">
                  <c:v>735</c:v>
                </c:pt>
                <c:pt idx="10">
                  <c:v>593</c:v>
                </c:pt>
                <c:pt idx="11">
                  <c:v>585</c:v>
                </c:pt>
                <c:pt idx="12">
                  <c:v>589</c:v>
                </c:pt>
                <c:pt idx="13">
                  <c:v>585</c:v>
                </c:pt>
                <c:pt idx="14">
                  <c:v>585</c:v>
                </c:pt>
                <c:pt idx="15">
                  <c:v>593</c:v>
                </c:pt>
                <c:pt idx="16">
                  <c:v>589</c:v>
                </c:pt>
                <c:pt idx="17">
                  <c:v>743</c:v>
                </c:pt>
                <c:pt idx="18">
                  <c:v>760</c:v>
                </c:pt>
                <c:pt idx="19">
                  <c:v>777</c:v>
                </c:pt>
                <c:pt idx="20">
                  <c:v>791</c:v>
                </c:pt>
                <c:pt idx="21">
                  <c:v>805</c:v>
                </c:pt>
                <c:pt idx="22">
                  <c:v>884</c:v>
                </c:pt>
                <c:pt idx="23">
                  <c:v>837</c:v>
                </c:pt>
                <c:pt idx="24">
                  <c:v>815</c:v>
                </c:pt>
                <c:pt idx="25">
                  <c:v>807</c:v>
                </c:pt>
                <c:pt idx="26">
                  <c:v>811</c:v>
                </c:pt>
                <c:pt idx="27">
                  <c:v>365</c:v>
                </c:pt>
                <c:pt idx="28">
                  <c:v>330</c:v>
                </c:pt>
                <c:pt idx="29">
                  <c:v>322</c:v>
                </c:pt>
                <c:pt idx="30">
                  <c:v>322</c:v>
                </c:pt>
                <c:pt idx="31">
                  <c:v>318</c:v>
                </c:pt>
                <c:pt idx="32">
                  <c:v>314</c:v>
                </c:pt>
                <c:pt idx="33">
                  <c:v>309</c:v>
                </c:pt>
                <c:pt idx="34">
                  <c:v>309</c:v>
                </c:pt>
                <c:pt idx="35">
                  <c:v>314</c:v>
                </c:pt>
                <c:pt idx="36">
                  <c:v>314</c:v>
                </c:pt>
                <c:pt idx="37">
                  <c:v>314</c:v>
                </c:pt>
                <c:pt idx="38">
                  <c:v>310</c:v>
                </c:pt>
                <c:pt idx="39">
                  <c:v>319</c:v>
                </c:pt>
                <c:pt idx="40">
                  <c:v>323</c:v>
                </c:pt>
                <c:pt idx="41">
                  <c:v>323</c:v>
                </c:pt>
                <c:pt idx="42">
                  <c:v>336</c:v>
                </c:pt>
                <c:pt idx="43">
                  <c:v>2539</c:v>
                </c:pt>
                <c:pt idx="44">
                  <c:v>2552</c:v>
                </c:pt>
                <c:pt idx="45">
                  <c:v>2353</c:v>
                </c:pt>
                <c:pt idx="46">
                  <c:v>2354</c:v>
                </c:pt>
                <c:pt idx="47">
                  <c:v>2358</c:v>
                </c:pt>
                <c:pt idx="48">
                  <c:v>2349</c:v>
                </c:pt>
                <c:pt idx="49">
                  <c:v>2349</c:v>
                </c:pt>
                <c:pt idx="50">
                  <c:v>2350</c:v>
                </c:pt>
                <c:pt idx="51">
                  <c:v>2350</c:v>
                </c:pt>
                <c:pt idx="52">
                  <c:v>2350</c:v>
                </c:pt>
                <c:pt idx="53">
                  <c:v>645</c:v>
                </c:pt>
                <c:pt idx="54">
                  <c:v>641</c:v>
                </c:pt>
                <c:pt idx="55">
                  <c:v>633</c:v>
                </c:pt>
                <c:pt idx="56">
                  <c:v>629</c:v>
                </c:pt>
                <c:pt idx="57">
                  <c:v>624</c:v>
                </c:pt>
                <c:pt idx="58">
                  <c:v>624</c:v>
                </c:pt>
                <c:pt idx="59">
                  <c:v>620</c:v>
                </c:pt>
                <c:pt idx="60">
                  <c:v>620</c:v>
                </c:pt>
                <c:pt idx="61">
                  <c:v>620</c:v>
                </c:pt>
                <c:pt idx="62">
                  <c:v>620</c:v>
                </c:pt>
                <c:pt idx="63">
                  <c:v>621</c:v>
                </c:pt>
                <c:pt idx="64">
                  <c:v>432</c:v>
                </c:pt>
                <c:pt idx="65">
                  <c:v>423</c:v>
                </c:pt>
                <c:pt idx="66">
                  <c:v>414</c:v>
                </c:pt>
                <c:pt idx="67">
                  <c:v>419</c:v>
                </c:pt>
                <c:pt idx="68">
                  <c:v>415</c:v>
                </c:pt>
                <c:pt idx="69">
                  <c:v>419</c:v>
                </c:pt>
              </c:numCache>
            </c:numRef>
          </c:yVal>
          <c:smooth val="0"/>
          <c:extLst>
            <c:ext xmlns:c16="http://schemas.microsoft.com/office/drawing/2014/chart" uri="{C3380CC4-5D6E-409C-BE32-E72D297353CC}">
              <c16:uniqueId val="{00000003-7E98-4642-A048-759C4A983EBF}"/>
            </c:ext>
          </c:extLst>
        </c:ser>
        <c:dLbls>
          <c:showLegendKey val="0"/>
          <c:showVal val="0"/>
          <c:showCatName val="0"/>
          <c:showSerName val="0"/>
          <c:showPercent val="0"/>
          <c:showBubbleSize val="0"/>
        </c:dLbls>
        <c:axId val="718556672"/>
        <c:axId val="718559584"/>
      </c:scatterChart>
      <c:valAx>
        <c:axId val="718556672"/>
        <c:scaling>
          <c:orientation val="minMax"/>
          <c:max val="45"/>
          <c:min val="1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718559584"/>
        <c:crosses val="autoZero"/>
        <c:crossBetween val="midCat"/>
      </c:valAx>
      <c:valAx>
        <c:axId val="718559584"/>
        <c:scaling>
          <c:orientation val="minMax"/>
          <c:max val="330"/>
          <c:min val="3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7185566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Bottle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scatterChart>
        <c:scatterStyle val="lineMarker"/>
        <c:varyColors val="0"/>
        <c:ser>
          <c:idx val="0"/>
          <c:order val="0"/>
          <c:tx>
            <c:strRef>
              <c:f>'actual calibration'!$A$63</c:f>
              <c:strCache>
                <c:ptCount val="1"/>
                <c:pt idx="0">
                  <c:v>3A</c:v>
                </c:pt>
              </c:strCache>
            </c:strRef>
          </c:tx>
          <c:spPr>
            <a:ln w="19050" cap="rnd">
              <a:solidFill>
                <a:schemeClr val="accent1"/>
              </a:solidFill>
              <a:round/>
            </a:ln>
            <a:effectLst/>
          </c:spPr>
          <c:marker>
            <c:symbol val="none"/>
          </c:marker>
          <c:xVal>
            <c:numRef>
              <c:f>'actual calibration'!$B$59:$BS$59</c:f>
              <c:numCache>
                <c:formatCode>General</c:formatCode>
                <c:ptCount val="7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numCache>
            </c:numRef>
          </c:xVal>
          <c:yVal>
            <c:numRef>
              <c:f>'actual calibration'!$B$63:$BS$63</c:f>
              <c:numCache>
                <c:formatCode>General</c:formatCode>
                <c:ptCount val="70"/>
                <c:pt idx="0">
                  <c:v>571</c:v>
                </c:pt>
                <c:pt idx="1">
                  <c:v>576</c:v>
                </c:pt>
                <c:pt idx="2">
                  <c:v>584</c:v>
                </c:pt>
                <c:pt idx="3">
                  <c:v>589</c:v>
                </c:pt>
                <c:pt idx="4">
                  <c:v>606</c:v>
                </c:pt>
                <c:pt idx="5">
                  <c:v>618</c:v>
                </c:pt>
                <c:pt idx="6">
                  <c:v>627</c:v>
                </c:pt>
                <c:pt idx="7">
                  <c:v>609</c:v>
                </c:pt>
                <c:pt idx="8">
                  <c:v>600</c:v>
                </c:pt>
                <c:pt idx="9">
                  <c:v>587</c:v>
                </c:pt>
                <c:pt idx="10">
                  <c:v>579</c:v>
                </c:pt>
                <c:pt idx="11">
                  <c:v>583</c:v>
                </c:pt>
                <c:pt idx="12">
                  <c:v>583</c:v>
                </c:pt>
                <c:pt idx="13">
                  <c:v>579</c:v>
                </c:pt>
                <c:pt idx="14">
                  <c:v>583</c:v>
                </c:pt>
                <c:pt idx="15">
                  <c:v>583</c:v>
                </c:pt>
                <c:pt idx="16">
                  <c:v>583</c:v>
                </c:pt>
                <c:pt idx="17">
                  <c:v>605</c:v>
                </c:pt>
                <c:pt idx="18">
                  <c:v>592</c:v>
                </c:pt>
                <c:pt idx="19">
                  <c:v>627</c:v>
                </c:pt>
                <c:pt idx="20">
                  <c:v>601</c:v>
                </c:pt>
                <c:pt idx="21">
                  <c:v>609</c:v>
                </c:pt>
                <c:pt idx="22">
                  <c:v>606</c:v>
                </c:pt>
                <c:pt idx="23">
                  <c:v>600</c:v>
                </c:pt>
                <c:pt idx="24">
                  <c:v>604</c:v>
                </c:pt>
                <c:pt idx="25">
                  <c:v>634</c:v>
                </c:pt>
                <c:pt idx="26">
                  <c:v>337</c:v>
                </c:pt>
                <c:pt idx="27">
                  <c:v>324</c:v>
                </c:pt>
                <c:pt idx="28">
                  <c:v>319</c:v>
                </c:pt>
                <c:pt idx="29">
                  <c:v>320</c:v>
                </c:pt>
                <c:pt idx="30">
                  <c:v>316</c:v>
                </c:pt>
                <c:pt idx="31">
                  <c:v>315</c:v>
                </c:pt>
                <c:pt idx="32">
                  <c:v>315</c:v>
                </c:pt>
                <c:pt idx="33">
                  <c:v>315</c:v>
                </c:pt>
                <c:pt idx="34">
                  <c:v>315</c:v>
                </c:pt>
                <c:pt idx="35">
                  <c:v>315</c:v>
                </c:pt>
                <c:pt idx="36">
                  <c:v>320</c:v>
                </c:pt>
                <c:pt idx="37">
                  <c:v>328</c:v>
                </c:pt>
                <c:pt idx="38">
                  <c:v>1827</c:v>
                </c:pt>
                <c:pt idx="39">
                  <c:v>1883</c:v>
                </c:pt>
                <c:pt idx="40">
                  <c:v>1951</c:v>
                </c:pt>
                <c:pt idx="41">
                  <c:v>2458</c:v>
                </c:pt>
                <c:pt idx="42">
                  <c:v>2463</c:v>
                </c:pt>
                <c:pt idx="43">
                  <c:v>2463</c:v>
                </c:pt>
                <c:pt idx="44">
                  <c:v>2393</c:v>
                </c:pt>
                <c:pt idx="45">
                  <c:v>2367</c:v>
                </c:pt>
                <c:pt idx="46">
                  <c:v>2363</c:v>
                </c:pt>
                <c:pt idx="47">
                  <c:v>2359</c:v>
                </c:pt>
                <c:pt idx="48">
                  <c:v>2354</c:v>
                </c:pt>
                <c:pt idx="49">
                  <c:v>2358</c:v>
                </c:pt>
                <c:pt idx="50">
                  <c:v>2355</c:v>
                </c:pt>
                <c:pt idx="51">
                  <c:v>2336</c:v>
                </c:pt>
                <c:pt idx="52">
                  <c:v>2345</c:v>
                </c:pt>
                <c:pt idx="53">
                  <c:v>654</c:v>
                </c:pt>
                <c:pt idx="54">
                  <c:v>633</c:v>
                </c:pt>
                <c:pt idx="55">
                  <c:v>633</c:v>
                </c:pt>
                <c:pt idx="56">
                  <c:v>629</c:v>
                </c:pt>
                <c:pt idx="57">
                  <c:v>624</c:v>
                </c:pt>
                <c:pt idx="58">
                  <c:v>620</c:v>
                </c:pt>
                <c:pt idx="59">
                  <c:v>621</c:v>
                </c:pt>
                <c:pt idx="60">
                  <c:v>616</c:v>
                </c:pt>
                <c:pt idx="61">
                  <c:v>621</c:v>
                </c:pt>
                <c:pt idx="62">
                  <c:v>616</c:v>
                </c:pt>
                <c:pt idx="63">
                  <c:v>620</c:v>
                </c:pt>
                <c:pt idx="64">
                  <c:v>436</c:v>
                </c:pt>
                <c:pt idx="65">
                  <c:v>428</c:v>
                </c:pt>
                <c:pt idx="66">
                  <c:v>415</c:v>
                </c:pt>
                <c:pt idx="67">
                  <c:v>410</c:v>
                </c:pt>
                <c:pt idx="68">
                  <c:v>419</c:v>
                </c:pt>
                <c:pt idx="69">
                  <c:v>419</c:v>
                </c:pt>
              </c:numCache>
            </c:numRef>
          </c:yVal>
          <c:smooth val="0"/>
          <c:extLst>
            <c:ext xmlns:c16="http://schemas.microsoft.com/office/drawing/2014/chart" uri="{C3380CC4-5D6E-409C-BE32-E72D297353CC}">
              <c16:uniqueId val="{00000000-7E98-4642-A048-759C4A983EBF}"/>
            </c:ext>
          </c:extLst>
        </c:ser>
        <c:ser>
          <c:idx val="4"/>
          <c:order val="1"/>
          <c:tx>
            <c:strRef>
              <c:f>'actual calibration'!$A$64</c:f>
              <c:strCache>
                <c:ptCount val="1"/>
                <c:pt idx="0">
                  <c:v>3B4</c:v>
                </c:pt>
              </c:strCache>
            </c:strRef>
          </c:tx>
          <c:spPr>
            <a:ln w="19050" cap="rnd">
              <a:solidFill>
                <a:schemeClr val="accent5"/>
              </a:solidFill>
              <a:round/>
            </a:ln>
            <a:effectLst/>
          </c:spPr>
          <c:marker>
            <c:symbol val="none"/>
          </c:marker>
          <c:xVal>
            <c:numRef>
              <c:f>'actual calibration'!$B$59:$BS$59</c:f>
              <c:numCache>
                <c:formatCode>General</c:formatCode>
                <c:ptCount val="7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numCache>
            </c:numRef>
          </c:xVal>
          <c:yVal>
            <c:numRef>
              <c:f>'actual calibration'!$B$64:$BS$64</c:f>
              <c:numCache>
                <c:formatCode>General</c:formatCode>
                <c:ptCount val="70"/>
                <c:pt idx="0">
                  <c:v>575</c:v>
                </c:pt>
                <c:pt idx="1">
                  <c:v>576</c:v>
                </c:pt>
                <c:pt idx="2">
                  <c:v>584</c:v>
                </c:pt>
                <c:pt idx="3">
                  <c:v>593</c:v>
                </c:pt>
                <c:pt idx="4">
                  <c:v>610</c:v>
                </c:pt>
                <c:pt idx="5">
                  <c:v>653</c:v>
                </c:pt>
                <c:pt idx="6">
                  <c:v>687</c:v>
                </c:pt>
                <c:pt idx="7">
                  <c:v>735</c:v>
                </c:pt>
                <c:pt idx="8">
                  <c:v>735</c:v>
                </c:pt>
                <c:pt idx="9">
                  <c:v>731</c:v>
                </c:pt>
                <c:pt idx="10">
                  <c:v>735</c:v>
                </c:pt>
                <c:pt idx="11">
                  <c:v>595</c:v>
                </c:pt>
                <c:pt idx="12">
                  <c:v>586</c:v>
                </c:pt>
                <c:pt idx="13">
                  <c:v>595</c:v>
                </c:pt>
                <c:pt idx="14">
                  <c:v>591</c:v>
                </c:pt>
                <c:pt idx="15">
                  <c:v>596</c:v>
                </c:pt>
                <c:pt idx="16">
                  <c:v>595</c:v>
                </c:pt>
                <c:pt idx="17">
                  <c:v>733</c:v>
                </c:pt>
                <c:pt idx="18">
                  <c:v>728</c:v>
                </c:pt>
                <c:pt idx="19">
                  <c:v>728</c:v>
                </c:pt>
                <c:pt idx="20">
                  <c:v>728</c:v>
                </c:pt>
                <c:pt idx="21">
                  <c:v>728</c:v>
                </c:pt>
                <c:pt idx="22">
                  <c:v>728</c:v>
                </c:pt>
                <c:pt idx="23">
                  <c:v>728</c:v>
                </c:pt>
                <c:pt idx="24">
                  <c:v>733</c:v>
                </c:pt>
                <c:pt idx="25">
                  <c:v>737</c:v>
                </c:pt>
                <c:pt idx="26">
                  <c:v>745</c:v>
                </c:pt>
                <c:pt idx="27">
                  <c:v>754</c:v>
                </c:pt>
                <c:pt idx="28">
                  <c:v>326</c:v>
                </c:pt>
                <c:pt idx="29">
                  <c:v>313</c:v>
                </c:pt>
                <c:pt idx="30">
                  <c:v>313</c:v>
                </c:pt>
                <c:pt idx="31">
                  <c:v>309</c:v>
                </c:pt>
                <c:pt idx="32">
                  <c:v>313</c:v>
                </c:pt>
                <c:pt idx="33">
                  <c:v>309</c:v>
                </c:pt>
                <c:pt idx="34">
                  <c:v>317</c:v>
                </c:pt>
                <c:pt idx="35">
                  <c:v>322</c:v>
                </c:pt>
                <c:pt idx="36">
                  <c:v>317</c:v>
                </c:pt>
                <c:pt idx="37">
                  <c:v>331</c:v>
                </c:pt>
                <c:pt idx="38">
                  <c:v>1835</c:v>
                </c:pt>
                <c:pt idx="39">
                  <c:v>1857</c:v>
                </c:pt>
                <c:pt idx="40">
                  <c:v>1908</c:v>
                </c:pt>
                <c:pt idx="41">
                  <c:v>1934</c:v>
                </c:pt>
                <c:pt idx="42">
                  <c:v>2467</c:v>
                </c:pt>
                <c:pt idx="43">
                  <c:v>2354</c:v>
                </c:pt>
                <c:pt idx="44">
                  <c:v>2349</c:v>
                </c:pt>
                <c:pt idx="45">
                  <c:v>2358</c:v>
                </c:pt>
                <c:pt idx="46">
                  <c:v>2345</c:v>
                </c:pt>
                <c:pt idx="47">
                  <c:v>2345</c:v>
                </c:pt>
                <c:pt idx="48">
                  <c:v>2346</c:v>
                </c:pt>
                <c:pt idx="49">
                  <c:v>2341</c:v>
                </c:pt>
                <c:pt idx="50">
                  <c:v>2346</c:v>
                </c:pt>
                <c:pt idx="51">
                  <c:v>2342</c:v>
                </c:pt>
                <c:pt idx="52">
                  <c:v>2337</c:v>
                </c:pt>
                <c:pt idx="53">
                  <c:v>650</c:v>
                </c:pt>
                <c:pt idx="54">
                  <c:v>642</c:v>
                </c:pt>
                <c:pt idx="55">
                  <c:v>633</c:v>
                </c:pt>
                <c:pt idx="56">
                  <c:v>629</c:v>
                </c:pt>
                <c:pt idx="57">
                  <c:v>624</c:v>
                </c:pt>
                <c:pt idx="58">
                  <c:v>625</c:v>
                </c:pt>
                <c:pt idx="59">
                  <c:v>620</c:v>
                </c:pt>
                <c:pt idx="60">
                  <c:v>620</c:v>
                </c:pt>
                <c:pt idx="61">
                  <c:v>621</c:v>
                </c:pt>
                <c:pt idx="62">
                  <c:v>621</c:v>
                </c:pt>
                <c:pt idx="63">
                  <c:v>625</c:v>
                </c:pt>
                <c:pt idx="64">
                  <c:v>427</c:v>
                </c:pt>
                <c:pt idx="65">
                  <c:v>428</c:v>
                </c:pt>
                <c:pt idx="66">
                  <c:v>428</c:v>
                </c:pt>
                <c:pt idx="67">
                  <c:v>419</c:v>
                </c:pt>
                <c:pt idx="68">
                  <c:v>415</c:v>
                </c:pt>
                <c:pt idx="69">
                  <c:v>419</c:v>
                </c:pt>
              </c:numCache>
            </c:numRef>
          </c:yVal>
          <c:smooth val="0"/>
          <c:extLst>
            <c:ext xmlns:c16="http://schemas.microsoft.com/office/drawing/2014/chart" uri="{C3380CC4-5D6E-409C-BE32-E72D297353CC}">
              <c16:uniqueId val="{00000004-7E98-4642-A048-759C4A983EBF}"/>
            </c:ext>
          </c:extLst>
        </c:ser>
        <c:ser>
          <c:idx val="5"/>
          <c:order val="2"/>
          <c:tx>
            <c:strRef>
              <c:f>'actual calibration'!$A$65</c:f>
              <c:strCache>
                <c:ptCount val="1"/>
                <c:pt idx="0">
                  <c:v>3B2</c:v>
                </c:pt>
              </c:strCache>
            </c:strRef>
          </c:tx>
          <c:spPr>
            <a:ln w="19050" cap="rnd">
              <a:solidFill>
                <a:schemeClr val="accent6"/>
              </a:solidFill>
              <a:round/>
            </a:ln>
            <a:effectLst/>
          </c:spPr>
          <c:marker>
            <c:symbol val="none"/>
          </c:marker>
          <c:xVal>
            <c:numRef>
              <c:f>'actual calibration'!$B$59:$BS$59</c:f>
              <c:numCache>
                <c:formatCode>General</c:formatCode>
                <c:ptCount val="7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numCache>
            </c:numRef>
          </c:xVal>
          <c:yVal>
            <c:numRef>
              <c:f>'actual calibration'!$B$65:$BS$65</c:f>
              <c:numCache>
                <c:formatCode>General</c:formatCode>
                <c:ptCount val="70"/>
                <c:pt idx="0">
                  <c:v>575</c:v>
                </c:pt>
                <c:pt idx="1">
                  <c:v>576</c:v>
                </c:pt>
                <c:pt idx="2">
                  <c:v>584</c:v>
                </c:pt>
                <c:pt idx="3">
                  <c:v>593</c:v>
                </c:pt>
                <c:pt idx="4">
                  <c:v>610</c:v>
                </c:pt>
                <c:pt idx="5">
                  <c:v>653</c:v>
                </c:pt>
                <c:pt idx="6">
                  <c:v>687</c:v>
                </c:pt>
                <c:pt idx="7">
                  <c:v>735</c:v>
                </c:pt>
                <c:pt idx="8">
                  <c:v>735</c:v>
                </c:pt>
                <c:pt idx="9">
                  <c:v>731</c:v>
                </c:pt>
                <c:pt idx="10">
                  <c:v>735</c:v>
                </c:pt>
                <c:pt idx="11">
                  <c:v>595</c:v>
                </c:pt>
                <c:pt idx="12">
                  <c:v>586</c:v>
                </c:pt>
                <c:pt idx="13">
                  <c:v>595</c:v>
                </c:pt>
                <c:pt idx="14">
                  <c:v>591</c:v>
                </c:pt>
                <c:pt idx="15">
                  <c:v>596</c:v>
                </c:pt>
                <c:pt idx="16">
                  <c:v>595</c:v>
                </c:pt>
                <c:pt idx="17">
                  <c:v>733</c:v>
                </c:pt>
                <c:pt idx="18">
                  <c:v>728</c:v>
                </c:pt>
                <c:pt idx="19">
                  <c:v>728</c:v>
                </c:pt>
                <c:pt idx="20">
                  <c:v>728</c:v>
                </c:pt>
                <c:pt idx="21">
                  <c:v>728</c:v>
                </c:pt>
                <c:pt idx="22">
                  <c:v>728</c:v>
                </c:pt>
                <c:pt idx="23">
                  <c:v>728</c:v>
                </c:pt>
                <c:pt idx="24">
                  <c:v>733</c:v>
                </c:pt>
                <c:pt idx="25">
                  <c:v>737</c:v>
                </c:pt>
                <c:pt idx="26">
                  <c:v>745</c:v>
                </c:pt>
                <c:pt idx="27">
                  <c:v>754</c:v>
                </c:pt>
                <c:pt idx="28">
                  <c:v>326</c:v>
                </c:pt>
                <c:pt idx="29">
                  <c:v>313</c:v>
                </c:pt>
                <c:pt idx="30">
                  <c:v>313</c:v>
                </c:pt>
                <c:pt idx="31">
                  <c:v>309</c:v>
                </c:pt>
                <c:pt idx="32">
                  <c:v>313</c:v>
                </c:pt>
                <c:pt idx="33">
                  <c:v>309</c:v>
                </c:pt>
                <c:pt idx="34">
                  <c:v>317</c:v>
                </c:pt>
                <c:pt idx="35">
                  <c:v>322</c:v>
                </c:pt>
                <c:pt idx="36">
                  <c:v>317</c:v>
                </c:pt>
                <c:pt idx="37">
                  <c:v>331</c:v>
                </c:pt>
                <c:pt idx="38">
                  <c:v>1835</c:v>
                </c:pt>
                <c:pt idx="39">
                  <c:v>1857</c:v>
                </c:pt>
                <c:pt idx="40">
                  <c:v>1908</c:v>
                </c:pt>
                <c:pt idx="41">
                  <c:v>1934</c:v>
                </c:pt>
                <c:pt idx="42">
                  <c:v>2467</c:v>
                </c:pt>
                <c:pt idx="43">
                  <c:v>2375</c:v>
                </c:pt>
                <c:pt idx="44">
                  <c:v>2362</c:v>
                </c:pt>
                <c:pt idx="45">
                  <c:v>2353</c:v>
                </c:pt>
                <c:pt idx="46">
                  <c:v>2349</c:v>
                </c:pt>
                <c:pt idx="47">
                  <c:v>2349</c:v>
                </c:pt>
                <c:pt idx="48">
                  <c:v>2344</c:v>
                </c:pt>
                <c:pt idx="49">
                  <c:v>2345</c:v>
                </c:pt>
                <c:pt idx="50">
                  <c:v>2344</c:v>
                </c:pt>
                <c:pt idx="51">
                  <c:v>2341</c:v>
                </c:pt>
                <c:pt idx="52">
                  <c:v>2345</c:v>
                </c:pt>
                <c:pt idx="53">
                  <c:v>650</c:v>
                </c:pt>
                <c:pt idx="54">
                  <c:v>642</c:v>
                </c:pt>
                <c:pt idx="55">
                  <c:v>633</c:v>
                </c:pt>
                <c:pt idx="56">
                  <c:v>629</c:v>
                </c:pt>
                <c:pt idx="57">
                  <c:v>624</c:v>
                </c:pt>
                <c:pt idx="58">
                  <c:v>625</c:v>
                </c:pt>
                <c:pt idx="59">
                  <c:v>620</c:v>
                </c:pt>
                <c:pt idx="60">
                  <c:v>620</c:v>
                </c:pt>
                <c:pt idx="61">
                  <c:v>621</c:v>
                </c:pt>
                <c:pt idx="62">
                  <c:v>621</c:v>
                </c:pt>
                <c:pt idx="63">
                  <c:v>625</c:v>
                </c:pt>
                <c:pt idx="64">
                  <c:v>427</c:v>
                </c:pt>
                <c:pt idx="65">
                  <c:v>428</c:v>
                </c:pt>
                <c:pt idx="66">
                  <c:v>428</c:v>
                </c:pt>
                <c:pt idx="67">
                  <c:v>419</c:v>
                </c:pt>
                <c:pt idx="68">
                  <c:v>415</c:v>
                </c:pt>
                <c:pt idx="69">
                  <c:v>419</c:v>
                </c:pt>
              </c:numCache>
            </c:numRef>
          </c:yVal>
          <c:smooth val="0"/>
          <c:extLst>
            <c:ext xmlns:c16="http://schemas.microsoft.com/office/drawing/2014/chart" uri="{C3380CC4-5D6E-409C-BE32-E72D297353CC}">
              <c16:uniqueId val="{00000005-7E98-4642-A048-759C4A983EBF}"/>
            </c:ext>
          </c:extLst>
        </c:ser>
        <c:dLbls>
          <c:showLegendKey val="0"/>
          <c:showVal val="0"/>
          <c:showCatName val="0"/>
          <c:showSerName val="0"/>
          <c:showPercent val="0"/>
          <c:showBubbleSize val="0"/>
        </c:dLbls>
        <c:axId val="718556672"/>
        <c:axId val="718559584"/>
      </c:scatterChart>
      <c:valAx>
        <c:axId val="718556672"/>
        <c:scaling>
          <c:orientation val="minMax"/>
          <c:max val="45"/>
          <c:min val="1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718559584"/>
        <c:crosses val="autoZero"/>
        <c:crossBetween val="midCat"/>
      </c:valAx>
      <c:valAx>
        <c:axId val="718559584"/>
        <c:scaling>
          <c:orientation val="minMax"/>
          <c:max val="350"/>
          <c:min val="29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7185566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'actual calibration'!$BV$71:$BV$80</c:f>
              <c:numCache>
                <c:formatCode>General</c:formatCode>
                <c:ptCount val="10"/>
                <c:pt idx="0">
                  <c:v>0</c:v>
                </c:pt>
                <c:pt idx="1">
                  <c:v>1</c:v>
                </c:pt>
                <c:pt idx="2">
                  <c:v>2</c:v>
                </c:pt>
                <c:pt idx="3">
                  <c:v>3</c:v>
                </c:pt>
                <c:pt idx="4">
                  <c:v>3</c:v>
                </c:pt>
                <c:pt idx="5">
                  <c:v>3</c:v>
                </c:pt>
                <c:pt idx="6">
                  <c:v>4</c:v>
                </c:pt>
                <c:pt idx="7">
                  <c:v>5</c:v>
                </c:pt>
                <c:pt idx="8">
                  <c:v>5</c:v>
                </c:pt>
                <c:pt idx="9">
                  <c:v>6</c:v>
                </c:pt>
              </c:numCache>
            </c:numRef>
          </c:xVal>
          <c:yVal>
            <c:numRef>
              <c:f>'actual calibration'!$BW$71:$BW$80</c:f>
              <c:numCache>
                <c:formatCode>General</c:formatCode>
                <c:ptCount val="10"/>
                <c:pt idx="0">
                  <c:v>40</c:v>
                </c:pt>
                <c:pt idx="1">
                  <c:v>37.5</c:v>
                </c:pt>
                <c:pt idx="2">
                  <c:v>35</c:v>
                </c:pt>
                <c:pt idx="3">
                  <c:v>32</c:v>
                </c:pt>
                <c:pt idx="4">
                  <c:v>32</c:v>
                </c:pt>
                <c:pt idx="5">
                  <c:v>32</c:v>
                </c:pt>
                <c:pt idx="6">
                  <c:v>29</c:v>
                </c:pt>
                <c:pt idx="7">
                  <c:v>26.5</c:v>
                </c:pt>
                <c:pt idx="8">
                  <c:v>26</c:v>
                </c:pt>
                <c:pt idx="9">
                  <c:v>23.2</c:v>
                </c:pt>
              </c:numCache>
            </c:numRef>
          </c:yVal>
          <c:smooth val="0"/>
          <c:extLst>
            <c:ext xmlns:c16="http://schemas.microsoft.com/office/drawing/2014/chart" uri="{C3380CC4-5D6E-409C-BE32-E72D297353CC}">
              <c16:uniqueId val="{00000000-4864-4149-A06D-CDCC9D424ADF}"/>
            </c:ext>
          </c:extLst>
        </c:ser>
        <c:dLbls>
          <c:showLegendKey val="0"/>
          <c:showVal val="0"/>
          <c:showCatName val="0"/>
          <c:showSerName val="0"/>
          <c:showPercent val="0"/>
          <c:showBubbleSize val="0"/>
        </c:dLbls>
        <c:axId val="940065920"/>
        <c:axId val="940064256"/>
      </c:scatterChart>
      <c:valAx>
        <c:axId val="940065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940064256"/>
        <c:crosses val="autoZero"/>
        <c:crossBetween val="midCat"/>
      </c:valAx>
      <c:valAx>
        <c:axId val="940064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9400659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Sheet2!$U$19:$AZ$19</c:f>
              <c:numCache>
                <c:formatCode>General</c:formatCode>
                <c:ptCount val="32"/>
                <c:pt idx="0">
                  <c:v>19</c:v>
                </c:pt>
                <c:pt idx="1">
                  <c:v>20</c:v>
                </c:pt>
                <c:pt idx="2">
                  <c:v>21</c:v>
                </c:pt>
                <c:pt idx="3">
                  <c:v>22</c:v>
                </c:pt>
                <c:pt idx="4">
                  <c:v>23</c:v>
                </c:pt>
                <c:pt idx="5">
                  <c:v>24</c:v>
                </c:pt>
                <c:pt idx="6">
                  <c:v>25</c:v>
                </c:pt>
                <c:pt idx="7">
                  <c:v>26</c:v>
                </c:pt>
                <c:pt idx="8">
                  <c:v>27</c:v>
                </c:pt>
                <c:pt idx="9">
                  <c:v>28</c:v>
                </c:pt>
                <c:pt idx="10">
                  <c:v>29</c:v>
                </c:pt>
                <c:pt idx="11">
                  <c:v>30</c:v>
                </c:pt>
                <c:pt idx="12">
                  <c:v>31</c:v>
                </c:pt>
                <c:pt idx="13">
                  <c:v>32</c:v>
                </c:pt>
                <c:pt idx="14">
                  <c:v>33</c:v>
                </c:pt>
                <c:pt idx="15">
                  <c:v>34</c:v>
                </c:pt>
                <c:pt idx="16">
                  <c:v>35</c:v>
                </c:pt>
                <c:pt idx="17">
                  <c:v>36</c:v>
                </c:pt>
                <c:pt idx="18">
                  <c:v>37</c:v>
                </c:pt>
                <c:pt idx="19">
                  <c:v>38</c:v>
                </c:pt>
                <c:pt idx="20">
                  <c:v>39</c:v>
                </c:pt>
                <c:pt idx="21">
                  <c:v>40</c:v>
                </c:pt>
                <c:pt idx="22">
                  <c:v>41</c:v>
                </c:pt>
                <c:pt idx="23">
                  <c:v>42</c:v>
                </c:pt>
                <c:pt idx="24">
                  <c:v>43</c:v>
                </c:pt>
                <c:pt idx="25">
                  <c:v>44</c:v>
                </c:pt>
                <c:pt idx="26">
                  <c:v>45</c:v>
                </c:pt>
                <c:pt idx="27">
                  <c:v>46</c:v>
                </c:pt>
                <c:pt idx="28">
                  <c:v>47</c:v>
                </c:pt>
                <c:pt idx="29">
                  <c:v>48</c:v>
                </c:pt>
                <c:pt idx="30">
                  <c:v>49</c:v>
                </c:pt>
                <c:pt idx="31">
                  <c:v>50</c:v>
                </c:pt>
              </c:numCache>
            </c:numRef>
          </c:xVal>
          <c:yVal>
            <c:numRef>
              <c:f>Sheet2!$U$20:$AZ$20</c:f>
              <c:numCache>
                <c:formatCode>General</c:formatCode>
                <c:ptCount val="32"/>
                <c:pt idx="0">
                  <c:v>851</c:v>
                </c:pt>
                <c:pt idx="1">
                  <c:v>860</c:v>
                </c:pt>
                <c:pt idx="2">
                  <c:v>860</c:v>
                </c:pt>
                <c:pt idx="3">
                  <c:v>864</c:v>
                </c:pt>
                <c:pt idx="4">
                  <c:v>983</c:v>
                </c:pt>
                <c:pt idx="5">
                  <c:v>996</c:v>
                </c:pt>
                <c:pt idx="6">
                  <c:v>997</c:v>
                </c:pt>
                <c:pt idx="7">
                  <c:v>1001</c:v>
                </c:pt>
                <c:pt idx="8">
                  <c:v>1079</c:v>
                </c:pt>
                <c:pt idx="9">
                  <c:v>363</c:v>
                </c:pt>
                <c:pt idx="10">
                  <c:v>338</c:v>
                </c:pt>
                <c:pt idx="11">
                  <c:v>325</c:v>
                </c:pt>
                <c:pt idx="12">
                  <c:v>321</c:v>
                </c:pt>
                <c:pt idx="13">
                  <c:v>317</c:v>
                </c:pt>
                <c:pt idx="14">
                  <c:v>312</c:v>
                </c:pt>
                <c:pt idx="15">
                  <c:v>312</c:v>
                </c:pt>
                <c:pt idx="16">
                  <c:v>312</c:v>
                </c:pt>
                <c:pt idx="17">
                  <c:v>312</c:v>
                </c:pt>
                <c:pt idx="18">
                  <c:v>312</c:v>
                </c:pt>
                <c:pt idx="19">
                  <c:v>312</c:v>
                </c:pt>
                <c:pt idx="20">
                  <c:v>312</c:v>
                </c:pt>
                <c:pt idx="21">
                  <c:v>312</c:v>
                </c:pt>
                <c:pt idx="22">
                  <c:v>317</c:v>
                </c:pt>
                <c:pt idx="23">
                  <c:v>321</c:v>
                </c:pt>
                <c:pt idx="24">
                  <c:v>321</c:v>
                </c:pt>
                <c:pt idx="25">
                  <c:v>330</c:v>
                </c:pt>
                <c:pt idx="26">
                  <c:v>347</c:v>
                </c:pt>
                <c:pt idx="27">
                  <c:v>454</c:v>
                </c:pt>
                <c:pt idx="28">
                  <c:v>458</c:v>
                </c:pt>
                <c:pt idx="29">
                  <c:v>458</c:v>
                </c:pt>
                <c:pt idx="30">
                  <c:v>471</c:v>
                </c:pt>
                <c:pt idx="31">
                  <c:v>481</c:v>
                </c:pt>
              </c:numCache>
            </c:numRef>
          </c:yVal>
          <c:smooth val="0"/>
          <c:extLst>
            <c:ext xmlns:c16="http://schemas.microsoft.com/office/drawing/2014/chart" uri="{C3380CC4-5D6E-409C-BE32-E72D297353CC}">
              <c16:uniqueId val="{00000000-9500-43B8-9F1E-574336A701B0}"/>
            </c:ext>
          </c:extLst>
        </c:ser>
        <c:dLbls>
          <c:showLegendKey val="0"/>
          <c:showVal val="0"/>
          <c:showCatName val="0"/>
          <c:showSerName val="0"/>
          <c:showPercent val="0"/>
          <c:showBubbleSize val="0"/>
        </c:dLbls>
        <c:axId val="669268112"/>
        <c:axId val="669271856"/>
      </c:scatterChart>
      <c:valAx>
        <c:axId val="669268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669271856"/>
        <c:crosses val="autoZero"/>
        <c:crossBetween val="midCat"/>
      </c:valAx>
      <c:valAx>
        <c:axId val="66927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6692681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scatterChart>
        <c:scatterStyle val="lineMarker"/>
        <c:varyColors val="0"/>
        <c:ser>
          <c:idx val="0"/>
          <c:order val="0"/>
          <c:tx>
            <c:strRef>
              <c:f>Sheet3!$A$4</c:f>
              <c:strCache>
                <c:ptCount val="1"/>
                <c:pt idx="0">
                  <c:v>B0</c:v>
                </c:pt>
              </c:strCache>
            </c:strRef>
          </c:tx>
          <c:spPr>
            <a:ln w="19050" cap="rnd">
              <a:solidFill>
                <a:schemeClr val="accent1"/>
              </a:solidFill>
              <a:round/>
            </a:ln>
            <a:effectLst/>
          </c:spPr>
          <c:marker>
            <c:symbol val="none"/>
          </c:marker>
          <c:xVal>
            <c:numRef>
              <c:f>Sheet3!$B$3:$AI$3</c:f>
              <c:numCache>
                <c:formatCode>General</c:formatCode>
                <c:ptCount val="34"/>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32</c:v>
                </c:pt>
                <c:pt idx="17">
                  <c:v>33</c:v>
                </c:pt>
                <c:pt idx="18">
                  <c:v>34</c:v>
                </c:pt>
                <c:pt idx="19">
                  <c:v>35</c:v>
                </c:pt>
                <c:pt idx="20">
                  <c:v>36</c:v>
                </c:pt>
                <c:pt idx="21">
                  <c:v>37</c:v>
                </c:pt>
                <c:pt idx="22">
                  <c:v>38</c:v>
                </c:pt>
                <c:pt idx="23">
                  <c:v>39</c:v>
                </c:pt>
                <c:pt idx="24">
                  <c:v>40</c:v>
                </c:pt>
                <c:pt idx="25">
                  <c:v>41</c:v>
                </c:pt>
                <c:pt idx="26">
                  <c:v>42</c:v>
                </c:pt>
                <c:pt idx="27">
                  <c:v>43</c:v>
                </c:pt>
                <c:pt idx="28">
                  <c:v>44</c:v>
                </c:pt>
                <c:pt idx="29">
                  <c:v>45</c:v>
                </c:pt>
                <c:pt idx="30">
                  <c:v>46</c:v>
                </c:pt>
                <c:pt idx="31">
                  <c:v>47</c:v>
                </c:pt>
                <c:pt idx="32">
                  <c:v>48</c:v>
                </c:pt>
                <c:pt idx="33">
                  <c:v>49</c:v>
                </c:pt>
              </c:numCache>
            </c:numRef>
          </c:xVal>
          <c:yVal>
            <c:numRef>
              <c:f>Sheet3!$B$4:$AI$4</c:f>
              <c:numCache>
                <c:formatCode>General</c:formatCode>
                <c:ptCount val="34"/>
                <c:pt idx="0">
                  <c:v>953</c:v>
                </c:pt>
                <c:pt idx="1">
                  <c:v>958</c:v>
                </c:pt>
                <c:pt idx="2">
                  <c:v>962</c:v>
                </c:pt>
                <c:pt idx="3">
                  <c:v>971</c:v>
                </c:pt>
                <c:pt idx="4">
                  <c:v>971</c:v>
                </c:pt>
                <c:pt idx="5">
                  <c:v>997</c:v>
                </c:pt>
                <c:pt idx="6">
                  <c:v>1155</c:v>
                </c:pt>
                <c:pt idx="7">
                  <c:v>1164</c:v>
                </c:pt>
                <c:pt idx="8">
                  <c:v>1156</c:v>
                </c:pt>
                <c:pt idx="9">
                  <c:v>1160</c:v>
                </c:pt>
                <c:pt idx="10">
                  <c:v>1169</c:v>
                </c:pt>
                <c:pt idx="11">
                  <c:v>729</c:v>
                </c:pt>
                <c:pt idx="12">
                  <c:v>721</c:v>
                </c:pt>
                <c:pt idx="13">
                  <c:v>670</c:v>
                </c:pt>
                <c:pt idx="14">
                  <c:v>670</c:v>
                </c:pt>
                <c:pt idx="15">
                  <c:v>713</c:v>
                </c:pt>
                <c:pt idx="16">
                  <c:v>369</c:v>
                </c:pt>
                <c:pt idx="17">
                  <c:v>344</c:v>
                </c:pt>
                <c:pt idx="18">
                  <c:v>326</c:v>
                </c:pt>
                <c:pt idx="19">
                  <c:v>322</c:v>
                </c:pt>
                <c:pt idx="20">
                  <c:v>318</c:v>
                </c:pt>
                <c:pt idx="21">
                  <c:v>309</c:v>
                </c:pt>
                <c:pt idx="22">
                  <c:v>313</c:v>
                </c:pt>
                <c:pt idx="23">
                  <c:v>313</c:v>
                </c:pt>
                <c:pt idx="24">
                  <c:v>313</c:v>
                </c:pt>
                <c:pt idx="25">
                  <c:v>309</c:v>
                </c:pt>
                <c:pt idx="26">
                  <c:v>318</c:v>
                </c:pt>
                <c:pt idx="27">
                  <c:v>318</c:v>
                </c:pt>
                <c:pt idx="28">
                  <c:v>323</c:v>
                </c:pt>
                <c:pt idx="29">
                  <c:v>336</c:v>
                </c:pt>
                <c:pt idx="30">
                  <c:v>349</c:v>
                </c:pt>
                <c:pt idx="31">
                  <c:v>353</c:v>
                </c:pt>
                <c:pt idx="32">
                  <c:v>1241</c:v>
                </c:pt>
                <c:pt idx="33">
                  <c:v>1245</c:v>
                </c:pt>
              </c:numCache>
            </c:numRef>
          </c:yVal>
          <c:smooth val="0"/>
          <c:extLst>
            <c:ext xmlns:c16="http://schemas.microsoft.com/office/drawing/2014/chart" uri="{C3380CC4-5D6E-409C-BE32-E72D297353CC}">
              <c16:uniqueId val="{00000000-D905-4033-AFCC-637DABA4996B}"/>
            </c:ext>
          </c:extLst>
        </c:ser>
        <c:ser>
          <c:idx val="1"/>
          <c:order val="1"/>
          <c:tx>
            <c:strRef>
              <c:f>Sheet3!$A$5</c:f>
              <c:strCache>
                <c:ptCount val="1"/>
                <c:pt idx="0">
                  <c:v>B0+B3</c:v>
                </c:pt>
              </c:strCache>
            </c:strRef>
          </c:tx>
          <c:spPr>
            <a:ln w="19050" cap="rnd">
              <a:solidFill>
                <a:schemeClr val="accent2"/>
              </a:solidFill>
              <a:round/>
            </a:ln>
            <a:effectLst/>
          </c:spPr>
          <c:marker>
            <c:symbol val="none"/>
          </c:marker>
          <c:xVal>
            <c:numRef>
              <c:f>Sheet3!$B$3:$AI$3</c:f>
              <c:numCache>
                <c:formatCode>General</c:formatCode>
                <c:ptCount val="34"/>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32</c:v>
                </c:pt>
                <c:pt idx="17">
                  <c:v>33</c:v>
                </c:pt>
                <c:pt idx="18">
                  <c:v>34</c:v>
                </c:pt>
                <c:pt idx="19">
                  <c:v>35</c:v>
                </c:pt>
                <c:pt idx="20">
                  <c:v>36</c:v>
                </c:pt>
                <c:pt idx="21">
                  <c:v>37</c:v>
                </c:pt>
                <c:pt idx="22">
                  <c:v>38</c:v>
                </c:pt>
                <c:pt idx="23">
                  <c:v>39</c:v>
                </c:pt>
                <c:pt idx="24">
                  <c:v>40</c:v>
                </c:pt>
                <c:pt idx="25">
                  <c:v>41</c:v>
                </c:pt>
                <c:pt idx="26">
                  <c:v>42</c:v>
                </c:pt>
                <c:pt idx="27">
                  <c:v>43</c:v>
                </c:pt>
                <c:pt idx="28">
                  <c:v>44</c:v>
                </c:pt>
                <c:pt idx="29">
                  <c:v>45</c:v>
                </c:pt>
                <c:pt idx="30">
                  <c:v>46</c:v>
                </c:pt>
                <c:pt idx="31">
                  <c:v>47</c:v>
                </c:pt>
                <c:pt idx="32">
                  <c:v>48</c:v>
                </c:pt>
                <c:pt idx="33">
                  <c:v>49</c:v>
                </c:pt>
              </c:numCache>
            </c:numRef>
          </c:xVal>
          <c:yVal>
            <c:numRef>
              <c:f>Sheet3!$B$5:$AI$5</c:f>
              <c:numCache>
                <c:formatCode>General</c:formatCode>
                <c:ptCount val="34"/>
                <c:pt idx="0">
                  <c:v>949</c:v>
                </c:pt>
                <c:pt idx="1">
                  <c:v>958</c:v>
                </c:pt>
                <c:pt idx="2">
                  <c:v>427</c:v>
                </c:pt>
                <c:pt idx="3">
                  <c:v>367</c:v>
                </c:pt>
                <c:pt idx="4">
                  <c:v>350</c:v>
                </c:pt>
                <c:pt idx="5">
                  <c:v>350</c:v>
                </c:pt>
                <c:pt idx="6">
                  <c:v>324</c:v>
                </c:pt>
                <c:pt idx="7">
                  <c:v>310</c:v>
                </c:pt>
                <c:pt idx="8">
                  <c:v>310</c:v>
                </c:pt>
                <c:pt idx="9">
                  <c:v>310</c:v>
                </c:pt>
                <c:pt idx="10">
                  <c:v>307</c:v>
                </c:pt>
                <c:pt idx="11">
                  <c:v>307</c:v>
                </c:pt>
                <c:pt idx="12">
                  <c:v>311</c:v>
                </c:pt>
                <c:pt idx="13">
                  <c:v>311</c:v>
                </c:pt>
                <c:pt idx="14">
                  <c:v>311</c:v>
                </c:pt>
                <c:pt idx="15">
                  <c:v>311</c:v>
                </c:pt>
                <c:pt idx="16">
                  <c:v>307</c:v>
                </c:pt>
                <c:pt idx="17">
                  <c:v>307</c:v>
                </c:pt>
                <c:pt idx="18">
                  <c:v>316</c:v>
                </c:pt>
                <c:pt idx="19">
                  <c:v>312</c:v>
                </c:pt>
                <c:pt idx="20">
                  <c:v>320</c:v>
                </c:pt>
                <c:pt idx="21">
                  <c:v>325</c:v>
                </c:pt>
                <c:pt idx="22">
                  <c:v>325</c:v>
                </c:pt>
                <c:pt idx="23">
                  <c:v>342</c:v>
                </c:pt>
                <c:pt idx="24">
                  <c:v>733</c:v>
                </c:pt>
                <c:pt idx="25">
                  <c:v>724</c:v>
                </c:pt>
                <c:pt idx="26">
                  <c:v>636</c:v>
                </c:pt>
                <c:pt idx="27">
                  <c:v>636</c:v>
                </c:pt>
                <c:pt idx="28">
                  <c:v>623</c:v>
                </c:pt>
                <c:pt idx="29">
                  <c:v>628</c:v>
                </c:pt>
                <c:pt idx="30">
                  <c:v>837</c:v>
                </c:pt>
                <c:pt idx="31">
                  <c:v>846</c:v>
                </c:pt>
                <c:pt idx="32">
                  <c:v>943</c:v>
                </c:pt>
                <c:pt idx="33">
                  <c:v>1250</c:v>
                </c:pt>
              </c:numCache>
            </c:numRef>
          </c:yVal>
          <c:smooth val="0"/>
          <c:extLst>
            <c:ext xmlns:c16="http://schemas.microsoft.com/office/drawing/2014/chart" uri="{C3380CC4-5D6E-409C-BE32-E72D297353CC}">
              <c16:uniqueId val="{00000001-D905-4033-AFCC-637DABA4996B}"/>
            </c:ext>
          </c:extLst>
        </c:ser>
        <c:ser>
          <c:idx val="2"/>
          <c:order val="2"/>
          <c:tx>
            <c:strRef>
              <c:f>Sheet3!$A$6</c:f>
              <c:strCache>
                <c:ptCount val="1"/>
                <c:pt idx="0">
                  <c:v>B3</c:v>
                </c:pt>
              </c:strCache>
            </c:strRef>
          </c:tx>
          <c:spPr>
            <a:ln w="19050" cap="rnd">
              <a:solidFill>
                <a:schemeClr val="accent3"/>
              </a:solidFill>
              <a:round/>
            </a:ln>
            <a:effectLst/>
          </c:spPr>
          <c:marker>
            <c:symbol val="none"/>
          </c:marker>
          <c:xVal>
            <c:numRef>
              <c:f>Sheet3!$B$3:$AI$3</c:f>
              <c:numCache>
                <c:formatCode>General</c:formatCode>
                <c:ptCount val="34"/>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32</c:v>
                </c:pt>
                <c:pt idx="17">
                  <c:v>33</c:v>
                </c:pt>
                <c:pt idx="18">
                  <c:v>34</c:v>
                </c:pt>
                <c:pt idx="19">
                  <c:v>35</c:v>
                </c:pt>
                <c:pt idx="20">
                  <c:v>36</c:v>
                </c:pt>
                <c:pt idx="21">
                  <c:v>37</c:v>
                </c:pt>
                <c:pt idx="22">
                  <c:v>38</c:v>
                </c:pt>
                <c:pt idx="23">
                  <c:v>39</c:v>
                </c:pt>
                <c:pt idx="24">
                  <c:v>40</c:v>
                </c:pt>
                <c:pt idx="25">
                  <c:v>41</c:v>
                </c:pt>
                <c:pt idx="26">
                  <c:v>42</c:v>
                </c:pt>
                <c:pt idx="27">
                  <c:v>43</c:v>
                </c:pt>
                <c:pt idx="28">
                  <c:v>44</c:v>
                </c:pt>
                <c:pt idx="29">
                  <c:v>45</c:v>
                </c:pt>
                <c:pt idx="30">
                  <c:v>46</c:v>
                </c:pt>
                <c:pt idx="31">
                  <c:v>47</c:v>
                </c:pt>
                <c:pt idx="32">
                  <c:v>48</c:v>
                </c:pt>
                <c:pt idx="33">
                  <c:v>49</c:v>
                </c:pt>
              </c:numCache>
            </c:numRef>
          </c:xVal>
          <c:yVal>
            <c:numRef>
              <c:f>Sheet3!$B$6:$AI$6</c:f>
              <c:numCache>
                <c:formatCode>General</c:formatCode>
                <c:ptCount val="34"/>
                <c:pt idx="0">
                  <c:v>953</c:v>
                </c:pt>
                <c:pt idx="1">
                  <c:v>957</c:v>
                </c:pt>
                <c:pt idx="2">
                  <c:v>958</c:v>
                </c:pt>
                <c:pt idx="3">
                  <c:v>966</c:v>
                </c:pt>
                <c:pt idx="4">
                  <c:v>970</c:v>
                </c:pt>
                <c:pt idx="5">
                  <c:v>996</c:v>
                </c:pt>
                <c:pt idx="6">
                  <c:v>1168</c:v>
                </c:pt>
                <c:pt idx="7">
                  <c:v>1160</c:v>
                </c:pt>
                <c:pt idx="8">
                  <c:v>346</c:v>
                </c:pt>
                <c:pt idx="9">
                  <c:v>328</c:v>
                </c:pt>
                <c:pt idx="10">
                  <c:v>324</c:v>
                </c:pt>
                <c:pt idx="11">
                  <c:v>320</c:v>
                </c:pt>
                <c:pt idx="12">
                  <c:v>316</c:v>
                </c:pt>
                <c:pt idx="13">
                  <c:v>316</c:v>
                </c:pt>
                <c:pt idx="14">
                  <c:v>312</c:v>
                </c:pt>
                <c:pt idx="15">
                  <c:v>312</c:v>
                </c:pt>
                <c:pt idx="16">
                  <c:v>312</c:v>
                </c:pt>
                <c:pt idx="17">
                  <c:v>312</c:v>
                </c:pt>
                <c:pt idx="18">
                  <c:v>317</c:v>
                </c:pt>
                <c:pt idx="19">
                  <c:v>317</c:v>
                </c:pt>
                <c:pt idx="20">
                  <c:v>316</c:v>
                </c:pt>
                <c:pt idx="21">
                  <c:v>325</c:v>
                </c:pt>
                <c:pt idx="22">
                  <c:v>330</c:v>
                </c:pt>
                <c:pt idx="23">
                  <c:v>360</c:v>
                </c:pt>
                <c:pt idx="24">
                  <c:v>711</c:v>
                </c:pt>
                <c:pt idx="25">
                  <c:v>720</c:v>
                </c:pt>
                <c:pt idx="26">
                  <c:v>724</c:v>
                </c:pt>
                <c:pt idx="27">
                  <c:v>720</c:v>
                </c:pt>
                <c:pt idx="28">
                  <c:v>732</c:v>
                </c:pt>
                <c:pt idx="29">
                  <c:v>745</c:v>
                </c:pt>
                <c:pt idx="30">
                  <c:v>814</c:v>
                </c:pt>
                <c:pt idx="31">
                  <c:v>828</c:v>
                </c:pt>
                <c:pt idx="32">
                  <c:v>1250</c:v>
                </c:pt>
                <c:pt idx="33">
                  <c:v>1241</c:v>
                </c:pt>
              </c:numCache>
            </c:numRef>
          </c:yVal>
          <c:smooth val="0"/>
          <c:extLst>
            <c:ext xmlns:c16="http://schemas.microsoft.com/office/drawing/2014/chart" uri="{C3380CC4-5D6E-409C-BE32-E72D297353CC}">
              <c16:uniqueId val="{00000002-D905-4033-AFCC-637DABA4996B}"/>
            </c:ext>
          </c:extLst>
        </c:ser>
        <c:ser>
          <c:idx val="3"/>
          <c:order val="3"/>
          <c:tx>
            <c:strRef>
              <c:f>Sheet3!$A$7</c:f>
              <c:strCache>
                <c:ptCount val="1"/>
                <c:pt idx="0">
                  <c:v>B3+B6</c:v>
                </c:pt>
              </c:strCache>
            </c:strRef>
          </c:tx>
          <c:spPr>
            <a:ln w="19050" cap="rnd">
              <a:solidFill>
                <a:schemeClr val="accent4"/>
              </a:solidFill>
              <a:round/>
            </a:ln>
            <a:effectLst/>
          </c:spPr>
          <c:marker>
            <c:symbol val="none"/>
          </c:marker>
          <c:xVal>
            <c:numRef>
              <c:f>Sheet3!$B$3:$AI$3</c:f>
              <c:numCache>
                <c:formatCode>General</c:formatCode>
                <c:ptCount val="34"/>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32</c:v>
                </c:pt>
                <c:pt idx="17">
                  <c:v>33</c:v>
                </c:pt>
                <c:pt idx="18">
                  <c:v>34</c:v>
                </c:pt>
                <c:pt idx="19">
                  <c:v>35</c:v>
                </c:pt>
                <c:pt idx="20">
                  <c:v>36</c:v>
                </c:pt>
                <c:pt idx="21">
                  <c:v>37</c:v>
                </c:pt>
                <c:pt idx="22">
                  <c:v>38</c:v>
                </c:pt>
                <c:pt idx="23">
                  <c:v>39</c:v>
                </c:pt>
                <c:pt idx="24">
                  <c:v>40</c:v>
                </c:pt>
                <c:pt idx="25">
                  <c:v>41</c:v>
                </c:pt>
                <c:pt idx="26">
                  <c:v>42</c:v>
                </c:pt>
                <c:pt idx="27">
                  <c:v>43</c:v>
                </c:pt>
                <c:pt idx="28">
                  <c:v>44</c:v>
                </c:pt>
                <c:pt idx="29">
                  <c:v>45</c:v>
                </c:pt>
                <c:pt idx="30">
                  <c:v>46</c:v>
                </c:pt>
                <c:pt idx="31">
                  <c:v>47</c:v>
                </c:pt>
                <c:pt idx="32">
                  <c:v>48</c:v>
                </c:pt>
                <c:pt idx="33">
                  <c:v>49</c:v>
                </c:pt>
              </c:numCache>
            </c:numRef>
          </c:xVal>
          <c:yVal>
            <c:numRef>
              <c:f>Sheet3!$B$7:$AI$7</c:f>
              <c:numCache>
                <c:formatCode>General</c:formatCode>
                <c:ptCount val="34"/>
                <c:pt idx="0">
                  <c:v>949</c:v>
                </c:pt>
                <c:pt idx="1">
                  <c:v>949</c:v>
                </c:pt>
                <c:pt idx="2">
                  <c:v>958</c:v>
                </c:pt>
                <c:pt idx="3">
                  <c:v>966</c:v>
                </c:pt>
                <c:pt idx="4">
                  <c:v>966</c:v>
                </c:pt>
                <c:pt idx="5">
                  <c:v>983</c:v>
                </c:pt>
                <c:pt idx="6">
                  <c:v>314</c:v>
                </c:pt>
                <c:pt idx="7">
                  <c:v>314</c:v>
                </c:pt>
                <c:pt idx="8">
                  <c:v>310</c:v>
                </c:pt>
                <c:pt idx="9">
                  <c:v>306</c:v>
                </c:pt>
                <c:pt idx="10">
                  <c:v>306</c:v>
                </c:pt>
                <c:pt idx="11">
                  <c:v>302</c:v>
                </c:pt>
                <c:pt idx="12">
                  <c:v>302</c:v>
                </c:pt>
                <c:pt idx="13">
                  <c:v>302</c:v>
                </c:pt>
                <c:pt idx="14">
                  <c:v>306</c:v>
                </c:pt>
                <c:pt idx="15">
                  <c:v>310</c:v>
                </c:pt>
                <c:pt idx="16">
                  <c:v>311</c:v>
                </c:pt>
                <c:pt idx="17">
                  <c:v>311</c:v>
                </c:pt>
                <c:pt idx="18">
                  <c:v>315</c:v>
                </c:pt>
                <c:pt idx="19">
                  <c:v>315</c:v>
                </c:pt>
                <c:pt idx="20">
                  <c:v>315</c:v>
                </c:pt>
                <c:pt idx="21">
                  <c:v>328</c:v>
                </c:pt>
                <c:pt idx="22">
                  <c:v>328</c:v>
                </c:pt>
                <c:pt idx="23">
                  <c:v>367</c:v>
                </c:pt>
                <c:pt idx="24">
                  <c:v>623</c:v>
                </c:pt>
                <c:pt idx="25">
                  <c:v>626</c:v>
                </c:pt>
                <c:pt idx="26">
                  <c:v>638</c:v>
                </c:pt>
                <c:pt idx="27">
                  <c:v>696</c:v>
                </c:pt>
                <c:pt idx="28">
                  <c:v>815</c:v>
                </c:pt>
                <c:pt idx="29">
                  <c:v>1241</c:v>
                </c:pt>
                <c:pt idx="30">
                  <c:v>1241</c:v>
                </c:pt>
                <c:pt idx="31">
                  <c:v>1245</c:v>
                </c:pt>
                <c:pt idx="32">
                  <c:v>1241</c:v>
                </c:pt>
                <c:pt idx="33">
                  <c:v>1236</c:v>
                </c:pt>
              </c:numCache>
            </c:numRef>
          </c:yVal>
          <c:smooth val="0"/>
          <c:extLst>
            <c:ext xmlns:c16="http://schemas.microsoft.com/office/drawing/2014/chart" uri="{C3380CC4-5D6E-409C-BE32-E72D297353CC}">
              <c16:uniqueId val="{00000003-D905-4033-AFCC-637DABA4996B}"/>
            </c:ext>
          </c:extLst>
        </c:ser>
        <c:ser>
          <c:idx val="4"/>
          <c:order val="4"/>
          <c:tx>
            <c:strRef>
              <c:f>Sheet3!$A$8</c:f>
              <c:strCache>
                <c:ptCount val="1"/>
                <c:pt idx="0">
                  <c:v>B6</c:v>
                </c:pt>
              </c:strCache>
            </c:strRef>
          </c:tx>
          <c:spPr>
            <a:ln w="19050" cap="rnd">
              <a:solidFill>
                <a:schemeClr val="accent5"/>
              </a:solidFill>
              <a:round/>
            </a:ln>
            <a:effectLst/>
          </c:spPr>
          <c:marker>
            <c:symbol val="none"/>
          </c:marker>
          <c:xVal>
            <c:numRef>
              <c:f>Sheet3!$B$3:$AI$3</c:f>
              <c:numCache>
                <c:formatCode>General</c:formatCode>
                <c:ptCount val="34"/>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32</c:v>
                </c:pt>
                <c:pt idx="17">
                  <c:v>33</c:v>
                </c:pt>
                <c:pt idx="18">
                  <c:v>34</c:v>
                </c:pt>
                <c:pt idx="19">
                  <c:v>35</c:v>
                </c:pt>
                <c:pt idx="20">
                  <c:v>36</c:v>
                </c:pt>
                <c:pt idx="21">
                  <c:v>37</c:v>
                </c:pt>
                <c:pt idx="22">
                  <c:v>38</c:v>
                </c:pt>
                <c:pt idx="23">
                  <c:v>39</c:v>
                </c:pt>
                <c:pt idx="24">
                  <c:v>40</c:v>
                </c:pt>
                <c:pt idx="25">
                  <c:v>41</c:v>
                </c:pt>
                <c:pt idx="26">
                  <c:v>42</c:v>
                </c:pt>
                <c:pt idx="27">
                  <c:v>43</c:v>
                </c:pt>
                <c:pt idx="28">
                  <c:v>44</c:v>
                </c:pt>
                <c:pt idx="29">
                  <c:v>45</c:v>
                </c:pt>
                <c:pt idx="30">
                  <c:v>46</c:v>
                </c:pt>
                <c:pt idx="31">
                  <c:v>47</c:v>
                </c:pt>
                <c:pt idx="32">
                  <c:v>48</c:v>
                </c:pt>
                <c:pt idx="33">
                  <c:v>49</c:v>
                </c:pt>
              </c:numCache>
            </c:numRef>
          </c:xVal>
          <c:yVal>
            <c:numRef>
              <c:f>Sheet3!$B$8:$AI$8</c:f>
              <c:numCache>
                <c:formatCode>General</c:formatCode>
                <c:ptCount val="34"/>
                <c:pt idx="0">
                  <c:v>953</c:v>
                </c:pt>
                <c:pt idx="1">
                  <c:v>953</c:v>
                </c:pt>
                <c:pt idx="2">
                  <c:v>962</c:v>
                </c:pt>
                <c:pt idx="3">
                  <c:v>966</c:v>
                </c:pt>
                <c:pt idx="4">
                  <c:v>369</c:v>
                </c:pt>
                <c:pt idx="5">
                  <c:v>361</c:v>
                </c:pt>
                <c:pt idx="6">
                  <c:v>361</c:v>
                </c:pt>
                <c:pt idx="7">
                  <c:v>361</c:v>
                </c:pt>
                <c:pt idx="8">
                  <c:v>315</c:v>
                </c:pt>
                <c:pt idx="9">
                  <c:v>311</c:v>
                </c:pt>
                <c:pt idx="10">
                  <c:v>352</c:v>
                </c:pt>
                <c:pt idx="11">
                  <c:v>361</c:v>
                </c:pt>
                <c:pt idx="12">
                  <c:v>352</c:v>
                </c:pt>
                <c:pt idx="13">
                  <c:v>369</c:v>
                </c:pt>
                <c:pt idx="14">
                  <c:v>369</c:v>
                </c:pt>
                <c:pt idx="15">
                  <c:v>480</c:v>
                </c:pt>
                <c:pt idx="16">
                  <c:v>480</c:v>
                </c:pt>
                <c:pt idx="17">
                  <c:v>484</c:v>
                </c:pt>
                <c:pt idx="18">
                  <c:v>506</c:v>
                </c:pt>
                <c:pt idx="19">
                  <c:v>702</c:v>
                </c:pt>
                <c:pt idx="20">
                  <c:v>702</c:v>
                </c:pt>
                <c:pt idx="21">
                  <c:v>702</c:v>
                </c:pt>
                <c:pt idx="22">
                  <c:v>702</c:v>
                </c:pt>
                <c:pt idx="23">
                  <c:v>702</c:v>
                </c:pt>
                <c:pt idx="24">
                  <c:v>702</c:v>
                </c:pt>
                <c:pt idx="25">
                  <c:v>707</c:v>
                </c:pt>
                <c:pt idx="26">
                  <c:v>711</c:v>
                </c:pt>
                <c:pt idx="27">
                  <c:v>716</c:v>
                </c:pt>
                <c:pt idx="28">
                  <c:v>798</c:v>
                </c:pt>
                <c:pt idx="29">
                  <c:v>1241</c:v>
                </c:pt>
                <c:pt idx="30">
                  <c:v>888</c:v>
                </c:pt>
                <c:pt idx="31">
                  <c:v>1236</c:v>
                </c:pt>
                <c:pt idx="32">
                  <c:v>1228</c:v>
                </c:pt>
                <c:pt idx="33">
                  <c:v>1245</c:v>
                </c:pt>
              </c:numCache>
            </c:numRef>
          </c:yVal>
          <c:smooth val="0"/>
          <c:extLst>
            <c:ext xmlns:c16="http://schemas.microsoft.com/office/drawing/2014/chart" uri="{C3380CC4-5D6E-409C-BE32-E72D297353CC}">
              <c16:uniqueId val="{00000004-D905-4033-AFCC-637DABA4996B}"/>
            </c:ext>
          </c:extLst>
        </c:ser>
        <c:ser>
          <c:idx val="5"/>
          <c:order val="5"/>
          <c:tx>
            <c:strRef>
              <c:f>Sheet3!$A$9</c:f>
              <c:strCache>
                <c:ptCount val="1"/>
                <c:pt idx="0">
                  <c:v>B0+B6</c:v>
                </c:pt>
              </c:strCache>
            </c:strRef>
          </c:tx>
          <c:spPr>
            <a:ln w="19050" cap="rnd">
              <a:solidFill>
                <a:schemeClr val="accent6"/>
              </a:solidFill>
              <a:round/>
            </a:ln>
            <a:effectLst/>
          </c:spPr>
          <c:marker>
            <c:symbol val="none"/>
          </c:marker>
          <c:xVal>
            <c:numRef>
              <c:f>Sheet3!$B$3:$AI$3</c:f>
              <c:numCache>
                <c:formatCode>General</c:formatCode>
                <c:ptCount val="34"/>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32</c:v>
                </c:pt>
                <c:pt idx="17">
                  <c:v>33</c:v>
                </c:pt>
                <c:pt idx="18">
                  <c:v>34</c:v>
                </c:pt>
                <c:pt idx="19">
                  <c:v>35</c:v>
                </c:pt>
                <c:pt idx="20">
                  <c:v>36</c:v>
                </c:pt>
                <c:pt idx="21">
                  <c:v>37</c:v>
                </c:pt>
                <c:pt idx="22">
                  <c:v>38</c:v>
                </c:pt>
                <c:pt idx="23">
                  <c:v>39</c:v>
                </c:pt>
                <c:pt idx="24">
                  <c:v>40</c:v>
                </c:pt>
                <c:pt idx="25">
                  <c:v>41</c:v>
                </c:pt>
                <c:pt idx="26">
                  <c:v>42</c:v>
                </c:pt>
                <c:pt idx="27">
                  <c:v>43</c:v>
                </c:pt>
                <c:pt idx="28">
                  <c:v>44</c:v>
                </c:pt>
                <c:pt idx="29">
                  <c:v>45</c:v>
                </c:pt>
                <c:pt idx="30">
                  <c:v>46</c:v>
                </c:pt>
                <c:pt idx="31">
                  <c:v>47</c:v>
                </c:pt>
                <c:pt idx="32">
                  <c:v>48</c:v>
                </c:pt>
                <c:pt idx="33">
                  <c:v>49</c:v>
                </c:pt>
              </c:numCache>
            </c:numRef>
          </c:xVal>
          <c:yVal>
            <c:numRef>
              <c:f>Sheet3!$B$9:$AI$9</c:f>
              <c:numCache>
                <c:formatCode>General</c:formatCode>
                <c:ptCount val="34"/>
                <c:pt idx="0">
                  <c:v>3000</c:v>
                </c:pt>
                <c:pt idx="1">
                  <c:v>953</c:v>
                </c:pt>
                <c:pt idx="2">
                  <c:v>418</c:v>
                </c:pt>
                <c:pt idx="3">
                  <c:v>363</c:v>
                </c:pt>
                <c:pt idx="4">
                  <c:v>354</c:v>
                </c:pt>
                <c:pt idx="5">
                  <c:v>345</c:v>
                </c:pt>
                <c:pt idx="6">
                  <c:v>341</c:v>
                </c:pt>
                <c:pt idx="7">
                  <c:v>319</c:v>
                </c:pt>
                <c:pt idx="8">
                  <c:v>337</c:v>
                </c:pt>
                <c:pt idx="9">
                  <c:v>319</c:v>
                </c:pt>
                <c:pt idx="10">
                  <c:v>341</c:v>
                </c:pt>
                <c:pt idx="11">
                  <c:v>346</c:v>
                </c:pt>
                <c:pt idx="12">
                  <c:v>350</c:v>
                </c:pt>
                <c:pt idx="13">
                  <c:v>346</c:v>
                </c:pt>
                <c:pt idx="14">
                  <c:v>351</c:v>
                </c:pt>
                <c:pt idx="15">
                  <c:v>351</c:v>
                </c:pt>
                <c:pt idx="16">
                  <c:v>347</c:v>
                </c:pt>
                <c:pt idx="17">
                  <c:v>338</c:v>
                </c:pt>
                <c:pt idx="18">
                  <c:v>325</c:v>
                </c:pt>
                <c:pt idx="19">
                  <c:v>312</c:v>
                </c:pt>
                <c:pt idx="20">
                  <c:v>312</c:v>
                </c:pt>
                <c:pt idx="21">
                  <c:v>308</c:v>
                </c:pt>
                <c:pt idx="22">
                  <c:v>313</c:v>
                </c:pt>
                <c:pt idx="23">
                  <c:v>313</c:v>
                </c:pt>
                <c:pt idx="24">
                  <c:v>313</c:v>
                </c:pt>
                <c:pt idx="25">
                  <c:v>313</c:v>
                </c:pt>
                <c:pt idx="26">
                  <c:v>317</c:v>
                </c:pt>
                <c:pt idx="27">
                  <c:v>318</c:v>
                </c:pt>
                <c:pt idx="28">
                  <c:v>318</c:v>
                </c:pt>
                <c:pt idx="29">
                  <c:v>331</c:v>
                </c:pt>
                <c:pt idx="30">
                  <c:v>340</c:v>
                </c:pt>
                <c:pt idx="31">
                  <c:v>357</c:v>
                </c:pt>
                <c:pt idx="32">
                  <c:v>1232</c:v>
                </c:pt>
                <c:pt idx="33">
                  <c:v>1232</c:v>
                </c:pt>
              </c:numCache>
            </c:numRef>
          </c:yVal>
          <c:smooth val="0"/>
          <c:extLst>
            <c:ext xmlns:c16="http://schemas.microsoft.com/office/drawing/2014/chart" uri="{C3380CC4-5D6E-409C-BE32-E72D297353CC}">
              <c16:uniqueId val="{00000005-D905-4033-AFCC-637DABA4996B}"/>
            </c:ext>
          </c:extLst>
        </c:ser>
        <c:dLbls>
          <c:showLegendKey val="0"/>
          <c:showVal val="0"/>
          <c:showCatName val="0"/>
          <c:showSerName val="0"/>
          <c:showPercent val="0"/>
          <c:showBubbleSize val="0"/>
        </c:dLbls>
        <c:axId val="668946464"/>
        <c:axId val="668951040"/>
      </c:scatterChart>
      <c:valAx>
        <c:axId val="668946464"/>
        <c:scaling>
          <c:orientation val="minMax"/>
          <c:max val="50"/>
          <c:min val="1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668951040"/>
        <c:crosses val="autoZero"/>
        <c:crossBetween val="midCat"/>
      </c:valAx>
      <c:valAx>
        <c:axId val="668951040"/>
        <c:scaling>
          <c:orientation val="minMax"/>
          <c:max val="400"/>
          <c:min val="3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6689464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533400</xdr:colOff>
      <xdr:row>6</xdr:row>
      <xdr:rowOff>179070</xdr:rowOff>
    </xdr:from>
    <xdr:to>
      <xdr:col>15</xdr:col>
      <xdr:colOff>228600</xdr:colOff>
      <xdr:row>21</xdr:row>
      <xdr:rowOff>179070</xdr:rowOff>
    </xdr:to>
    <xdr:graphicFrame macro="">
      <xdr:nvGraphicFramePr>
        <xdr:cNvPr id="5" name="Chart 4">
          <a:extLst>
            <a:ext uri="{FF2B5EF4-FFF2-40B4-BE49-F238E27FC236}">
              <a16:creationId xmlns:a16="http://schemas.microsoft.com/office/drawing/2014/main" id="{66FB5231-D1B4-4F13-B426-1DDC889B47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60960</xdr:colOff>
      <xdr:row>82</xdr:row>
      <xdr:rowOff>26670</xdr:rowOff>
    </xdr:from>
    <xdr:to>
      <xdr:col>7</xdr:col>
      <xdr:colOff>365760</xdr:colOff>
      <xdr:row>97</xdr:row>
      <xdr:rowOff>26670</xdr:rowOff>
    </xdr:to>
    <xdr:graphicFrame macro="">
      <xdr:nvGraphicFramePr>
        <xdr:cNvPr id="4" name="Chart 3">
          <a:extLst>
            <a:ext uri="{FF2B5EF4-FFF2-40B4-BE49-F238E27FC236}">
              <a16:creationId xmlns:a16="http://schemas.microsoft.com/office/drawing/2014/main" id="{E5423180-FA4B-4B0C-8DF5-6A6BBC1644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441960</xdr:colOff>
      <xdr:row>82</xdr:row>
      <xdr:rowOff>26670</xdr:rowOff>
    </xdr:from>
    <xdr:to>
      <xdr:col>15</xdr:col>
      <xdr:colOff>137160</xdr:colOff>
      <xdr:row>97</xdr:row>
      <xdr:rowOff>26670</xdr:rowOff>
    </xdr:to>
    <xdr:graphicFrame macro="">
      <xdr:nvGraphicFramePr>
        <xdr:cNvPr id="6" name="Chart 5">
          <a:extLst>
            <a:ext uri="{FF2B5EF4-FFF2-40B4-BE49-F238E27FC236}">
              <a16:creationId xmlns:a16="http://schemas.microsoft.com/office/drawing/2014/main" id="{4EDA542C-A5CE-4585-8956-B2DF730B72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434340</xdr:colOff>
      <xdr:row>97</xdr:row>
      <xdr:rowOff>80010</xdr:rowOff>
    </xdr:from>
    <xdr:to>
      <xdr:col>15</xdr:col>
      <xdr:colOff>129540</xdr:colOff>
      <xdr:row>112</xdr:row>
      <xdr:rowOff>80010</xdr:rowOff>
    </xdr:to>
    <xdr:graphicFrame macro="">
      <xdr:nvGraphicFramePr>
        <xdr:cNvPr id="7" name="Chart 6">
          <a:extLst>
            <a:ext uri="{FF2B5EF4-FFF2-40B4-BE49-F238E27FC236}">
              <a16:creationId xmlns:a16="http://schemas.microsoft.com/office/drawing/2014/main" id="{82C4BDBA-E910-421A-9076-16FB55C3F3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64</xdr:col>
      <xdr:colOff>594360</xdr:colOff>
      <xdr:row>69</xdr:row>
      <xdr:rowOff>95250</xdr:rowOff>
    </xdr:from>
    <xdr:to>
      <xdr:col>72</xdr:col>
      <xdr:colOff>289560</xdr:colOff>
      <xdr:row>84</xdr:row>
      <xdr:rowOff>95250</xdr:rowOff>
    </xdr:to>
    <xdr:graphicFrame macro="">
      <xdr:nvGraphicFramePr>
        <xdr:cNvPr id="9" name="Chart 8">
          <a:extLst>
            <a:ext uri="{FF2B5EF4-FFF2-40B4-BE49-F238E27FC236}">
              <a16:creationId xmlns:a16="http://schemas.microsoft.com/office/drawing/2014/main" id="{38CA3263-24E9-49A6-BC9F-1A4986E3B5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40</xdr:col>
      <xdr:colOff>396240</xdr:colOff>
      <xdr:row>6</xdr:row>
      <xdr:rowOff>179070</xdr:rowOff>
    </xdr:from>
    <xdr:to>
      <xdr:col>48</xdr:col>
      <xdr:colOff>91440</xdr:colOff>
      <xdr:row>21</xdr:row>
      <xdr:rowOff>179070</xdr:rowOff>
    </xdr:to>
    <xdr:graphicFrame macro="">
      <xdr:nvGraphicFramePr>
        <xdr:cNvPr id="3" name="Chart 2">
          <a:extLst>
            <a:ext uri="{FF2B5EF4-FFF2-40B4-BE49-F238E27FC236}">
              <a16:creationId xmlns:a16="http://schemas.microsoft.com/office/drawing/2014/main" id="{00FFB2BC-6C30-44FA-AD7C-144BC00012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32</xdr:col>
      <xdr:colOff>289560</xdr:colOff>
      <xdr:row>24</xdr:row>
      <xdr:rowOff>26670</xdr:rowOff>
    </xdr:from>
    <xdr:to>
      <xdr:col>40</xdr:col>
      <xdr:colOff>38100</xdr:colOff>
      <xdr:row>39</xdr:row>
      <xdr:rowOff>26670</xdr:rowOff>
    </xdr:to>
    <xdr:graphicFrame macro="">
      <xdr:nvGraphicFramePr>
        <xdr:cNvPr id="2" name="Chart 1">
          <a:extLst>
            <a:ext uri="{FF2B5EF4-FFF2-40B4-BE49-F238E27FC236}">
              <a16:creationId xmlns:a16="http://schemas.microsoft.com/office/drawing/2014/main" id="{2CF7C92F-0D87-40A1-817F-22C583A66A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CEE00-F71B-414A-899B-1A9160445D4F}">
  <dimension ref="A1:K22"/>
  <sheetViews>
    <sheetView zoomScaleNormal="100" workbookViewId="0">
      <selection activeCell="H19" sqref="H19"/>
    </sheetView>
  </sheetViews>
  <sheetFormatPr defaultRowHeight="14.4" x14ac:dyDescent="0.3"/>
  <cols>
    <col min="1" max="1" width="27.6640625" bestFit="1" customWidth="1"/>
    <col min="2" max="2" width="9.5546875" bestFit="1" customWidth="1"/>
  </cols>
  <sheetData>
    <row r="1" spans="1:11" x14ac:dyDescent="0.3">
      <c r="A1" s="2" t="s">
        <v>17</v>
      </c>
    </row>
    <row r="2" spans="1:11" x14ac:dyDescent="0.3">
      <c r="A2" t="s">
        <v>6</v>
      </c>
      <c r="B2">
        <v>3.9950000000000006</v>
      </c>
      <c r="C2">
        <v>9.4690000000000047</v>
      </c>
      <c r="D2">
        <v>39.984000000000002</v>
      </c>
      <c r="E2" t="s">
        <v>2</v>
      </c>
    </row>
    <row r="3" spans="1:11" x14ac:dyDescent="0.3">
      <c r="A3" t="s">
        <v>3</v>
      </c>
      <c r="B3">
        <f>2*B2/0.034</f>
        <v>235.00000000000003</v>
      </c>
      <c r="C3">
        <f>2*C2/0.034</f>
        <v>557.00000000000023</v>
      </c>
      <c r="D3">
        <f>2*D2/0.034</f>
        <v>2352</v>
      </c>
      <c r="E3" t="s">
        <v>1</v>
      </c>
    </row>
    <row r="4" spans="1:11" x14ac:dyDescent="0.3">
      <c r="A4" t="s">
        <v>5</v>
      </c>
      <c r="B4">
        <v>456</v>
      </c>
      <c r="C4">
        <v>456</v>
      </c>
      <c r="D4">
        <v>456</v>
      </c>
      <c r="E4" t="s">
        <v>1</v>
      </c>
    </row>
    <row r="5" spans="1:11" x14ac:dyDescent="0.3">
      <c r="A5" t="s">
        <v>4</v>
      </c>
      <c r="B5">
        <f>B4+B3</f>
        <v>691</v>
      </c>
      <c r="C5">
        <f>C4+C3</f>
        <v>1013.0000000000002</v>
      </c>
      <c r="D5">
        <f>D4+D3</f>
        <v>2808</v>
      </c>
      <c r="E5" t="s">
        <v>1</v>
      </c>
    </row>
    <row r="7" spans="1:11" x14ac:dyDescent="0.3">
      <c r="A7" s="2" t="s">
        <v>16</v>
      </c>
    </row>
    <row r="8" spans="1:11" x14ac:dyDescent="0.3">
      <c r="A8" t="s">
        <v>7</v>
      </c>
      <c r="B8">
        <v>2038</v>
      </c>
      <c r="C8" t="s">
        <v>8</v>
      </c>
    </row>
    <row r="9" spans="1:11" x14ac:dyDescent="0.3">
      <c r="A9" t="s">
        <v>9</v>
      </c>
      <c r="B9">
        <v>250</v>
      </c>
      <c r="C9" t="s">
        <v>0</v>
      </c>
    </row>
    <row r="10" spans="1:11" x14ac:dyDescent="0.3">
      <c r="A10" t="s">
        <v>10</v>
      </c>
      <c r="B10" s="1">
        <v>2.6987242394505189</v>
      </c>
      <c r="C10" t="s">
        <v>0</v>
      </c>
    </row>
    <row r="11" spans="1:11" x14ac:dyDescent="0.3">
      <c r="A11" t="s">
        <v>11</v>
      </c>
      <c r="B11" s="1">
        <f>B9-B10</f>
        <v>247.30127576054949</v>
      </c>
      <c r="C11" t="s">
        <v>0</v>
      </c>
    </row>
    <row r="12" spans="1:11" x14ac:dyDescent="0.3">
      <c r="A12" t="s">
        <v>11</v>
      </c>
      <c r="B12">
        <f>B11/360*B8</f>
        <v>1399.9999999999995</v>
      </c>
      <c r="C12" t="s">
        <v>8</v>
      </c>
      <c r="K12">
        <v>71</v>
      </c>
    </row>
    <row r="13" spans="1:11" x14ac:dyDescent="0.3">
      <c r="A13" t="s">
        <v>12</v>
      </c>
      <c r="B13">
        <f>B12/20</f>
        <v>69.999999999999972</v>
      </c>
      <c r="C13" t="s">
        <v>13</v>
      </c>
      <c r="K13">
        <v>48</v>
      </c>
    </row>
    <row r="14" spans="1:11" x14ac:dyDescent="0.3">
      <c r="A14" t="s">
        <v>15</v>
      </c>
      <c r="B14">
        <f>B12/B13</f>
        <v>20</v>
      </c>
      <c r="C14" t="s">
        <v>14</v>
      </c>
      <c r="K14">
        <f>K12*K13</f>
        <v>3408</v>
      </c>
    </row>
    <row r="15" spans="1:11" x14ac:dyDescent="0.3">
      <c r="K15">
        <f>K14/B12</f>
        <v>2.4342857142857151</v>
      </c>
    </row>
    <row r="16" spans="1:11" x14ac:dyDescent="0.3">
      <c r="B16">
        <f>RADIANS(90-(360-B9)/2)</f>
        <v>0.6108652381980153</v>
      </c>
    </row>
    <row r="17" spans="2:2" x14ac:dyDescent="0.3">
      <c r="B17">
        <f>-RADIANS(B9)</f>
        <v>-4.3633231299858242</v>
      </c>
    </row>
    <row r="20" spans="2:2" x14ac:dyDescent="0.3">
      <c r="B20">
        <f>0.34/2*116/400</f>
        <v>4.9300000000000004E-2</v>
      </c>
    </row>
    <row r="21" spans="2:2" x14ac:dyDescent="0.3">
      <c r="B21">
        <v>2352</v>
      </c>
    </row>
    <row r="22" spans="2:2" x14ac:dyDescent="0.3">
      <c r="B22">
        <f>B21*B20</f>
        <v>115.95360000000001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FCA17-6CFE-4EC1-85CD-09A815F69222}">
  <dimension ref="A1:BT25"/>
  <sheetViews>
    <sheetView workbookViewId="0">
      <selection activeCell="M29" sqref="M29"/>
    </sheetView>
  </sheetViews>
  <sheetFormatPr defaultRowHeight="14.4" x14ac:dyDescent="0.3"/>
  <sheetData>
    <row r="1" spans="1:1" x14ac:dyDescent="0.3">
      <c r="A1" t="s">
        <v>18</v>
      </c>
    </row>
    <row r="2" spans="1:1" x14ac:dyDescent="0.3">
      <c r="A2" t="s">
        <v>19</v>
      </c>
    </row>
    <row r="3" spans="1:1" x14ac:dyDescent="0.3">
      <c r="A3" s="3" t="s">
        <v>20</v>
      </c>
    </row>
    <row r="4" spans="1:1" x14ac:dyDescent="0.3">
      <c r="A4" s="2" t="s">
        <v>21</v>
      </c>
    </row>
    <row r="5" spans="1:1" x14ac:dyDescent="0.3">
      <c r="A5" t="s">
        <v>22</v>
      </c>
    </row>
    <row r="6" spans="1:1" x14ac:dyDescent="0.3">
      <c r="A6" t="s">
        <v>23</v>
      </c>
    </row>
    <row r="7" spans="1:1" x14ac:dyDescent="0.3">
      <c r="A7" t="s">
        <v>24</v>
      </c>
    </row>
    <row r="8" spans="1:1" x14ac:dyDescent="0.3">
      <c r="A8" t="s">
        <v>25</v>
      </c>
    </row>
    <row r="9" spans="1:1" x14ac:dyDescent="0.3">
      <c r="A9" t="s">
        <v>26</v>
      </c>
    </row>
    <row r="10" spans="1:1" x14ac:dyDescent="0.3">
      <c r="A10" t="s">
        <v>27</v>
      </c>
    </row>
    <row r="11" spans="1:1" x14ac:dyDescent="0.3">
      <c r="A11" s="2" t="s">
        <v>28</v>
      </c>
    </row>
    <row r="12" spans="1:1" x14ac:dyDescent="0.3">
      <c r="A12" s="2" t="s">
        <v>29</v>
      </c>
    </row>
    <row r="13" spans="1:1" x14ac:dyDescent="0.3">
      <c r="A13" s="2" t="s">
        <v>30</v>
      </c>
    </row>
    <row r="14" spans="1:1" x14ac:dyDescent="0.3">
      <c r="A14" t="s">
        <v>31</v>
      </c>
    </row>
    <row r="15" spans="1:1" x14ac:dyDescent="0.3">
      <c r="A15" t="s">
        <v>32</v>
      </c>
    </row>
    <row r="16" spans="1:1" x14ac:dyDescent="0.3">
      <c r="A16" t="s">
        <v>33</v>
      </c>
    </row>
    <row r="17" spans="1:72" x14ac:dyDescent="0.3">
      <c r="A17" t="s">
        <v>34</v>
      </c>
    </row>
    <row r="21" spans="1:72" x14ac:dyDescent="0.3">
      <c r="A21" t="s">
        <v>8</v>
      </c>
      <c r="B21" t="s">
        <v>35</v>
      </c>
      <c r="C21" t="s">
        <v>36</v>
      </c>
      <c r="D21" t="s">
        <v>37</v>
      </c>
      <c r="E21" t="s">
        <v>38</v>
      </c>
      <c r="F21" t="s">
        <v>39</v>
      </c>
      <c r="G21" t="s">
        <v>40</v>
      </c>
      <c r="H21" t="s">
        <v>41</v>
      </c>
      <c r="I21" t="s">
        <v>42</v>
      </c>
      <c r="J21" t="s">
        <v>43</v>
      </c>
      <c r="K21" t="s">
        <v>44</v>
      </c>
      <c r="L21" t="s">
        <v>45</v>
      </c>
      <c r="M21" t="s">
        <v>46</v>
      </c>
      <c r="N21" t="s">
        <v>47</v>
      </c>
      <c r="O21" t="s">
        <v>48</v>
      </c>
      <c r="P21" t="s">
        <v>49</v>
      </c>
      <c r="Q21" t="s">
        <v>50</v>
      </c>
      <c r="R21" t="s">
        <v>51</v>
      </c>
      <c r="S21" t="s">
        <v>52</v>
      </c>
      <c r="T21" t="s">
        <v>53</v>
      </c>
      <c r="U21" t="s">
        <v>54</v>
      </c>
      <c r="V21" t="s">
        <v>55</v>
      </c>
      <c r="W21" t="s">
        <v>56</v>
      </c>
      <c r="X21" t="s">
        <v>57</v>
      </c>
      <c r="Y21" t="s">
        <v>58</v>
      </c>
      <c r="Z21" t="s">
        <v>59</v>
      </c>
      <c r="AA21" t="s">
        <v>60</v>
      </c>
      <c r="AB21" t="s">
        <v>61</v>
      </c>
      <c r="AC21" t="s">
        <v>62</v>
      </c>
      <c r="AD21" t="s">
        <v>63</v>
      </c>
      <c r="AE21" t="s">
        <v>64</v>
      </c>
      <c r="AF21" t="s">
        <v>65</v>
      </c>
      <c r="AG21" t="s">
        <v>66</v>
      </c>
      <c r="AH21" t="s">
        <v>67</v>
      </c>
      <c r="AI21" t="s">
        <v>68</v>
      </c>
      <c r="AJ21" t="s">
        <v>69</v>
      </c>
      <c r="AK21" t="s">
        <v>70</v>
      </c>
      <c r="AL21" t="s">
        <v>71</v>
      </c>
      <c r="AM21" t="s">
        <v>72</v>
      </c>
      <c r="AN21" t="s">
        <v>73</v>
      </c>
      <c r="AO21" t="s">
        <v>74</v>
      </c>
      <c r="AP21" t="s">
        <v>75</v>
      </c>
      <c r="AQ21" t="s">
        <v>76</v>
      </c>
      <c r="AR21" t="s">
        <v>77</v>
      </c>
      <c r="AS21" t="s">
        <v>78</v>
      </c>
      <c r="AT21" t="s">
        <v>79</v>
      </c>
      <c r="AU21" t="s">
        <v>80</v>
      </c>
      <c r="AV21" t="s">
        <v>81</v>
      </c>
      <c r="AW21" t="s">
        <v>82</v>
      </c>
      <c r="AX21" t="s">
        <v>83</v>
      </c>
      <c r="AY21" t="s">
        <v>84</v>
      </c>
      <c r="AZ21" t="s">
        <v>85</v>
      </c>
      <c r="BA21" t="s">
        <v>86</v>
      </c>
      <c r="BB21" t="s">
        <v>87</v>
      </c>
      <c r="BC21" t="s">
        <v>88</v>
      </c>
      <c r="BD21" t="s">
        <v>89</v>
      </c>
      <c r="BE21" t="s">
        <v>90</v>
      </c>
      <c r="BF21" t="s">
        <v>91</v>
      </c>
      <c r="BG21" t="s">
        <v>92</v>
      </c>
      <c r="BH21" t="s">
        <v>93</v>
      </c>
      <c r="BI21" t="s">
        <v>94</v>
      </c>
      <c r="BJ21" t="s">
        <v>95</v>
      </c>
      <c r="BK21" t="s">
        <v>96</v>
      </c>
      <c r="BL21" t="s">
        <v>97</v>
      </c>
      <c r="BM21" t="s">
        <v>98</v>
      </c>
      <c r="BN21" t="s">
        <v>99</v>
      </c>
      <c r="BO21" t="s">
        <v>100</v>
      </c>
      <c r="BP21" t="s">
        <v>101</v>
      </c>
      <c r="BQ21" t="s">
        <v>102</v>
      </c>
      <c r="BR21" t="s">
        <v>103</v>
      </c>
      <c r="BS21" t="s">
        <v>104</v>
      </c>
      <c r="BT21" t="s">
        <v>105</v>
      </c>
    </row>
    <row r="22" spans="1:72" x14ac:dyDescent="0.3">
      <c r="A22" s="2">
        <v>695</v>
      </c>
      <c r="B22">
        <v>301</v>
      </c>
      <c r="C22">
        <v>292</v>
      </c>
      <c r="D22">
        <v>292</v>
      </c>
      <c r="E22">
        <v>305</v>
      </c>
      <c r="F22">
        <v>415</v>
      </c>
      <c r="G22">
        <v>411</v>
      </c>
      <c r="H22">
        <v>453</v>
      </c>
      <c r="I22">
        <v>449</v>
      </c>
      <c r="J22">
        <v>449</v>
      </c>
      <c r="K22">
        <v>444</v>
      </c>
      <c r="L22">
        <v>441</v>
      </c>
      <c r="M22">
        <v>441</v>
      </c>
      <c r="N22">
        <v>441</v>
      </c>
      <c r="O22">
        <v>316</v>
      </c>
      <c r="P22">
        <v>316</v>
      </c>
      <c r="Q22">
        <v>264</v>
      </c>
      <c r="R22">
        <v>263</v>
      </c>
      <c r="S22">
        <v>279</v>
      </c>
      <c r="T22">
        <v>404</v>
      </c>
      <c r="U22">
        <v>423</v>
      </c>
      <c r="V22">
        <v>383</v>
      </c>
      <c r="W22">
        <v>438</v>
      </c>
      <c r="X22">
        <v>426</v>
      </c>
      <c r="Y22">
        <v>409</v>
      </c>
      <c r="Z22">
        <v>402</v>
      </c>
      <c r="AA22">
        <v>407</v>
      </c>
      <c r="AB22">
        <v>510</v>
      </c>
      <c r="AC22">
        <v>415</v>
      </c>
      <c r="AD22">
        <v>420</v>
      </c>
      <c r="AE22">
        <v>416</v>
      </c>
      <c r="AF22">
        <v>416</v>
      </c>
      <c r="AG22">
        <v>420</v>
      </c>
      <c r="AH22">
        <v>416</v>
      </c>
      <c r="AI22">
        <v>429</v>
      </c>
      <c r="AJ22">
        <v>437</v>
      </c>
      <c r="AK22">
        <v>459</v>
      </c>
      <c r="AL22">
        <v>510</v>
      </c>
      <c r="AM22">
        <v>510</v>
      </c>
      <c r="AN22">
        <v>507</v>
      </c>
      <c r="AO22">
        <v>400</v>
      </c>
      <c r="AP22">
        <v>409</v>
      </c>
      <c r="AQ22">
        <v>485</v>
      </c>
      <c r="AR22">
        <v>481</v>
      </c>
      <c r="AS22">
        <v>476</v>
      </c>
      <c r="AT22">
        <v>480</v>
      </c>
      <c r="AU22">
        <v>494</v>
      </c>
      <c r="AV22">
        <v>485</v>
      </c>
      <c r="AW22">
        <v>494</v>
      </c>
      <c r="AX22">
        <v>493</v>
      </c>
      <c r="AY22">
        <v>489</v>
      </c>
      <c r="AZ22">
        <v>502</v>
      </c>
      <c r="BA22">
        <v>506</v>
      </c>
      <c r="BB22">
        <v>510</v>
      </c>
      <c r="BC22">
        <v>510</v>
      </c>
      <c r="BD22">
        <v>0</v>
      </c>
      <c r="BE22">
        <v>510</v>
      </c>
      <c r="BF22">
        <v>0</v>
      </c>
      <c r="BG22">
        <v>510</v>
      </c>
      <c r="BH22">
        <v>510</v>
      </c>
      <c r="BI22">
        <v>510</v>
      </c>
      <c r="BJ22">
        <v>510</v>
      </c>
      <c r="BK22">
        <v>510</v>
      </c>
      <c r="BL22">
        <v>510</v>
      </c>
      <c r="BM22">
        <v>510</v>
      </c>
      <c r="BN22">
        <v>510</v>
      </c>
      <c r="BO22">
        <v>510</v>
      </c>
      <c r="BP22">
        <v>364</v>
      </c>
      <c r="BQ22">
        <v>352</v>
      </c>
      <c r="BR22">
        <v>339</v>
      </c>
      <c r="BS22">
        <v>335</v>
      </c>
      <c r="BT22">
        <v>335</v>
      </c>
    </row>
    <row r="23" spans="1:72" x14ac:dyDescent="0.3">
      <c r="A23" s="2">
        <v>2812</v>
      </c>
      <c r="B23">
        <v>283</v>
      </c>
      <c r="C23">
        <v>287</v>
      </c>
      <c r="D23">
        <v>287</v>
      </c>
      <c r="E23">
        <v>300</v>
      </c>
      <c r="F23">
        <v>423</v>
      </c>
      <c r="G23">
        <v>393</v>
      </c>
      <c r="H23">
        <v>283</v>
      </c>
      <c r="I23">
        <v>275</v>
      </c>
      <c r="J23">
        <v>275</v>
      </c>
      <c r="K23">
        <v>267</v>
      </c>
      <c r="L23">
        <v>262</v>
      </c>
      <c r="M23">
        <v>272</v>
      </c>
      <c r="N23">
        <v>263</v>
      </c>
      <c r="O23">
        <v>263</v>
      </c>
      <c r="P23">
        <v>259</v>
      </c>
      <c r="Q23">
        <v>268</v>
      </c>
      <c r="R23">
        <v>272</v>
      </c>
      <c r="S23">
        <v>281</v>
      </c>
      <c r="T23">
        <v>285</v>
      </c>
      <c r="U23">
        <v>289</v>
      </c>
      <c r="V23">
        <v>298</v>
      </c>
      <c r="W23">
        <v>396</v>
      </c>
      <c r="X23">
        <v>396</v>
      </c>
      <c r="Y23">
        <v>400</v>
      </c>
      <c r="Z23">
        <v>395</v>
      </c>
      <c r="AA23">
        <v>400</v>
      </c>
      <c r="AB23">
        <v>404</v>
      </c>
      <c r="AC23">
        <v>408</v>
      </c>
      <c r="AD23">
        <v>416</v>
      </c>
      <c r="AE23">
        <v>412</v>
      </c>
      <c r="AF23">
        <v>416</v>
      </c>
      <c r="AG23">
        <v>416</v>
      </c>
      <c r="AH23">
        <v>416</v>
      </c>
      <c r="AI23">
        <v>416</v>
      </c>
      <c r="AJ23">
        <v>420</v>
      </c>
      <c r="AK23">
        <v>425</v>
      </c>
      <c r="AL23">
        <v>424</v>
      </c>
      <c r="AM23">
        <v>429</v>
      </c>
      <c r="AN23">
        <v>438</v>
      </c>
      <c r="AO23">
        <v>450</v>
      </c>
      <c r="AP23">
        <v>510</v>
      </c>
      <c r="AQ23">
        <v>413</v>
      </c>
      <c r="AR23">
        <v>493</v>
      </c>
      <c r="AS23">
        <v>493</v>
      </c>
      <c r="AT23">
        <v>493</v>
      </c>
      <c r="AU23">
        <v>489</v>
      </c>
      <c r="AV23">
        <v>489</v>
      </c>
      <c r="AW23">
        <v>498</v>
      </c>
      <c r="AX23">
        <v>480</v>
      </c>
      <c r="AY23">
        <v>489</v>
      </c>
      <c r="AZ23">
        <v>489</v>
      </c>
      <c r="BA23">
        <v>489</v>
      </c>
      <c r="BB23">
        <v>510</v>
      </c>
      <c r="BC23">
        <v>0</v>
      </c>
      <c r="BD23">
        <v>510</v>
      </c>
      <c r="BE23">
        <v>0</v>
      </c>
      <c r="BF23">
        <v>510</v>
      </c>
      <c r="BG23">
        <v>510</v>
      </c>
      <c r="BH23">
        <v>510</v>
      </c>
      <c r="BI23">
        <v>510</v>
      </c>
      <c r="BJ23">
        <v>510</v>
      </c>
      <c r="BK23">
        <v>510</v>
      </c>
      <c r="BL23">
        <v>510</v>
      </c>
      <c r="BM23">
        <v>510</v>
      </c>
      <c r="BN23">
        <v>510</v>
      </c>
      <c r="BO23">
        <v>510</v>
      </c>
      <c r="BP23">
        <v>364</v>
      </c>
      <c r="BQ23">
        <v>352</v>
      </c>
      <c r="BR23">
        <v>339</v>
      </c>
      <c r="BS23">
        <v>335</v>
      </c>
      <c r="BT23">
        <v>335</v>
      </c>
    </row>
    <row r="24" spans="1:72" x14ac:dyDescent="0.3">
      <c r="A24" s="2">
        <v>3313</v>
      </c>
      <c r="B24">
        <v>283</v>
      </c>
      <c r="C24">
        <v>287</v>
      </c>
      <c r="D24">
        <v>287</v>
      </c>
      <c r="E24">
        <v>300</v>
      </c>
      <c r="F24">
        <v>423</v>
      </c>
      <c r="G24">
        <v>393</v>
      </c>
      <c r="H24">
        <v>283</v>
      </c>
      <c r="I24">
        <v>275</v>
      </c>
      <c r="J24">
        <v>275</v>
      </c>
      <c r="K24">
        <v>267</v>
      </c>
      <c r="L24">
        <v>262</v>
      </c>
      <c r="M24">
        <v>272</v>
      </c>
      <c r="N24">
        <v>263</v>
      </c>
      <c r="O24">
        <v>263</v>
      </c>
      <c r="P24">
        <v>259</v>
      </c>
      <c r="Q24">
        <v>268</v>
      </c>
      <c r="R24">
        <v>272</v>
      </c>
      <c r="S24">
        <v>281</v>
      </c>
      <c r="T24">
        <v>285</v>
      </c>
      <c r="U24">
        <v>289</v>
      </c>
      <c r="V24">
        <v>298</v>
      </c>
      <c r="W24">
        <v>396</v>
      </c>
      <c r="X24">
        <v>396</v>
      </c>
      <c r="Y24">
        <v>400</v>
      </c>
      <c r="Z24">
        <v>395</v>
      </c>
      <c r="AA24">
        <v>400</v>
      </c>
      <c r="AB24">
        <v>404</v>
      </c>
      <c r="AC24">
        <v>408</v>
      </c>
      <c r="AD24">
        <v>416</v>
      </c>
      <c r="AE24">
        <v>412</v>
      </c>
      <c r="AF24">
        <v>416</v>
      </c>
      <c r="AG24">
        <v>416</v>
      </c>
      <c r="AH24">
        <v>416</v>
      </c>
      <c r="AI24">
        <v>416</v>
      </c>
      <c r="AJ24">
        <v>420</v>
      </c>
      <c r="AK24">
        <v>425</v>
      </c>
      <c r="AL24">
        <v>424</v>
      </c>
      <c r="AM24">
        <v>429</v>
      </c>
      <c r="AN24">
        <v>438</v>
      </c>
      <c r="AO24">
        <v>450</v>
      </c>
      <c r="AP24">
        <v>510</v>
      </c>
      <c r="AQ24">
        <v>413</v>
      </c>
      <c r="AR24">
        <v>493</v>
      </c>
      <c r="AS24">
        <v>493</v>
      </c>
      <c r="AT24">
        <v>493</v>
      </c>
      <c r="AU24">
        <v>489</v>
      </c>
      <c r="AV24">
        <v>489</v>
      </c>
      <c r="AW24">
        <v>498</v>
      </c>
      <c r="AX24">
        <v>480</v>
      </c>
      <c r="AY24">
        <v>489</v>
      </c>
      <c r="AZ24">
        <v>489</v>
      </c>
      <c r="BA24">
        <v>489</v>
      </c>
      <c r="BB24">
        <v>510</v>
      </c>
      <c r="BC24">
        <v>0</v>
      </c>
      <c r="BD24">
        <v>510</v>
      </c>
      <c r="BE24">
        <v>0</v>
      </c>
      <c r="BF24">
        <v>510</v>
      </c>
      <c r="BG24">
        <v>510</v>
      </c>
      <c r="BH24">
        <v>510</v>
      </c>
      <c r="BI24">
        <v>510</v>
      </c>
      <c r="BJ24">
        <v>510</v>
      </c>
      <c r="BK24">
        <v>510</v>
      </c>
      <c r="BL24">
        <v>510</v>
      </c>
      <c r="BM24">
        <v>510</v>
      </c>
      <c r="BN24">
        <v>510</v>
      </c>
      <c r="BO24">
        <v>510</v>
      </c>
      <c r="BP24">
        <v>360</v>
      </c>
      <c r="BQ24">
        <v>357</v>
      </c>
      <c r="BR24">
        <v>339</v>
      </c>
      <c r="BS24">
        <v>335</v>
      </c>
      <c r="BT24">
        <v>335</v>
      </c>
    </row>
    <row r="25" spans="1:72" x14ac:dyDescent="0.3">
      <c r="A25" s="2">
        <v>3046</v>
      </c>
      <c r="B25">
        <v>283</v>
      </c>
      <c r="C25">
        <v>287</v>
      </c>
      <c r="D25">
        <v>287</v>
      </c>
      <c r="E25">
        <v>300</v>
      </c>
      <c r="F25">
        <v>423</v>
      </c>
      <c r="G25">
        <v>393</v>
      </c>
      <c r="H25">
        <v>283</v>
      </c>
      <c r="I25">
        <v>275</v>
      </c>
      <c r="J25">
        <v>275</v>
      </c>
      <c r="K25">
        <v>267</v>
      </c>
      <c r="L25">
        <v>262</v>
      </c>
      <c r="M25">
        <v>272</v>
      </c>
      <c r="N25">
        <v>263</v>
      </c>
      <c r="O25">
        <v>263</v>
      </c>
      <c r="P25">
        <v>259</v>
      </c>
      <c r="Q25">
        <v>268</v>
      </c>
      <c r="R25">
        <v>272</v>
      </c>
      <c r="S25">
        <v>281</v>
      </c>
      <c r="T25">
        <v>285</v>
      </c>
      <c r="U25">
        <v>289</v>
      </c>
      <c r="V25">
        <v>298</v>
      </c>
      <c r="W25">
        <v>396</v>
      </c>
      <c r="X25">
        <v>396</v>
      </c>
      <c r="Y25">
        <v>400</v>
      </c>
      <c r="Z25">
        <v>395</v>
      </c>
      <c r="AA25">
        <v>400</v>
      </c>
      <c r="AB25">
        <v>404</v>
      </c>
      <c r="AC25">
        <v>408</v>
      </c>
      <c r="AD25">
        <v>416</v>
      </c>
      <c r="AE25">
        <v>412</v>
      </c>
      <c r="AF25">
        <v>416</v>
      </c>
      <c r="AG25">
        <v>416</v>
      </c>
      <c r="AH25">
        <v>416</v>
      </c>
      <c r="AI25">
        <v>416</v>
      </c>
      <c r="AJ25">
        <v>420</v>
      </c>
      <c r="AK25">
        <v>425</v>
      </c>
      <c r="AL25">
        <v>424</v>
      </c>
      <c r="AM25">
        <v>429</v>
      </c>
      <c r="AN25">
        <v>438</v>
      </c>
      <c r="AO25">
        <v>450</v>
      </c>
      <c r="AP25">
        <v>510</v>
      </c>
      <c r="AQ25">
        <v>413</v>
      </c>
      <c r="AR25">
        <v>493</v>
      </c>
      <c r="AS25">
        <v>493</v>
      </c>
      <c r="AT25">
        <v>493</v>
      </c>
      <c r="AU25">
        <v>489</v>
      </c>
      <c r="AV25">
        <v>489</v>
      </c>
      <c r="AW25">
        <v>498</v>
      </c>
      <c r="AX25">
        <v>480</v>
      </c>
      <c r="AY25">
        <v>489</v>
      </c>
      <c r="AZ25">
        <v>489</v>
      </c>
      <c r="BA25">
        <v>489</v>
      </c>
      <c r="BB25">
        <v>510</v>
      </c>
      <c r="BC25">
        <v>0</v>
      </c>
      <c r="BD25">
        <v>510</v>
      </c>
      <c r="BE25">
        <v>0</v>
      </c>
      <c r="BF25">
        <v>510</v>
      </c>
      <c r="BG25">
        <v>510</v>
      </c>
      <c r="BH25">
        <v>510</v>
      </c>
      <c r="BI25">
        <v>510</v>
      </c>
      <c r="BJ25">
        <v>510</v>
      </c>
      <c r="BK25">
        <v>510</v>
      </c>
      <c r="BL25">
        <v>0</v>
      </c>
      <c r="BM25">
        <v>510</v>
      </c>
      <c r="BN25">
        <v>510</v>
      </c>
      <c r="BO25">
        <v>510</v>
      </c>
      <c r="BP25">
        <v>365</v>
      </c>
      <c r="BQ25">
        <v>356</v>
      </c>
      <c r="BR25">
        <v>335</v>
      </c>
      <c r="BS25">
        <v>331</v>
      </c>
      <c r="BT25">
        <v>331</v>
      </c>
    </row>
  </sheetData>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1DD58-FE34-46F4-9F97-B5473D359D0A}">
  <dimension ref="A4:BW80"/>
  <sheetViews>
    <sheetView topLeftCell="BC61" workbookViewId="0">
      <selection activeCell="BT89" sqref="BT89"/>
    </sheetView>
  </sheetViews>
  <sheetFormatPr defaultRowHeight="14.4" x14ac:dyDescent="0.3"/>
  <sheetData>
    <row r="4" spans="1:2" x14ac:dyDescent="0.3">
      <c r="A4" t="s">
        <v>113</v>
      </c>
      <c r="B4" t="s">
        <v>106</v>
      </c>
    </row>
    <row r="5" spans="1:2" x14ac:dyDescent="0.3">
      <c r="B5" t="s">
        <v>107</v>
      </c>
    </row>
    <row r="6" spans="1:2" x14ac:dyDescent="0.3">
      <c r="B6" t="s">
        <v>108</v>
      </c>
    </row>
    <row r="7" spans="1:2" x14ac:dyDescent="0.3">
      <c r="B7" t="s">
        <v>109</v>
      </c>
    </row>
    <row r="8" spans="1:2" x14ac:dyDescent="0.3">
      <c r="B8" t="s">
        <v>110</v>
      </c>
    </row>
    <row r="9" spans="1:2" x14ac:dyDescent="0.3">
      <c r="B9" t="s">
        <v>111</v>
      </c>
    </row>
    <row r="10" spans="1:2" x14ac:dyDescent="0.3">
      <c r="B10" t="s">
        <v>112</v>
      </c>
    </row>
    <row r="12" spans="1:2" x14ac:dyDescent="0.3">
      <c r="A12" t="s">
        <v>114</v>
      </c>
      <c r="B12" t="s">
        <v>115</v>
      </c>
    </row>
    <row r="13" spans="1:2" x14ac:dyDescent="0.3">
      <c r="B13" t="s">
        <v>116</v>
      </c>
    </row>
    <row r="14" spans="1:2" x14ac:dyDescent="0.3">
      <c r="B14" t="s">
        <v>117</v>
      </c>
    </row>
    <row r="15" spans="1:2" x14ac:dyDescent="0.3">
      <c r="B15" t="s">
        <v>118</v>
      </c>
    </row>
    <row r="16" spans="1:2" x14ac:dyDescent="0.3">
      <c r="B16" t="s">
        <v>119</v>
      </c>
    </row>
    <row r="18" spans="1:2" x14ac:dyDescent="0.3">
      <c r="A18" t="s">
        <v>120</v>
      </c>
      <c r="B18" t="s">
        <v>121</v>
      </c>
    </row>
    <row r="19" spans="1:2" x14ac:dyDescent="0.3">
      <c r="B19" t="s">
        <v>122</v>
      </c>
    </row>
    <row r="20" spans="1:2" x14ac:dyDescent="0.3">
      <c r="B20" t="s">
        <v>123</v>
      </c>
    </row>
    <row r="22" spans="1:2" x14ac:dyDescent="0.3">
      <c r="A22" t="s">
        <v>124</v>
      </c>
      <c r="B22" t="s">
        <v>125</v>
      </c>
    </row>
    <row r="23" spans="1:2" x14ac:dyDescent="0.3">
      <c r="B23" t="s">
        <v>126</v>
      </c>
    </row>
    <row r="24" spans="1:2" x14ac:dyDescent="0.3">
      <c r="B24" t="s">
        <v>127</v>
      </c>
    </row>
    <row r="25" spans="1:2" x14ac:dyDescent="0.3">
      <c r="B25" t="s">
        <v>128</v>
      </c>
    </row>
    <row r="26" spans="1:2" x14ac:dyDescent="0.3">
      <c r="B26" t="s">
        <v>129</v>
      </c>
    </row>
    <row r="27" spans="1:2" x14ac:dyDescent="0.3">
      <c r="B27" t="s">
        <v>130</v>
      </c>
    </row>
    <row r="28" spans="1:2" x14ac:dyDescent="0.3">
      <c r="B28" t="s">
        <v>131</v>
      </c>
    </row>
    <row r="30" spans="1:2" x14ac:dyDescent="0.3">
      <c r="A30" t="s">
        <v>113</v>
      </c>
      <c r="B30" t="s">
        <v>132</v>
      </c>
    </row>
    <row r="31" spans="1:2" x14ac:dyDescent="0.3">
      <c r="B31" t="s">
        <v>133</v>
      </c>
    </row>
    <row r="32" spans="1:2" x14ac:dyDescent="0.3">
      <c r="B32" t="s">
        <v>134</v>
      </c>
    </row>
    <row r="33" spans="1:2" x14ac:dyDescent="0.3">
      <c r="B33" t="s">
        <v>135</v>
      </c>
    </row>
    <row r="35" spans="1:2" x14ac:dyDescent="0.3">
      <c r="A35" t="s">
        <v>136</v>
      </c>
      <c r="B35" t="s">
        <v>137</v>
      </c>
    </row>
    <row r="36" spans="1:2" x14ac:dyDescent="0.3">
      <c r="B36" t="s">
        <v>138</v>
      </c>
    </row>
    <row r="37" spans="1:2" x14ac:dyDescent="0.3">
      <c r="B37" t="s">
        <v>139</v>
      </c>
    </row>
    <row r="38" spans="1:2" x14ac:dyDescent="0.3">
      <c r="B38" t="s">
        <v>140</v>
      </c>
    </row>
    <row r="40" spans="1:2" x14ac:dyDescent="0.3">
      <c r="A40" t="s">
        <v>141</v>
      </c>
      <c r="B40" t="s">
        <v>142</v>
      </c>
    </row>
    <row r="41" spans="1:2" x14ac:dyDescent="0.3">
      <c r="B41" t="s">
        <v>143</v>
      </c>
    </row>
    <row r="42" spans="1:2" x14ac:dyDescent="0.3">
      <c r="B42" t="s">
        <v>144</v>
      </c>
    </row>
    <row r="43" spans="1:2" x14ac:dyDescent="0.3">
      <c r="B43" t="s">
        <v>145</v>
      </c>
    </row>
    <row r="44" spans="1:2" x14ac:dyDescent="0.3">
      <c r="B44" t="s">
        <v>146</v>
      </c>
    </row>
    <row r="46" spans="1:2" x14ac:dyDescent="0.3">
      <c r="A46" t="s">
        <v>147</v>
      </c>
      <c r="B46" t="s">
        <v>148</v>
      </c>
    </row>
    <row r="47" spans="1:2" x14ac:dyDescent="0.3">
      <c r="B47" t="s">
        <v>149</v>
      </c>
    </row>
    <row r="48" spans="1:2" x14ac:dyDescent="0.3">
      <c r="B48" t="s">
        <v>150</v>
      </c>
    </row>
    <row r="49" spans="1:71" x14ac:dyDescent="0.3">
      <c r="B49" t="s">
        <v>151</v>
      </c>
    </row>
    <row r="50" spans="1:71" x14ac:dyDescent="0.3">
      <c r="B50" t="s">
        <v>152</v>
      </c>
    </row>
    <row r="51" spans="1:71" x14ac:dyDescent="0.3">
      <c r="B51" t="s">
        <v>153</v>
      </c>
    </row>
    <row r="53" spans="1:71" x14ac:dyDescent="0.3">
      <c r="A53" t="s">
        <v>154</v>
      </c>
      <c r="B53" t="s">
        <v>155</v>
      </c>
    </row>
    <row r="54" spans="1:71" x14ac:dyDescent="0.3">
      <c r="B54" t="s">
        <v>156</v>
      </c>
    </row>
    <row r="55" spans="1:71" x14ac:dyDescent="0.3">
      <c r="B55" t="s">
        <v>157</v>
      </c>
    </row>
    <row r="57" spans="1:71" x14ac:dyDescent="0.3">
      <c r="A57" t="s">
        <v>168</v>
      </c>
      <c r="Y57">
        <v>335</v>
      </c>
    </row>
    <row r="59" spans="1:71" x14ac:dyDescent="0.3">
      <c r="B59">
        <v>0</v>
      </c>
      <c r="C59">
        <f>B59+1</f>
        <v>1</v>
      </c>
      <c r="D59">
        <f t="shared" ref="D59:BO59" si="0">C59+1</f>
        <v>2</v>
      </c>
      <c r="E59">
        <f t="shared" si="0"/>
        <v>3</v>
      </c>
      <c r="F59">
        <f t="shared" si="0"/>
        <v>4</v>
      </c>
      <c r="G59">
        <f t="shared" si="0"/>
        <v>5</v>
      </c>
      <c r="H59">
        <f t="shared" si="0"/>
        <v>6</v>
      </c>
      <c r="I59">
        <f t="shared" si="0"/>
        <v>7</v>
      </c>
      <c r="J59">
        <f t="shared" si="0"/>
        <v>8</v>
      </c>
      <c r="K59">
        <f t="shared" si="0"/>
        <v>9</v>
      </c>
      <c r="L59">
        <f t="shared" si="0"/>
        <v>10</v>
      </c>
      <c r="M59">
        <f t="shared" si="0"/>
        <v>11</v>
      </c>
      <c r="N59">
        <f t="shared" si="0"/>
        <v>12</v>
      </c>
      <c r="O59">
        <f t="shared" si="0"/>
        <v>13</v>
      </c>
      <c r="P59">
        <f t="shared" si="0"/>
        <v>14</v>
      </c>
      <c r="Q59">
        <f t="shared" si="0"/>
        <v>15</v>
      </c>
      <c r="R59">
        <f t="shared" si="0"/>
        <v>16</v>
      </c>
      <c r="S59">
        <f t="shared" si="0"/>
        <v>17</v>
      </c>
      <c r="T59">
        <f t="shared" si="0"/>
        <v>18</v>
      </c>
      <c r="U59">
        <f t="shared" si="0"/>
        <v>19</v>
      </c>
      <c r="V59">
        <f t="shared" si="0"/>
        <v>20</v>
      </c>
      <c r="W59">
        <f t="shared" si="0"/>
        <v>21</v>
      </c>
      <c r="X59">
        <f t="shared" si="0"/>
        <v>22</v>
      </c>
      <c r="Y59">
        <f t="shared" si="0"/>
        <v>23</v>
      </c>
      <c r="Z59">
        <f t="shared" si="0"/>
        <v>24</v>
      </c>
      <c r="AA59">
        <f t="shared" si="0"/>
        <v>25</v>
      </c>
      <c r="AB59">
        <f t="shared" si="0"/>
        <v>26</v>
      </c>
      <c r="AC59">
        <f t="shared" si="0"/>
        <v>27</v>
      </c>
      <c r="AD59">
        <f t="shared" si="0"/>
        <v>28</v>
      </c>
      <c r="AE59">
        <f t="shared" si="0"/>
        <v>29</v>
      </c>
      <c r="AF59">
        <f t="shared" si="0"/>
        <v>30</v>
      </c>
      <c r="AG59">
        <f t="shared" si="0"/>
        <v>31</v>
      </c>
      <c r="AH59">
        <f t="shared" si="0"/>
        <v>32</v>
      </c>
      <c r="AI59">
        <f t="shared" si="0"/>
        <v>33</v>
      </c>
      <c r="AJ59">
        <f t="shared" si="0"/>
        <v>34</v>
      </c>
      <c r="AK59">
        <f t="shared" si="0"/>
        <v>35</v>
      </c>
      <c r="AL59">
        <f t="shared" si="0"/>
        <v>36</v>
      </c>
      <c r="AM59">
        <f t="shared" si="0"/>
        <v>37</v>
      </c>
      <c r="AN59">
        <f t="shared" si="0"/>
        <v>38</v>
      </c>
      <c r="AO59">
        <f t="shared" si="0"/>
        <v>39</v>
      </c>
      <c r="AP59">
        <f t="shared" si="0"/>
        <v>40</v>
      </c>
      <c r="AQ59">
        <f t="shared" si="0"/>
        <v>41</v>
      </c>
      <c r="AR59">
        <f t="shared" si="0"/>
        <v>42</v>
      </c>
      <c r="AS59">
        <f t="shared" si="0"/>
        <v>43</v>
      </c>
      <c r="AT59">
        <f t="shared" si="0"/>
        <v>44</v>
      </c>
      <c r="AU59">
        <f t="shared" si="0"/>
        <v>45</v>
      </c>
      <c r="AV59">
        <f t="shared" si="0"/>
        <v>46</v>
      </c>
      <c r="AW59">
        <f t="shared" si="0"/>
        <v>47</v>
      </c>
      <c r="AX59">
        <f t="shared" si="0"/>
        <v>48</v>
      </c>
      <c r="AY59">
        <f t="shared" si="0"/>
        <v>49</v>
      </c>
      <c r="AZ59">
        <f t="shared" si="0"/>
        <v>50</v>
      </c>
      <c r="BA59">
        <f t="shared" si="0"/>
        <v>51</v>
      </c>
      <c r="BB59">
        <f t="shared" si="0"/>
        <v>52</v>
      </c>
      <c r="BC59">
        <f t="shared" si="0"/>
        <v>53</v>
      </c>
      <c r="BD59">
        <f t="shared" si="0"/>
        <v>54</v>
      </c>
      <c r="BE59">
        <f t="shared" si="0"/>
        <v>55</v>
      </c>
      <c r="BF59">
        <f t="shared" si="0"/>
        <v>56</v>
      </c>
      <c r="BG59">
        <f t="shared" si="0"/>
        <v>57</v>
      </c>
      <c r="BH59">
        <f t="shared" si="0"/>
        <v>58</v>
      </c>
      <c r="BI59">
        <f t="shared" si="0"/>
        <v>59</v>
      </c>
      <c r="BJ59">
        <f t="shared" si="0"/>
        <v>60</v>
      </c>
      <c r="BK59">
        <f t="shared" si="0"/>
        <v>61</v>
      </c>
      <c r="BL59">
        <f t="shared" si="0"/>
        <v>62</v>
      </c>
      <c r="BM59">
        <f t="shared" si="0"/>
        <v>63</v>
      </c>
      <c r="BN59">
        <f t="shared" si="0"/>
        <v>64</v>
      </c>
      <c r="BO59">
        <f t="shared" si="0"/>
        <v>65</v>
      </c>
      <c r="BP59">
        <f t="shared" ref="BP59:BS59" si="1">BO59+1</f>
        <v>66</v>
      </c>
      <c r="BQ59">
        <f t="shared" si="1"/>
        <v>67</v>
      </c>
      <c r="BR59">
        <f t="shared" si="1"/>
        <v>68</v>
      </c>
      <c r="BS59">
        <f t="shared" si="1"/>
        <v>69</v>
      </c>
    </row>
    <row r="60" spans="1:71" x14ac:dyDescent="0.3">
      <c r="A60" t="s">
        <v>159</v>
      </c>
      <c r="B60">
        <v>575</v>
      </c>
      <c r="C60">
        <v>580</v>
      </c>
      <c r="D60">
        <v>589</v>
      </c>
      <c r="E60">
        <v>593</v>
      </c>
      <c r="F60">
        <v>593</v>
      </c>
      <c r="G60">
        <v>606</v>
      </c>
      <c r="H60">
        <v>623</v>
      </c>
      <c r="I60">
        <v>601</v>
      </c>
      <c r="J60">
        <v>593</v>
      </c>
      <c r="K60">
        <v>589</v>
      </c>
      <c r="L60">
        <v>584</v>
      </c>
      <c r="M60">
        <v>580</v>
      </c>
      <c r="N60">
        <v>580</v>
      </c>
      <c r="O60">
        <v>580</v>
      </c>
      <c r="P60">
        <v>581</v>
      </c>
      <c r="Q60">
        <v>581</v>
      </c>
      <c r="R60">
        <v>580</v>
      </c>
      <c r="S60">
        <v>580</v>
      </c>
      <c r="T60">
        <v>588</v>
      </c>
      <c r="U60">
        <v>597</v>
      </c>
      <c r="V60">
        <v>606</v>
      </c>
      <c r="W60">
        <v>727</v>
      </c>
      <c r="X60">
        <v>728</v>
      </c>
      <c r="Y60">
        <v>728</v>
      </c>
      <c r="Z60">
        <v>729</v>
      </c>
      <c r="AA60">
        <v>734</v>
      </c>
      <c r="AB60">
        <v>743</v>
      </c>
      <c r="AC60">
        <v>747</v>
      </c>
      <c r="AD60">
        <v>755</v>
      </c>
      <c r="AE60">
        <v>772</v>
      </c>
      <c r="AF60">
        <v>1736</v>
      </c>
      <c r="AG60">
        <v>1745</v>
      </c>
      <c r="AH60">
        <v>1749</v>
      </c>
      <c r="AI60">
        <v>1745</v>
      </c>
      <c r="AJ60">
        <v>493</v>
      </c>
      <c r="AK60">
        <v>378</v>
      </c>
      <c r="AL60">
        <v>387</v>
      </c>
      <c r="AM60">
        <v>357</v>
      </c>
      <c r="AN60">
        <v>312</v>
      </c>
      <c r="AO60">
        <v>312</v>
      </c>
      <c r="AP60" s="2">
        <v>316</v>
      </c>
      <c r="AQ60">
        <v>325</v>
      </c>
      <c r="AR60">
        <v>321</v>
      </c>
      <c r="AS60">
        <v>362</v>
      </c>
      <c r="AT60">
        <v>366</v>
      </c>
      <c r="AU60">
        <v>387</v>
      </c>
      <c r="AV60">
        <v>2349</v>
      </c>
      <c r="AW60">
        <v>2344</v>
      </c>
      <c r="AX60">
        <v>2345</v>
      </c>
      <c r="AY60">
        <v>2341</v>
      </c>
      <c r="AZ60">
        <v>2341</v>
      </c>
      <c r="BA60">
        <v>2341</v>
      </c>
      <c r="BB60">
        <v>2341</v>
      </c>
      <c r="BC60">
        <v>658</v>
      </c>
      <c r="BD60">
        <v>636</v>
      </c>
      <c r="BE60">
        <v>637</v>
      </c>
      <c r="BF60">
        <v>628</v>
      </c>
      <c r="BG60">
        <v>619</v>
      </c>
      <c r="BH60">
        <v>619</v>
      </c>
      <c r="BI60">
        <v>624</v>
      </c>
      <c r="BJ60">
        <v>616</v>
      </c>
      <c r="BK60">
        <v>620</v>
      </c>
      <c r="BL60">
        <v>625</v>
      </c>
      <c r="BM60">
        <v>620</v>
      </c>
      <c r="BN60">
        <v>436</v>
      </c>
      <c r="BO60">
        <v>428</v>
      </c>
      <c r="BP60">
        <v>423</v>
      </c>
      <c r="BQ60">
        <v>419</v>
      </c>
      <c r="BR60">
        <v>414</v>
      </c>
      <c r="BS60">
        <v>419</v>
      </c>
    </row>
    <row r="61" spans="1:71" x14ac:dyDescent="0.3">
      <c r="A61" t="s">
        <v>160</v>
      </c>
      <c r="B61">
        <v>571</v>
      </c>
      <c r="C61">
        <v>576</v>
      </c>
      <c r="D61">
        <v>585</v>
      </c>
      <c r="E61">
        <v>593</v>
      </c>
      <c r="F61">
        <v>598</v>
      </c>
      <c r="G61">
        <v>640</v>
      </c>
      <c r="H61">
        <v>700</v>
      </c>
      <c r="I61">
        <v>726</v>
      </c>
      <c r="J61">
        <v>595</v>
      </c>
      <c r="K61">
        <v>577</v>
      </c>
      <c r="L61">
        <v>578</v>
      </c>
      <c r="M61">
        <v>577</v>
      </c>
      <c r="N61">
        <v>569</v>
      </c>
      <c r="O61">
        <v>573</v>
      </c>
      <c r="P61">
        <v>573</v>
      </c>
      <c r="Q61">
        <v>569</v>
      </c>
      <c r="R61">
        <v>574</v>
      </c>
      <c r="S61">
        <v>578</v>
      </c>
      <c r="T61">
        <v>581</v>
      </c>
      <c r="U61">
        <v>585</v>
      </c>
      <c r="V61">
        <v>598</v>
      </c>
      <c r="W61">
        <v>744</v>
      </c>
      <c r="X61">
        <v>748</v>
      </c>
      <c r="Y61">
        <v>753</v>
      </c>
      <c r="Z61">
        <v>758</v>
      </c>
      <c r="AA61">
        <v>834</v>
      </c>
      <c r="AB61">
        <v>829</v>
      </c>
      <c r="AC61">
        <v>808</v>
      </c>
      <c r="AD61">
        <v>804</v>
      </c>
      <c r="AE61">
        <v>813</v>
      </c>
      <c r="AF61">
        <v>826</v>
      </c>
      <c r="AG61">
        <v>835</v>
      </c>
      <c r="AH61">
        <v>1745</v>
      </c>
      <c r="AI61">
        <v>1750</v>
      </c>
      <c r="AJ61">
        <v>1750</v>
      </c>
      <c r="AK61">
        <v>322</v>
      </c>
      <c r="AL61">
        <v>318</v>
      </c>
      <c r="AM61" s="2">
        <v>318</v>
      </c>
      <c r="AN61">
        <v>322</v>
      </c>
      <c r="AO61">
        <v>318</v>
      </c>
      <c r="AP61">
        <v>322</v>
      </c>
      <c r="AQ61">
        <v>1978</v>
      </c>
      <c r="AR61">
        <v>2510</v>
      </c>
      <c r="AS61">
        <v>2375</v>
      </c>
      <c r="AT61">
        <v>2375</v>
      </c>
      <c r="AU61">
        <v>2366</v>
      </c>
      <c r="AV61">
        <v>2349</v>
      </c>
      <c r="AW61">
        <v>2344</v>
      </c>
      <c r="AX61">
        <v>2353</v>
      </c>
      <c r="AY61">
        <v>2349</v>
      </c>
      <c r="AZ61">
        <v>2340</v>
      </c>
      <c r="BA61">
        <v>2350</v>
      </c>
      <c r="BB61">
        <v>2349</v>
      </c>
      <c r="BC61">
        <v>650</v>
      </c>
      <c r="BD61">
        <v>637</v>
      </c>
      <c r="BE61">
        <v>633</v>
      </c>
      <c r="BF61">
        <v>628</v>
      </c>
      <c r="BG61">
        <v>624</v>
      </c>
      <c r="BH61">
        <v>624</v>
      </c>
      <c r="BI61">
        <v>620</v>
      </c>
      <c r="BJ61">
        <v>620</v>
      </c>
      <c r="BK61">
        <v>616</v>
      </c>
      <c r="BL61">
        <v>621</v>
      </c>
      <c r="BM61">
        <v>625</v>
      </c>
      <c r="BN61">
        <v>436</v>
      </c>
      <c r="BO61">
        <v>432</v>
      </c>
      <c r="BP61">
        <v>415</v>
      </c>
      <c r="BQ61">
        <v>410</v>
      </c>
      <c r="BR61">
        <v>410</v>
      </c>
      <c r="BS61">
        <v>411</v>
      </c>
    </row>
    <row r="62" spans="1:71" x14ac:dyDescent="0.3">
      <c r="A62" t="s">
        <v>161</v>
      </c>
      <c r="B62">
        <v>571</v>
      </c>
      <c r="C62">
        <v>576</v>
      </c>
      <c r="D62">
        <v>584</v>
      </c>
      <c r="E62">
        <v>598</v>
      </c>
      <c r="F62">
        <v>602</v>
      </c>
      <c r="G62">
        <v>614</v>
      </c>
      <c r="H62">
        <v>670</v>
      </c>
      <c r="I62">
        <v>726</v>
      </c>
      <c r="J62">
        <v>735</v>
      </c>
      <c r="K62">
        <v>735</v>
      </c>
      <c r="L62">
        <v>593</v>
      </c>
      <c r="M62">
        <v>585</v>
      </c>
      <c r="N62">
        <v>589</v>
      </c>
      <c r="O62">
        <v>585</v>
      </c>
      <c r="P62">
        <v>585</v>
      </c>
      <c r="Q62">
        <v>593</v>
      </c>
      <c r="R62">
        <v>589</v>
      </c>
      <c r="S62">
        <v>743</v>
      </c>
      <c r="T62">
        <v>760</v>
      </c>
      <c r="U62">
        <v>777</v>
      </c>
      <c r="V62">
        <v>791</v>
      </c>
      <c r="W62">
        <v>805</v>
      </c>
      <c r="X62">
        <v>884</v>
      </c>
      <c r="Y62">
        <v>837</v>
      </c>
      <c r="Z62">
        <v>815</v>
      </c>
      <c r="AA62">
        <v>807</v>
      </c>
      <c r="AB62">
        <v>811</v>
      </c>
      <c r="AC62">
        <v>365</v>
      </c>
      <c r="AD62">
        <v>330</v>
      </c>
      <c r="AE62">
        <v>322</v>
      </c>
      <c r="AF62">
        <v>322</v>
      </c>
      <c r="AG62">
        <v>318</v>
      </c>
      <c r="AH62">
        <v>314</v>
      </c>
      <c r="AI62">
        <v>309</v>
      </c>
      <c r="AJ62">
        <v>309</v>
      </c>
      <c r="AK62" s="2">
        <v>314</v>
      </c>
      <c r="AL62">
        <v>314</v>
      </c>
      <c r="AM62">
        <v>314</v>
      </c>
      <c r="AN62">
        <v>310</v>
      </c>
      <c r="AO62">
        <v>319</v>
      </c>
      <c r="AP62">
        <v>323</v>
      </c>
      <c r="AQ62">
        <v>323</v>
      </c>
      <c r="AR62">
        <v>336</v>
      </c>
      <c r="AS62">
        <v>2539</v>
      </c>
      <c r="AT62">
        <v>2552</v>
      </c>
      <c r="AU62">
        <v>2353</v>
      </c>
      <c r="AV62">
        <v>2354</v>
      </c>
      <c r="AW62">
        <v>2358</v>
      </c>
      <c r="AX62">
        <v>2349</v>
      </c>
      <c r="AY62">
        <v>2349</v>
      </c>
      <c r="AZ62">
        <v>2350</v>
      </c>
      <c r="BA62">
        <v>2350</v>
      </c>
      <c r="BB62">
        <v>2350</v>
      </c>
      <c r="BC62">
        <v>645</v>
      </c>
      <c r="BD62">
        <v>641</v>
      </c>
      <c r="BE62">
        <v>633</v>
      </c>
      <c r="BF62">
        <v>629</v>
      </c>
      <c r="BG62">
        <v>624</v>
      </c>
      <c r="BH62">
        <v>624</v>
      </c>
      <c r="BI62">
        <v>620</v>
      </c>
      <c r="BJ62">
        <v>620</v>
      </c>
      <c r="BK62">
        <v>620</v>
      </c>
      <c r="BL62">
        <v>620</v>
      </c>
      <c r="BM62">
        <v>621</v>
      </c>
      <c r="BN62">
        <v>432</v>
      </c>
      <c r="BO62">
        <v>423</v>
      </c>
      <c r="BP62">
        <v>414</v>
      </c>
      <c r="BQ62">
        <v>419</v>
      </c>
      <c r="BR62">
        <v>415</v>
      </c>
      <c r="BS62">
        <v>419</v>
      </c>
    </row>
    <row r="63" spans="1:71" x14ac:dyDescent="0.3">
      <c r="A63" t="s">
        <v>158</v>
      </c>
      <c r="B63">
        <v>571</v>
      </c>
      <c r="C63">
        <v>576</v>
      </c>
      <c r="D63">
        <v>584</v>
      </c>
      <c r="E63">
        <v>589</v>
      </c>
      <c r="F63">
        <v>606</v>
      </c>
      <c r="G63">
        <v>618</v>
      </c>
      <c r="H63">
        <v>627</v>
      </c>
      <c r="I63">
        <v>609</v>
      </c>
      <c r="J63">
        <v>600</v>
      </c>
      <c r="K63">
        <v>587</v>
      </c>
      <c r="L63">
        <v>579</v>
      </c>
      <c r="M63">
        <v>583</v>
      </c>
      <c r="N63">
        <v>583</v>
      </c>
      <c r="O63">
        <v>579</v>
      </c>
      <c r="P63">
        <v>583</v>
      </c>
      <c r="Q63">
        <v>583</v>
      </c>
      <c r="R63">
        <v>583</v>
      </c>
      <c r="S63">
        <v>605</v>
      </c>
      <c r="T63">
        <v>592</v>
      </c>
      <c r="U63">
        <v>627</v>
      </c>
      <c r="V63">
        <v>601</v>
      </c>
      <c r="W63">
        <v>609</v>
      </c>
      <c r="X63">
        <v>606</v>
      </c>
      <c r="Y63">
        <v>600</v>
      </c>
      <c r="Z63">
        <v>604</v>
      </c>
      <c r="AA63">
        <v>634</v>
      </c>
      <c r="AB63">
        <v>337</v>
      </c>
      <c r="AC63">
        <v>324</v>
      </c>
      <c r="AD63">
        <v>319</v>
      </c>
      <c r="AE63">
        <v>320</v>
      </c>
      <c r="AF63">
        <v>316</v>
      </c>
      <c r="AG63">
        <v>315</v>
      </c>
      <c r="AH63" s="2">
        <v>315</v>
      </c>
      <c r="AI63">
        <v>315</v>
      </c>
      <c r="AJ63">
        <v>315</v>
      </c>
      <c r="AK63">
        <v>315</v>
      </c>
      <c r="AL63">
        <v>320</v>
      </c>
      <c r="AM63">
        <v>328</v>
      </c>
      <c r="AN63">
        <v>1827</v>
      </c>
      <c r="AO63">
        <v>1883</v>
      </c>
      <c r="AP63">
        <v>1951</v>
      </c>
      <c r="AQ63">
        <v>2458</v>
      </c>
      <c r="AR63">
        <v>2463</v>
      </c>
      <c r="AS63">
        <v>2463</v>
      </c>
      <c r="AT63">
        <v>2393</v>
      </c>
      <c r="AU63">
        <v>2367</v>
      </c>
      <c r="AV63">
        <v>2363</v>
      </c>
      <c r="AW63">
        <v>2359</v>
      </c>
      <c r="AX63">
        <v>2354</v>
      </c>
      <c r="AY63">
        <v>2358</v>
      </c>
      <c r="AZ63">
        <v>2355</v>
      </c>
      <c r="BA63">
        <v>2336</v>
      </c>
      <c r="BB63">
        <v>2345</v>
      </c>
      <c r="BC63">
        <v>654</v>
      </c>
      <c r="BD63">
        <v>633</v>
      </c>
      <c r="BE63">
        <v>633</v>
      </c>
      <c r="BF63">
        <v>629</v>
      </c>
      <c r="BG63">
        <v>624</v>
      </c>
      <c r="BH63">
        <v>620</v>
      </c>
      <c r="BI63">
        <v>621</v>
      </c>
      <c r="BJ63">
        <v>616</v>
      </c>
      <c r="BK63">
        <v>621</v>
      </c>
      <c r="BL63">
        <v>616</v>
      </c>
      <c r="BM63">
        <v>620</v>
      </c>
      <c r="BN63">
        <v>436</v>
      </c>
      <c r="BO63">
        <v>428</v>
      </c>
      <c r="BP63">
        <v>415</v>
      </c>
      <c r="BQ63">
        <v>410</v>
      </c>
      <c r="BR63">
        <v>419</v>
      </c>
      <c r="BS63">
        <v>419</v>
      </c>
    </row>
    <row r="64" spans="1:71" x14ac:dyDescent="0.3">
      <c r="A64" t="s">
        <v>162</v>
      </c>
      <c r="B64">
        <v>575</v>
      </c>
      <c r="C64">
        <v>576</v>
      </c>
      <c r="D64">
        <v>584</v>
      </c>
      <c r="E64">
        <v>593</v>
      </c>
      <c r="F64">
        <v>610</v>
      </c>
      <c r="G64">
        <v>653</v>
      </c>
      <c r="H64">
        <v>687</v>
      </c>
      <c r="I64">
        <v>735</v>
      </c>
      <c r="J64">
        <v>735</v>
      </c>
      <c r="K64">
        <v>731</v>
      </c>
      <c r="L64">
        <v>735</v>
      </c>
      <c r="M64">
        <v>595</v>
      </c>
      <c r="N64">
        <v>586</v>
      </c>
      <c r="O64">
        <v>595</v>
      </c>
      <c r="P64">
        <v>591</v>
      </c>
      <c r="Q64">
        <v>596</v>
      </c>
      <c r="R64">
        <v>595</v>
      </c>
      <c r="S64">
        <v>733</v>
      </c>
      <c r="T64">
        <v>728</v>
      </c>
      <c r="U64">
        <v>728</v>
      </c>
      <c r="V64">
        <v>728</v>
      </c>
      <c r="W64">
        <v>728</v>
      </c>
      <c r="X64">
        <v>728</v>
      </c>
      <c r="Y64">
        <v>728</v>
      </c>
      <c r="Z64">
        <v>733</v>
      </c>
      <c r="AA64">
        <v>737</v>
      </c>
      <c r="AB64">
        <v>745</v>
      </c>
      <c r="AC64">
        <v>754</v>
      </c>
      <c r="AD64">
        <v>326</v>
      </c>
      <c r="AE64">
        <v>313</v>
      </c>
      <c r="AF64">
        <v>313</v>
      </c>
      <c r="AG64">
        <v>309</v>
      </c>
      <c r="AH64" s="2">
        <v>313</v>
      </c>
      <c r="AI64">
        <v>309</v>
      </c>
      <c r="AJ64">
        <v>317</v>
      </c>
      <c r="AK64">
        <v>322</v>
      </c>
      <c r="AL64">
        <v>317</v>
      </c>
      <c r="AM64">
        <v>331</v>
      </c>
      <c r="AN64">
        <v>1835</v>
      </c>
      <c r="AO64">
        <v>1857</v>
      </c>
      <c r="AP64">
        <v>1908</v>
      </c>
      <c r="AQ64">
        <v>1934</v>
      </c>
      <c r="AR64">
        <v>2467</v>
      </c>
      <c r="AS64">
        <v>2354</v>
      </c>
      <c r="AT64">
        <v>2349</v>
      </c>
      <c r="AU64">
        <v>2358</v>
      </c>
      <c r="AV64">
        <v>2345</v>
      </c>
      <c r="AW64">
        <v>2345</v>
      </c>
      <c r="AX64">
        <v>2346</v>
      </c>
      <c r="AY64">
        <v>2341</v>
      </c>
      <c r="AZ64">
        <v>2346</v>
      </c>
      <c r="BA64">
        <v>2342</v>
      </c>
      <c r="BB64">
        <v>2337</v>
      </c>
      <c r="BC64">
        <v>650</v>
      </c>
      <c r="BD64">
        <v>642</v>
      </c>
      <c r="BE64">
        <v>633</v>
      </c>
      <c r="BF64">
        <v>629</v>
      </c>
      <c r="BG64">
        <v>624</v>
      </c>
      <c r="BH64">
        <v>625</v>
      </c>
      <c r="BI64">
        <v>620</v>
      </c>
      <c r="BJ64">
        <v>620</v>
      </c>
      <c r="BK64">
        <v>621</v>
      </c>
      <c r="BL64">
        <v>621</v>
      </c>
      <c r="BM64">
        <v>625</v>
      </c>
      <c r="BN64">
        <v>427</v>
      </c>
      <c r="BO64">
        <v>428</v>
      </c>
      <c r="BP64">
        <v>428</v>
      </c>
      <c r="BQ64">
        <v>419</v>
      </c>
      <c r="BR64">
        <v>415</v>
      </c>
      <c r="BS64">
        <v>419</v>
      </c>
    </row>
    <row r="65" spans="1:75" x14ac:dyDescent="0.3">
      <c r="A65" t="s">
        <v>163</v>
      </c>
      <c r="B65">
        <v>575</v>
      </c>
      <c r="C65">
        <v>576</v>
      </c>
      <c r="D65">
        <v>584</v>
      </c>
      <c r="E65">
        <v>593</v>
      </c>
      <c r="F65">
        <v>610</v>
      </c>
      <c r="G65">
        <v>653</v>
      </c>
      <c r="H65">
        <v>687</v>
      </c>
      <c r="I65">
        <v>735</v>
      </c>
      <c r="J65">
        <v>735</v>
      </c>
      <c r="K65">
        <v>731</v>
      </c>
      <c r="L65">
        <v>735</v>
      </c>
      <c r="M65">
        <v>595</v>
      </c>
      <c r="N65">
        <v>586</v>
      </c>
      <c r="O65">
        <v>595</v>
      </c>
      <c r="P65">
        <v>591</v>
      </c>
      <c r="Q65">
        <v>596</v>
      </c>
      <c r="R65">
        <v>595</v>
      </c>
      <c r="S65">
        <v>733</v>
      </c>
      <c r="T65">
        <v>728</v>
      </c>
      <c r="U65">
        <v>728</v>
      </c>
      <c r="V65">
        <v>728</v>
      </c>
      <c r="W65">
        <v>728</v>
      </c>
      <c r="X65">
        <v>728</v>
      </c>
      <c r="Y65">
        <v>728</v>
      </c>
      <c r="Z65">
        <v>733</v>
      </c>
      <c r="AA65">
        <v>737</v>
      </c>
      <c r="AB65">
        <v>745</v>
      </c>
      <c r="AC65">
        <v>754</v>
      </c>
      <c r="AD65">
        <v>326</v>
      </c>
      <c r="AE65">
        <v>313</v>
      </c>
      <c r="AF65">
        <v>313</v>
      </c>
      <c r="AG65">
        <v>309</v>
      </c>
      <c r="AH65" s="2">
        <v>313</v>
      </c>
      <c r="AI65">
        <v>309</v>
      </c>
      <c r="AJ65">
        <v>317</v>
      </c>
      <c r="AK65">
        <v>322</v>
      </c>
      <c r="AL65">
        <v>317</v>
      </c>
      <c r="AM65">
        <v>331</v>
      </c>
      <c r="AN65">
        <v>1835</v>
      </c>
      <c r="AO65">
        <v>1857</v>
      </c>
      <c r="AP65">
        <v>1908</v>
      </c>
      <c r="AQ65">
        <v>1934</v>
      </c>
      <c r="AR65">
        <v>2467</v>
      </c>
      <c r="AS65">
        <v>2375</v>
      </c>
      <c r="AT65">
        <v>2362</v>
      </c>
      <c r="AU65">
        <v>2353</v>
      </c>
      <c r="AV65">
        <v>2349</v>
      </c>
      <c r="AW65">
        <v>2349</v>
      </c>
      <c r="AX65">
        <v>2344</v>
      </c>
      <c r="AY65">
        <v>2345</v>
      </c>
      <c r="AZ65">
        <v>2344</v>
      </c>
      <c r="BA65">
        <v>2341</v>
      </c>
      <c r="BB65">
        <v>2345</v>
      </c>
      <c r="BC65">
        <v>650</v>
      </c>
      <c r="BD65">
        <v>642</v>
      </c>
      <c r="BE65">
        <v>633</v>
      </c>
      <c r="BF65">
        <v>629</v>
      </c>
      <c r="BG65">
        <v>624</v>
      </c>
      <c r="BH65">
        <v>625</v>
      </c>
      <c r="BI65">
        <v>620</v>
      </c>
      <c r="BJ65">
        <v>620</v>
      </c>
      <c r="BK65">
        <v>621</v>
      </c>
      <c r="BL65">
        <v>621</v>
      </c>
      <c r="BM65">
        <v>625</v>
      </c>
      <c r="BN65">
        <v>427</v>
      </c>
      <c r="BO65">
        <v>428</v>
      </c>
      <c r="BP65">
        <v>428</v>
      </c>
      <c r="BQ65">
        <v>419</v>
      </c>
      <c r="BR65">
        <v>415</v>
      </c>
      <c r="BS65">
        <v>419</v>
      </c>
    </row>
    <row r="66" spans="1:75" x14ac:dyDescent="0.3">
      <c r="A66" t="s">
        <v>164</v>
      </c>
      <c r="B66">
        <v>575</v>
      </c>
      <c r="C66">
        <v>580</v>
      </c>
      <c r="D66">
        <v>584</v>
      </c>
      <c r="E66">
        <v>602</v>
      </c>
      <c r="F66">
        <v>615</v>
      </c>
      <c r="G66">
        <v>661</v>
      </c>
      <c r="H66">
        <v>743</v>
      </c>
      <c r="I66">
        <v>739</v>
      </c>
      <c r="J66">
        <v>739</v>
      </c>
      <c r="K66">
        <v>735</v>
      </c>
      <c r="L66">
        <v>731</v>
      </c>
      <c r="M66">
        <v>599</v>
      </c>
      <c r="N66">
        <v>604</v>
      </c>
      <c r="O66">
        <v>595</v>
      </c>
      <c r="P66">
        <v>599</v>
      </c>
      <c r="Q66">
        <v>604</v>
      </c>
      <c r="R66">
        <v>749</v>
      </c>
      <c r="S66">
        <v>757</v>
      </c>
      <c r="T66">
        <v>762</v>
      </c>
      <c r="U66">
        <v>762</v>
      </c>
      <c r="V66">
        <v>762</v>
      </c>
      <c r="W66">
        <v>762</v>
      </c>
      <c r="X66">
        <v>762</v>
      </c>
      <c r="Y66">
        <v>762</v>
      </c>
      <c r="Z66">
        <v>358</v>
      </c>
      <c r="AA66">
        <v>345</v>
      </c>
      <c r="AB66">
        <v>323</v>
      </c>
      <c r="AC66">
        <v>318</v>
      </c>
      <c r="AD66">
        <v>309</v>
      </c>
      <c r="AE66" s="2">
        <v>318</v>
      </c>
      <c r="AF66">
        <v>309</v>
      </c>
      <c r="AG66">
        <v>318</v>
      </c>
      <c r="AH66">
        <v>318</v>
      </c>
      <c r="AI66">
        <v>336</v>
      </c>
      <c r="AJ66">
        <v>345</v>
      </c>
      <c r="AK66">
        <v>345</v>
      </c>
      <c r="AL66">
        <v>354</v>
      </c>
      <c r="AM66">
        <v>1862</v>
      </c>
      <c r="AN66">
        <v>1883</v>
      </c>
      <c r="AO66">
        <v>1887</v>
      </c>
      <c r="AP66">
        <v>2462</v>
      </c>
      <c r="AQ66">
        <v>2358</v>
      </c>
      <c r="AR66">
        <v>2362</v>
      </c>
      <c r="AS66">
        <v>2358</v>
      </c>
      <c r="AT66">
        <v>2359</v>
      </c>
      <c r="AU66">
        <v>2350</v>
      </c>
      <c r="AV66">
        <v>2346</v>
      </c>
      <c r="AW66">
        <v>2346</v>
      </c>
      <c r="AX66">
        <v>2346</v>
      </c>
      <c r="AY66">
        <v>2341</v>
      </c>
      <c r="AZ66">
        <v>2342</v>
      </c>
      <c r="BA66">
        <v>2337</v>
      </c>
      <c r="BB66">
        <v>2342</v>
      </c>
      <c r="BC66">
        <v>646</v>
      </c>
      <c r="BD66">
        <v>633</v>
      </c>
      <c r="BE66">
        <v>629</v>
      </c>
      <c r="BF66">
        <v>624</v>
      </c>
      <c r="BG66">
        <v>624</v>
      </c>
      <c r="BH66">
        <v>620</v>
      </c>
      <c r="BI66">
        <v>620</v>
      </c>
      <c r="BJ66">
        <v>620</v>
      </c>
      <c r="BK66">
        <v>620</v>
      </c>
      <c r="BL66">
        <v>625</v>
      </c>
      <c r="BM66">
        <v>625</v>
      </c>
      <c r="BN66">
        <v>433</v>
      </c>
      <c r="BO66">
        <v>423</v>
      </c>
      <c r="BP66">
        <v>423</v>
      </c>
      <c r="BQ66">
        <v>423</v>
      </c>
      <c r="BR66">
        <v>415</v>
      </c>
      <c r="BS66">
        <v>419</v>
      </c>
    </row>
    <row r="67" spans="1:75" x14ac:dyDescent="0.3">
      <c r="A67" t="s">
        <v>165</v>
      </c>
      <c r="B67">
        <v>571</v>
      </c>
      <c r="C67">
        <v>580</v>
      </c>
      <c r="D67">
        <v>584</v>
      </c>
      <c r="E67">
        <v>593</v>
      </c>
      <c r="F67">
        <v>602</v>
      </c>
      <c r="G67">
        <v>649</v>
      </c>
      <c r="H67">
        <v>765</v>
      </c>
      <c r="I67">
        <v>748</v>
      </c>
      <c r="J67">
        <v>735</v>
      </c>
      <c r="K67">
        <v>739</v>
      </c>
      <c r="L67">
        <v>723</v>
      </c>
      <c r="M67">
        <v>727</v>
      </c>
      <c r="N67">
        <v>587</v>
      </c>
      <c r="O67">
        <v>587</v>
      </c>
      <c r="P67">
        <v>595</v>
      </c>
      <c r="Q67">
        <v>595</v>
      </c>
      <c r="R67">
        <v>604</v>
      </c>
      <c r="S67">
        <v>599</v>
      </c>
      <c r="T67">
        <v>759</v>
      </c>
      <c r="U67">
        <v>741</v>
      </c>
      <c r="V67">
        <v>734</v>
      </c>
      <c r="W67">
        <v>731</v>
      </c>
      <c r="X67">
        <v>333</v>
      </c>
      <c r="Y67">
        <v>316</v>
      </c>
      <c r="Z67">
        <v>311</v>
      </c>
      <c r="AA67">
        <v>311</v>
      </c>
      <c r="AB67" s="2">
        <v>311</v>
      </c>
      <c r="AC67">
        <v>311</v>
      </c>
      <c r="AD67">
        <v>307</v>
      </c>
      <c r="AE67">
        <v>320</v>
      </c>
      <c r="AF67">
        <v>320</v>
      </c>
      <c r="AG67">
        <v>1745</v>
      </c>
      <c r="AH67">
        <v>1745</v>
      </c>
      <c r="AI67">
        <v>1741</v>
      </c>
      <c r="AJ67">
        <v>1758</v>
      </c>
      <c r="AK67">
        <v>1750</v>
      </c>
      <c r="AL67">
        <v>1844</v>
      </c>
      <c r="AM67">
        <v>1844</v>
      </c>
      <c r="AN67">
        <v>1879</v>
      </c>
      <c r="AO67">
        <v>1961</v>
      </c>
      <c r="AP67">
        <v>1892</v>
      </c>
      <c r="AQ67">
        <v>2467</v>
      </c>
      <c r="AR67">
        <v>2371</v>
      </c>
      <c r="AS67">
        <v>2354</v>
      </c>
      <c r="AT67">
        <v>2350</v>
      </c>
      <c r="AU67">
        <v>2346</v>
      </c>
      <c r="AV67">
        <v>2350</v>
      </c>
      <c r="AW67">
        <v>2346</v>
      </c>
      <c r="AX67">
        <v>2341</v>
      </c>
      <c r="AY67">
        <v>2346</v>
      </c>
      <c r="AZ67">
        <v>2341</v>
      </c>
      <c r="BA67">
        <v>2346</v>
      </c>
      <c r="BB67">
        <v>2341</v>
      </c>
      <c r="BC67">
        <v>646</v>
      </c>
      <c r="BD67">
        <v>642</v>
      </c>
      <c r="BE67">
        <v>629</v>
      </c>
      <c r="BF67">
        <v>629</v>
      </c>
      <c r="BG67">
        <v>620</v>
      </c>
      <c r="BH67">
        <v>620</v>
      </c>
      <c r="BI67">
        <v>620</v>
      </c>
      <c r="BJ67">
        <v>620</v>
      </c>
      <c r="BK67">
        <v>616</v>
      </c>
      <c r="BL67">
        <v>625</v>
      </c>
      <c r="BM67">
        <v>621</v>
      </c>
      <c r="BN67">
        <v>436</v>
      </c>
      <c r="BO67">
        <v>428</v>
      </c>
      <c r="BP67">
        <v>423</v>
      </c>
      <c r="BQ67">
        <v>415</v>
      </c>
      <c r="BR67">
        <v>419</v>
      </c>
      <c r="BS67">
        <v>419</v>
      </c>
    </row>
    <row r="68" spans="1:75" x14ac:dyDescent="0.3">
      <c r="A68" t="s">
        <v>167</v>
      </c>
      <c r="B68">
        <v>571</v>
      </c>
      <c r="C68">
        <v>576</v>
      </c>
      <c r="D68">
        <v>584</v>
      </c>
      <c r="E68">
        <v>593</v>
      </c>
      <c r="F68">
        <v>598</v>
      </c>
      <c r="G68">
        <v>615</v>
      </c>
      <c r="H68">
        <v>670</v>
      </c>
      <c r="I68">
        <v>734</v>
      </c>
      <c r="J68">
        <v>589</v>
      </c>
      <c r="K68">
        <v>585</v>
      </c>
      <c r="L68">
        <v>576</v>
      </c>
      <c r="M68">
        <v>576</v>
      </c>
      <c r="N68">
        <v>576</v>
      </c>
      <c r="O68">
        <v>572</v>
      </c>
      <c r="P68">
        <v>572</v>
      </c>
      <c r="Q68">
        <v>576</v>
      </c>
      <c r="R68">
        <v>577</v>
      </c>
      <c r="S68">
        <v>577</v>
      </c>
      <c r="T68">
        <v>581</v>
      </c>
      <c r="U68">
        <v>590</v>
      </c>
      <c r="V68">
        <v>589</v>
      </c>
      <c r="W68">
        <v>752</v>
      </c>
      <c r="X68">
        <v>757</v>
      </c>
      <c r="Y68">
        <v>319</v>
      </c>
      <c r="Z68">
        <v>315</v>
      </c>
      <c r="AA68">
        <v>310</v>
      </c>
      <c r="AB68" s="2">
        <v>310</v>
      </c>
      <c r="AC68">
        <v>311</v>
      </c>
      <c r="AD68">
        <v>311</v>
      </c>
      <c r="AE68">
        <v>315</v>
      </c>
      <c r="AF68">
        <v>1745</v>
      </c>
      <c r="AG68">
        <v>1741</v>
      </c>
      <c r="AH68">
        <v>1750</v>
      </c>
      <c r="AI68">
        <v>1746</v>
      </c>
      <c r="AJ68">
        <v>1789</v>
      </c>
      <c r="AK68">
        <v>1767</v>
      </c>
      <c r="AL68">
        <v>1823</v>
      </c>
      <c r="AM68">
        <v>1853</v>
      </c>
      <c r="AN68">
        <v>1870</v>
      </c>
      <c r="AO68">
        <v>1883</v>
      </c>
      <c r="AP68">
        <v>1956</v>
      </c>
      <c r="AQ68">
        <v>2467</v>
      </c>
      <c r="AR68">
        <v>2367</v>
      </c>
      <c r="AS68">
        <v>2375</v>
      </c>
      <c r="AT68">
        <v>2358</v>
      </c>
      <c r="AU68">
        <v>2354</v>
      </c>
      <c r="AV68">
        <v>2350</v>
      </c>
      <c r="AW68">
        <v>2346</v>
      </c>
      <c r="AX68">
        <v>2337</v>
      </c>
      <c r="AY68">
        <v>2341</v>
      </c>
      <c r="AZ68">
        <v>2341</v>
      </c>
      <c r="BA68">
        <v>2342</v>
      </c>
      <c r="BB68">
        <v>2346</v>
      </c>
      <c r="BC68">
        <v>654</v>
      </c>
      <c r="BD68">
        <v>641</v>
      </c>
      <c r="BE68">
        <v>629</v>
      </c>
      <c r="BF68">
        <v>629</v>
      </c>
      <c r="BG68">
        <v>625</v>
      </c>
      <c r="BH68">
        <v>624</v>
      </c>
      <c r="BI68">
        <v>620</v>
      </c>
      <c r="BJ68">
        <v>621</v>
      </c>
      <c r="BK68">
        <v>616</v>
      </c>
      <c r="BL68">
        <v>625</v>
      </c>
      <c r="BM68">
        <v>625</v>
      </c>
      <c r="BN68">
        <v>440</v>
      </c>
      <c r="BO68">
        <v>419</v>
      </c>
      <c r="BP68">
        <v>419</v>
      </c>
      <c r="BQ68">
        <v>419</v>
      </c>
      <c r="BR68">
        <v>415</v>
      </c>
      <c r="BS68">
        <v>419</v>
      </c>
    </row>
    <row r="69" spans="1:75" x14ac:dyDescent="0.3">
      <c r="A69" t="s">
        <v>166</v>
      </c>
      <c r="B69">
        <v>571</v>
      </c>
      <c r="C69">
        <v>580</v>
      </c>
      <c r="D69">
        <v>585</v>
      </c>
      <c r="E69">
        <v>597</v>
      </c>
      <c r="F69">
        <v>615</v>
      </c>
      <c r="G69">
        <v>653</v>
      </c>
      <c r="H69">
        <v>752</v>
      </c>
      <c r="I69">
        <v>743</v>
      </c>
      <c r="J69">
        <v>740</v>
      </c>
      <c r="K69">
        <v>738</v>
      </c>
      <c r="L69">
        <v>734</v>
      </c>
      <c r="M69">
        <v>594</v>
      </c>
      <c r="N69">
        <v>581</v>
      </c>
      <c r="O69">
        <v>581</v>
      </c>
      <c r="P69">
        <v>590</v>
      </c>
      <c r="Q69">
        <v>590</v>
      </c>
      <c r="R69">
        <v>355</v>
      </c>
      <c r="S69">
        <v>360</v>
      </c>
      <c r="T69">
        <v>347</v>
      </c>
      <c r="U69">
        <v>338</v>
      </c>
      <c r="V69">
        <v>334</v>
      </c>
      <c r="W69">
        <v>318</v>
      </c>
      <c r="X69">
        <v>318</v>
      </c>
      <c r="Y69" s="2">
        <v>309</v>
      </c>
      <c r="Z69">
        <v>309</v>
      </c>
      <c r="AA69">
        <v>335</v>
      </c>
      <c r="AB69">
        <v>326</v>
      </c>
      <c r="AC69">
        <v>330</v>
      </c>
      <c r="AD69">
        <v>334</v>
      </c>
      <c r="AE69">
        <v>338</v>
      </c>
      <c r="AF69">
        <v>352</v>
      </c>
      <c r="AG69">
        <v>352</v>
      </c>
      <c r="AH69">
        <v>1746</v>
      </c>
      <c r="AI69">
        <v>1758</v>
      </c>
      <c r="AJ69">
        <v>1750</v>
      </c>
      <c r="AK69">
        <v>1823</v>
      </c>
      <c r="AL69">
        <v>1849</v>
      </c>
      <c r="AM69">
        <v>1857</v>
      </c>
      <c r="AN69">
        <v>1858</v>
      </c>
      <c r="AO69">
        <v>1879</v>
      </c>
      <c r="AP69">
        <v>1978</v>
      </c>
      <c r="AQ69">
        <v>2454</v>
      </c>
      <c r="AR69">
        <v>2380</v>
      </c>
      <c r="AS69">
        <v>2363</v>
      </c>
      <c r="AT69">
        <v>2350</v>
      </c>
      <c r="AU69">
        <v>2354</v>
      </c>
      <c r="AV69">
        <v>2350</v>
      </c>
      <c r="AW69">
        <v>2346</v>
      </c>
      <c r="AX69">
        <v>2341</v>
      </c>
      <c r="AY69">
        <v>2346</v>
      </c>
      <c r="AZ69">
        <v>2341</v>
      </c>
      <c r="BA69">
        <v>2337</v>
      </c>
      <c r="BB69">
        <v>2342</v>
      </c>
      <c r="BC69">
        <v>654</v>
      </c>
      <c r="BD69">
        <v>637</v>
      </c>
      <c r="BE69">
        <v>633</v>
      </c>
      <c r="BF69">
        <v>624</v>
      </c>
      <c r="BG69">
        <v>629</v>
      </c>
      <c r="BH69">
        <v>625</v>
      </c>
      <c r="BI69">
        <v>620</v>
      </c>
      <c r="BJ69">
        <v>620</v>
      </c>
      <c r="BK69">
        <v>620</v>
      </c>
      <c r="BL69">
        <v>621</v>
      </c>
      <c r="BM69">
        <v>625</v>
      </c>
      <c r="BN69">
        <v>432</v>
      </c>
      <c r="BO69">
        <v>427</v>
      </c>
      <c r="BP69">
        <v>428</v>
      </c>
      <c r="BQ69">
        <v>410</v>
      </c>
      <c r="BR69">
        <v>419</v>
      </c>
      <c r="BS69">
        <v>419</v>
      </c>
    </row>
    <row r="71" spans="1:75" x14ac:dyDescent="0.3">
      <c r="A71" t="s">
        <v>159</v>
      </c>
      <c r="B71" t="str">
        <f>IF(B60&lt;330,B$59,".")</f>
        <v>.</v>
      </c>
      <c r="C71" t="str">
        <f t="shared" ref="C71:BN71" si="2">IF(C60&lt;330,C$59,".")</f>
        <v>.</v>
      </c>
      <c r="D71" t="str">
        <f t="shared" si="2"/>
        <v>.</v>
      </c>
      <c r="E71" t="str">
        <f t="shared" si="2"/>
        <v>.</v>
      </c>
      <c r="F71" t="str">
        <f t="shared" si="2"/>
        <v>.</v>
      </c>
      <c r="G71" t="str">
        <f t="shared" si="2"/>
        <v>.</v>
      </c>
      <c r="H71" t="str">
        <f t="shared" si="2"/>
        <v>.</v>
      </c>
      <c r="I71" t="str">
        <f t="shared" si="2"/>
        <v>.</v>
      </c>
      <c r="J71" t="str">
        <f t="shared" si="2"/>
        <v>.</v>
      </c>
      <c r="K71" t="str">
        <f t="shared" si="2"/>
        <v>.</v>
      </c>
      <c r="L71" t="str">
        <f t="shared" si="2"/>
        <v>.</v>
      </c>
      <c r="M71" t="str">
        <f t="shared" si="2"/>
        <v>.</v>
      </c>
      <c r="N71" t="str">
        <f t="shared" si="2"/>
        <v>.</v>
      </c>
      <c r="O71" t="str">
        <f t="shared" si="2"/>
        <v>.</v>
      </c>
      <c r="P71" t="str">
        <f t="shared" si="2"/>
        <v>.</v>
      </c>
      <c r="Q71" t="str">
        <f t="shared" si="2"/>
        <v>.</v>
      </c>
      <c r="R71" t="str">
        <f t="shared" si="2"/>
        <v>.</v>
      </c>
      <c r="S71" t="str">
        <f t="shared" si="2"/>
        <v>.</v>
      </c>
      <c r="T71" t="str">
        <f t="shared" si="2"/>
        <v>.</v>
      </c>
      <c r="U71" t="str">
        <f t="shared" si="2"/>
        <v>.</v>
      </c>
      <c r="V71" t="str">
        <f t="shared" si="2"/>
        <v>.</v>
      </c>
      <c r="W71" t="str">
        <f t="shared" si="2"/>
        <v>.</v>
      </c>
      <c r="X71" t="str">
        <f t="shared" si="2"/>
        <v>.</v>
      </c>
      <c r="Y71" t="str">
        <f t="shared" si="2"/>
        <v>.</v>
      </c>
      <c r="Z71" t="str">
        <f t="shared" si="2"/>
        <v>.</v>
      </c>
      <c r="AA71" t="str">
        <f t="shared" si="2"/>
        <v>.</v>
      </c>
      <c r="AB71" t="str">
        <f t="shared" si="2"/>
        <v>.</v>
      </c>
      <c r="AC71" t="str">
        <f t="shared" si="2"/>
        <v>.</v>
      </c>
      <c r="AD71" t="str">
        <f t="shared" si="2"/>
        <v>.</v>
      </c>
      <c r="AE71" t="str">
        <f t="shared" si="2"/>
        <v>.</v>
      </c>
      <c r="AF71" t="str">
        <f t="shared" si="2"/>
        <v>.</v>
      </c>
      <c r="AG71" t="str">
        <f t="shared" si="2"/>
        <v>.</v>
      </c>
      <c r="AH71" t="str">
        <f t="shared" si="2"/>
        <v>.</v>
      </c>
      <c r="AI71" t="str">
        <f t="shared" si="2"/>
        <v>.</v>
      </c>
      <c r="AJ71" t="str">
        <f t="shared" si="2"/>
        <v>.</v>
      </c>
      <c r="AK71" t="str">
        <f t="shared" si="2"/>
        <v>.</v>
      </c>
      <c r="AL71" t="str">
        <f t="shared" si="2"/>
        <v>.</v>
      </c>
      <c r="AM71" t="str">
        <f t="shared" si="2"/>
        <v>.</v>
      </c>
      <c r="AN71">
        <f t="shared" si="2"/>
        <v>38</v>
      </c>
      <c r="AO71">
        <f t="shared" si="2"/>
        <v>39</v>
      </c>
      <c r="AP71">
        <f t="shared" si="2"/>
        <v>40</v>
      </c>
      <c r="AQ71">
        <f t="shared" si="2"/>
        <v>41</v>
      </c>
      <c r="AR71">
        <f t="shared" si="2"/>
        <v>42</v>
      </c>
      <c r="AS71" t="str">
        <f t="shared" si="2"/>
        <v>.</v>
      </c>
      <c r="AT71" t="str">
        <f t="shared" si="2"/>
        <v>.</v>
      </c>
      <c r="AU71" t="str">
        <f t="shared" si="2"/>
        <v>.</v>
      </c>
      <c r="AV71" t="str">
        <f t="shared" si="2"/>
        <v>.</v>
      </c>
      <c r="AW71" t="str">
        <f t="shared" si="2"/>
        <v>.</v>
      </c>
      <c r="AX71" t="str">
        <f t="shared" si="2"/>
        <v>.</v>
      </c>
      <c r="AY71" t="str">
        <f t="shared" si="2"/>
        <v>.</v>
      </c>
      <c r="AZ71" t="str">
        <f t="shared" si="2"/>
        <v>.</v>
      </c>
      <c r="BA71" t="str">
        <f t="shared" si="2"/>
        <v>.</v>
      </c>
      <c r="BB71" t="str">
        <f t="shared" si="2"/>
        <v>.</v>
      </c>
      <c r="BC71" t="str">
        <f t="shared" si="2"/>
        <v>.</v>
      </c>
      <c r="BD71" t="str">
        <f t="shared" si="2"/>
        <v>.</v>
      </c>
      <c r="BE71" t="str">
        <f t="shared" si="2"/>
        <v>.</v>
      </c>
      <c r="BF71" t="str">
        <f t="shared" si="2"/>
        <v>.</v>
      </c>
      <c r="BG71" t="str">
        <f t="shared" si="2"/>
        <v>.</v>
      </c>
      <c r="BH71" t="str">
        <f t="shared" si="2"/>
        <v>.</v>
      </c>
      <c r="BI71" t="str">
        <f t="shared" si="2"/>
        <v>.</v>
      </c>
      <c r="BJ71" t="str">
        <f t="shared" si="2"/>
        <v>.</v>
      </c>
      <c r="BK71" t="str">
        <f t="shared" si="2"/>
        <v>.</v>
      </c>
      <c r="BL71" t="str">
        <f t="shared" si="2"/>
        <v>.</v>
      </c>
      <c r="BM71" t="str">
        <f t="shared" si="2"/>
        <v>.</v>
      </c>
      <c r="BN71" t="str">
        <f t="shared" si="2"/>
        <v>.</v>
      </c>
      <c r="BO71" t="str">
        <f t="shared" ref="BO71:BS71" si="3">IF(BO60&lt;330,BO$59,".")</f>
        <v>.</v>
      </c>
      <c r="BP71" t="str">
        <f t="shared" si="3"/>
        <v>.</v>
      </c>
      <c r="BQ71" t="str">
        <f t="shared" si="3"/>
        <v>.</v>
      </c>
      <c r="BR71" t="str">
        <f t="shared" si="3"/>
        <v>.</v>
      </c>
      <c r="BS71" t="str">
        <f t="shared" si="3"/>
        <v>.</v>
      </c>
      <c r="BU71" t="s">
        <v>159</v>
      </c>
      <c r="BV71">
        <v>0</v>
      </c>
      <c r="BW71">
        <f>AVERAGE(B71:BS71)</f>
        <v>40</v>
      </c>
    </row>
    <row r="72" spans="1:75" x14ac:dyDescent="0.3">
      <c r="A72" t="s">
        <v>160</v>
      </c>
      <c r="B72" t="str">
        <f t="shared" ref="B72:BM72" si="4">IF(B61&lt;330,B$59,".")</f>
        <v>.</v>
      </c>
      <c r="C72" t="str">
        <f t="shared" si="4"/>
        <v>.</v>
      </c>
      <c r="D72" t="str">
        <f t="shared" si="4"/>
        <v>.</v>
      </c>
      <c r="E72" t="str">
        <f t="shared" si="4"/>
        <v>.</v>
      </c>
      <c r="F72" t="str">
        <f t="shared" si="4"/>
        <v>.</v>
      </c>
      <c r="G72" t="str">
        <f t="shared" si="4"/>
        <v>.</v>
      </c>
      <c r="H72" t="str">
        <f t="shared" si="4"/>
        <v>.</v>
      </c>
      <c r="I72" t="str">
        <f t="shared" si="4"/>
        <v>.</v>
      </c>
      <c r="J72" t="str">
        <f t="shared" si="4"/>
        <v>.</v>
      </c>
      <c r="K72" t="str">
        <f t="shared" si="4"/>
        <v>.</v>
      </c>
      <c r="L72" t="str">
        <f t="shared" si="4"/>
        <v>.</v>
      </c>
      <c r="M72" t="str">
        <f t="shared" si="4"/>
        <v>.</v>
      </c>
      <c r="N72" t="str">
        <f t="shared" si="4"/>
        <v>.</v>
      </c>
      <c r="O72" t="str">
        <f t="shared" si="4"/>
        <v>.</v>
      </c>
      <c r="P72" t="str">
        <f t="shared" si="4"/>
        <v>.</v>
      </c>
      <c r="Q72" t="str">
        <f t="shared" si="4"/>
        <v>.</v>
      </c>
      <c r="R72" t="str">
        <f t="shared" si="4"/>
        <v>.</v>
      </c>
      <c r="S72" t="str">
        <f t="shared" si="4"/>
        <v>.</v>
      </c>
      <c r="T72" t="str">
        <f t="shared" si="4"/>
        <v>.</v>
      </c>
      <c r="U72" t="str">
        <f t="shared" si="4"/>
        <v>.</v>
      </c>
      <c r="V72" t="str">
        <f t="shared" si="4"/>
        <v>.</v>
      </c>
      <c r="W72" t="str">
        <f t="shared" si="4"/>
        <v>.</v>
      </c>
      <c r="X72" t="str">
        <f t="shared" si="4"/>
        <v>.</v>
      </c>
      <c r="Y72" t="str">
        <f t="shared" si="4"/>
        <v>.</v>
      </c>
      <c r="Z72" t="str">
        <f t="shared" si="4"/>
        <v>.</v>
      </c>
      <c r="AA72" t="str">
        <f t="shared" si="4"/>
        <v>.</v>
      </c>
      <c r="AB72" t="str">
        <f t="shared" si="4"/>
        <v>.</v>
      </c>
      <c r="AC72" t="str">
        <f t="shared" si="4"/>
        <v>.</v>
      </c>
      <c r="AD72" t="str">
        <f t="shared" si="4"/>
        <v>.</v>
      </c>
      <c r="AE72" t="str">
        <f t="shared" si="4"/>
        <v>.</v>
      </c>
      <c r="AF72" t="str">
        <f t="shared" si="4"/>
        <v>.</v>
      </c>
      <c r="AG72" t="str">
        <f t="shared" si="4"/>
        <v>.</v>
      </c>
      <c r="AH72" t="str">
        <f t="shared" si="4"/>
        <v>.</v>
      </c>
      <c r="AI72" t="str">
        <f t="shared" si="4"/>
        <v>.</v>
      </c>
      <c r="AJ72" t="str">
        <f t="shared" si="4"/>
        <v>.</v>
      </c>
      <c r="AK72">
        <f t="shared" si="4"/>
        <v>35</v>
      </c>
      <c r="AL72">
        <f t="shared" si="4"/>
        <v>36</v>
      </c>
      <c r="AM72">
        <f t="shared" si="4"/>
        <v>37</v>
      </c>
      <c r="AN72">
        <f t="shared" si="4"/>
        <v>38</v>
      </c>
      <c r="AO72">
        <f t="shared" si="4"/>
        <v>39</v>
      </c>
      <c r="AP72">
        <f t="shared" si="4"/>
        <v>40</v>
      </c>
      <c r="AQ72" t="str">
        <f t="shared" si="4"/>
        <v>.</v>
      </c>
      <c r="AR72" t="str">
        <f t="shared" si="4"/>
        <v>.</v>
      </c>
      <c r="AS72" t="str">
        <f t="shared" si="4"/>
        <v>.</v>
      </c>
      <c r="AT72" t="str">
        <f t="shared" si="4"/>
        <v>.</v>
      </c>
      <c r="AU72" t="str">
        <f t="shared" si="4"/>
        <v>.</v>
      </c>
      <c r="AV72" t="str">
        <f t="shared" si="4"/>
        <v>.</v>
      </c>
      <c r="AW72" t="str">
        <f t="shared" si="4"/>
        <v>.</v>
      </c>
      <c r="AX72" t="str">
        <f t="shared" si="4"/>
        <v>.</v>
      </c>
      <c r="AY72" t="str">
        <f t="shared" si="4"/>
        <v>.</v>
      </c>
      <c r="AZ72" t="str">
        <f t="shared" si="4"/>
        <v>.</v>
      </c>
      <c r="BA72" t="str">
        <f t="shared" si="4"/>
        <v>.</v>
      </c>
      <c r="BB72" t="str">
        <f t="shared" si="4"/>
        <v>.</v>
      </c>
      <c r="BC72" t="str">
        <f t="shared" si="4"/>
        <v>.</v>
      </c>
      <c r="BD72" t="str">
        <f t="shared" si="4"/>
        <v>.</v>
      </c>
      <c r="BE72" t="str">
        <f t="shared" si="4"/>
        <v>.</v>
      </c>
      <c r="BF72" t="str">
        <f t="shared" si="4"/>
        <v>.</v>
      </c>
      <c r="BG72" t="str">
        <f t="shared" si="4"/>
        <v>.</v>
      </c>
      <c r="BH72" t="str">
        <f t="shared" si="4"/>
        <v>.</v>
      </c>
      <c r="BI72" t="str">
        <f t="shared" si="4"/>
        <v>.</v>
      </c>
      <c r="BJ72" t="str">
        <f t="shared" si="4"/>
        <v>.</v>
      </c>
      <c r="BK72" t="str">
        <f t="shared" si="4"/>
        <v>.</v>
      </c>
      <c r="BL72" t="str">
        <f t="shared" si="4"/>
        <v>.</v>
      </c>
      <c r="BM72" t="str">
        <f t="shared" si="4"/>
        <v>.</v>
      </c>
      <c r="BN72" t="str">
        <f t="shared" ref="BN72:BS72" si="5">IF(BN61&lt;330,BN$59,".")</f>
        <v>.</v>
      </c>
      <c r="BO72" t="str">
        <f t="shared" si="5"/>
        <v>.</v>
      </c>
      <c r="BP72" t="str">
        <f t="shared" si="5"/>
        <v>.</v>
      </c>
      <c r="BQ72" t="str">
        <f t="shared" si="5"/>
        <v>.</v>
      </c>
      <c r="BR72" t="str">
        <f t="shared" si="5"/>
        <v>.</v>
      </c>
      <c r="BS72" t="str">
        <f t="shared" si="5"/>
        <v>.</v>
      </c>
      <c r="BU72" t="s">
        <v>160</v>
      </c>
      <c r="BV72">
        <v>1</v>
      </c>
      <c r="BW72">
        <f>AVERAGE(B72:BS72)</f>
        <v>37.5</v>
      </c>
    </row>
    <row r="73" spans="1:75" x14ac:dyDescent="0.3">
      <c r="A73" t="s">
        <v>161</v>
      </c>
      <c r="B73" t="str">
        <f t="shared" ref="B73:BM73" si="6">IF(B62&lt;330,B$59,".")</f>
        <v>.</v>
      </c>
      <c r="C73" t="str">
        <f t="shared" si="6"/>
        <v>.</v>
      </c>
      <c r="D73" t="str">
        <f t="shared" si="6"/>
        <v>.</v>
      </c>
      <c r="E73" t="str">
        <f t="shared" si="6"/>
        <v>.</v>
      </c>
      <c r="F73" t="str">
        <f t="shared" si="6"/>
        <v>.</v>
      </c>
      <c r="G73" t="str">
        <f t="shared" si="6"/>
        <v>.</v>
      </c>
      <c r="H73" t="str">
        <f t="shared" si="6"/>
        <v>.</v>
      </c>
      <c r="I73" t="str">
        <f t="shared" si="6"/>
        <v>.</v>
      </c>
      <c r="J73" t="str">
        <f t="shared" si="6"/>
        <v>.</v>
      </c>
      <c r="K73" t="str">
        <f t="shared" si="6"/>
        <v>.</v>
      </c>
      <c r="L73" t="str">
        <f t="shared" si="6"/>
        <v>.</v>
      </c>
      <c r="M73" t="str">
        <f t="shared" si="6"/>
        <v>.</v>
      </c>
      <c r="N73" t="str">
        <f t="shared" si="6"/>
        <v>.</v>
      </c>
      <c r="O73" t="str">
        <f t="shared" si="6"/>
        <v>.</v>
      </c>
      <c r="P73" t="str">
        <f t="shared" si="6"/>
        <v>.</v>
      </c>
      <c r="Q73" t="str">
        <f t="shared" si="6"/>
        <v>.</v>
      </c>
      <c r="R73" t="str">
        <f t="shared" si="6"/>
        <v>.</v>
      </c>
      <c r="S73" t="str">
        <f t="shared" si="6"/>
        <v>.</v>
      </c>
      <c r="T73" t="str">
        <f t="shared" si="6"/>
        <v>.</v>
      </c>
      <c r="U73" t="str">
        <f t="shared" si="6"/>
        <v>.</v>
      </c>
      <c r="V73" t="str">
        <f t="shared" si="6"/>
        <v>.</v>
      </c>
      <c r="W73" t="str">
        <f t="shared" si="6"/>
        <v>.</v>
      </c>
      <c r="X73" t="str">
        <f t="shared" si="6"/>
        <v>.</v>
      </c>
      <c r="Y73" t="str">
        <f t="shared" si="6"/>
        <v>.</v>
      </c>
      <c r="Z73" t="str">
        <f t="shared" si="6"/>
        <v>.</v>
      </c>
      <c r="AA73" t="str">
        <f t="shared" si="6"/>
        <v>.</v>
      </c>
      <c r="AB73" t="str">
        <f t="shared" si="6"/>
        <v>.</v>
      </c>
      <c r="AC73" t="str">
        <f t="shared" si="6"/>
        <v>.</v>
      </c>
      <c r="AD73" t="str">
        <f t="shared" si="6"/>
        <v>.</v>
      </c>
      <c r="AE73">
        <f t="shared" si="6"/>
        <v>29</v>
      </c>
      <c r="AF73">
        <f t="shared" si="6"/>
        <v>30</v>
      </c>
      <c r="AG73">
        <f t="shared" si="6"/>
        <v>31</v>
      </c>
      <c r="AH73">
        <f t="shared" si="6"/>
        <v>32</v>
      </c>
      <c r="AI73">
        <f t="shared" si="6"/>
        <v>33</v>
      </c>
      <c r="AJ73">
        <f t="shared" si="6"/>
        <v>34</v>
      </c>
      <c r="AK73">
        <f t="shared" si="6"/>
        <v>35</v>
      </c>
      <c r="AL73">
        <f t="shared" si="6"/>
        <v>36</v>
      </c>
      <c r="AM73">
        <f t="shared" si="6"/>
        <v>37</v>
      </c>
      <c r="AN73">
        <f t="shared" si="6"/>
        <v>38</v>
      </c>
      <c r="AO73">
        <f t="shared" si="6"/>
        <v>39</v>
      </c>
      <c r="AP73">
        <f t="shared" si="6"/>
        <v>40</v>
      </c>
      <c r="AQ73">
        <f t="shared" si="6"/>
        <v>41</v>
      </c>
      <c r="AR73" t="str">
        <f t="shared" si="6"/>
        <v>.</v>
      </c>
      <c r="AS73" t="str">
        <f t="shared" si="6"/>
        <v>.</v>
      </c>
      <c r="AT73" t="str">
        <f t="shared" si="6"/>
        <v>.</v>
      </c>
      <c r="AU73" t="str">
        <f t="shared" si="6"/>
        <v>.</v>
      </c>
      <c r="AV73" t="str">
        <f t="shared" si="6"/>
        <v>.</v>
      </c>
      <c r="AW73" t="str">
        <f t="shared" si="6"/>
        <v>.</v>
      </c>
      <c r="AX73" t="str">
        <f t="shared" si="6"/>
        <v>.</v>
      </c>
      <c r="AY73" t="str">
        <f t="shared" si="6"/>
        <v>.</v>
      </c>
      <c r="AZ73" t="str">
        <f t="shared" si="6"/>
        <v>.</v>
      </c>
      <c r="BA73" t="str">
        <f t="shared" si="6"/>
        <v>.</v>
      </c>
      <c r="BB73" t="str">
        <f t="shared" si="6"/>
        <v>.</v>
      </c>
      <c r="BC73" t="str">
        <f t="shared" si="6"/>
        <v>.</v>
      </c>
      <c r="BD73" t="str">
        <f t="shared" si="6"/>
        <v>.</v>
      </c>
      <c r="BE73" t="str">
        <f t="shared" si="6"/>
        <v>.</v>
      </c>
      <c r="BF73" t="str">
        <f t="shared" si="6"/>
        <v>.</v>
      </c>
      <c r="BG73" t="str">
        <f t="shared" si="6"/>
        <v>.</v>
      </c>
      <c r="BH73" t="str">
        <f t="shared" si="6"/>
        <v>.</v>
      </c>
      <c r="BI73" t="str">
        <f t="shared" si="6"/>
        <v>.</v>
      </c>
      <c r="BJ73" t="str">
        <f t="shared" si="6"/>
        <v>.</v>
      </c>
      <c r="BK73" t="str">
        <f t="shared" si="6"/>
        <v>.</v>
      </c>
      <c r="BL73" t="str">
        <f t="shared" si="6"/>
        <v>.</v>
      </c>
      <c r="BM73" t="str">
        <f t="shared" si="6"/>
        <v>.</v>
      </c>
      <c r="BN73" t="str">
        <f t="shared" ref="BN73:BS73" si="7">IF(BN62&lt;330,BN$59,".")</f>
        <v>.</v>
      </c>
      <c r="BO73" t="str">
        <f t="shared" si="7"/>
        <v>.</v>
      </c>
      <c r="BP73" t="str">
        <f t="shared" si="7"/>
        <v>.</v>
      </c>
      <c r="BQ73" t="str">
        <f t="shared" si="7"/>
        <v>.</v>
      </c>
      <c r="BR73" t="str">
        <f t="shared" si="7"/>
        <v>.</v>
      </c>
      <c r="BS73" t="str">
        <f t="shared" si="7"/>
        <v>.</v>
      </c>
      <c r="BU73" t="s">
        <v>161</v>
      </c>
      <c r="BV73">
        <v>2</v>
      </c>
      <c r="BW73">
        <f>AVERAGE(B73:BS73)</f>
        <v>35</v>
      </c>
    </row>
    <row r="74" spans="1:75" x14ac:dyDescent="0.3">
      <c r="A74" t="s">
        <v>158</v>
      </c>
      <c r="B74" t="str">
        <f t="shared" ref="B74:BM74" si="8">IF(B63&lt;330,B$59,".")</f>
        <v>.</v>
      </c>
      <c r="C74" t="str">
        <f t="shared" si="8"/>
        <v>.</v>
      </c>
      <c r="D74" t="str">
        <f t="shared" si="8"/>
        <v>.</v>
      </c>
      <c r="E74" t="str">
        <f t="shared" si="8"/>
        <v>.</v>
      </c>
      <c r="F74" t="str">
        <f t="shared" si="8"/>
        <v>.</v>
      </c>
      <c r="G74" t="str">
        <f t="shared" si="8"/>
        <v>.</v>
      </c>
      <c r="H74" t="str">
        <f t="shared" si="8"/>
        <v>.</v>
      </c>
      <c r="I74" t="str">
        <f t="shared" si="8"/>
        <v>.</v>
      </c>
      <c r="J74" t="str">
        <f t="shared" si="8"/>
        <v>.</v>
      </c>
      <c r="K74" t="str">
        <f t="shared" si="8"/>
        <v>.</v>
      </c>
      <c r="L74" t="str">
        <f t="shared" si="8"/>
        <v>.</v>
      </c>
      <c r="M74" t="str">
        <f t="shared" si="8"/>
        <v>.</v>
      </c>
      <c r="N74" t="str">
        <f t="shared" si="8"/>
        <v>.</v>
      </c>
      <c r="O74" t="str">
        <f t="shared" si="8"/>
        <v>.</v>
      </c>
      <c r="P74" t="str">
        <f t="shared" si="8"/>
        <v>.</v>
      </c>
      <c r="Q74" t="str">
        <f t="shared" si="8"/>
        <v>.</v>
      </c>
      <c r="R74" t="str">
        <f t="shared" si="8"/>
        <v>.</v>
      </c>
      <c r="S74" t="str">
        <f t="shared" si="8"/>
        <v>.</v>
      </c>
      <c r="T74" t="str">
        <f t="shared" si="8"/>
        <v>.</v>
      </c>
      <c r="U74" t="str">
        <f t="shared" si="8"/>
        <v>.</v>
      </c>
      <c r="V74" t="str">
        <f t="shared" si="8"/>
        <v>.</v>
      </c>
      <c r="W74" t="str">
        <f t="shared" si="8"/>
        <v>.</v>
      </c>
      <c r="X74" t="str">
        <f t="shared" si="8"/>
        <v>.</v>
      </c>
      <c r="Y74" t="str">
        <f t="shared" si="8"/>
        <v>.</v>
      </c>
      <c r="Z74" t="str">
        <f t="shared" si="8"/>
        <v>.</v>
      </c>
      <c r="AA74" t="str">
        <f t="shared" si="8"/>
        <v>.</v>
      </c>
      <c r="AB74" t="str">
        <f t="shared" si="8"/>
        <v>.</v>
      </c>
      <c r="AC74">
        <f t="shared" si="8"/>
        <v>27</v>
      </c>
      <c r="AD74">
        <f t="shared" si="8"/>
        <v>28</v>
      </c>
      <c r="AE74">
        <f t="shared" si="8"/>
        <v>29</v>
      </c>
      <c r="AF74">
        <f t="shared" si="8"/>
        <v>30</v>
      </c>
      <c r="AG74">
        <f t="shared" si="8"/>
        <v>31</v>
      </c>
      <c r="AH74">
        <f t="shared" si="8"/>
        <v>32</v>
      </c>
      <c r="AI74">
        <f t="shared" si="8"/>
        <v>33</v>
      </c>
      <c r="AJ74">
        <f t="shared" si="8"/>
        <v>34</v>
      </c>
      <c r="AK74">
        <f t="shared" si="8"/>
        <v>35</v>
      </c>
      <c r="AL74">
        <f t="shared" si="8"/>
        <v>36</v>
      </c>
      <c r="AM74">
        <f t="shared" si="8"/>
        <v>37</v>
      </c>
      <c r="AN74" t="str">
        <f t="shared" si="8"/>
        <v>.</v>
      </c>
      <c r="AO74" t="str">
        <f t="shared" si="8"/>
        <v>.</v>
      </c>
      <c r="AP74" t="str">
        <f t="shared" si="8"/>
        <v>.</v>
      </c>
      <c r="AQ74" t="str">
        <f t="shared" si="8"/>
        <v>.</v>
      </c>
      <c r="AR74" t="str">
        <f t="shared" si="8"/>
        <v>.</v>
      </c>
      <c r="AS74" t="str">
        <f t="shared" si="8"/>
        <v>.</v>
      </c>
      <c r="AT74" t="str">
        <f t="shared" si="8"/>
        <v>.</v>
      </c>
      <c r="AU74" t="str">
        <f t="shared" si="8"/>
        <v>.</v>
      </c>
      <c r="AV74" t="str">
        <f t="shared" si="8"/>
        <v>.</v>
      </c>
      <c r="AW74" t="str">
        <f t="shared" si="8"/>
        <v>.</v>
      </c>
      <c r="AX74" t="str">
        <f t="shared" si="8"/>
        <v>.</v>
      </c>
      <c r="AY74" t="str">
        <f t="shared" si="8"/>
        <v>.</v>
      </c>
      <c r="AZ74" t="str">
        <f t="shared" si="8"/>
        <v>.</v>
      </c>
      <c r="BA74" t="str">
        <f t="shared" si="8"/>
        <v>.</v>
      </c>
      <c r="BB74" t="str">
        <f t="shared" si="8"/>
        <v>.</v>
      </c>
      <c r="BC74" t="str">
        <f t="shared" si="8"/>
        <v>.</v>
      </c>
      <c r="BD74" t="str">
        <f t="shared" si="8"/>
        <v>.</v>
      </c>
      <c r="BE74" t="str">
        <f t="shared" si="8"/>
        <v>.</v>
      </c>
      <c r="BF74" t="str">
        <f t="shared" si="8"/>
        <v>.</v>
      </c>
      <c r="BG74" t="str">
        <f t="shared" si="8"/>
        <v>.</v>
      </c>
      <c r="BH74" t="str">
        <f t="shared" si="8"/>
        <v>.</v>
      </c>
      <c r="BI74" t="str">
        <f t="shared" si="8"/>
        <v>.</v>
      </c>
      <c r="BJ74" t="str">
        <f t="shared" si="8"/>
        <v>.</v>
      </c>
      <c r="BK74" t="str">
        <f t="shared" si="8"/>
        <v>.</v>
      </c>
      <c r="BL74" t="str">
        <f t="shared" si="8"/>
        <v>.</v>
      </c>
      <c r="BM74" t="str">
        <f t="shared" si="8"/>
        <v>.</v>
      </c>
      <c r="BN74" t="str">
        <f t="shared" ref="BN74:BS74" si="9">IF(BN63&lt;330,BN$59,".")</f>
        <v>.</v>
      </c>
      <c r="BO74" t="str">
        <f t="shared" si="9"/>
        <v>.</v>
      </c>
      <c r="BP74" t="str">
        <f t="shared" si="9"/>
        <v>.</v>
      </c>
      <c r="BQ74" t="str">
        <f t="shared" si="9"/>
        <v>.</v>
      </c>
      <c r="BR74" t="str">
        <f t="shared" si="9"/>
        <v>.</v>
      </c>
      <c r="BS74" t="str">
        <f t="shared" si="9"/>
        <v>.</v>
      </c>
      <c r="BU74" t="s">
        <v>158</v>
      </c>
      <c r="BV74">
        <v>3</v>
      </c>
      <c r="BW74">
        <f>AVERAGE(B74:BS74)</f>
        <v>32</v>
      </c>
    </row>
    <row r="75" spans="1:75" x14ac:dyDescent="0.3">
      <c r="A75" t="s">
        <v>162</v>
      </c>
      <c r="B75" t="str">
        <f t="shared" ref="B75:BM75" si="10">IF(B64&lt;330,B$59,".")</f>
        <v>.</v>
      </c>
      <c r="C75" t="str">
        <f t="shared" si="10"/>
        <v>.</v>
      </c>
      <c r="D75" t="str">
        <f t="shared" si="10"/>
        <v>.</v>
      </c>
      <c r="E75" t="str">
        <f t="shared" si="10"/>
        <v>.</v>
      </c>
      <c r="F75" t="str">
        <f t="shared" si="10"/>
        <v>.</v>
      </c>
      <c r="G75" t="str">
        <f t="shared" si="10"/>
        <v>.</v>
      </c>
      <c r="H75" t="str">
        <f t="shared" si="10"/>
        <v>.</v>
      </c>
      <c r="I75" t="str">
        <f t="shared" si="10"/>
        <v>.</v>
      </c>
      <c r="J75" t="str">
        <f t="shared" si="10"/>
        <v>.</v>
      </c>
      <c r="K75" t="str">
        <f t="shared" si="10"/>
        <v>.</v>
      </c>
      <c r="L75" t="str">
        <f t="shared" si="10"/>
        <v>.</v>
      </c>
      <c r="M75" t="str">
        <f t="shared" si="10"/>
        <v>.</v>
      </c>
      <c r="N75" t="str">
        <f t="shared" si="10"/>
        <v>.</v>
      </c>
      <c r="O75" t="str">
        <f t="shared" si="10"/>
        <v>.</v>
      </c>
      <c r="P75" t="str">
        <f t="shared" si="10"/>
        <v>.</v>
      </c>
      <c r="Q75" t="str">
        <f t="shared" si="10"/>
        <v>.</v>
      </c>
      <c r="R75" t="str">
        <f t="shared" si="10"/>
        <v>.</v>
      </c>
      <c r="S75" t="str">
        <f t="shared" si="10"/>
        <v>.</v>
      </c>
      <c r="T75" t="str">
        <f t="shared" si="10"/>
        <v>.</v>
      </c>
      <c r="U75" t="str">
        <f t="shared" si="10"/>
        <v>.</v>
      </c>
      <c r="V75" t="str">
        <f t="shared" si="10"/>
        <v>.</v>
      </c>
      <c r="W75" t="str">
        <f t="shared" si="10"/>
        <v>.</v>
      </c>
      <c r="X75" t="str">
        <f t="shared" si="10"/>
        <v>.</v>
      </c>
      <c r="Y75" t="str">
        <f t="shared" si="10"/>
        <v>.</v>
      </c>
      <c r="Z75" t="str">
        <f t="shared" si="10"/>
        <v>.</v>
      </c>
      <c r="AA75" t="str">
        <f t="shared" si="10"/>
        <v>.</v>
      </c>
      <c r="AB75" t="str">
        <f t="shared" si="10"/>
        <v>.</v>
      </c>
      <c r="AC75" t="str">
        <f t="shared" si="10"/>
        <v>.</v>
      </c>
      <c r="AD75">
        <f t="shared" si="10"/>
        <v>28</v>
      </c>
      <c r="AE75">
        <f t="shared" si="10"/>
        <v>29</v>
      </c>
      <c r="AF75">
        <f t="shared" si="10"/>
        <v>30</v>
      </c>
      <c r="AG75">
        <f t="shared" si="10"/>
        <v>31</v>
      </c>
      <c r="AH75">
        <f t="shared" si="10"/>
        <v>32</v>
      </c>
      <c r="AI75">
        <f t="shared" si="10"/>
        <v>33</v>
      </c>
      <c r="AJ75">
        <f t="shared" si="10"/>
        <v>34</v>
      </c>
      <c r="AK75">
        <f t="shared" si="10"/>
        <v>35</v>
      </c>
      <c r="AL75">
        <f t="shared" si="10"/>
        <v>36</v>
      </c>
      <c r="AM75" t="str">
        <f t="shared" si="10"/>
        <v>.</v>
      </c>
      <c r="AN75" t="str">
        <f t="shared" si="10"/>
        <v>.</v>
      </c>
      <c r="AO75" t="str">
        <f t="shared" si="10"/>
        <v>.</v>
      </c>
      <c r="AP75" t="str">
        <f t="shared" si="10"/>
        <v>.</v>
      </c>
      <c r="AQ75" t="str">
        <f t="shared" si="10"/>
        <v>.</v>
      </c>
      <c r="AR75" t="str">
        <f t="shared" si="10"/>
        <v>.</v>
      </c>
      <c r="AS75" t="str">
        <f t="shared" si="10"/>
        <v>.</v>
      </c>
      <c r="AT75" t="str">
        <f t="shared" si="10"/>
        <v>.</v>
      </c>
      <c r="AU75" t="str">
        <f t="shared" si="10"/>
        <v>.</v>
      </c>
      <c r="AV75" t="str">
        <f t="shared" si="10"/>
        <v>.</v>
      </c>
      <c r="AW75" t="str">
        <f t="shared" si="10"/>
        <v>.</v>
      </c>
      <c r="AX75" t="str">
        <f t="shared" si="10"/>
        <v>.</v>
      </c>
      <c r="AY75" t="str">
        <f t="shared" si="10"/>
        <v>.</v>
      </c>
      <c r="AZ75" t="str">
        <f t="shared" si="10"/>
        <v>.</v>
      </c>
      <c r="BA75" t="str">
        <f t="shared" si="10"/>
        <v>.</v>
      </c>
      <c r="BB75" t="str">
        <f t="shared" si="10"/>
        <v>.</v>
      </c>
      <c r="BC75" t="str">
        <f t="shared" si="10"/>
        <v>.</v>
      </c>
      <c r="BD75" t="str">
        <f t="shared" si="10"/>
        <v>.</v>
      </c>
      <c r="BE75" t="str">
        <f t="shared" si="10"/>
        <v>.</v>
      </c>
      <c r="BF75" t="str">
        <f t="shared" si="10"/>
        <v>.</v>
      </c>
      <c r="BG75" t="str">
        <f t="shared" si="10"/>
        <v>.</v>
      </c>
      <c r="BH75" t="str">
        <f t="shared" si="10"/>
        <v>.</v>
      </c>
      <c r="BI75" t="str">
        <f t="shared" si="10"/>
        <v>.</v>
      </c>
      <c r="BJ75" t="str">
        <f t="shared" si="10"/>
        <v>.</v>
      </c>
      <c r="BK75" t="str">
        <f t="shared" si="10"/>
        <v>.</v>
      </c>
      <c r="BL75" t="str">
        <f t="shared" si="10"/>
        <v>.</v>
      </c>
      <c r="BM75" t="str">
        <f t="shared" si="10"/>
        <v>.</v>
      </c>
      <c r="BN75" t="str">
        <f t="shared" ref="BN75:BS75" si="11">IF(BN64&lt;330,BN$59,".")</f>
        <v>.</v>
      </c>
      <c r="BO75" t="str">
        <f t="shared" si="11"/>
        <v>.</v>
      </c>
      <c r="BP75" t="str">
        <f t="shared" si="11"/>
        <v>.</v>
      </c>
      <c r="BQ75" t="str">
        <f t="shared" si="11"/>
        <v>.</v>
      </c>
      <c r="BR75" t="str">
        <f t="shared" si="11"/>
        <v>.</v>
      </c>
      <c r="BS75" t="str">
        <f t="shared" si="11"/>
        <v>.</v>
      </c>
      <c r="BU75" t="s">
        <v>162</v>
      </c>
      <c r="BV75">
        <v>3</v>
      </c>
      <c r="BW75">
        <f>AVERAGE(B75:BS75)</f>
        <v>32</v>
      </c>
    </row>
    <row r="76" spans="1:75" x14ac:dyDescent="0.3">
      <c r="A76" t="s">
        <v>163</v>
      </c>
      <c r="B76" t="str">
        <f t="shared" ref="B76:BM76" si="12">IF(B65&lt;330,B$59,".")</f>
        <v>.</v>
      </c>
      <c r="C76" t="str">
        <f t="shared" si="12"/>
        <v>.</v>
      </c>
      <c r="D76" t="str">
        <f t="shared" si="12"/>
        <v>.</v>
      </c>
      <c r="E76" t="str">
        <f t="shared" si="12"/>
        <v>.</v>
      </c>
      <c r="F76" t="str">
        <f t="shared" si="12"/>
        <v>.</v>
      </c>
      <c r="G76" t="str">
        <f t="shared" si="12"/>
        <v>.</v>
      </c>
      <c r="H76" t="str">
        <f t="shared" si="12"/>
        <v>.</v>
      </c>
      <c r="I76" t="str">
        <f t="shared" si="12"/>
        <v>.</v>
      </c>
      <c r="J76" t="str">
        <f t="shared" si="12"/>
        <v>.</v>
      </c>
      <c r="K76" t="str">
        <f t="shared" si="12"/>
        <v>.</v>
      </c>
      <c r="L76" t="str">
        <f t="shared" si="12"/>
        <v>.</v>
      </c>
      <c r="M76" t="str">
        <f t="shared" si="12"/>
        <v>.</v>
      </c>
      <c r="N76" t="str">
        <f t="shared" si="12"/>
        <v>.</v>
      </c>
      <c r="O76" t="str">
        <f t="shared" si="12"/>
        <v>.</v>
      </c>
      <c r="P76" t="str">
        <f t="shared" si="12"/>
        <v>.</v>
      </c>
      <c r="Q76" t="str">
        <f t="shared" si="12"/>
        <v>.</v>
      </c>
      <c r="R76" t="str">
        <f t="shared" si="12"/>
        <v>.</v>
      </c>
      <c r="S76" t="str">
        <f t="shared" si="12"/>
        <v>.</v>
      </c>
      <c r="T76" t="str">
        <f t="shared" si="12"/>
        <v>.</v>
      </c>
      <c r="U76" t="str">
        <f t="shared" si="12"/>
        <v>.</v>
      </c>
      <c r="V76" t="str">
        <f t="shared" si="12"/>
        <v>.</v>
      </c>
      <c r="W76" t="str">
        <f t="shared" si="12"/>
        <v>.</v>
      </c>
      <c r="X76" t="str">
        <f t="shared" si="12"/>
        <v>.</v>
      </c>
      <c r="Y76" t="str">
        <f t="shared" si="12"/>
        <v>.</v>
      </c>
      <c r="Z76" t="str">
        <f t="shared" si="12"/>
        <v>.</v>
      </c>
      <c r="AA76" t="str">
        <f t="shared" si="12"/>
        <v>.</v>
      </c>
      <c r="AB76" t="str">
        <f t="shared" si="12"/>
        <v>.</v>
      </c>
      <c r="AC76" t="str">
        <f t="shared" si="12"/>
        <v>.</v>
      </c>
      <c r="AD76">
        <f t="shared" si="12"/>
        <v>28</v>
      </c>
      <c r="AE76">
        <f t="shared" si="12"/>
        <v>29</v>
      </c>
      <c r="AF76">
        <f t="shared" si="12"/>
        <v>30</v>
      </c>
      <c r="AG76">
        <f t="shared" si="12"/>
        <v>31</v>
      </c>
      <c r="AH76">
        <f t="shared" si="12"/>
        <v>32</v>
      </c>
      <c r="AI76">
        <f t="shared" si="12"/>
        <v>33</v>
      </c>
      <c r="AJ76">
        <f t="shared" si="12"/>
        <v>34</v>
      </c>
      <c r="AK76">
        <f t="shared" si="12"/>
        <v>35</v>
      </c>
      <c r="AL76">
        <f t="shared" si="12"/>
        <v>36</v>
      </c>
      <c r="AM76" t="str">
        <f t="shared" si="12"/>
        <v>.</v>
      </c>
      <c r="AN76" t="str">
        <f t="shared" si="12"/>
        <v>.</v>
      </c>
      <c r="AO76" t="str">
        <f t="shared" si="12"/>
        <v>.</v>
      </c>
      <c r="AP76" t="str">
        <f t="shared" si="12"/>
        <v>.</v>
      </c>
      <c r="AQ76" t="str">
        <f t="shared" si="12"/>
        <v>.</v>
      </c>
      <c r="AR76" t="str">
        <f t="shared" si="12"/>
        <v>.</v>
      </c>
      <c r="AS76" t="str">
        <f t="shared" si="12"/>
        <v>.</v>
      </c>
      <c r="AT76" t="str">
        <f t="shared" si="12"/>
        <v>.</v>
      </c>
      <c r="AU76" t="str">
        <f t="shared" si="12"/>
        <v>.</v>
      </c>
      <c r="AV76" t="str">
        <f t="shared" si="12"/>
        <v>.</v>
      </c>
      <c r="AW76" t="str">
        <f t="shared" si="12"/>
        <v>.</v>
      </c>
      <c r="AX76" t="str">
        <f t="shared" si="12"/>
        <v>.</v>
      </c>
      <c r="AY76" t="str">
        <f t="shared" si="12"/>
        <v>.</v>
      </c>
      <c r="AZ76" t="str">
        <f t="shared" si="12"/>
        <v>.</v>
      </c>
      <c r="BA76" t="str">
        <f t="shared" si="12"/>
        <v>.</v>
      </c>
      <c r="BB76" t="str">
        <f t="shared" si="12"/>
        <v>.</v>
      </c>
      <c r="BC76" t="str">
        <f t="shared" si="12"/>
        <v>.</v>
      </c>
      <c r="BD76" t="str">
        <f t="shared" si="12"/>
        <v>.</v>
      </c>
      <c r="BE76" t="str">
        <f t="shared" si="12"/>
        <v>.</v>
      </c>
      <c r="BF76" t="str">
        <f t="shared" si="12"/>
        <v>.</v>
      </c>
      <c r="BG76" t="str">
        <f t="shared" si="12"/>
        <v>.</v>
      </c>
      <c r="BH76" t="str">
        <f t="shared" si="12"/>
        <v>.</v>
      </c>
      <c r="BI76" t="str">
        <f t="shared" si="12"/>
        <v>.</v>
      </c>
      <c r="BJ76" t="str">
        <f t="shared" si="12"/>
        <v>.</v>
      </c>
      <c r="BK76" t="str">
        <f t="shared" si="12"/>
        <v>.</v>
      </c>
      <c r="BL76" t="str">
        <f t="shared" si="12"/>
        <v>.</v>
      </c>
      <c r="BM76" t="str">
        <f t="shared" si="12"/>
        <v>.</v>
      </c>
      <c r="BN76" t="str">
        <f t="shared" ref="BN76:BS76" si="13">IF(BN65&lt;330,BN$59,".")</f>
        <v>.</v>
      </c>
      <c r="BO76" t="str">
        <f t="shared" si="13"/>
        <v>.</v>
      </c>
      <c r="BP76" t="str">
        <f t="shared" si="13"/>
        <v>.</v>
      </c>
      <c r="BQ76" t="str">
        <f t="shared" si="13"/>
        <v>.</v>
      </c>
      <c r="BR76" t="str">
        <f t="shared" si="13"/>
        <v>.</v>
      </c>
      <c r="BS76" t="str">
        <f t="shared" si="13"/>
        <v>.</v>
      </c>
      <c r="BU76" t="s">
        <v>163</v>
      </c>
      <c r="BV76">
        <v>3</v>
      </c>
      <c r="BW76">
        <f>AVERAGE(B76:BS76)</f>
        <v>32</v>
      </c>
    </row>
    <row r="77" spans="1:75" x14ac:dyDescent="0.3">
      <c r="A77" t="s">
        <v>164</v>
      </c>
      <c r="B77" t="str">
        <f t="shared" ref="B77:BM77" si="14">IF(B66&lt;330,B$59,".")</f>
        <v>.</v>
      </c>
      <c r="C77" t="str">
        <f t="shared" si="14"/>
        <v>.</v>
      </c>
      <c r="D77" t="str">
        <f t="shared" si="14"/>
        <v>.</v>
      </c>
      <c r="E77" t="str">
        <f t="shared" si="14"/>
        <v>.</v>
      </c>
      <c r="F77" t="str">
        <f t="shared" si="14"/>
        <v>.</v>
      </c>
      <c r="G77" t="str">
        <f t="shared" si="14"/>
        <v>.</v>
      </c>
      <c r="H77" t="str">
        <f t="shared" si="14"/>
        <v>.</v>
      </c>
      <c r="I77" t="str">
        <f t="shared" si="14"/>
        <v>.</v>
      </c>
      <c r="J77" t="str">
        <f t="shared" si="14"/>
        <v>.</v>
      </c>
      <c r="K77" t="str">
        <f t="shared" si="14"/>
        <v>.</v>
      </c>
      <c r="L77" t="str">
        <f t="shared" si="14"/>
        <v>.</v>
      </c>
      <c r="M77" t="str">
        <f t="shared" si="14"/>
        <v>.</v>
      </c>
      <c r="N77" t="str">
        <f t="shared" si="14"/>
        <v>.</v>
      </c>
      <c r="O77" t="str">
        <f t="shared" si="14"/>
        <v>.</v>
      </c>
      <c r="P77" t="str">
        <f t="shared" si="14"/>
        <v>.</v>
      </c>
      <c r="Q77" t="str">
        <f t="shared" si="14"/>
        <v>.</v>
      </c>
      <c r="R77" t="str">
        <f t="shared" si="14"/>
        <v>.</v>
      </c>
      <c r="S77" t="str">
        <f t="shared" si="14"/>
        <v>.</v>
      </c>
      <c r="T77" t="str">
        <f t="shared" si="14"/>
        <v>.</v>
      </c>
      <c r="U77" t="str">
        <f t="shared" si="14"/>
        <v>.</v>
      </c>
      <c r="V77" t="str">
        <f t="shared" si="14"/>
        <v>.</v>
      </c>
      <c r="W77" t="str">
        <f t="shared" si="14"/>
        <v>.</v>
      </c>
      <c r="X77" t="str">
        <f t="shared" si="14"/>
        <v>.</v>
      </c>
      <c r="Y77" t="str">
        <f t="shared" si="14"/>
        <v>.</v>
      </c>
      <c r="Z77" t="str">
        <f t="shared" si="14"/>
        <v>.</v>
      </c>
      <c r="AA77" t="str">
        <f t="shared" si="14"/>
        <v>.</v>
      </c>
      <c r="AB77">
        <f t="shared" si="14"/>
        <v>26</v>
      </c>
      <c r="AC77">
        <f t="shared" si="14"/>
        <v>27</v>
      </c>
      <c r="AD77">
        <f t="shared" si="14"/>
        <v>28</v>
      </c>
      <c r="AE77">
        <f t="shared" si="14"/>
        <v>29</v>
      </c>
      <c r="AF77">
        <f t="shared" si="14"/>
        <v>30</v>
      </c>
      <c r="AG77">
        <f t="shared" si="14"/>
        <v>31</v>
      </c>
      <c r="AH77">
        <f t="shared" si="14"/>
        <v>32</v>
      </c>
      <c r="AI77" t="str">
        <f t="shared" si="14"/>
        <v>.</v>
      </c>
      <c r="AJ77" t="str">
        <f t="shared" si="14"/>
        <v>.</v>
      </c>
      <c r="AK77" t="str">
        <f t="shared" si="14"/>
        <v>.</v>
      </c>
      <c r="AL77" t="str">
        <f t="shared" si="14"/>
        <v>.</v>
      </c>
      <c r="AM77" t="str">
        <f t="shared" si="14"/>
        <v>.</v>
      </c>
      <c r="AN77" t="str">
        <f t="shared" si="14"/>
        <v>.</v>
      </c>
      <c r="AO77" t="str">
        <f t="shared" si="14"/>
        <v>.</v>
      </c>
      <c r="AP77" t="str">
        <f t="shared" si="14"/>
        <v>.</v>
      </c>
      <c r="AQ77" t="str">
        <f t="shared" si="14"/>
        <v>.</v>
      </c>
      <c r="AR77" t="str">
        <f t="shared" si="14"/>
        <v>.</v>
      </c>
      <c r="AS77" t="str">
        <f t="shared" si="14"/>
        <v>.</v>
      </c>
      <c r="AT77" t="str">
        <f t="shared" si="14"/>
        <v>.</v>
      </c>
      <c r="AU77" t="str">
        <f t="shared" si="14"/>
        <v>.</v>
      </c>
      <c r="AV77" t="str">
        <f t="shared" si="14"/>
        <v>.</v>
      </c>
      <c r="AW77" t="str">
        <f t="shared" si="14"/>
        <v>.</v>
      </c>
      <c r="AX77" t="str">
        <f t="shared" si="14"/>
        <v>.</v>
      </c>
      <c r="AY77" t="str">
        <f t="shared" si="14"/>
        <v>.</v>
      </c>
      <c r="AZ77" t="str">
        <f t="shared" si="14"/>
        <v>.</v>
      </c>
      <c r="BA77" t="str">
        <f t="shared" si="14"/>
        <v>.</v>
      </c>
      <c r="BB77" t="str">
        <f t="shared" si="14"/>
        <v>.</v>
      </c>
      <c r="BC77" t="str">
        <f t="shared" si="14"/>
        <v>.</v>
      </c>
      <c r="BD77" t="str">
        <f t="shared" si="14"/>
        <v>.</v>
      </c>
      <c r="BE77" t="str">
        <f t="shared" si="14"/>
        <v>.</v>
      </c>
      <c r="BF77" t="str">
        <f t="shared" si="14"/>
        <v>.</v>
      </c>
      <c r="BG77" t="str">
        <f t="shared" si="14"/>
        <v>.</v>
      </c>
      <c r="BH77" t="str">
        <f t="shared" si="14"/>
        <v>.</v>
      </c>
      <c r="BI77" t="str">
        <f t="shared" si="14"/>
        <v>.</v>
      </c>
      <c r="BJ77" t="str">
        <f t="shared" si="14"/>
        <v>.</v>
      </c>
      <c r="BK77" t="str">
        <f t="shared" si="14"/>
        <v>.</v>
      </c>
      <c r="BL77" t="str">
        <f t="shared" si="14"/>
        <v>.</v>
      </c>
      <c r="BM77" t="str">
        <f t="shared" si="14"/>
        <v>.</v>
      </c>
      <c r="BN77" t="str">
        <f t="shared" ref="BN77:BS77" si="15">IF(BN66&lt;330,BN$59,".")</f>
        <v>.</v>
      </c>
      <c r="BO77" t="str">
        <f t="shared" si="15"/>
        <v>.</v>
      </c>
      <c r="BP77" t="str">
        <f t="shared" si="15"/>
        <v>.</v>
      </c>
      <c r="BQ77" t="str">
        <f t="shared" si="15"/>
        <v>.</v>
      </c>
      <c r="BR77" t="str">
        <f t="shared" si="15"/>
        <v>.</v>
      </c>
      <c r="BS77" t="str">
        <f t="shared" si="15"/>
        <v>.</v>
      </c>
      <c r="BU77" t="s">
        <v>164</v>
      </c>
      <c r="BV77">
        <v>4</v>
      </c>
      <c r="BW77">
        <f>AVERAGE(B77:BS77)</f>
        <v>29</v>
      </c>
    </row>
    <row r="78" spans="1:75" x14ac:dyDescent="0.3">
      <c r="A78" t="s">
        <v>165</v>
      </c>
      <c r="B78" t="str">
        <f t="shared" ref="B78:BM78" si="16">IF(B67&lt;330,B$59,".")</f>
        <v>.</v>
      </c>
      <c r="C78" t="str">
        <f t="shared" si="16"/>
        <v>.</v>
      </c>
      <c r="D78" t="str">
        <f t="shared" si="16"/>
        <v>.</v>
      </c>
      <c r="E78" t="str">
        <f t="shared" si="16"/>
        <v>.</v>
      </c>
      <c r="F78" t="str">
        <f t="shared" si="16"/>
        <v>.</v>
      </c>
      <c r="G78" t="str">
        <f t="shared" si="16"/>
        <v>.</v>
      </c>
      <c r="H78" t="str">
        <f t="shared" si="16"/>
        <v>.</v>
      </c>
      <c r="I78" t="str">
        <f t="shared" si="16"/>
        <v>.</v>
      </c>
      <c r="J78" t="str">
        <f t="shared" si="16"/>
        <v>.</v>
      </c>
      <c r="K78" t="str">
        <f t="shared" si="16"/>
        <v>.</v>
      </c>
      <c r="L78" t="str">
        <f t="shared" si="16"/>
        <v>.</v>
      </c>
      <c r="M78" t="str">
        <f t="shared" si="16"/>
        <v>.</v>
      </c>
      <c r="N78" t="str">
        <f t="shared" si="16"/>
        <v>.</v>
      </c>
      <c r="O78" t="str">
        <f t="shared" si="16"/>
        <v>.</v>
      </c>
      <c r="P78" t="str">
        <f t="shared" si="16"/>
        <v>.</v>
      </c>
      <c r="Q78" t="str">
        <f t="shared" si="16"/>
        <v>.</v>
      </c>
      <c r="R78" t="str">
        <f t="shared" si="16"/>
        <v>.</v>
      </c>
      <c r="S78" t="str">
        <f t="shared" si="16"/>
        <v>.</v>
      </c>
      <c r="T78" t="str">
        <f t="shared" si="16"/>
        <v>.</v>
      </c>
      <c r="U78" t="str">
        <f t="shared" si="16"/>
        <v>.</v>
      </c>
      <c r="V78" t="str">
        <f t="shared" si="16"/>
        <v>.</v>
      </c>
      <c r="W78" t="str">
        <f t="shared" si="16"/>
        <v>.</v>
      </c>
      <c r="X78" t="str">
        <f t="shared" si="16"/>
        <v>.</v>
      </c>
      <c r="Y78">
        <f t="shared" si="16"/>
        <v>23</v>
      </c>
      <c r="Z78">
        <f t="shared" si="16"/>
        <v>24</v>
      </c>
      <c r="AA78">
        <f t="shared" si="16"/>
        <v>25</v>
      </c>
      <c r="AB78">
        <f t="shared" si="16"/>
        <v>26</v>
      </c>
      <c r="AC78">
        <f t="shared" si="16"/>
        <v>27</v>
      </c>
      <c r="AD78">
        <f t="shared" si="16"/>
        <v>28</v>
      </c>
      <c r="AE78">
        <f t="shared" si="16"/>
        <v>29</v>
      </c>
      <c r="AF78">
        <f t="shared" si="16"/>
        <v>30</v>
      </c>
      <c r="AG78" t="str">
        <f t="shared" si="16"/>
        <v>.</v>
      </c>
      <c r="AH78" t="str">
        <f t="shared" si="16"/>
        <v>.</v>
      </c>
      <c r="AI78" t="str">
        <f t="shared" si="16"/>
        <v>.</v>
      </c>
      <c r="AJ78" t="str">
        <f t="shared" si="16"/>
        <v>.</v>
      </c>
      <c r="AK78" t="str">
        <f t="shared" si="16"/>
        <v>.</v>
      </c>
      <c r="AL78" t="str">
        <f t="shared" si="16"/>
        <v>.</v>
      </c>
      <c r="AM78" t="str">
        <f t="shared" si="16"/>
        <v>.</v>
      </c>
      <c r="AN78" t="str">
        <f t="shared" si="16"/>
        <v>.</v>
      </c>
      <c r="AO78" t="str">
        <f t="shared" si="16"/>
        <v>.</v>
      </c>
      <c r="AP78" t="str">
        <f t="shared" si="16"/>
        <v>.</v>
      </c>
      <c r="AQ78" t="str">
        <f t="shared" si="16"/>
        <v>.</v>
      </c>
      <c r="AR78" t="str">
        <f t="shared" si="16"/>
        <v>.</v>
      </c>
      <c r="AS78" t="str">
        <f t="shared" si="16"/>
        <v>.</v>
      </c>
      <c r="AT78" t="str">
        <f t="shared" si="16"/>
        <v>.</v>
      </c>
      <c r="AU78" t="str">
        <f t="shared" si="16"/>
        <v>.</v>
      </c>
      <c r="AV78" t="str">
        <f t="shared" si="16"/>
        <v>.</v>
      </c>
      <c r="AW78" t="str">
        <f t="shared" si="16"/>
        <v>.</v>
      </c>
      <c r="AX78" t="str">
        <f t="shared" si="16"/>
        <v>.</v>
      </c>
      <c r="AY78" t="str">
        <f t="shared" si="16"/>
        <v>.</v>
      </c>
      <c r="AZ78" t="str">
        <f t="shared" si="16"/>
        <v>.</v>
      </c>
      <c r="BA78" t="str">
        <f t="shared" si="16"/>
        <v>.</v>
      </c>
      <c r="BB78" t="str">
        <f t="shared" si="16"/>
        <v>.</v>
      </c>
      <c r="BC78" t="str">
        <f t="shared" si="16"/>
        <v>.</v>
      </c>
      <c r="BD78" t="str">
        <f t="shared" si="16"/>
        <v>.</v>
      </c>
      <c r="BE78" t="str">
        <f t="shared" si="16"/>
        <v>.</v>
      </c>
      <c r="BF78" t="str">
        <f t="shared" si="16"/>
        <v>.</v>
      </c>
      <c r="BG78" t="str">
        <f t="shared" si="16"/>
        <v>.</v>
      </c>
      <c r="BH78" t="str">
        <f t="shared" si="16"/>
        <v>.</v>
      </c>
      <c r="BI78" t="str">
        <f t="shared" si="16"/>
        <v>.</v>
      </c>
      <c r="BJ78" t="str">
        <f t="shared" si="16"/>
        <v>.</v>
      </c>
      <c r="BK78" t="str">
        <f t="shared" si="16"/>
        <v>.</v>
      </c>
      <c r="BL78" t="str">
        <f t="shared" si="16"/>
        <v>.</v>
      </c>
      <c r="BM78" t="str">
        <f t="shared" si="16"/>
        <v>.</v>
      </c>
      <c r="BN78" t="str">
        <f t="shared" ref="BN78:BS78" si="17">IF(BN67&lt;330,BN$59,".")</f>
        <v>.</v>
      </c>
      <c r="BO78" t="str">
        <f t="shared" si="17"/>
        <v>.</v>
      </c>
      <c r="BP78" t="str">
        <f t="shared" si="17"/>
        <v>.</v>
      </c>
      <c r="BQ78" t="str">
        <f t="shared" si="17"/>
        <v>.</v>
      </c>
      <c r="BR78" t="str">
        <f t="shared" si="17"/>
        <v>.</v>
      </c>
      <c r="BS78" t="str">
        <f t="shared" si="17"/>
        <v>.</v>
      </c>
      <c r="BU78" t="s">
        <v>165</v>
      </c>
      <c r="BV78">
        <v>5</v>
      </c>
      <c r="BW78">
        <f>AVERAGE(B78:BS78)</f>
        <v>26.5</v>
      </c>
    </row>
    <row r="79" spans="1:75" x14ac:dyDescent="0.3">
      <c r="A79" t="s">
        <v>167</v>
      </c>
      <c r="B79" t="str">
        <f t="shared" ref="B79:BM79" si="18">IF(B68&lt;330,B$59,".")</f>
        <v>.</v>
      </c>
      <c r="C79" t="str">
        <f t="shared" si="18"/>
        <v>.</v>
      </c>
      <c r="D79" t="str">
        <f t="shared" si="18"/>
        <v>.</v>
      </c>
      <c r="E79" t="str">
        <f t="shared" si="18"/>
        <v>.</v>
      </c>
      <c r="F79" t="str">
        <f t="shared" si="18"/>
        <v>.</v>
      </c>
      <c r="G79" t="str">
        <f t="shared" si="18"/>
        <v>.</v>
      </c>
      <c r="H79" t="str">
        <f t="shared" si="18"/>
        <v>.</v>
      </c>
      <c r="I79" t="str">
        <f t="shared" si="18"/>
        <v>.</v>
      </c>
      <c r="J79" t="str">
        <f t="shared" si="18"/>
        <v>.</v>
      </c>
      <c r="K79" t="str">
        <f t="shared" si="18"/>
        <v>.</v>
      </c>
      <c r="L79" t="str">
        <f t="shared" si="18"/>
        <v>.</v>
      </c>
      <c r="M79" t="str">
        <f t="shared" si="18"/>
        <v>.</v>
      </c>
      <c r="N79" t="str">
        <f t="shared" si="18"/>
        <v>.</v>
      </c>
      <c r="O79" t="str">
        <f t="shared" si="18"/>
        <v>.</v>
      </c>
      <c r="P79" t="str">
        <f t="shared" si="18"/>
        <v>.</v>
      </c>
      <c r="Q79" t="str">
        <f t="shared" si="18"/>
        <v>.</v>
      </c>
      <c r="R79" t="str">
        <f t="shared" si="18"/>
        <v>.</v>
      </c>
      <c r="S79" t="str">
        <f t="shared" si="18"/>
        <v>.</v>
      </c>
      <c r="T79" t="str">
        <f t="shared" si="18"/>
        <v>.</v>
      </c>
      <c r="U79" t="str">
        <f t="shared" si="18"/>
        <v>.</v>
      </c>
      <c r="V79" t="str">
        <f t="shared" si="18"/>
        <v>.</v>
      </c>
      <c r="W79" t="str">
        <f t="shared" si="18"/>
        <v>.</v>
      </c>
      <c r="X79" t="str">
        <f t="shared" si="18"/>
        <v>.</v>
      </c>
      <c r="Y79">
        <f t="shared" si="18"/>
        <v>23</v>
      </c>
      <c r="Z79">
        <f t="shared" si="18"/>
        <v>24</v>
      </c>
      <c r="AA79">
        <f t="shared" si="18"/>
        <v>25</v>
      </c>
      <c r="AB79">
        <f t="shared" si="18"/>
        <v>26</v>
      </c>
      <c r="AC79">
        <f t="shared" si="18"/>
        <v>27</v>
      </c>
      <c r="AD79">
        <f t="shared" si="18"/>
        <v>28</v>
      </c>
      <c r="AE79">
        <f t="shared" si="18"/>
        <v>29</v>
      </c>
      <c r="AF79" t="str">
        <f t="shared" si="18"/>
        <v>.</v>
      </c>
      <c r="AG79" t="str">
        <f t="shared" si="18"/>
        <v>.</v>
      </c>
      <c r="AH79" t="str">
        <f t="shared" si="18"/>
        <v>.</v>
      </c>
      <c r="AI79" t="str">
        <f t="shared" si="18"/>
        <v>.</v>
      </c>
      <c r="AJ79" t="str">
        <f t="shared" si="18"/>
        <v>.</v>
      </c>
      <c r="AK79" t="str">
        <f t="shared" si="18"/>
        <v>.</v>
      </c>
      <c r="AL79" t="str">
        <f t="shared" si="18"/>
        <v>.</v>
      </c>
      <c r="AM79" t="str">
        <f t="shared" si="18"/>
        <v>.</v>
      </c>
      <c r="AN79" t="str">
        <f t="shared" si="18"/>
        <v>.</v>
      </c>
      <c r="AO79" t="str">
        <f t="shared" si="18"/>
        <v>.</v>
      </c>
      <c r="AP79" t="str">
        <f t="shared" si="18"/>
        <v>.</v>
      </c>
      <c r="AQ79" t="str">
        <f t="shared" si="18"/>
        <v>.</v>
      </c>
      <c r="AR79" t="str">
        <f t="shared" si="18"/>
        <v>.</v>
      </c>
      <c r="AS79" t="str">
        <f t="shared" si="18"/>
        <v>.</v>
      </c>
      <c r="AT79" t="str">
        <f t="shared" si="18"/>
        <v>.</v>
      </c>
      <c r="AU79" t="str">
        <f t="shared" si="18"/>
        <v>.</v>
      </c>
      <c r="AV79" t="str">
        <f t="shared" si="18"/>
        <v>.</v>
      </c>
      <c r="AW79" t="str">
        <f t="shared" si="18"/>
        <v>.</v>
      </c>
      <c r="AX79" t="str">
        <f t="shared" si="18"/>
        <v>.</v>
      </c>
      <c r="AY79" t="str">
        <f t="shared" si="18"/>
        <v>.</v>
      </c>
      <c r="AZ79" t="str">
        <f t="shared" si="18"/>
        <v>.</v>
      </c>
      <c r="BA79" t="str">
        <f t="shared" si="18"/>
        <v>.</v>
      </c>
      <c r="BB79" t="str">
        <f t="shared" si="18"/>
        <v>.</v>
      </c>
      <c r="BC79" t="str">
        <f t="shared" si="18"/>
        <v>.</v>
      </c>
      <c r="BD79" t="str">
        <f t="shared" si="18"/>
        <v>.</v>
      </c>
      <c r="BE79" t="str">
        <f t="shared" si="18"/>
        <v>.</v>
      </c>
      <c r="BF79" t="str">
        <f t="shared" si="18"/>
        <v>.</v>
      </c>
      <c r="BG79" t="str">
        <f t="shared" si="18"/>
        <v>.</v>
      </c>
      <c r="BH79" t="str">
        <f t="shared" si="18"/>
        <v>.</v>
      </c>
      <c r="BI79" t="str">
        <f t="shared" si="18"/>
        <v>.</v>
      </c>
      <c r="BJ79" t="str">
        <f t="shared" si="18"/>
        <v>.</v>
      </c>
      <c r="BK79" t="str">
        <f t="shared" si="18"/>
        <v>.</v>
      </c>
      <c r="BL79" t="str">
        <f t="shared" si="18"/>
        <v>.</v>
      </c>
      <c r="BM79" t="str">
        <f t="shared" si="18"/>
        <v>.</v>
      </c>
      <c r="BN79" t="str">
        <f t="shared" ref="BN79:BS79" si="19">IF(BN68&lt;330,BN$59,".")</f>
        <v>.</v>
      </c>
      <c r="BO79" t="str">
        <f t="shared" si="19"/>
        <v>.</v>
      </c>
      <c r="BP79" t="str">
        <f t="shared" si="19"/>
        <v>.</v>
      </c>
      <c r="BQ79" t="str">
        <f t="shared" si="19"/>
        <v>.</v>
      </c>
      <c r="BR79" t="str">
        <f t="shared" si="19"/>
        <v>.</v>
      </c>
      <c r="BS79" t="str">
        <f t="shared" si="19"/>
        <v>.</v>
      </c>
      <c r="BU79" t="s">
        <v>167</v>
      </c>
      <c r="BV79">
        <v>5</v>
      </c>
      <c r="BW79">
        <f>AVERAGE(B79:BS79)</f>
        <v>26</v>
      </c>
    </row>
    <row r="80" spans="1:75" x14ac:dyDescent="0.3">
      <c r="A80" t="s">
        <v>166</v>
      </c>
      <c r="B80" t="str">
        <f t="shared" ref="B80:BM80" si="20">IF(B69&lt;330,B$59,".")</f>
        <v>.</v>
      </c>
      <c r="C80" t="str">
        <f t="shared" si="20"/>
        <v>.</v>
      </c>
      <c r="D80" t="str">
        <f t="shared" si="20"/>
        <v>.</v>
      </c>
      <c r="E80" t="str">
        <f t="shared" si="20"/>
        <v>.</v>
      </c>
      <c r="F80" t="str">
        <f t="shared" si="20"/>
        <v>.</v>
      </c>
      <c r="G80" t="str">
        <f t="shared" si="20"/>
        <v>.</v>
      </c>
      <c r="H80" t="str">
        <f t="shared" si="20"/>
        <v>.</v>
      </c>
      <c r="I80" t="str">
        <f t="shared" si="20"/>
        <v>.</v>
      </c>
      <c r="J80" t="str">
        <f t="shared" si="20"/>
        <v>.</v>
      </c>
      <c r="K80" t="str">
        <f t="shared" si="20"/>
        <v>.</v>
      </c>
      <c r="L80" t="str">
        <f t="shared" si="20"/>
        <v>.</v>
      </c>
      <c r="M80" t="str">
        <f t="shared" si="20"/>
        <v>.</v>
      </c>
      <c r="N80" t="str">
        <f t="shared" si="20"/>
        <v>.</v>
      </c>
      <c r="O80" t="str">
        <f t="shared" si="20"/>
        <v>.</v>
      </c>
      <c r="P80" t="str">
        <f t="shared" si="20"/>
        <v>.</v>
      </c>
      <c r="Q80" t="str">
        <f t="shared" si="20"/>
        <v>.</v>
      </c>
      <c r="R80" t="str">
        <f t="shared" si="20"/>
        <v>.</v>
      </c>
      <c r="S80" t="str">
        <f t="shared" si="20"/>
        <v>.</v>
      </c>
      <c r="T80" t="str">
        <f t="shared" si="20"/>
        <v>.</v>
      </c>
      <c r="U80" t="str">
        <f t="shared" si="20"/>
        <v>.</v>
      </c>
      <c r="V80" t="str">
        <f t="shared" si="20"/>
        <v>.</v>
      </c>
      <c r="W80">
        <f t="shared" si="20"/>
        <v>21</v>
      </c>
      <c r="X80">
        <f t="shared" si="20"/>
        <v>22</v>
      </c>
      <c r="Y80">
        <f t="shared" si="20"/>
        <v>23</v>
      </c>
      <c r="Z80">
        <f t="shared" si="20"/>
        <v>24</v>
      </c>
      <c r="AA80" t="str">
        <f t="shared" si="20"/>
        <v>.</v>
      </c>
      <c r="AB80">
        <f t="shared" si="20"/>
        <v>26</v>
      </c>
      <c r="AC80" t="str">
        <f t="shared" si="20"/>
        <v>.</v>
      </c>
      <c r="AD80" t="str">
        <f t="shared" si="20"/>
        <v>.</v>
      </c>
      <c r="AE80" t="str">
        <f t="shared" si="20"/>
        <v>.</v>
      </c>
      <c r="AF80" t="str">
        <f t="shared" si="20"/>
        <v>.</v>
      </c>
      <c r="AG80" t="str">
        <f t="shared" si="20"/>
        <v>.</v>
      </c>
      <c r="AH80" t="str">
        <f t="shared" si="20"/>
        <v>.</v>
      </c>
      <c r="AI80" t="str">
        <f t="shared" si="20"/>
        <v>.</v>
      </c>
      <c r="AJ80" t="str">
        <f t="shared" si="20"/>
        <v>.</v>
      </c>
      <c r="AK80" t="str">
        <f t="shared" si="20"/>
        <v>.</v>
      </c>
      <c r="AL80" t="str">
        <f t="shared" si="20"/>
        <v>.</v>
      </c>
      <c r="AM80" t="str">
        <f t="shared" si="20"/>
        <v>.</v>
      </c>
      <c r="AN80" t="str">
        <f t="shared" si="20"/>
        <v>.</v>
      </c>
      <c r="AO80" t="str">
        <f t="shared" si="20"/>
        <v>.</v>
      </c>
      <c r="AP80" t="str">
        <f t="shared" si="20"/>
        <v>.</v>
      </c>
      <c r="AQ80" t="str">
        <f t="shared" si="20"/>
        <v>.</v>
      </c>
      <c r="AR80" t="str">
        <f t="shared" si="20"/>
        <v>.</v>
      </c>
      <c r="AS80" t="str">
        <f t="shared" si="20"/>
        <v>.</v>
      </c>
      <c r="AT80" t="str">
        <f t="shared" si="20"/>
        <v>.</v>
      </c>
      <c r="AU80" t="str">
        <f t="shared" si="20"/>
        <v>.</v>
      </c>
      <c r="AV80" t="str">
        <f t="shared" si="20"/>
        <v>.</v>
      </c>
      <c r="AW80" t="str">
        <f t="shared" si="20"/>
        <v>.</v>
      </c>
      <c r="AX80" t="str">
        <f t="shared" si="20"/>
        <v>.</v>
      </c>
      <c r="AY80" t="str">
        <f t="shared" si="20"/>
        <v>.</v>
      </c>
      <c r="AZ80" t="str">
        <f t="shared" si="20"/>
        <v>.</v>
      </c>
      <c r="BA80" t="str">
        <f t="shared" si="20"/>
        <v>.</v>
      </c>
      <c r="BB80" t="str">
        <f t="shared" si="20"/>
        <v>.</v>
      </c>
      <c r="BC80" t="str">
        <f t="shared" si="20"/>
        <v>.</v>
      </c>
      <c r="BD80" t="str">
        <f t="shared" si="20"/>
        <v>.</v>
      </c>
      <c r="BE80" t="str">
        <f t="shared" si="20"/>
        <v>.</v>
      </c>
      <c r="BF80" t="str">
        <f t="shared" si="20"/>
        <v>.</v>
      </c>
      <c r="BG80" t="str">
        <f t="shared" si="20"/>
        <v>.</v>
      </c>
      <c r="BH80" t="str">
        <f t="shared" si="20"/>
        <v>.</v>
      </c>
      <c r="BI80" t="str">
        <f t="shared" si="20"/>
        <v>.</v>
      </c>
      <c r="BJ80" t="str">
        <f t="shared" si="20"/>
        <v>.</v>
      </c>
      <c r="BK80" t="str">
        <f t="shared" si="20"/>
        <v>.</v>
      </c>
      <c r="BL80" t="str">
        <f t="shared" si="20"/>
        <v>.</v>
      </c>
      <c r="BM80" t="str">
        <f t="shared" si="20"/>
        <v>.</v>
      </c>
      <c r="BN80" t="str">
        <f t="shared" ref="BN80:BS80" si="21">IF(BN69&lt;330,BN$59,".")</f>
        <v>.</v>
      </c>
      <c r="BO80" t="str">
        <f t="shared" si="21"/>
        <v>.</v>
      </c>
      <c r="BP80" t="str">
        <f t="shared" si="21"/>
        <v>.</v>
      </c>
      <c r="BQ80" t="str">
        <f t="shared" si="21"/>
        <v>.</v>
      </c>
      <c r="BR80" t="str">
        <f t="shared" si="21"/>
        <v>.</v>
      </c>
      <c r="BS80" t="str">
        <f t="shared" si="21"/>
        <v>.</v>
      </c>
      <c r="BU80" t="s">
        <v>166</v>
      </c>
      <c r="BV80">
        <v>6</v>
      </c>
      <c r="BW80">
        <f>AVERAGE(B80:BS80)</f>
        <v>23.2</v>
      </c>
    </row>
  </sheetData>
  <conditionalFormatting sqref="B60:BS69">
    <cfRule type="cellIs" dxfId="9" priority="2" operator="lessThan">
      <formula>$Y$57</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97DEF-2AEA-4167-8F23-5C63A6E1F4F0}">
  <dimension ref="A1:BS34"/>
  <sheetViews>
    <sheetView topLeftCell="AJ9" workbookViewId="0">
      <selection activeCell="AV31" sqref="AV31"/>
    </sheetView>
  </sheetViews>
  <sheetFormatPr defaultRowHeight="14.4" x14ac:dyDescent="0.3"/>
  <sheetData>
    <row r="1" spans="1:71" x14ac:dyDescent="0.3">
      <c r="A1" t="s">
        <v>169</v>
      </c>
    </row>
    <row r="2" spans="1:71" x14ac:dyDescent="0.3">
      <c r="A2" t="s">
        <v>170</v>
      </c>
    </row>
    <row r="3" spans="1:71" x14ac:dyDescent="0.3">
      <c r="A3" t="s">
        <v>171</v>
      </c>
    </row>
    <row r="6" spans="1:71" x14ac:dyDescent="0.3">
      <c r="B6">
        <v>1174</v>
      </c>
      <c r="C6">
        <v>1072</v>
      </c>
      <c r="D6">
        <v>1077</v>
      </c>
      <c r="E6">
        <v>1051</v>
      </c>
      <c r="F6">
        <v>305</v>
      </c>
      <c r="G6">
        <v>300</v>
      </c>
      <c r="H6">
        <v>301</v>
      </c>
      <c r="I6">
        <v>292</v>
      </c>
      <c r="J6">
        <v>292</v>
      </c>
      <c r="K6">
        <v>297</v>
      </c>
      <c r="L6">
        <v>309</v>
      </c>
      <c r="M6">
        <v>847</v>
      </c>
      <c r="N6">
        <v>843</v>
      </c>
      <c r="O6">
        <v>847</v>
      </c>
      <c r="P6">
        <v>843</v>
      </c>
      <c r="Q6">
        <v>847</v>
      </c>
      <c r="R6">
        <v>847</v>
      </c>
      <c r="S6">
        <v>847</v>
      </c>
      <c r="T6">
        <v>847</v>
      </c>
      <c r="U6">
        <v>852</v>
      </c>
      <c r="V6">
        <v>852</v>
      </c>
      <c r="W6">
        <v>865</v>
      </c>
      <c r="X6">
        <v>873</v>
      </c>
      <c r="Y6">
        <v>895</v>
      </c>
      <c r="Z6">
        <v>984</v>
      </c>
      <c r="AA6">
        <v>988</v>
      </c>
      <c r="AB6">
        <v>1006</v>
      </c>
      <c r="AC6">
        <v>1006</v>
      </c>
      <c r="AD6">
        <v>1088</v>
      </c>
      <c r="AE6">
        <v>360</v>
      </c>
      <c r="AF6">
        <v>338</v>
      </c>
      <c r="AG6">
        <v>325</v>
      </c>
      <c r="AH6">
        <v>321</v>
      </c>
      <c r="AI6">
        <v>317</v>
      </c>
      <c r="AJ6">
        <v>312</v>
      </c>
      <c r="AK6">
        <v>312</v>
      </c>
      <c r="AL6">
        <v>312</v>
      </c>
      <c r="AM6">
        <v>312</v>
      </c>
      <c r="AN6">
        <v>312</v>
      </c>
      <c r="AO6">
        <v>313</v>
      </c>
      <c r="AP6">
        <v>312</v>
      </c>
      <c r="AQ6">
        <v>317</v>
      </c>
      <c r="AR6">
        <v>317</v>
      </c>
      <c r="AS6">
        <v>326</v>
      </c>
      <c r="AT6">
        <v>330</v>
      </c>
      <c r="AU6">
        <v>343</v>
      </c>
      <c r="AV6">
        <v>487</v>
      </c>
      <c r="AW6">
        <v>500</v>
      </c>
      <c r="AX6">
        <v>495</v>
      </c>
      <c r="AY6">
        <v>513</v>
      </c>
      <c r="AZ6">
        <v>619</v>
      </c>
      <c r="BA6">
        <v>624</v>
      </c>
      <c r="BB6">
        <v>624</v>
      </c>
      <c r="BC6">
        <v>624</v>
      </c>
      <c r="BD6">
        <v>633</v>
      </c>
      <c r="BE6">
        <v>628</v>
      </c>
      <c r="BF6">
        <v>624</v>
      </c>
      <c r="BG6">
        <v>629</v>
      </c>
      <c r="BH6">
        <v>492</v>
      </c>
      <c r="BI6">
        <v>479</v>
      </c>
      <c r="BJ6">
        <v>470</v>
      </c>
      <c r="BK6">
        <v>466</v>
      </c>
      <c r="BL6">
        <v>466</v>
      </c>
      <c r="BM6">
        <v>462</v>
      </c>
      <c r="BN6">
        <v>470</v>
      </c>
      <c r="BO6">
        <v>471</v>
      </c>
      <c r="BP6">
        <v>484</v>
      </c>
      <c r="BQ6">
        <v>488</v>
      </c>
      <c r="BR6">
        <v>509</v>
      </c>
      <c r="BS6">
        <v>645</v>
      </c>
    </row>
    <row r="12" spans="1:71" x14ac:dyDescent="0.3">
      <c r="A12" t="s">
        <v>172</v>
      </c>
    </row>
    <row r="13" spans="1:71" x14ac:dyDescent="0.3">
      <c r="A13" t="s">
        <v>173</v>
      </c>
    </row>
    <row r="14" spans="1:71" x14ac:dyDescent="0.3">
      <c r="A14" t="s">
        <v>174</v>
      </c>
    </row>
    <row r="15" spans="1:71" x14ac:dyDescent="0.3">
      <c r="A15" t="s">
        <v>175</v>
      </c>
    </row>
    <row r="16" spans="1:71" x14ac:dyDescent="0.3">
      <c r="A16" t="s">
        <v>176</v>
      </c>
    </row>
    <row r="18" spans="2:71" x14ac:dyDescent="0.3">
      <c r="B18">
        <v>335</v>
      </c>
      <c r="Y18">
        <v>6</v>
      </c>
      <c r="AB18">
        <v>5</v>
      </c>
      <c r="AE18">
        <v>4</v>
      </c>
      <c r="AH18">
        <v>3</v>
      </c>
      <c r="AK18">
        <v>2</v>
      </c>
      <c r="AM18">
        <v>1</v>
      </c>
      <c r="AP18">
        <v>0</v>
      </c>
    </row>
    <row r="19" spans="2:71" x14ac:dyDescent="0.3">
      <c r="B19">
        <v>0</v>
      </c>
      <c r="C19">
        <f>B19+1</f>
        <v>1</v>
      </c>
      <c r="D19">
        <f t="shared" ref="D19:BO19" si="0">C19+1</f>
        <v>2</v>
      </c>
      <c r="E19">
        <f t="shared" si="0"/>
        <v>3</v>
      </c>
      <c r="F19">
        <f t="shared" si="0"/>
        <v>4</v>
      </c>
      <c r="G19">
        <f t="shared" si="0"/>
        <v>5</v>
      </c>
      <c r="H19">
        <f t="shared" si="0"/>
        <v>6</v>
      </c>
      <c r="I19">
        <f t="shared" si="0"/>
        <v>7</v>
      </c>
      <c r="J19">
        <f t="shared" si="0"/>
        <v>8</v>
      </c>
      <c r="K19">
        <f t="shared" si="0"/>
        <v>9</v>
      </c>
      <c r="L19">
        <f t="shared" si="0"/>
        <v>10</v>
      </c>
      <c r="M19">
        <f t="shared" si="0"/>
        <v>11</v>
      </c>
      <c r="N19">
        <f t="shared" si="0"/>
        <v>12</v>
      </c>
      <c r="O19">
        <f t="shared" si="0"/>
        <v>13</v>
      </c>
      <c r="P19">
        <f t="shared" si="0"/>
        <v>14</v>
      </c>
      <c r="Q19">
        <f t="shared" si="0"/>
        <v>15</v>
      </c>
      <c r="R19">
        <f t="shared" si="0"/>
        <v>16</v>
      </c>
      <c r="S19">
        <f t="shared" si="0"/>
        <v>17</v>
      </c>
      <c r="T19">
        <f t="shared" si="0"/>
        <v>18</v>
      </c>
      <c r="U19">
        <f t="shared" si="0"/>
        <v>19</v>
      </c>
      <c r="V19">
        <f t="shared" si="0"/>
        <v>20</v>
      </c>
      <c r="W19">
        <f t="shared" si="0"/>
        <v>21</v>
      </c>
      <c r="X19">
        <f t="shared" si="0"/>
        <v>22</v>
      </c>
      <c r="Y19" s="4">
        <f t="shared" si="0"/>
        <v>23</v>
      </c>
      <c r="Z19">
        <f t="shared" si="0"/>
        <v>24</v>
      </c>
      <c r="AA19">
        <f t="shared" si="0"/>
        <v>25</v>
      </c>
      <c r="AB19" s="4">
        <f t="shared" si="0"/>
        <v>26</v>
      </c>
      <c r="AC19">
        <f t="shared" si="0"/>
        <v>27</v>
      </c>
      <c r="AD19">
        <f t="shared" si="0"/>
        <v>28</v>
      </c>
      <c r="AE19" s="4">
        <f t="shared" si="0"/>
        <v>29</v>
      </c>
      <c r="AF19">
        <f t="shared" si="0"/>
        <v>30</v>
      </c>
      <c r="AG19">
        <f t="shared" si="0"/>
        <v>31</v>
      </c>
      <c r="AH19" s="4">
        <f t="shared" si="0"/>
        <v>32</v>
      </c>
      <c r="AI19">
        <f t="shared" si="0"/>
        <v>33</v>
      </c>
      <c r="AJ19">
        <f t="shared" si="0"/>
        <v>34</v>
      </c>
      <c r="AK19" s="4">
        <f t="shared" si="0"/>
        <v>35</v>
      </c>
      <c r="AL19">
        <f t="shared" si="0"/>
        <v>36</v>
      </c>
      <c r="AM19" s="4">
        <f t="shared" si="0"/>
        <v>37</v>
      </c>
      <c r="AN19">
        <f t="shared" si="0"/>
        <v>38</v>
      </c>
      <c r="AO19">
        <f t="shared" si="0"/>
        <v>39</v>
      </c>
      <c r="AP19" s="4">
        <f t="shared" si="0"/>
        <v>40</v>
      </c>
      <c r="AQ19">
        <f t="shared" si="0"/>
        <v>41</v>
      </c>
      <c r="AR19">
        <f t="shared" si="0"/>
        <v>42</v>
      </c>
      <c r="AS19">
        <f t="shared" si="0"/>
        <v>43</v>
      </c>
      <c r="AT19">
        <f t="shared" si="0"/>
        <v>44</v>
      </c>
      <c r="AU19">
        <f t="shared" si="0"/>
        <v>45</v>
      </c>
      <c r="AV19">
        <f t="shared" si="0"/>
        <v>46</v>
      </c>
      <c r="AW19">
        <f t="shared" si="0"/>
        <v>47</v>
      </c>
      <c r="AX19">
        <f t="shared" si="0"/>
        <v>48</v>
      </c>
      <c r="AY19">
        <f t="shared" si="0"/>
        <v>49</v>
      </c>
      <c r="AZ19">
        <f t="shared" si="0"/>
        <v>50</v>
      </c>
      <c r="BA19">
        <f t="shared" si="0"/>
        <v>51</v>
      </c>
      <c r="BB19">
        <f t="shared" si="0"/>
        <v>52</v>
      </c>
      <c r="BC19">
        <f t="shared" si="0"/>
        <v>53</v>
      </c>
      <c r="BD19">
        <f t="shared" si="0"/>
        <v>54</v>
      </c>
      <c r="BE19">
        <f t="shared" si="0"/>
        <v>55</v>
      </c>
      <c r="BF19">
        <f t="shared" si="0"/>
        <v>56</v>
      </c>
      <c r="BG19">
        <f t="shared" si="0"/>
        <v>57</v>
      </c>
      <c r="BH19">
        <f t="shared" si="0"/>
        <v>58</v>
      </c>
      <c r="BI19">
        <f t="shared" si="0"/>
        <v>59</v>
      </c>
      <c r="BJ19">
        <f t="shared" si="0"/>
        <v>60</v>
      </c>
      <c r="BK19">
        <f t="shared" si="0"/>
        <v>61</v>
      </c>
      <c r="BL19">
        <f t="shared" si="0"/>
        <v>62</v>
      </c>
      <c r="BM19">
        <f t="shared" si="0"/>
        <v>63</v>
      </c>
      <c r="BN19">
        <f t="shared" si="0"/>
        <v>64</v>
      </c>
      <c r="BO19">
        <f t="shared" si="0"/>
        <v>65</v>
      </c>
      <c r="BP19">
        <f t="shared" ref="BP19:BS19" si="1">BO19+1</f>
        <v>66</v>
      </c>
      <c r="BQ19">
        <f t="shared" si="1"/>
        <v>67</v>
      </c>
      <c r="BR19">
        <f t="shared" si="1"/>
        <v>68</v>
      </c>
      <c r="BS19">
        <f t="shared" si="1"/>
        <v>69</v>
      </c>
    </row>
    <row r="20" spans="2:71" x14ac:dyDescent="0.3">
      <c r="B20">
        <v>1179</v>
      </c>
      <c r="C20">
        <v>1175</v>
      </c>
      <c r="D20">
        <v>1029</v>
      </c>
      <c r="E20">
        <v>956</v>
      </c>
      <c r="F20">
        <v>309</v>
      </c>
      <c r="G20">
        <v>301</v>
      </c>
      <c r="H20">
        <v>292</v>
      </c>
      <c r="I20">
        <v>292</v>
      </c>
      <c r="J20">
        <v>292</v>
      </c>
      <c r="K20">
        <v>305</v>
      </c>
      <c r="L20">
        <v>309</v>
      </c>
      <c r="M20">
        <v>847</v>
      </c>
      <c r="N20">
        <v>843</v>
      </c>
      <c r="O20">
        <v>838</v>
      </c>
      <c r="P20">
        <v>842</v>
      </c>
      <c r="Q20">
        <v>842</v>
      </c>
      <c r="R20">
        <v>847</v>
      </c>
      <c r="S20">
        <v>847</v>
      </c>
      <c r="T20">
        <v>851</v>
      </c>
      <c r="U20">
        <v>851</v>
      </c>
      <c r="V20">
        <v>860</v>
      </c>
      <c r="W20">
        <v>860</v>
      </c>
      <c r="X20">
        <v>864</v>
      </c>
      <c r="Y20">
        <v>983</v>
      </c>
      <c r="Z20">
        <v>996</v>
      </c>
      <c r="AA20">
        <v>997</v>
      </c>
      <c r="AB20">
        <v>1001</v>
      </c>
      <c r="AC20">
        <v>1079</v>
      </c>
      <c r="AD20">
        <v>363</v>
      </c>
      <c r="AE20">
        <v>338</v>
      </c>
      <c r="AF20">
        <v>325</v>
      </c>
      <c r="AG20">
        <v>321</v>
      </c>
      <c r="AH20">
        <v>317</v>
      </c>
      <c r="AI20">
        <v>312</v>
      </c>
      <c r="AJ20">
        <v>312</v>
      </c>
      <c r="AK20">
        <v>312</v>
      </c>
      <c r="AL20">
        <v>312</v>
      </c>
      <c r="AM20">
        <v>312</v>
      </c>
      <c r="AN20">
        <v>312</v>
      </c>
      <c r="AO20">
        <v>312</v>
      </c>
      <c r="AP20">
        <v>312</v>
      </c>
      <c r="AQ20">
        <v>317</v>
      </c>
      <c r="AR20">
        <v>321</v>
      </c>
      <c r="AS20">
        <v>321</v>
      </c>
      <c r="AT20">
        <v>330</v>
      </c>
      <c r="AU20">
        <v>347</v>
      </c>
      <c r="AV20">
        <v>454</v>
      </c>
      <c r="AW20">
        <v>458</v>
      </c>
      <c r="AX20">
        <v>458</v>
      </c>
      <c r="AY20">
        <v>471</v>
      </c>
      <c r="AZ20">
        <v>481</v>
      </c>
      <c r="BA20">
        <v>494</v>
      </c>
      <c r="BB20">
        <v>687</v>
      </c>
      <c r="BC20">
        <v>679</v>
      </c>
      <c r="BD20">
        <v>658</v>
      </c>
      <c r="BE20">
        <v>632</v>
      </c>
      <c r="BF20">
        <v>624</v>
      </c>
      <c r="BG20">
        <v>633</v>
      </c>
      <c r="BH20">
        <v>487</v>
      </c>
      <c r="BI20">
        <v>479</v>
      </c>
      <c r="BJ20">
        <v>479</v>
      </c>
      <c r="BK20">
        <v>471</v>
      </c>
      <c r="BL20">
        <v>466</v>
      </c>
      <c r="BM20">
        <v>471</v>
      </c>
      <c r="BN20">
        <v>471</v>
      </c>
      <c r="BO20">
        <v>475</v>
      </c>
      <c r="BP20">
        <v>479</v>
      </c>
      <c r="BQ20">
        <v>488</v>
      </c>
      <c r="BR20">
        <v>505</v>
      </c>
      <c r="BS20">
        <v>645</v>
      </c>
    </row>
    <row r="26" spans="2:71" x14ac:dyDescent="0.3">
      <c r="AP26" t="s">
        <v>177</v>
      </c>
    </row>
    <row r="27" spans="2:71" x14ac:dyDescent="0.3">
      <c r="AV27">
        <v>70</v>
      </c>
    </row>
    <row r="28" spans="2:71" x14ac:dyDescent="0.3">
      <c r="AP28">
        <f>0.34/2</f>
        <v>0.17</v>
      </c>
      <c r="AQ28" t="s">
        <v>178</v>
      </c>
      <c r="AV28">
        <v>45</v>
      </c>
    </row>
    <row r="29" spans="2:71" x14ac:dyDescent="0.3">
      <c r="AV29">
        <f>AV27*AV28</f>
        <v>3150</v>
      </c>
    </row>
    <row r="30" spans="2:71" x14ac:dyDescent="0.3">
      <c r="AP30">
        <v>100</v>
      </c>
      <c r="AQ30">
        <f>AP30/$AP$28</f>
        <v>588.23529411764707</v>
      </c>
      <c r="AR30" t="s">
        <v>1</v>
      </c>
      <c r="AV30">
        <v>25</v>
      </c>
    </row>
    <row r="31" spans="2:71" x14ac:dyDescent="0.3">
      <c r="AP31">
        <v>200</v>
      </c>
      <c r="AQ31">
        <f>AP31/$AP$28</f>
        <v>1176.4705882352941</v>
      </c>
      <c r="AR31" t="s">
        <v>1</v>
      </c>
      <c r="AV31">
        <f>AV29/AV30</f>
        <v>126</v>
      </c>
    </row>
    <row r="32" spans="2:71" x14ac:dyDescent="0.3">
      <c r="AP32">
        <v>300</v>
      </c>
      <c r="AQ32">
        <f>AP32/$AP$28</f>
        <v>1764.705882352941</v>
      </c>
      <c r="AR32" t="s">
        <v>1</v>
      </c>
    </row>
    <row r="33" spans="42:44" x14ac:dyDescent="0.3">
      <c r="AP33">
        <v>400</v>
      </c>
      <c r="AQ33">
        <f>AP33/$AP$28</f>
        <v>2352.9411764705883</v>
      </c>
      <c r="AR33" t="s">
        <v>1</v>
      </c>
    </row>
    <row r="34" spans="42:44" x14ac:dyDescent="0.3">
      <c r="AP34">
        <v>1000</v>
      </c>
      <c r="AQ34">
        <f>AP34/$AP$28</f>
        <v>5882.3529411764703</v>
      </c>
      <c r="AR34" t="s">
        <v>1</v>
      </c>
    </row>
  </sheetData>
  <conditionalFormatting sqref="B20:BS20">
    <cfRule type="cellIs" dxfId="8" priority="1" operator="lessThan">
      <formula>$B$18</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FBFF3-8B66-4583-A413-D26A6E0353F9}">
  <dimension ref="A1:BS58"/>
  <sheetViews>
    <sheetView tabSelected="1" topLeftCell="A11" workbookViewId="0">
      <selection activeCell="AC28" sqref="AC28"/>
    </sheetView>
  </sheetViews>
  <sheetFormatPr defaultColWidth="5.6640625" defaultRowHeight="14.4" x14ac:dyDescent="0.3"/>
  <cols>
    <col min="1" max="1" width="6.21875" bestFit="1" customWidth="1"/>
  </cols>
  <sheetData>
    <row r="1" spans="1:35" x14ac:dyDescent="0.3">
      <c r="G1">
        <v>365</v>
      </c>
      <c r="H1">
        <v>365</v>
      </c>
      <c r="I1">
        <v>365</v>
      </c>
      <c r="J1">
        <v>365</v>
      </c>
      <c r="K1">
        <v>365</v>
      </c>
      <c r="L1">
        <v>365</v>
      </c>
      <c r="M1">
        <v>365</v>
      </c>
      <c r="N1">
        <v>365</v>
      </c>
      <c r="O1">
        <v>365</v>
      </c>
      <c r="P1">
        <v>365</v>
      </c>
      <c r="Q1">
        <v>365</v>
      </c>
      <c r="R1">
        <v>365</v>
      </c>
      <c r="S1">
        <v>365</v>
      </c>
      <c r="T1">
        <v>365</v>
      </c>
      <c r="U1">
        <v>365</v>
      </c>
      <c r="V1">
        <v>365</v>
      </c>
      <c r="W1">
        <v>365</v>
      </c>
      <c r="X1">
        <v>365</v>
      </c>
      <c r="Y1">
        <v>365</v>
      </c>
      <c r="Z1">
        <v>365</v>
      </c>
      <c r="AA1">
        <v>365</v>
      </c>
      <c r="AB1">
        <v>365</v>
      </c>
      <c r="AC1">
        <v>365</v>
      </c>
      <c r="AD1">
        <v>365</v>
      </c>
      <c r="AE1">
        <v>365</v>
      </c>
    </row>
    <row r="3" spans="1:35" x14ac:dyDescent="0.3">
      <c r="B3" s="2">
        <v>16</v>
      </c>
      <c r="C3" s="2">
        <v>17</v>
      </c>
      <c r="D3" s="2">
        <v>18</v>
      </c>
      <c r="E3" s="2">
        <v>19</v>
      </c>
      <c r="F3" s="2">
        <v>20</v>
      </c>
      <c r="G3" s="2">
        <v>21</v>
      </c>
      <c r="H3" s="2">
        <v>22</v>
      </c>
      <c r="I3" s="2">
        <v>23</v>
      </c>
      <c r="J3" s="2">
        <v>24</v>
      </c>
      <c r="K3" s="2">
        <v>25</v>
      </c>
      <c r="L3" s="2">
        <v>26</v>
      </c>
      <c r="M3" s="2">
        <v>27</v>
      </c>
      <c r="N3" s="2">
        <v>28</v>
      </c>
      <c r="O3" s="2">
        <v>29</v>
      </c>
      <c r="P3" s="2">
        <v>30</v>
      </c>
      <c r="Q3" s="2">
        <v>31</v>
      </c>
      <c r="R3" s="2">
        <v>32</v>
      </c>
      <c r="S3" s="2">
        <v>33</v>
      </c>
      <c r="T3" s="2">
        <v>34</v>
      </c>
      <c r="U3" s="2">
        <v>35</v>
      </c>
      <c r="V3" s="2">
        <v>36</v>
      </c>
      <c r="W3" s="2">
        <v>37</v>
      </c>
      <c r="X3" s="2">
        <v>38</v>
      </c>
      <c r="Y3" s="2">
        <v>39</v>
      </c>
      <c r="Z3" s="2">
        <v>40</v>
      </c>
      <c r="AA3" s="2">
        <v>41</v>
      </c>
      <c r="AB3" s="2">
        <v>42</v>
      </c>
      <c r="AC3" s="2">
        <v>43</v>
      </c>
      <c r="AD3" s="2">
        <v>44</v>
      </c>
      <c r="AE3" s="2">
        <v>45</v>
      </c>
      <c r="AF3" s="2">
        <v>46</v>
      </c>
      <c r="AG3" s="2">
        <v>47</v>
      </c>
      <c r="AH3" s="2">
        <v>48</v>
      </c>
      <c r="AI3" s="2">
        <v>49</v>
      </c>
    </row>
    <row r="4" spans="1:35" x14ac:dyDescent="0.3">
      <c r="A4" s="5" t="s">
        <v>179</v>
      </c>
      <c r="B4">
        <v>953</v>
      </c>
      <c r="C4">
        <v>958</v>
      </c>
      <c r="D4">
        <v>962</v>
      </c>
      <c r="E4">
        <v>971</v>
      </c>
      <c r="F4">
        <v>971</v>
      </c>
      <c r="G4">
        <v>997</v>
      </c>
      <c r="H4">
        <v>1155</v>
      </c>
      <c r="I4">
        <v>1164</v>
      </c>
      <c r="J4">
        <v>1156</v>
      </c>
      <c r="K4">
        <v>1160</v>
      </c>
      <c r="L4">
        <v>1169</v>
      </c>
      <c r="M4">
        <v>729</v>
      </c>
      <c r="N4">
        <v>721</v>
      </c>
      <c r="O4">
        <v>670</v>
      </c>
      <c r="P4">
        <v>670</v>
      </c>
      <c r="Q4">
        <v>713</v>
      </c>
      <c r="R4">
        <v>369</v>
      </c>
      <c r="S4">
        <v>344</v>
      </c>
      <c r="T4">
        <v>326</v>
      </c>
      <c r="U4">
        <v>322</v>
      </c>
      <c r="V4">
        <v>318</v>
      </c>
      <c r="W4">
        <v>309</v>
      </c>
      <c r="X4">
        <v>313</v>
      </c>
      <c r="Y4">
        <v>313</v>
      </c>
      <c r="Z4">
        <v>313</v>
      </c>
      <c r="AA4">
        <v>309</v>
      </c>
      <c r="AB4">
        <v>318</v>
      </c>
      <c r="AC4">
        <v>318</v>
      </c>
      <c r="AD4">
        <v>323</v>
      </c>
      <c r="AE4">
        <v>336</v>
      </c>
      <c r="AF4">
        <v>349</v>
      </c>
      <c r="AG4">
        <v>353</v>
      </c>
      <c r="AH4">
        <v>1241</v>
      </c>
      <c r="AI4">
        <v>1245</v>
      </c>
    </row>
    <row r="5" spans="1:35" x14ac:dyDescent="0.3">
      <c r="A5" t="s">
        <v>180</v>
      </c>
      <c r="B5">
        <v>949</v>
      </c>
      <c r="C5">
        <v>958</v>
      </c>
      <c r="D5">
        <v>427</v>
      </c>
      <c r="E5">
        <v>367</v>
      </c>
      <c r="F5">
        <v>350</v>
      </c>
      <c r="G5">
        <v>350</v>
      </c>
      <c r="H5">
        <v>324</v>
      </c>
      <c r="I5">
        <v>310</v>
      </c>
      <c r="J5">
        <v>310</v>
      </c>
      <c r="K5">
        <v>310</v>
      </c>
      <c r="L5">
        <v>307</v>
      </c>
      <c r="M5">
        <v>307</v>
      </c>
      <c r="N5">
        <v>311</v>
      </c>
      <c r="O5">
        <v>311</v>
      </c>
      <c r="P5">
        <v>311</v>
      </c>
      <c r="Q5">
        <v>311</v>
      </c>
      <c r="R5">
        <v>307</v>
      </c>
      <c r="S5">
        <v>307</v>
      </c>
      <c r="T5">
        <v>316</v>
      </c>
      <c r="U5">
        <v>312</v>
      </c>
      <c r="V5">
        <v>320</v>
      </c>
      <c r="W5">
        <v>325</v>
      </c>
      <c r="X5">
        <v>325</v>
      </c>
      <c r="Y5">
        <v>342</v>
      </c>
      <c r="Z5">
        <v>733</v>
      </c>
      <c r="AA5">
        <v>724</v>
      </c>
      <c r="AB5">
        <v>636</v>
      </c>
      <c r="AC5">
        <v>636</v>
      </c>
      <c r="AD5">
        <v>623</v>
      </c>
      <c r="AE5">
        <v>628</v>
      </c>
      <c r="AF5">
        <v>837</v>
      </c>
      <c r="AG5">
        <v>846</v>
      </c>
      <c r="AH5">
        <v>943</v>
      </c>
      <c r="AI5">
        <v>1250</v>
      </c>
    </row>
    <row r="6" spans="1:35" x14ac:dyDescent="0.3">
      <c r="A6" s="5" t="s">
        <v>181</v>
      </c>
      <c r="B6">
        <v>953</v>
      </c>
      <c r="C6">
        <v>957</v>
      </c>
      <c r="D6">
        <v>958</v>
      </c>
      <c r="E6">
        <v>966</v>
      </c>
      <c r="F6">
        <v>970</v>
      </c>
      <c r="G6">
        <v>996</v>
      </c>
      <c r="H6">
        <v>1168</v>
      </c>
      <c r="I6">
        <v>1160</v>
      </c>
      <c r="J6">
        <v>346</v>
      </c>
      <c r="K6">
        <v>328</v>
      </c>
      <c r="L6">
        <v>324</v>
      </c>
      <c r="M6">
        <v>320</v>
      </c>
      <c r="N6">
        <v>316</v>
      </c>
      <c r="O6">
        <v>316</v>
      </c>
      <c r="P6">
        <v>312</v>
      </c>
      <c r="Q6">
        <v>312</v>
      </c>
      <c r="R6">
        <v>312</v>
      </c>
      <c r="S6">
        <v>312</v>
      </c>
      <c r="T6">
        <v>317</v>
      </c>
      <c r="U6">
        <v>317</v>
      </c>
      <c r="V6">
        <v>316</v>
      </c>
      <c r="W6">
        <v>325</v>
      </c>
      <c r="X6">
        <v>330</v>
      </c>
      <c r="Y6">
        <v>360</v>
      </c>
      <c r="Z6">
        <v>711</v>
      </c>
      <c r="AA6">
        <v>720</v>
      </c>
      <c r="AB6">
        <v>724</v>
      </c>
      <c r="AC6">
        <v>720</v>
      </c>
      <c r="AD6">
        <v>732</v>
      </c>
      <c r="AE6">
        <v>745</v>
      </c>
      <c r="AF6">
        <v>814</v>
      </c>
      <c r="AG6">
        <v>828</v>
      </c>
      <c r="AH6">
        <v>1250</v>
      </c>
      <c r="AI6">
        <v>1241</v>
      </c>
    </row>
    <row r="7" spans="1:35" x14ac:dyDescent="0.3">
      <c r="A7" t="s">
        <v>182</v>
      </c>
      <c r="B7">
        <v>949</v>
      </c>
      <c r="C7">
        <v>949</v>
      </c>
      <c r="D7">
        <v>958</v>
      </c>
      <c r="E7">
        <v>966</v>
      </c>
      <c r="F7">
        <v>966</v>
      </c>
      <c r="G7">
        <v>983</v>
      </c>
      <c r="H7">
        <v>314</v>
      </c>
      <c r="I7">
        <v>314</v>
      </c>
      <c r="J7">
        <v>310</v>
      </c>
      <c r="K7">
        <v>306</v>
      </c>
      <c r="L7">
        <v>306</v>
      </c>
      <c r="M7">
        <v>302</v>
      </c>
      <c r="N7">
        <v>302</v>
      </c>
      <c r="O7">
        <v>302</v>
      </c>
      <c r="P7">
        <v>306</v>
      </c>
      <c r="Q7">
        <v>310</v>
      </c>
      <c r="R7">
        <v>311</v>
      </c>
      <c r="S7">
        <v>311</v>
      </c>
      <c r="T7">
        <v>315</v>
      </c>
      <c r="U7">
        <v>315</v>
      </c>
      <c r="V7">
        <v>315</v>
      </c>
      <c r="W7">
        <v>328</v>
      </c>
      <c r="X7">
        <v>328</v>
      </c>
      <c r="Y7">
        <v>367</v>
      </c>
      <c r="Z7">
        <v>623</v>
      </c>
      <c r="AA7">
        <v>626</v>
      </c>
      <c r="AB7">
        <v>638</v>
      </c>
      <c r="AC7">
        <v>696</v>
      </c>
      <c r="AD7">
        <v>815</v>
      </c>
      <c r="AE7">
        <v>1241</v>
      </c>
      <c r="AF7">
        <v>1241</v>
      </c>
      <c r="AG7">
        <v>1245</v>
      </c>
      <c r="AH7">
        <v>1241</v>
      </c>
      <c r="AI7">
        <v>1236</v>
      </c>
    </row>
    <row r="8" spans="1:35" x14ac:dyDescent="0.3">
      <c r="A8" s="5" t="s">
        <v>183</v>
      </c>
      <c r="B8">
        <v>953</v>
      </c>
      <c r="C8">
        <v>953</v>
      </c>
      <c r="D8">
        <v>962</v>
      </c>
      <c r="E8">
        <v>966</v>
      </c>
      <c r="F8">
        <v>369</v>
      </c>
      <c r="G8">
        <v>361</v>
      </c>
      <c r="H8">
        <v>361</v>
      </c>
      <c r="I8">
        <v>361</v>
      </c>
      <c r="J8">
        <v>315</v>
      </c>
      <c r="K8">
        <v>311</v>
      </c>
      <c r="L8">
        <v>352</v>
      </c>
      <c r="M8">
        <v>361</v>
      </c>
      <c r="N8">
        <v>352</v>
      </c>
      <c r="O8">
        <v>369</v>
      </c>
      <c r="P8">
        <v>369</v>
      </c>
      <c r="Q8">
        <v>480</v>
      </c>
      <c r="R8">
        <v>480</v>
      </c>
      <c r="S8">
        <v>484</v>
      </c>
      <c r="T8">
        <v>506</v>
      </c>
      <c r="U8">
        <v>702</v>
      </c>
      <c r="V8">
        <v>702</v>
      </c>
      <c r="W8">
        <v>702</v>
      </c>
      <c r="X8">
        <v>702</v>
      </c>
      <c r="Y8">
        <v>702</v>
      </c>
      <c r="Z8">
        <v>702</v>
      </c>
      <c r="AA8">
        <v>707</v>
      </c>
      <c r="AB8">
        <v>711</v>
      </c>
      <c r="AC8">
        <v>716</v>
      </c>
      <c r="AD8">
        <v>798</v>
      </c>
      <c r="AE8">
        <v>1241</v>
      </c>
      <c r="AF8">
        <v>888</v>
      </c>
      <c r="AG8">
        <v>1236</v>
      </c>
      <c r="AH8">
        <v>1228</v>
      </c>
      <c r="AI8">
        <v>1245</v>
      </c>
    </row>
    <row r="9" spans="1:35" x14ac:dyDescent="0.3">
      <c r="A9" t="s">
        <v>184</v>
      </c>
      <c r="B9">
        <v>3000</v>
      </c>
      <c r="C9">
        <v>953</v>
      </c>
      <c r="D9">
        <v>418</v>
      </c>
      <c r="E9">
        <v>363</v>
      </c>
      <c r="F9">
        <v>354</v>
      </c>
      <c r="G9">
        <v>345</v>
      </c>
      <c r="H9">
        <v>341</v>
      </c>
      <c r="I9">
        <v>319</v>
      </c>
      <c r="J9">
        <v>337</v>
      </c>
      <c r="K9">
        <v>319</v>
      </c>
      <c r="L9">
        <v>341</v>
      </c>
      <c r="M9">
        <v>346</v>
      </c>
      <c r="N9">
        <v>350</v>
      </c>
      <c r="O9">
        <v>346</v>
      </c>
      <c r="P9">
        <v>351</v>
      </c>
      <c r="Q9">
        <v>351</v>
      </c>
      <c r="R9">
        <v>347</v>
      </c>
      <c r="S9">
        <v>338</v>
      </c>
      <c r="T9">
        <v>325</v>
      </c>
      <c r="U9">
        <v>312</v>
      </c>
      <c r="V9">
        <v>312</v>
      </c>
      <c r="W9">
        <v>308</v>
      </c>
      <c r="X9">
        <v>313</v>
      </c>
      <c r="Y9">
        <v>313</v>
      </c>
      <c r="Z9">
        <v>313</v>
      </c>
      <c r="AA9">
        <v>313</v>
      </c>
      <c r="AB9">
        <v>317</v>
      </c>
      <c r="AC9">
        <v>318</v>
      </c>
      <c r="AD9">
        <v>318</v>
      </c>
      <c r="AE9">
        <v>331</v>
      </c>
      <c r="AF9">
        <v>340</v>
      </c>
      <c r="AG9">
        <v>357</v>
      </c>
      <c r="AH9">
        <v>1232</v>
      </c>
      <c r="AI9">
        <v>1232</v>
      </c>
    </row>
    <row r="10" spans="1:35" x14ac:dyDescent="0.3">
      <c r="A10" s="13" t="s">
        <v>179</v>
      </c>
      <c r="B10">
        <v>378</v>
      </c>
      <c r="C10">
        <v>408</v>
      </c>
      <c r="D10">
        <v>946</v>
      </c>
      <c r="E10">
        <v>946</v>
      </c>
      <c r="F10">
        <v>946</v>
      </c>
      <c r="G10">
        <v>950</v>
      </c>
      <c r="H10">
        <v>967</v>
      </c>
      <c r="I10">
        <v>1090</v>
      </c>
      <c r="J10">
        <v>1115</v>
      </c>
      <c r="K10">
        <v>750</v>
      </c>
      <c r="L10">
        <v>733</v>
      </c>
      <c r="M10">
        <v>720</v>
      </c>
      <c r="N10">
        <v>711</v>
      </c>
      <c r="O10">
        <v>510</v>
      </c>
      <c r="P10">
        <v>510</v>
      </c>
      <c r="Q10">
        <v>493</v>
      </c>
      <c r="R10">
        <v>493</v>
      </c>
      <c r="S10">
        <v>347</v>
      </c>
      <c r="T10">
        <v>338</v>
      </c>
      <c r="U10">
        <v>325</v>
      </c>
      <c r="V10">
        <v>317</v>
      </c>
      <c r="W10">
        <v>312</v>
      </c>
      <c r="X10">
        <v>308</v>
      </c>
      <c r="Y10">
        <v>313</v>
      </c>
      <c r="Z10">
        <v>313</v>
      </c>
      <c r="AA10">
        <v>313</v>
      </c>
      <c r="AB10">
        <v>313</v>
      </c>
      <c r="AC10">
        <v>322</v>
      </c>
      <c r="AD10">
        <v>330</v>
      </c>
      <c r="AE10">
        <v>340</v>
      </c>
      <c r="AF10">
        <v>357</v>
      </c>
      <c r="AG10">
        <v>374</v>
      </c>
      <c r="AH10">
        <v>587</v>
      </c>
      <c r="AI10">
        <v>587</v>
      </c>
    </row>
    <row r="11" spans="1:35" x14ac:dyDescent="0.3">
      <c r="A11" s="2" t="s">
        <v>180</v>
      </c>
      <c r="B11">
        <f>R47</f>
        <v>374</v>
      </c>
      <c r="C11">
        <f t="shared" ref="C11:AI11" si="0">S47</f>
        <v>391</v>
      </c>
      <c r="D11">
        <f t="shared" si="0"/>
        <v>946</v>
      </c>
      <c r="E11">
        <f t="shared" si="0"/>
        <v>946</v>
      </c>
      <c r="F11">
        <f t="shared" si="0"/>
        <v>946</v>
      </c>
      <c r="G11">
        <f t="shared" si="0"/>
        <v>950</v>
      </c>
      <c r="H11">
        <f t="shared" si="0"/>
        <v>967</v>
      </c>
      <c r="I11">
        <f t="shared" si="0"/>
        <v>1077</v>
      </c>
      <c r="J11">
        <f t="shared" si="0"/>
        <v>1107</v>
      </c>
      <c r="K11">
        <f t="shared" si="0"/>
        <v>332</v>
      </c>
      <c r="L11">
        <f t="shared" si="0"/>
        <v>324</v>
      </c>
      <c r="M11">
        <f t="shared" si="0"/>
        <v>315</v>
      </c>
      <c r="N11">
        <f t="shared" si="0"/>
        <v>319</v>
      </c>
      <c r="O11">
        <f t="shared" si="0"/>
        <v>315</v>
      </c>
      <c r="P11">
        <f t="shared" si="0"/>
        <v>315</v>
      </c>
      <c r="Q11">
        <f t="shared" si="0"/>
        <v>311</v>
      </c>
      <c r="R11">
        <f t="shared" si="0"/>
        <v>306</v>
      </c>
      <c r="S11">
        <f t="shared" si="0"/>
        <v>311</v>
      </c>
      <c r="T11">
        <f t="shared" si="0"/>
        <v>311</v>
      </c>
      <c r="U11">
        <f t="shared" si="0"/>
        <v>307</v>
      </c>
      <c r="V11">
        <f t="shared" si="0"/>
        <v>307</v>
      </c>
      <c r="W11">
        <f t="shared" si="0"/>
        <v>312</v>
      </c>
      <c r="X11">
        <f t="shared" si="0"/>
        <v>308</v>
      </c>
      <c r="Y11">
        <f t="shared" si="0"/>
        <v>312</v>
      </c>
      <c r="Z11">
        <f t="shared" si="0"/>
        <v>312</v>
      </c>
      <c r="AA11">
        <f t="shared" si="0"/>
        <v>317</v>
      </c>
      <c r="AB11">
        <f t="shared" si="0"/>
        <v>317</v>
      </c>
      <c r="AC11">
        <f t="shared" si="0"/>
        <v>339</v>
      </c>
      <c r="AD11">
        <f t="shared" si="0"/>
        <v>348</v>
      </c>
      <c r="AE11">
        <f t="shared" si="0"/>
        <v>370</v>
      </c>
      <c r="AF11">
        <f t="shared" si="0"/>
        <v>577</v>
      </c>
      <c r="AG11">
        <f t="shared" si="0"/>
        <v>577</v>
      </c>
      <c r="AH11">
        <f t="shared" si="0"/>
        <v>577</v>
      </c>
      <c r="AI11">
        <f t="shared" si="0"/>
        <v>581</v>
      </c>
    </row>
    <row r="13" spans="1:35" x14ac:dyDescent="0.3">
      <c r="G13" s="2">
        <v>21</v>
      </c>
      <c r="H13" s="2">
        <v>22</v>
      </c>
      <c r="I13" s="2">
        <v>23</v>
      </c>
      <c r="J13" s="2">
        <v>24</v>
      </c>
      <c r="K13" s="2">
        <v>25</v>
      </c>
      <c r="L13" s="2">
        <v>26</v>
      </c>
      <c r="M13" s="2">
        <v>27</v>
      </c>
      <c r="N13" s="2">
        <v>28</v>
      </c>
      <c r="O13" s="2">
        <v>29</v>
      </c>
      <c r="P13" s="2">
        <v>30</v>
      </c>
      <c r="Q13" s="2">
        <v>31</v>
      </c>
      <c r="R13" s="2">
        <v>32</v>
      </c>
      <c r="S13" s="2">
        <v>33</v>
      </c>
      <c r="T13" s="2">
        <v>34</v>
      </c>
      <c r="U13" s="2">
        <v>35</v>
      </c>
      <c r="V13" s="2">
        <v>36</v>
      </c>
      <c r="W13" s="2">
        <v>37</v>
      </c>
      <c r="X13" s="2">
        <v>38</v>
      </c>
      <c r="Y13" s="2">
        <v>39</v>
      </c>
      <c r="Z13" s="2">
        <v>40</v>
      </c>
      <c r="AA13" s="2">
        <v>41</v>
      </c>
      <c r="AB13" s="2">
        <v>42</v>
      </c>
      <c r="AC13" s="2">
        <v>43</v>
      </c>
      <c r="AD13" s="2">
        <v>44</v>
      </c>
      <c r="AE13" s="2">
        <v>45</v>
      </c>
    </row>
    <row r="14" spans="1:35" x14ac:dyDescent="0.3">
      <c r="F14" s="5" t="s">
        <v>179</v>
      </c>
      <c r="G14" s="6">
        <f>IF(G4&lt;G$1,1,0)</f>
        <v>0</v>
      </c>
      <c r="H14" s="6">
        <f t="shared" ref="H14:AE14" si="1">IF(H4&lt;H$1,1,0)</f>
        <v>0</v>
      </c>
      <c r="I14" s="6">
        <f t="shared" si="1"/>
        <v>0</v>
      </c>
      <c r="J14" s="6">
        <f t="shared" si="1"/>
        <v>0</v>
      </c>
      <c r="K14" s="6">
        <f t="shared" si="1"/>
        <v>0</v>
      </c>
      <c r="L14" s="6">
        <f t="shared" si="1"/>
        <v>0</v>
      </c>
      <c r="M14" s="6">
        <f t="shared" si="1"/>
        <v>0</v>
      </c>
      <c r="N14" s="6">
        <f t="shared" si="1"/>
        <v>0</v>
      </c>
      <c r="O14">
        <f t="shared" si="1"/>
        <v>0</v>
      </c>
      <c r="P14">
        <f t="shared" si="1"/>
        <v>0</v>
      </c>
      <c r="Q14">
        <f t="shared" si="1"/>
        <v>0</v>
      </c>
      <c r="R14">
        <f t="shared" si="1"/>
        <v>0</v>
      </c>
      <c r="S14">
        <f t="shared" si="1"/>
        <v>1</v>
      </c>
      <c r="T14">
        <f t="shared" si="1"/>
        <v>1</v>
      </c>
      <c r="U14">
        <f t="shared" si="1"/>
        <v>1</v>
      </c>
      <c r="V14">
        <f t="shared" si="1"/>
        <v>1</v>
      </c>
      <c r="W14">
        <f t="shared" si="1"/>
        <v>1</v>
      </c>
      <c r="X14">
        <f t="shared" si="1"/>
        <v>1</v>
      </c>
      <c r="Y14">
        <f t="shared" si="1"/>
        <v>1</v>
      </c>
      <c r="Z14">
        <f t="shared" si="1"/>
        <v>1</v>
      </c>
      <c r="AA14">
        <f t="shared" si="1"/>
        <v>1</v>
      </c>
      <c r="AB14">
        <f t="shared" si="1"/>
        <v>1</v>
      </c>
      <c r="AC14">
        <f t="shared" si="1"/>
        <v>1</v>
      </c>
      <c r="AD14">
        <f t="shared" si="1"/>
        <v>1</v>
      </c>
      <c r="AE14">
        <f t="shared" si="1"/>
        <v>1</v>
      </c>
    </row>
    <row r="15" spans="1:35" x14ac:dyDescent="0.3">
      <c r="F15" t="s">
        <v>180</v>
      </c>
      <c r="G15">
        <f t="shared" ref="G15:AE15" si="2">IF(G5&lt;G$1,1,0)</f>
        <v>1</v>
      </c>
      <c r="H15">
        <f t="shared" si="2"/>
        <v>1</v>
      </c>
      <c r="I15">
        <f t="shared" si="2"/>
        <v>1</v>
      </c>
      <c r="J15">
        <f t="shared" si="2"/>
        <v>1</v>
      </c>
      <c r="K15" s="7">
        <f t="shared" si="2"/>
        <v>1</v>
      </c>
      <c r="L15" s="7">
        <f t="shared" si="2"/>
        <v>1</v>
      </c>
      <c r="M15" s="7">
        <f t="shared" si="2"/>
        <v>1</v>
      </c>
      <c r="N15" s="7">
        <f t="shared" si="2"/>
        <v>1</v>
      </c>
      <c r="O15" s="7">
        <f t="shared" si="2"/>
        <v>1</v>
      </c>
      <c r="P15" s="7">
        <f t="shared" si="2"/>
        <v>1</v>
      </c>
      <c r="Q15" s="7">
        <f t="shared" si="2"/>
        <v>1</v>
      </c>
      <c r="R15" s="7">
        <f t="shared" si="2"/>
        <v>1</v>
      </c>
      <c r="S15">
        <f t="shared" si="2"/>
        <v>1</v>
      </c>
      <c r="T15">
        <f t="shared" si="2"/>
        <v>1</v>
      </c>
      <c r="U15">
        <f t="shared" si="2"/>
        <v>1</v>
      </c>
      <c r="V15">
        <f t="shared" si="2"/>
        <v>1</v>
      </c>
      <c r="W15">
        <f t="shared" si="2"/>
        <v>1</v>
      </c>
      <c r="X15">
        <f t="shared" si="2"/>
        <v>1</v>
      </c>
      <c r="Y15">
        <f t="shared" si="2"/>
        <v>1</v>
      </c>
      <c r="Z15">
        <f t="shared" si="2"/>
        <v>0</v>
      </c>
      <c r="AA15">
        <f t="shared" si="2"/>
        <v>0</v>
      </c>
      <c r="AB15">
        <f t="shared" si="2"/>
        <v>0</v>
      </c>
      <c r="AC15">
        <f t="shared" si="2"/>
        <v>0</v>
      </c>
      <c r="AD15">
        <f t="shared" si="2"/>
        <v>0</v>
      </c>
      <c r="AE15">
        <f t="shared" si="2"/>
        <v>0</v>
      </c>
    </row>
    <row r="16" spans="1:35" x14ac:dyDescent="0.3">
      <c r="F16" s="5" t="s">
        <v>181</v>
      </c>
      <c r="G16">
        <f t="shared" ref="G16:AE16" si="3">IF(G6&lt;G$1,1,0)</f>
        <v>0</v>
      </c>
      <c r="H16">
        <f t="shared" si="3"/>
        <v>0</v>
      </c>
      <c r="I16">
        <f t="shared" si="3"/>
        <v>0</v>
      </c>
      <c r="J16">
        <f t="shared" si="3"/>
        <v>1</v>
      </c>
      <c r="K16">
        <f t="shared" si="3"/>
        <v>1</v>
      </c>
      <c r="L16">
        <f t="shared" si="3"/>
        <v>1</v>
      </c>
      <c r="M16">
        <f t="shared" si="3"/>
        <v>1</v>
      </c>
      <c r="N16">
        <f t="shared" si="3"/>
        <v>1</v>
      </c>
      <c r="O16" s="8">
        <f t="shared" si="3"/>
        <v>1</v>
      </c>
      <c r="P16" s="8">
        <f t="shared" si="3"/>
        <v>1</v>
      </c>
      <c r="Q16" s="8">
        <f t="shared" si="3"/>
        <v>1</v>
      </c>
      <c r="R16" s="8">
        <f t="shared" si="3"/>
        <v>1</v>
      </c>
      <c r="S16" s="8">
        <f t="shared" si="3"/>
        <v>1</v>
      </c>
      <c r="T16" s="8">
        <f t="shared" si="3"/>
        <v>1</v>
      </c>
      <c r="U16" s="8">
        <f t="shared" si="3"/>
        <v>1</v>
      </c>
      <c r="V16" s="8">
        <f t="shared" si="3"/>
        <v>1</v>
      </c>
      <c r="W16">
        <f t="shared" si="3"/>
        <v>1</v>
      </c>
      <c r="X16">
        <f t="shared" si="3"/>
        <v>1</v>
      </c>
      <c r="Y16">
        <f t="shared" si="3"/>
        <v>1</v>
      </c>
      <c r="Z16">
        <f t="shared" si="3"/>
        <v>0</v>
      </c>
      <c r="AA16">
        <f t="shared" si="3"/>
        <v>0</v>
      </c>
      <c r="AB16">
        <f t="shared" si="3"/>
        <v>0</v>
      </c>
      <c r="AC16">
        <f t="shared" si="3"/>
        <v>0</v>
      </c>
      <c r="AD16">
        <f t="shared" si="3"/>
        <v>0</v>
      </c>
      <c r="AE16">
        <f t="shared" si="3"/>
        <v>0</v>
      </c>
    </row>
    <row r="17" spans="6:31" x14ac:dyDescent="0.3">
      <c r="F17" t="s">
        <v>182</v>
      </c>
      <c r="G17">
        <f t="shared" ref="G17:AE17" si="4">IF(G7&lt;G$1,1,0)</f>
        <v>0</v>
      </c>
      <c r="H17">
        <f t="shared" si="4"/>
        <v>1</v>
      </c>
      <c r="I17">
        <f t="shared" si="4"/>
        <v>1</v>
      </c>
      <c r="J17">
        <f t="shared" si="4"/>
        <v>1</v>
      </c>
      <c r="K17">
        <f t="shared" si="4"/>
        <v>1</v>
      </c>
      <c r="L17">
        <f t="shared" si="4"/>
        <v>1</v>
      </c>
      <c r="M17">
        <f t="shared" si="4"/>
        <v>1</v>
      </c>
      <c r="N17">
        <f t="shared" si="4"/>
        <v>1</v>
      </c>
      <c r="O17">
        <f t="shared" si="4"/>
        <v>1</v>
      </c>
      <c r="P17">
        <f t="shared" si="4"/>
        <v>1</v>
      </c>
      <c r="Q17">
        <f t="shared" si="4"/>
        <v>1</v>
      </c>
      <c r="R17">
        <f t="shared" si="4"/>
        <v>1</v>
      </c>
      <c r="S17" s="9">
        <f t="shared" si="4"/>
        <v>1</v>
      </c>
      <c r="T17" s="9">
        <f t="shared" si="4"/>
        <v>1</v>
      </c>
      <c r="U17" s="9">
        <f t="shared" si="4"/>
        <v>1</v>
      </c>
      <c r="V17" s="9">
        <f t="shared" si="4"/>
        <v>1</v>
      </c>
      <c r="W17" s="9">
        <f t="shared" si="4"/>
        <v>1</v>
      </c>
      <c r="X17" s="9">
        <f t="shared" si="4"/>
        <v>1</v>
      </c>
      <c r="Y17" s="9">
        <f t="shared" si="4"/>
        <v>0</v>
      </c>
      <c r="Z17" s="9">
        <f t="shared" si="4"/>
        <v>0</v>
      </c>
      <c r="AA17">
        <f t="shared" si="4"/>
        <v>0</v>
      </c>
      <c r="AB17">
        <f t="shared" si="4"/>
        <v>0</v>
      </c>
      <c r="AC17">
        <f t="shared" si="4"/>
        <v>0</v>
      </c>
      <c r="AD17">
        <f t="shared" si="4"/>
        <v>0</v>
      </c>
      <c r="AE17">
        <f t="shared" si="4"/>
        <v>0</v>
      </c>
    </row>
    <row r="18" spans="6:31" x14ac:dyDescent="0.3">
      <c r="F18" s="5" t="s">
        <v>183</v>
      </c>
      <c r="G18">
        <f t="shared" ref="G18:AE18" si="5">IF(G8&lt;G$1,1,0)</f>
        <v>1</v>
      </c>
      <c r="H18">
        <f t="shared" si="5"/>
        <v>1</v>
      </c>
      <c r="I18">
        <f t="shared" si="5"/>
        <v>1</v>
      </c>
      <c r="J18">
        <f t="shared" si="5"/>
        <v>1</v>
      </c>
      <c r="K18">
        <f t="shared" si="5"/>
        <v>1</v>
      </c>
      <c r="L18">
        <f t="shared" si="5"/>
        <v>1</v>
      </c>
      <c r="M18">
        <f t="shared" si="5"/>
        <v>1</v>
      </c>
      <c r="N18">
        <f t="shared" si="5"/>
        <v>1</v>
      </c>
      <c r="O18">
        <f t="shared" si="5"/>
        <v>0</v>
      </c>
      <c r="P18">
        <f t="shared" si="5"/>
        <v>0</v>
      </c>
      <c r="Q18">
        <f t="shared" si="5"/>
        <v>0</v>
      </c>
      <c r="R18">
        <f t="shared" si="5"/>
        <v>0</v>
      </c>
      <c r="S18">
        <f t="shared" si="5"/>
        <v>0</v>
      </c>
      <c r="T18">
        <f t="shared" si="5"/>
        <v>0</v>
      </c>
      <c r="U18">
        <f t="shared" si="5"/>
        <v>0</v>
      </c>
      <c r="V18">
        <f t="shared" si="5"/>
        <v>0</v>
      </c>
      <c r="W18" s="10">
        <f t="shared" si="5"/>
        <v>0</v>
      </c>
      <c r="X18" s="10">
        <f t="shared" si="5"/>
        <v>0</v>
      </c>
      <c r="Y18" s="10">
        <f t="shared" si="5"/>
        <v>0</v>
      </c>
      <c r="Z18" s="10">
        <f t="shared" si="5"/>
        <v>0</v>
      </c>
      <c r="AA18" s="10">
        <f t="shared" si="5"/>
        <v>0</v>
      </c>
      <c r="AB18" s="10">
        <f t="shared" si="5"/>
        <v>0</v>
      </c>
      <c r="AC18" s="10">
        <f t="shared" si="5"/>
        <v>0</v>
      </c>
      <c r="AD18" s="10">
        <f t="shared" si="5"/>
        <v>0</v>
      </c>
      <c r="AE18">
        <f t="shared" si="5"/>
        <v>0</v>
      </c>
    </row>
    <row r="19" spans="6:31" x14ac:dyDescent="0.3">
      <c r="F19" t="s">
        <v>184</v>
      </c>
      <c r="G19">
        <f t="shared" ref="G19:AE21" si="6">IF(G9&lt;G$1,1,0)</f>
        <v>1</v>
      </c>
      <c r="H19">
        <f t="shared" si="6"/>
        <v>1</v>
      </c>
      <c r="I19">
        <f t="shared" si="6"/>
        <v>1</v>
      </c>
      <c r="J19">
        <f t="shared" si="6"/>
        <v>1</v>
      </c>
      <c r="K19">
        <f t="shared" si="6"/>
        <v>1</v>
      </c>
      <c r="L19">
        <f t="shared" si="6"/>
        <v>1</v>
      </c>
      <c r="M19">
        <f t="shared" si="6"/>
        <v>1</v>
      </c>
      <c r="N19">
        <f t="shared" si="6"/>
        <v>1</v>
      </c>
      <c r="O19">
        <f t="shared" si="6"/>
        <v>1</v>
      </c>
      <c r="P19">
        <f t="shared" si="6"/>
        <v>1</v>
      </c>
      <c r="Q19">
        <f t="shared" si="6"/>
        <v>1</v>
      </c>
      <c r="R19">
        <f t="shared" si="6"/>
        <v>1</v>
      </c>
      <c r="S19">
        <f t="shared" si="6"/>
        <v>1</v>
      </c>
      <c r="T19">
        <f t="shared" si="6"/>
        <v>1</v>
      </c>
      <c r="U19">
        <f t="shared" si="6"/>
        <v>1</v>
      </c>
      <c r="V19">
        <f t="shared" si="6"/>
        <v>1</v>
      </c>
      <c r="W19">
        <f t="shared" si="6"/>
        <v>1</v>
      </c>
      <c r="X19">
        <f t="shared" si="6"/>
        <v>1</v>
      </c>
      <c r="Y19">
        <f t="shared" si="6"/>
        <v>1</v>
      </c>
      <c r="Z19">
        <f t="shared" si="6"/>
        <v>1</v>
      </c>
      <c r="AA19">
        <f t="shared" si="6"/>
        <v>1</v>
      </c>
      <c r="AB19">
        <f t="shared" si="6"/>
        <v>1</v>
      </c>
      <c r="AC19">
        <f t="shared" si="6"/>
        <v>1</v>
      </c>
      <c r="AD19">
        <f t="shared" si="6"/>
        <v>1</v>
      </c>
      <c r="AE19">
        <f t="shared" si="6"/>
        <v>1</v>
      </c>
    </row>
    <row r="20" spans="6:31" x14ac:dyDescent="0.3">
      <c r="F20" s="13" t="s">
        <v>179</v>
      </c>
      <c r="G20">
        <f t="shared" si="6"/>
        <v>0</v>
      </c>
      <c r="H20">
        <f t="shared" si="6"/>
        <v>0</v>
      </c>
      <c r="I20">
        <f t="shared" si="6"/>
        <v>0</v>
      </c>
      <c r="J20">
        <f t="shared" si="6"/>
        <v>0</v>
      </c>
      <c r="K20">
        <f t="shared" si="6"/>
        <v>0</v>
      </c>
      <c r="L20">
        <f t="shared" si="6"/>
        <v>0</v>
      </c>
      <c r="M20">
        <f t="shared" si="6"/>
        <v>0</v>
      </c>
      <c r="N20">
        <f t="shared" si="6"/>
        <v>0</v>
      </c>
      <c r="O20">
        <f t="shared" si="6"/>
        <v>0</v>
      </c>
      <c r="P20">
        <f t="shared" si="6"/>
        <v>0</v>
      </c>
      <c r="Q20">
        <f t="shared" si="6"/>
        <v>0</v>
      </c>
      <c r="R20">
        <f t="shared" si="6"/>
        <v>0</v>
      </c>
      <c r="S20">
        <f t="shared" si="6"/>
        <v>1</v>
      </c>
      <c r="T20">
        <f t="shared" si="6"/>
        <v>1</v>
      </c>
      <c r="U20">
        <f t="shared" si="6"/>
        <v>1</v>
      </c>
      <c r="V20">
        <f t="shared" si="6"/>
        <v>1</v>
      </c>
      <c r="W20">
        <f t="shared" si="6"/>
        <v>1</v>
      </c>
      <c r="X20">
        <f t="shared" si="6"/>
        <v>1</v>
      </c>
      <c r="Y20">
        <f t="shared" si="6"/>
        <v>1</v>
      </c>
      <c r="Z20">
        <f t="shared" si="6"/>
        <v>1</v>
      </c>
      <c r="AA20">
        <f t="shared" si="6"/>
        <v>1</v>
      </c>
      <c r="AB20">
        <f t="shared" si="6"/>
        <v>1</v>
      </c>
      <c r="AC20">
        <f t="shared" si="6"/>
        <v>1</v>
      </c>
      <c r="AD20">
        <f t="shared" si="6"/>
        <v>1</v>
      </c>
      <c r="AE20">
        <f t="shared" si="6"/>
        <v>1</v>
      </c>
    </row>
    <row r="21" spans="6:31" x14ac:dyDescent="0.3">
      <c r="F21" s="2" t="s">
        <v>180</v>
      </c>
      <c r="G21">
        <f t="shared" si="6"/>
        <v>0</v>
      </c>
      <c r="H21">
        <f t="shared" si="6"/>
        <v>0</v>
      </c>
      <c r="I21">
        <f t="shared" si="6"/>
        <v>0</v>
      </c>
      <c r="J21">
        <f t="shared" si="6"/>
        <v>0</v>
      </c>
      <c r="K21">
        <f t="shared" si="6"/>
        <v>1</v>
      </c>
      <c r="L21">
        <f t="shared" si="6"/>
        <v>1</v>
      </c>
      <c r="M21">
        <f t="shared" si="6"/>
        <v>1</v>
      </c>
      <c r="N21">
        <f t="shared" si="6"/>
        <v>1</v>
      </c>
      <c r="O21">
        <f t="shared" si="6"/>
        <v>1</v>
      </c>
      <c r="P21">
        <f t="shared" si="6"/>
        <v>1</v>
      </c>
      <c r="Q21">
        <f t="shared" si="6"/>
        <v>1</v>
      </c>
      <c r="R21">
        <f t="shared" si="6"/>
        <v>1</v>
      </c>
      <c r="S21">
        <f t="shared" si="6"/>
        <v>1</v>
      </c>
      <c r="T21">
        <f t="shared" si="6"/>
        <v>1</v>
      </c>
      <c r="U21">
        <f t="shared" si="6"/>
        <v>1</v>
      </c>
      <c r="V21">
        <f t="shared" si="6"/>
        <v>1</v>
      </c>
      <c r="W21">
        <f t="shared" si="6"/>
        <v>1</v>
      </c>
      <c r="X21">
        <f t="shared" si="6"/>
        <v>1</v>
      </c>
      <c r="Y21">
        <f t="shared" si="6"/>
        <v>1</v>
      </c>
      <c r="Z21">
        <f t="shared" si="6"/>
        <v>1</v>
      </c>
      <c r="AA21">
        <f t="shared" si="6"/>
        <v>1</v>
      </c>
      <c r="AB21">
        <f t="shared" si="6"/>
        <v>1</v>
      </c>
      <c r="AC21">
        <f t="shared" si="6"/>
        <v>1</v>
      </c>
      <c r="AD21">
        <f t="shared" si="6"/>
        <v>1</v>
      </c>
      <c r="AE21">
        <f t="shared" si="6"/>
        <v>0</v>
      </c>
    </row>
    <row r="25" spans="6:31" x14ac:dyDescent="0.3">
      <c r="N25" t="s">
        <v>185</v>
      </c>
      <c r="O25" s="11" t="s">
        <v>186</v>
      </c>
      <c r="P25" s="11"/>
      <c r="Q25" s="11"/>
      <c r="R25" t="s">
        <v>187</v>
      </c>
      <c r="S25" t="s">
        <v>193</v>
      </c>
    </row>
    <row r="26" spans="6:31" x14ac:dyDescent="0.3">
      <c r="G26" t="s">
        <v>188</v>
      </c>
      <c r="H26" t="s">
        <v>189</v>
      </c>
      <c r="I26" t="s">
        <v>190</v>
      </c>
      <c r="J26" t="s">
        <v>191</v>
      </c>
      <c r="K26" t="s">
        <v>192</v>
      </c>
      <c r="N26" s="12" t="s">
        <v>179</v>
      </c>
      <c r="O26" s="14" t="s">
        <v>180</v>
      </c>
      <c r="P26" s="12" t="s">
        <v>181</v>
      </c>
      <c r="Q26" s="14" t="s">
        <v>182</v>
      </c>
      <c r="R26" s="12" t="s">
        <v>183</v>
      </c>
      <c r="S26" s="12" t="s">
        <v>184</v>
      </c>
    </row>
    <row r="27" spans="6:31" x14ac:dyDescent="0.3">
      <c r="F27" s="5" t="s">
        <v>179</v>
      </c>
      <c r="G27" s="6" t="b">
        <f>SUM(G14:N14)&gt;4</f>
        <v>0</v>
      </c>
      <c r="H27" s="7" t="b">
        <f>SUM(K14:R14)&gt;4</f>
        <v>0</v>
      </c>
      <c r="I27" s="8" t="b">
        <f>SUM(O14:V14)&gt;4</f>
        <v>0</v>
      </c>
      <c r="J27" s="9" t="b">
        <f>SUM(S14:Z14)&gt;4</f>
        <v>1</v>
      </c>
      <c r="K27" s="10" t="b">
        <f>SUM(W14:AD14)&gt;4</f>
        <v>1</v>
      </c>
      <c r="N27" s="3" t="b">
        <f>AND(NOT(G27),NOT(H27),J27,K27)</f>
        <v>1</v>
      </c>
      <c r="O27" s="15" t="b">
        <f>AND(H27,I27,J27)</f>
        <v>0</v>
      </c>
      <c r="P27" t="b">
        <f>O27</f>
        <v>0</v>
      </c>
      <c r="Q27" s="15" t="b">
        <f t="shared" ref="Q27:Q35" si="7">P27</f>
        <v>0</v>
      </c>
      <c r="R27" t="b">
        <f>AND(G27,NOT(I27),NOT(K27))</f>
        <v>0</v>
      </c>
      <c r="S27" s="3" t="b">
        <f>AND(G27,I27,K27)</f>
        <v>0</v>
      </c>
    </row>
    <row r="28" spans="6:31" x14ac:dyDescent="0.3">
      <c r="F28" t="s">
        <v>180</v>
      </c>
      <c r="G28" s="6" t="b">
        <f>SUM(G15:N15)&gt;4</f>
        <v>1</v>
      </c>
      <c r="H28" s="7" t="b">
        <f>SUM(K15:R15)&gt;4</f>
        <v>1</v>
      </c>
      <c r="I28" s="8" t="b">
        <f>SUM(O15:V15)&gt;4</f>
        <v>1</v>
      </c>
      <c r="J28" s="9" t="b">
        <f>SUM(S15:Z15)&gt;4</f>
        <v>1</v>
      </c>
      <c r="K28" s="10" t="b">
        <f>SUM(W15:AD15)&gt;4</f>
        <v>0</v>
      </c>
      <c r="N28" s="3" t="b">
        <f>AND(NOT(G28),NOT(H28),J28,K28)</f>
        <v>0</v>
      </c>
      <c r="O28" s="15" t="b">
        <f>AND(H28,I28,J28)</f>
        <v>1</v>
      </c>
      <c r="P28" t="b">
        <f t="shared" ref="P28:Q28" si="8">O28</f>
        <v>1</v>
      </c>
      <c r="Q28" s="15" t="b">
        <f t="shared" si="7"/>
        <v>1</v>
      </c>
      <c r="R28" t="b">
        <f>AND(G28,NOT(I28),NOT(K28))</f>
        <v>0</v>
      </c>
      <c r="S28" s="3" t="b">
        <f>AND(G28,I28,K28)</f>
        <v>0</v>
      </c>
    </row>
    <row r="29" spans="6:31" x14ac:dyDescent="0.3">
      <c r="F29" s="5" t="s">
        <v>181</v>
      </c>
      <c r="G29" s="6" t="b">
        <f>SUM(G16:N16)&gt;4</f>
        <v>1</v>
      </c>
      <c r="H29" s="7" t="b">
        <f>SUM(K16:R16)&gt;4</f>
        <v>1</v>
      </c>
      <c r="I29" s="8" t="b">
        <f>SUM(O16:V16)&gt;4</f>
        <v>1</v>
      </c>
      <c r="J29" s="9" t="b">
        <f>SUM(S16:Z16)&gt;4</f>
        <v>1</v>
      </c>
      <c r="K29" s="10" t="b">
        <f>SUM(W16:AD16)&gt;4</f>
        <v>0</v>
      </c>
      <c r="N29" s="3" t="b">
        <f>AND(NOT(G29),NOT(H29),J29,K29)</f>
        <v>0</v>
      </c>
      <c r="O29" s="15" t="b">
        <f>AND(H29,I29,J29)</f>
        <v>1</v>
      </c>
      <c r="P29" s="2" t="b">
        <f t="shared" ref="P29:Q29" si="9">O29</f>
        <v>1</v>
      </c>
      <c r="Q29" s="15" t="b">
        <f t="shared" si="7"/>
        <v>1</v>
      </c>
      <c r="R29" t="b">
        <f>AND(G29,NOT(I29),NOT(K29))</f>
        <v>0</v>
      </c>
      <c r="S29" s="3" t="b">
        <f>AND(G29,I29,K29)</f>
        <v>0</v>
      </c>
    </row>
    <row r="30" spans="6:31" x14ac:dyDescent="0.3">
      <c r="F30" t="s">
        <v>182</v>
      </c>
      <c r="G30" s="6" t="b">
        <f>SUM(G17:N17)&gt;4</f>
        <v>1</v>
      </c>
      <c r="H30" s="7" t="b">
        <f>SUM(K17:R17)&gt;4</f>
        <v>1</v>
      </c>
      <c r="I30" s="8" t="b">
        <f>SUM(O17:V17)&gt;4</f>
        <v>1</v>
      </c>
      <c r="J30" s="9" t="b">
        <f>SUM(S17:Z17)&gt;4</f>
        <v>1</v>
      </c>
      <c r="K30" s="10" t="b">
        <f>SUM(W17:AD17)&gt;4</f>
        <v>0</v>
      </c>
      <c r="N30" s="3" t="b">
        <f>AND(NOT(G30),NOT(H30),J30,K30)</f>
        <v>0</v>
      </c>
      <c r="O30" s="15" t="b">
        <f>AND(H30,I30,J30)</f>
        <v>1</v>
      </c>
      <c r="P30" t="b">
        <f t="shared" ref="P30:Q30" si="10">O30</f>
        <v>1</v>
      </c>
      <c r="Q30" s="16" t="b">
        <f t="shared" si="7"/>
        <v>1</v>
      </c>
      <c r="R30" t="b">
        <f>AND(G30,NOT(I30),NOT(K30))</f>
        <v>0</v>
      </c>
      <c r="S30" s="3" t="b">
        <f>AND(G30,I30,K30)</f>
        <v>0</v>
      </c>
    </row>
    <row r="31" spans="6:31" x14ac:dyDescent="0.3">
      <c r="F31" s="5" t="s">
        <v>183</v>
      </c>
      <c r="G31" s="6" t="b">
        <f>SUM(G18:N18)&gt;4</f>
        <v>1</v>
      </c>
      <c r="H31" s="7" t="b">
        <f>SUM(K18:R18)&gt;4</f>
        <v>0</v>
      </c>
      <c r="I31" s="8" t="b">
        <f>SUM(O18:V18)&gt;4</f>
        <v>0</v>
      </c>
      <c r="J31" s="9" t="b">
        <f>SUM(S18:Z18)&gt;4</f>
        <v>0</v>
      </c>
      <c r="K31" s="10" t="b">
        <f>SUM(W18:AD18)&gt;4</f>
        <v>0</v>
      </c>
      <c r="N31" s="3" t="b">
        <f>AND(NOT(G31),NOT(H31),J31,K31)</f>
        <v>0</v>
      </c>
      <c r="O31" s="15" t="b">
        <f>AND(H31,I31,J31)</f>
        <v>0</v>
      </c>
      <c r="P31" t="b">
        <f t="shared" ref="P31:Q31" si="11">O31</f>
        <v>0</v>
      </c>
      <c r="Q31" s="15" t="b">
        <f t="shared" si="7"/>
        <v>0</v>
      </c>
      <c r="R31" s="2" t="b">
        <f>AND(G31,NOT(I31),NOT(K31))</f>
        <v>1</v>
      </c>
      <c r="S31" s="3" t="b">
        <f>AND(G31,I31,K31)</f>
        <v>0</v>
      </c>
    </row>
    <row r="32" spans="6:31" x14ac:dyDescent="0.3">
      <c r="F32" t="s">
        <v>184</v>
      </c>
      <c r="G32" s="6" t="b">
        <f>SUM(G19:N19)&gt;4</f>
        <v>1</v>
      </c>
      <c r="H32" s="7" t="b">
        <f>SUM(K19:R19)&gt;4</f>
        <v>1</v>
      </c>
      <c r="I32" s="8" t="b">
        <f>SUM(O19:V19)&gt;4</f>
        <v>1</v>
      </c>
      <c r="J32" s="9" t="b">
        <f>SUM(S19:Z19)&gt;4</f>
        <v>1</v>
      </c>
      <c r="K32" s="10" t="b">
        <f>SUM(W19:AD19)&gt;4</f>
        <v>1</v>
      </c>
      <c r="N32" s="3" t="b">
        <f>AND(NOT(G32),NOT(H32),J32,K32)</f>
        <v>0</v>
      </c>
      <c r="O32" s="15" t="b">
        <f>AND(H32,I32,J32)</f>
        <v>1</v>
      </c>
      <c r="P32" t="b">
        <f t="shared" ref="P32:Q35" si="12">O32</f>
        <v>1</v>
      </c>
      <c r="Q32" s="15" t="b">
        <f t="shared" si="7"/>
        <v>1</v>
      </c>
      <c r="R32" t="b">
        <f>AND(G32,NOT(I32),NOT(K32))</f>
        <v>0</v>
      </c>
      <c r="S32" s="2" t="b">
        <f>AND(G32,I32,K32)</f>
        <v>1</v>
      </c>
    </row>
    <row r="33" spans="1:71" x14ac:dyDescent="0.3">
      <c r="F33" s="13" t="s">
        <v>179</v>
      </c>
      <c r="G33" s="6" t="b">
        <f>SUM(G20:N20)&gt;4</f>
        <v>0</v>
      </c>
      <c r="H33" s="7" t="b">
        <f>SUM(K20:R20)&gt;4</f>
        <v>0</v>
      </c>
      <c r="I33" s="8" t="b">
        <f>SUM(O20:V20)&gt;4</f>
        <v>0</v>
      </c>
      <c r="J33" s="9" t="b">
        <f>SUM(S20:Z20)&gt;4</f>
        <v>1</v>
      </c>
      <c r="K33" s="10" t="b">
        <f>SUM(W20:AD20)&gt;4</f>
        <v>1</v>
      </c>
      <c r="N33" s="3" t="b">
        <f>AND(NOT(G33),NOT(H33),J33,K33)</f>
        <v>1</v>
      </c>
      <c r="O33" s="15" t="b">
        <f>AND(H33,I33,J33)</f>
        <v>0</v>
      </c>
      <c r="P33" t="b">
        <f t="shared" si="12"/>
        <v>0</v>
      </c>
      <c r="Q33" s="15" t="b">
        <f t="shared" si="7"/>
        <v>0</v>
      </c>
      <c r="R33" t="b">
        <f>AND(G33,NOT(I33),NOT(K33))</f>
        <v>0</v>
      </c>
      <c r="S33" s="3" t="b">
        <f>AND(G33,I33,K33)</f>
        <v>0</v>
      </c>
    </row>
    <row r="34" spans="1:71" x14ac:dyDescent="0.3">
      <c r="F34" s="2" t="s">
        <v>180</v>
      </c>
      <c r="G34" s="6" t="b">
        <f>SUM(G21:N21)&gt;4</f>
        <v>0</v>
      </c>
      <c r="H34" s="7" t="b">
        <f>SUM(K21:R21)&gt;4</f>
        <v>1</v>
      </c>
      <c r="I34" s="8" t="b">
        <f>SUM(O21:V21)&gt;4</f>
        <v>1</v>
      </c>
      <c r="J34" s="9" t="b">
        <f>SUM(S21:Z21)&gt;4</f>
        <v>1</v>
      </c>
      <c r="K34" s="10" t="b">
        <f>SUM(W21:AD21)&gt;4</f>
        <v>1</v>
      </c>
      <c r="N34" s="3" t="b">
        <f>AND(NOT(G34),NOT(H34),J34,K34)</f>
        <v>0</v>
      </c>
      <c r="O34" s="15" t="b">
        <f>AND(H34,I34,J34)</f>
        <v>1</v>
      </c>
      <c r="P34" t="b">
        <f t="shared" si="12"/>
        <v>1</v>
      </c>
      <c r="Q34" s="15" t="b">
        <f t="shared" si="7"/>
        <v>1</v>
      </c>
      <c r="R34" t="b">
        <f>AND(G34,NOT(I34),NOT(K34))</f>
        <v>0</v>
      </c>
      <c r="S34" s="3" t="b">
        <f>AND(G34,I34,K34)</f>
        <v>0</v>
      </c>
    </row>
    <row r="35" spans="1:71" x14ac:dyDescent="0.3">
      <c r="F35" s="2" t="s">
        <v>180</v>
      </c>
      <c r="G35" s="6" t="b">
        <v>0</v>
      </c>
      <c r="H35" s="7" t="b">
        <v>1</v>
      </c>
      <c r="I35" s="8" t="b">
        <f>H35</f>
        <v>1</v>
      </c>
      <c r="J35" s="9" t="b">
        <f>I35</f>
        <v>1</v>
      </c>
      <c r="K35" s="10" t="b">
        <f>J35</f>
        <v>1</v>
      </c>
      <c r="N35" s="3" t="b">
        <f>AND(NOT(G35),NOT(H35),J35,K35)</f>
        <v>0</v>
      </c>
      <c r="O35" s="15" t="b">
        <f>AND(H35,I35,J35)</f>
        <v>1</v>
      </c>
      <c r="P35" t="b">
        <f t="shared" si="12"/>
        <v>1</v>
      </c>
      <c r="Q35" s="15" t="b">
        <f t="shared" si="7"/>
        <v>1</v>
      </c>
      <c r="R35" t="b">
        <f>AND(G35,NOT(I35),NOT(K35))</f>
        <v>0</v>
      </c>
      <c r="S35" s="3" t="b">
        <f>AND(G35,I35,K35)</f>
        <v>0</v>
      </c>
    </row>
    <row r="39" spans="1:71" x14ac:dyDescent="0.3">
      <c r="A39" t="s">
        <v>194</v>
      </c>
    </row>
    <row r="40" spans="1:71" x14ac:dyDescent="0.3">
      <c r="A40" t="s">
        <v>195</v>
      </c>
    </row>
    <row r="41" spans="1:71" x14ac:dyDescent="0.3">
      <c r="A41" t="s">
        <v>196</v>
      </c>
    </row>
    <row r="42" spans="1:71" x14ac:dyDescent="0.3">
      <c r="A42" t="s">
        <v>197</v>
      </c>
    </row>
    <row r="43" spans="1:71" x14ac:dyDescent="0.3">
      <c r="A43" t="s">
        <v>198</v>
      </c>
    </row>
    <row r="44" spans="1:71" x14ac:dyDescent="0.3">
      <c r="A44">
        <v>0</v>
      </c>
    </row>
    <row r="45" spans="1:71" x14ac:dyDescent="0.3">
      <c r="B45" s="2">
        <v>0</v>
      </c>
      <c r="C45" s="2">
        <v>1</v>
      </c>
      <c r="D45" s="2">
        <v>2</v>
      </c>
      <c r="E45" s="2">
        <v>3</v>
      </c>
      <c r="F45" s="2">
        <v>4</v>
      </c>
      <c r="G45" s="2">
        <v>5</v>
      </c>
      <c r="H45" s="2">
        <v>6</v>
      </c>
      <c r="I45" s="2">
        <v>7</v>
      </c>
      <c r="J45" s="2">
        <v>8</v>
      </c>
      <c r="K45" s="2">
        <v>9</v>
      </c>
      <c r="L45" s="2">
        <v>10</v>
      </c>
      <c r="M45" s="2">
        <v>11</v>
      </c>
      <c r="N45" s="2">
        <v>12</v>
      </c>
      <c r="O45" s="2">
        <v>13</v>
      </c>
      <c r="P45" s="2">
        <v>14</v>
      </c>
      <c r="Q45" s="2">
        <v>15</v>
      </c>
      <c r="R45" s="2">
        <v>16</v>
      </c>
      <c r="S45" s="2">
        <v>17</v>
      </c>
      <c r="T45" s="2">
        <v>18</v>
      </c>
      <c r="U45" s="2">
        <v>19</v>
      </c>
      <c r="V45" s="2">
        <v>20</v>
      </c>
      <c r="W45" s="2">
        <v>21</v>
      </c>
      <c r="X45" s="2">
        <v>22</v>
      </c>
      <c r="Y45" s="2">
        <v>23</v>
      </c>
      <c r="Z45" s="2">
        <v>24</v>
      </c>
      <c r="AA45" s="2">
        <v>25</v>
      </c>
      <c r="AB45" s="2">
        <v>26</v>
      </c>
      <c r="AC45" s="2">
        <v>27</v>
      </c>
      <c r="AD45" s="2">
        <v>28</v>
      </c>
      <c r="AE45" s="2">
        <v>29</v>
      </c>
      <c r="AF45" s="2">
        <v>30</v>
      </c>
      <c r="AG45" s="2">
        <v>31</v>
      </c>
      <c r="AH45" s="2">
        <v>32</v>
      </c>
      <c r="AI45" s="2">
        <v>33</v>
      </c>
      <c r="AJ45" s="2">
        <v>34</v>
      </c>
      <c r="AK45" s="2">
        <v>35</v>
      </c>
      <c r="AL45" s="2">
        <v>36</v>
      </c>
      <c r="AM45" s="2">
        <v>37</v>
      </c>
      <c r="AN45" s="2">
        <v>38</v>
      </c>
      <c r="AO45" s="2">
        <v>39</v>
      </c>
      <c r="AP45" s="2">
        <v>40</v>
      </c>
      <c r="AQ45" s="2">
        <v>41</v>
      </c>
      <c r="AR45" s="2">
        <v>42</v>
      </c>
      <c r="AS45" s="2">
        <v>43</v>
      </c>
      <c r="AT45" s="2">
        <v>44</v>
      </c>
      <c r="AU45" s="2">
        <v>45</v>
      </c>
      <c r="AV45" s="2">
        <v>46</v>
      </c>
      <c r="AW45" s="2">
        <v>47</v>
      </c>
      <c r="AX45" s="2">
        <v>48</v>
      </c>
      <c r="AY45" s="2">
        <v>49</v>
      </c>
      <c r="AZ45" s="2">
        <v>50</v>
      </c>
      <c r="BA45" s="2">
        <v>51</v>
      </c>
      <c r="BB45" s="2">
        <v>52</v>
      </c>
      <c r="BC45" s="2">
        <v>53</v>
      </c>
      <c r="BD45" s="2">
        <v>54</v>
      </c>
      <c r="BE45" s="2">
        <v>55</v>
      </c>
      <c r="BF45" s="2">
        <v>56</v>
      </c>
      <c r="BG45" s="2">
        <v>57</v>
      </c>
      <c r="BH45" s="2">
        <v>58</v>
      </c>
      <c r="BI45" s="2">
        <v>59</v>
      </c>
      <c r="BJ45" s="2">
        <v>60</v>
      </c>
      <c r="BK45" s="2">
        <v>61</v>
      </c>
      <c r="BL45" s="2">
        <v>62</v>
      </c>
      <c r="BM45" s="2">
        <v>63</v>
      </c>
      <c r="BN45" s="2">
        <v>64</v>
      </c>
      <c r="BO45" s="2">
        <v>65</v>
      </c>
      <c r="BP45" s="2">
        <v>66</v>
      </c>
      <c r="BQ45" s="2">
        <v>67</v>
      </c>
      <c r="BR45" s="2">
        <v>68</v>
      </c>
      <c r="BS45" s="2">
        <v>69</v>
      </c>
    </row>
    <row r="46" spans="1:71" x14ac:dyDescent="0.3">
      <c r="A46" t="s">
        <v>202</v>
      </c>
      <c r="B46">
        <v>1033</v>
      </c>
      <c r="C46">
        <v>1021</v>
      </c>
      <c r="D46">
        <v>1017</v>
      </c>
      <c r="E46">
        <v>373</v>
      </c>
      <c r="F46">
        <v>365</v>
      </c>
      <c r="G46">
        <v>356</v>
      </c>
      <c r="H46">
        <v>352</v>
      </c>
      <c r="I46">
        <v>357</v>
      </c>
      <c r="J46">
        <v>357</v>
      </c>
      <c r="K46">
        <v>357</v>
      </c>
      <c r="L46">
        <v>357</v>
      </c>
      <c r="M46">
        <v>357</v>
      </c>
      <c r="N46">
        <v>357</v>
      </c>
      <c r="O46">
        <v>362</v>
      </c>
      <c r="P46">
        <v>366</v>
      </c>
      <c r="Q46">
        <v>370</v>
      </c>
      <c r="R46">
        <v>378</v>
      </c>
      <c r="S46">
        <v>408</v>
      </c>
      <c r="T46">
        <v>946</v>
      </c>
      <c r="U46">
        <v>946</v>
      </c>
      <c r="V46">
        <v>946</v>
      </c>
      <c r="W46">
        <v>950</v>
      </c>
      <c r="X46">
        <v>967</v>
      </c>
      <c r="Y46">
        <v>1090</v>
      </c>
      <c r="Z46">
        <v>1115</v>
      </c>
      <c r="AA46">
        <v>750</v>
      </c>
      <c r="AB46">
        <v>733</v>
      </c>
      <c r="AC46">
        <v>720</v>
      </c>
      <c r="AD46">
        <v>711</v>
      </c>
      <c r="AE46">
        <v>510</v>
      </c>
      <c r="AF46">
        <v>510</v>
      </c>
      <c r="AG46">
        <v>493</v>
      </c>
      <c r="AH46">
        <v>493</v>
      </c>
      <c r="AI46">
        <v>347</v>
      </c>
      <c r="AJ46">
        <v>338</v>
      </c>
      <c r="AK46">
        <v>325</v>
      </c>
      <c r="AL46">
        <v>317</v>
      </c>
      <c r="AM46">
        <v>312</v>
      </c>
      <c r="AN46">
        <v>308</v>
      </c>
      <c r="AO46">
        <v>313</v>
      </c>
      <c r="AP46">
        <v>313</v>
      </c>
      <c r="AQ46">
        <v>313</v>
      </c>
      <c r="AR46">
        <v>313</v>
      </c>
      <c r="AS46">
        <v>322</v>
      </c>
      <c r="AT46">
        <v>330</v>
      </c>
      <c r="AU46">
        <v>340</v>
      </c>
      <c r="AV46">
        <v>357</v>
      </c>
      <c r="AW46">
        <v>374</v>
      </c>
      <c r="AX46">
        <v>587</v>
      </c>
      <c r="AY46">
        <v>587</v>
      </c>
      <c r="AZ46">
        <v>588</v>
      </c>
      <c r="BA46">
        <v>601</v>
      </c>
      <c r="BB46">
        <v>606</v>
      </c>
      <c r="BC46">
        <v>618</v>
      </c>
      <c r="BD46">
        <v>502</v>
      </c>
      <c r="BE46">
        <v>481</v>
      </c>
      <c r="BF46">
        <v>478</v>
      </c>
      <c r="BG46">
        <v>469</v>
      </c>
      <c r="BH46">
        <v>473</v>
      </c>
      <c r="BI46">
        <v>465</v>
      </c>
      <c r="BJ46">
        <v>465</v>
      </c>
      <c r="BK46">
        <v>465</v>
      </c>
      <c r="BL46">
        <v>465</v>
      </c>
      <c r="BM46">
        <v>465</v>
      </c>
      <c r="BN46">
        <v>465</v>
      </c>
      <c r="BO46">
        <v>469</v>
      </c>
      <c r="BP46">
        <v>470</v>
      </c>
      <c r="BQ46">
        <v>470</v>
      </c>
      <c r="BR46">
        <v>474</v>
      </c>
      <c r="BS46">
        <v>474</v>
      </c>
    </row>
    <row r="47" spans="1:71" x14ac:dyDescent="0.3">
      <c r="A47" t="s">
        <v>203</v>
      </c>
      <c r="B47">
        <v>1029</v>
      </c>
      <c r="C47">
        <v>1021</v>
      </c>
      <c r="D47">
        <v>1016</v>
      </c>
      <c r="E47">
        <v>369</v>
      </c>
      <c r="F47">
        <v>356</v>
      </c>
      <c r="G47">
        <v>352</v>
      </c>
      <c r="H47">
        <v>357</v>
      </c>
      <c r="I47">
        <v>352</v>
      </c>
      <c r="J47">
        <v>353</v>
      </c>
      <c r="K47">
        <v>357</v>
      </c>
      <c r="L47">
        <v>353</v>
      </c>
      <c r="M47">
        <v>353</v>
      </c>
      <c r="N47">
        <v>362</v>
      </c>
      <c r="O47">
        <v>362</v>
      </c>
      <c r="P47">
        <v>366</v>
      </c>
      <c r="Q47">
        <v>370</v>
      </c>
      <c r="R47">
        <v>374</v>
      </c>
      <c r="S47">
        <v>391</v>
      </c>
      <c r="T47">
        <v>946</v>
      </c>
      <c r="U47">
        <v>946</v>
      </c>
      <c r="V47">
        <v>946</v>
      </c>
      <c r="W47">
        <v>950</v>
      </c>
      <c r="X47">
        <v>967</v>
      </c>
      <c r="Y47">
        <v>1077</v>
      </c>
      <c r="Z47">
        <v>1107</v>
      </c>
      <c r="AA47">
        <v>332</v>
      </c>
      <c r="AB47">
        <v>324</v>
      </c>
      <c r="AC47">
        <v>315</v>
      </c>
      <c r="AD47">
        <v>319</v>
      </c>
      <c r="AE47">
        <v>315</v>
      </c>
      <c r="AF47">
        <v>315</v>
      </c>
      <c r="AG47">
        <v>311</v>
      </c>
      <c r="AH47">
        <v>306</v>
      </c>
      <c r="AI47">
        <v>311</v>
      </c>
      <c r="AJ47">
        <v>311</v>
      </c>
      <c r="AK47">
        <v>307</v>
      </c>
      <c r="AL47">
        <v>307</v>
      </c>
      <c r="AM47">
        <v>312</v>
      </c>
      <c r="AN47">
        <v>308</v>
      </c>
      <c r="AO47">
        <v>312</v>
      </c>
      <c r="AP47">
        <v>312</v>
      </c>
      <c r="AQ47">
        <v>317</v>
      </c>
      <c r="AR47">
        <v>317</v>
      </c>
      <c r="AS47">
        <v>339</v>
      </c>
      <c r="AT47">
        <v>348</v>
      </c>
      <c r="AU47">
        <v>370</v>
      </c>
      <c r="AV47">
        <v>577</v>
      </c>
      <c r="AW47">
        <v>577</v>
      </c>
      <c r="AX47">
        <v>577</v>
      </c>
      <c r="AY47">
        <v>581</v>
      </c>
      <c r="AZ47">
        <v>585</v>
      </c>
      <c r="BA47">
        <v>585</v>
      </c>
      <c r="BB47">
        <v>598</v>
      </c>
      <c r="BC47">
        <v>598</v>
      </c>
      <c r="BD47">
        <v>490</v>
      </c>
      <c r="BE47">
        <v>486</v>
      </c>
      <c r="BF47">
        <v>473</v>
      </c>
      <c r="BG47">
        <v>473</v>
      </c>
      <c r="BH47">
        <v>465</v>
      </c>
      <c r="BI47">
        <v>465</v>
      </c>
      <c r="BJ47">
        <v>465</v>
      </c>
      <c r="BK47">
        <v>465</v>
      </c>
      <c r="BL47">
        <v>465</v>
      </c>
      <c r="BM47">
        <v>465</v>
      </c>
      <c r="BN47">
        <v>465</v>
      </c>
      <c r="BO47">
        <v>469</v>
      </c>
      <c r="BP47">
        <v>470</v>
      </c>
      <c r="BQ47">
        <v>474</v>
      </c>
      <c r="BR47">
        <v>470</v>
      </c>
      <c r="BS47">
        <v>474</v>
      </c>
    </row>
    <row r="56" spans="1:1" x14ac:dyDescent="0.3">
      <c r="A56" t="s">
        <v>199</v>
      </c>
    </row>
    <row r="57" spans="1:1" x14ac:dyDescent="0.3">
      <c r="A57" t="s">
        <v>200</v>
      </c>
    </row>
    <row r="58" spans="1:1" x14ac:dyDescent="0.3">
      <c r="A58" t="s">
        <v>201</v>
      </c>
    </row>
  </sheetData>
  <mergeCells count="1">
    <mergeCell ref="O25:Q25"/>
  </mergeCells>
  <conditionalFormatting sqref="G4:AE11">
    <cfRule type="cellIs" dxfId="7" priority="9" operator="lessThan">
      <formula>G$1</formula>
    </cfRule>
  </conditionalFormatting>
  <conditionalFormatting sqref="H4:AE9">
    <cfRule type="cellIs" dxfId="6" priority="8" operator="lessThan">
      <formula>H$1</formula>
    </cfRule>
  </conditionalFormatting>
  <conditionalFormatting sqref="N27:S32 O27:O34 N27:N35">
    <cfRule type="cellIs" dxfId="5" priority="6" operator="equal">
      <formula>TRUE</formula>
    </cfRule>
  </conditionalFormatting>
  <conditionalFormatting sqref="G10:AE10">
    <cfRule type="cellIs" dxfId="4" priority="5" operator="lessThan">
      <formula>G$1</formula>
    </cfRule>
  </conditionalFormatting>
  <conditionalFormatting sqref="N33:S33">
    <cfRule type="cellIs" dxfId="3" priority="4" operator="equal">
      <formula>TRUE</formula>
    </cfRule>
  </conditionalFormatting>
  <conditionalFormatting sqref="N34:S34">
    <cfRule type="cellIs" dxfId="2" priority="3" operator="equal">
      <formula>TRUE</formula>
    </cfRule>
  </conditionalFormatting>
  <conditionalFormatting sqref="O35">
    <cfRule type="cellIs" dxfId="1" priority="2" operator="equal">
      <formula>TRUE</formula>
    </cfRule>
  </conditionalFormatting>
  <conditionalFormatting sqref="N35:S35">
    <cfRule type="cellIs" dxfId="0" priority="1" operator="equal">
      <formula>TRUE</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73147-23B7-44BD-8868-0149373C92E9}">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radar</vt:lpstr>
      <vt:lpstr>measurements</vt:lpstr>
      <vt:lpstr>actual calibration</vt:lpstr>
      <vt:lpstr>Sheet2</vt:lpstr>
      <vt:lpstr>Sheet3</vt:lpstr>
      <vt:lpstr>screen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HenkJan van der Pol | Bond3D</dc:creator>
  <cp:lastModifiedBy>HenkJan van der Pol | Bond3D</cp:lastModifiedBy>
  <dcterms:created xsi:type="dcterms:W3CDTF">2021-08-22T10:39:05Z</dcterms:created>
  <dcterms:modified xsi:type="dcterms:W3CDTF">2021-08-24T23:36:14Z</dcterms:modified>
</cp:coreProperties>
</file>