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namedSheetViews/namedSheetView1.xml" ContentType="application/vnd.ms-excel.namedsheetview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n2applied.sharepoint.com/sites/RD/Projects/N2-PNG Stability and qualification/"/>
    </mc:Choice>
  </mc:AlternateContent>
  <xr:revisionPtr revIDLastSave="4761" documentId="8_{D38B7C48-85EA-44B7-B795-273DEE6767C9}" xr6:coauthVersionLast="47" xr6:coauthVersionMax="47" xr10:uidLastSave="{B0ED8A90-F2FD-435B-B530-5FFD8BDE2B30}"/>
  <bookViews>
    <workbookView xWindow="-120" yWindow="-120" windowWidth="29040" windowHeight="15720" activeTab="1" xr2:uid="{00000000-000D-0000-FFFF-FFFF00000000}"/>
  </bookViews>
  <sheets>
    <sheet name="2024-1018-TestLog" sheetId="5" r:id="rId1"/>
    <sheet name="DSE material loss" sheetId="12" r:id="rId2"/>
    <sheet name="bilder" sheetId="11" r:id="rId3"/>
    <sheet name="Input_file_generator" sheetId="6" r:id="rId4"/>
    <sheet name="Results" sheetId="7" r:id="rId5"/>
    <sheet name="Sheet1" sheetId="10" r:id="rId6"/>
  </sheets>
  <definedNames>
    <definedName name="_xlnm._FilterDatabase" localSheetId="0" hidden="1">'2024-1018-TestLog'!$A$9:$BQ$169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2" l="1" a="1"/>
  <c r="B2" i="12" s="1"/>
  <c r="A2" i="12" a="1"/>
  <c r="A2" i="12" s="1"/>
  <c r="Y119" i="5"/>
  <c r="Z119" i="5"/>
  <c r="Y149" i="5"/>
  <c r="Z149" i="5"/>
  <c r="AC149" i="5"/>
  <c r="Y150" i="5"/>
  <c r="Z150" i="5"/>
  <c r="AC150" i="5"/>
  <c r="Y151" i="5"/>
  <c r="Z151" i="5"/>
  <c r="AC151" i="5"/>
  <c r="Y152" i="5"/>
  <c r="Z152" i="5"/>
  <c r="AC152" i="5"/>
  <c r="Y153" i="5"/>
  <c r="Z153" i="5"/>
  <c r="AC153" i="5"/>
  <c r="Y154" i="5"/>
  <c r="Z154" i="5"/>
  <c r="AC154" i="5"/>
  <c r="Y155" i="5"/>
  <c r="Z155" i="5"/>
  <c r="AC155" i="5"/>
  <c r="Y156" i="5"/>
  <c r="Z156" i="5"/>
  <c r="AC156" i="5"/>
  <c r="Y157" i="5"/>
  <c r="Z157" i="5"/>
  <c r="AC157" i="5"/>
  <c r="Y158" i="5"/>
  <c r="Z158" i="5"/>
  <c r="AC158" i="5"/>
  <c r="Y159" i="5"/>
  <c r="Z159" i="5"/>
  <c r="AC159" i="5"/>
  <c r="Y160" i="5"/>
  <c r="Z160" i="5"/>
  <c r="AC160" i="5"/>
  <c r="Y161" i="5"/>
  <c r="Z161" i="5"/>
  <c r="AC161" i="5"/>
  <c r="Y162" i="5"/>
  <c r="Z162" i="5"/>
  <c r="AC162" i="5"/>
  <c r="Y163" i="5"/>
  <c r="Z163" i="5"/>
  <c r="AC163" i="5"/>
  <c r="Y164" i="5"/>
  <c r="Z164" i="5"/>
  <c r="AC164" i="5"/>
  <c r="Y165" i="5"/>
  <c r="Z165" i="5"/>
  <c r="AC165" i="5"/>
  <c r="Y166" i="5"/>
  <c r="Z166" i="5"/>
  <c r="AC166" i="5"/>
  <c r="Y167" i="5"/>
  <c r="Z167" i="5"/>
  <c r="AC167" i="5"/>
  <c r="Y168" i="5"/>
  <c r="Z168" i="5"/>
  <c r="AC168" i="5"/>
  <c r="Y135" i="5"/>
  <c r="Z135" i="5"/>
  <c r="AC135" i="5"/>
  <c r="Y136" i="5"/>
  <c r="Z136" i="5"/>
  <c r="AC136" i="5"/>
  <c r="Y137" i="5"/>
  <c r="Z137" i="5"/>
  <c r="AC137" i="5"/>
  <c r="Y138" i="5"/>
  <c r="Z138" i="5"/>
  <c r="AC138" i="5"/>
  <c r="Y139" i="5"/>
  <c r="Z139" i="5"/>
  <c r="AC139" i="5"/>
  <c r="Y140" i="5"/>
  <c r="Z140" i="5"/>
  <c r="AC140" i="5"/>
  <c r="Y141" i="5"/>
  <c r="Z141" i="5"/>
  <c r="AC141" i="5"/>
  <c r="Y142" i="5"/>
  <c r="Z142" i="5"/>
  <c r="AC142" i="5"/>
  <c r="Y143" i="5"/>
  <c r="Z143" i="5"/>
  <c r="AC143" i="5"/>
  <c r="Y144" i="5"/>
  <c r="Z144" i="5"/>
  <c r="AC144" i="5"/>
  <c r="Y145" i="5"/>
  <c r="Z145" i="5"/>
  <c r="AC145" i="5"/>
  <c r="Y146" i="5"/>
  <c r="Z146" i="5"/>
  <c r="AC146" i="5"/>
  <c r="Y147" i="5"/>
  <c r="Z147" i="5"/>
  <c r="AC147" i="5"/>
  <c r="Y148" i="5"/>
  <c r="Z148" i="5"/>
  <c r="AC148" i="5"/>
  <c r="AC127" i="5"/>
  <c r="AC128" i="5"/>
  <c r="AC129" i="5"/>
  <c r="AC130" i="5"/>
  <c r="AC131" i="5"/>
  <c r="AC132" i="5"/>
  <c r="AC133" i="5"/>
  <c r="AC134" i="5"/>
  <c r="Z127" i="5"/>
  <c r="Z128" i="5"/>
  <c r="Z129" i="5"/>
  <c r="Z130" i="5"/>
  <c r="Z131" i="5"/>
  <c r="Z132" i="5"/>
  <c r="Z133" i="5"/>
  <c r="Z134" i="5"/>
  <c r="Y127" i="5"/>
  <c r="Y128" i="5"/>
  <c r="Y129" i="5"/>
  <c r="Y130" i="5"/>
  <c r="Y131" i="5"/>
  <c r="Y132" i="5"/>
  <c r="Y133" i="5"/>
  <c r="Y134" i="5"/>
  <c r="AC122" i="5"/>
  <c r="AC123" i="5"/>
  <c r="AC124" i="5"/>
  <c r="AC125" i="5"/>
  <c r="AC126" i="5"/>
  <c r="Y122" i="5"/>
  <c r="Y123" i="5"/>
  <c r="Y124" i="5"/>
  <c r="Y125" i="5"/>
  <c r="Y126" i="5"/>
  <c r="Z122" i="5"/>
  <c r="Z123" i="5"/>
  <c r="Z124" i="5"/>
  <c r="Z125" i="5"/>
  <c r="Z126" i="5"/>
  <c r="AC121" i="5"/>
  <c r="Z121" i="5"/>
  <c r="Y121" i="5"/>
  <c r="AC120" i="5"/>
  <c r="Z120" i="5"/>
  <c r="Y120" i="5"/>
  <c r="AC118" i="5"/>
  <c r="Z118" i="5"/>
  <c r="Y118" i="5"/>
  <c r="Z104" i="5"/>
  <c r="AC119" i="5" l="1"/>
  <c r="AC117" i="5"/>
  <c r="Z117" i="5"/>
  <c r="Y117" i="5"/>
  <c r="AC116" i="5"/>
  <c r="Z116" i="5"/>
  <c r="Y116" i="5"/>
  <c r="AC115" i="5"/>
  <c r="Z115" i="5"/>
  <c r="Y115" i="5"/>
  <c r="AC114" i="5"/>
  <c r="Z114" i="5"/>
  <c r="Y114" i="5"/>
  <c r="AC113" i="5"/>
  <c r="Z113" i="5"/>
  <c r="Y113" i="5"/>
  <c r="AC112" i="5"/>
  <c r="Z112" i="5"/>
  <c r="Y112" i="5"/>
  <c r="AC111" i="5"/>
  <c r="Z111" i="5"/>
  <c r="Y111" i="5"/>
  <c r="AC110" i="5"/>
  <c r="Z110" i="5"/>
  <c r="Y110" i="5"/>
  <c r="AC109" i="5"/>
  <c r="Z109" i="5"/>
  <c r="Y109" i="5"/>
  <c r="Y99" i="5"/>
  <c r="Y101" i="5"/>
  <c r="Y100" i="5"/>
  <c r="AF92" i="5" l="1"/>
  <c r="AF93" i="5"/>
  <c r="AF94" i="5"/>
  <c r="AF95" i="5"/>
  <c r="AF96" i="5"/>
  <c r="AF97" i="5"/>
  <c r="AF99" i="5"/>
  <c r="AF100" i="5"/>
  <c r="AF101" i="5"/>
  <c r="AC99" i="5"/>
  <c r="Z99" i="5"/>
  <c r="Y93" i="5"/>
  <c r="Y66" i="5"/>
  <c r="Y67" i="5"/>
  <c r="Y68" i="5"/>
  <c r="Y69" i="5"/>
  <c r="Y70" i="5"/>
  <c r="Y71" i="5"/>
  <c r="Y72" i="5"/>
  <c r="Y73" i="5"/>
  <c r="Y74" i="5"/>
  <c r="Y75" i="5"/>
  <c r="Y76" i="5"/>
  <c r="Y77" i="5"/>
  <c r="Y78" i="5"/>
  <c r="Y79" i="5"/>
  <c r="Y80" i="5"/>
  <c r="Y81" i="5"/>
  <c r="Y82" i="5"/>
  <c r="Y83" i="5"/>
  <c r="Y84" i="5"/>
  <c r="Y85" i="5"/>
  <c r="Y86" i="5"/>
  <c r="Y87" i="5"/>
  <c r="Y88" i="5"/>
  <c r="Y89" i="5"/>
  <c r="Y90" i="5"/>
  <c r="Y91" i="5"/>
  <c r="Y92" i="5"/>
  <c r="Y94" i="5"/>
  <c r="Y95" i="5"/>
  <c r="Y96" i="5"/>
  <c r="Y97" i="5"/>
  <c r="Y98" i="5"/>
  <c r="Y102" i="5"/>
  <c r="Y103" i="5"/>
  <c r="Y104" i="5"/>
  <c r="Y105" i="5"/>
  <c r="Y106" i="5"/>
  <c r="Y107" i="5"/>
  <c r="Y108" i="5"/>
  <c r="AF81" i="5"/>
  <c r="AF82" i="5"/>
  <c r="AF83" i="5"/>
  <c r="AF84" i="5"/>
  <c r="AF85" i="5"/>
  <c r="AF86" i="5"/>
  <c r="AF87" i="5"/>
  <c r="AF88" i="5"/>
  <c r="AF89" i="5"/>
  <c r="AF90" i="5"/>
  <c r="AF91" i="5"/>
  <c r="AF80" i="5"/>
  <c r="Z85" i="5"/>
  <c r="AC85" i="5"/>
  <c r="Z86" i="5"/>
  <c r="AC86" i="5"/>
  <c r="Z87" i="5"/>
  <c r="AC87" i="5"/>
  <c r="Z88" i="5"/>
  <c r="AC88" i="5"/>
  <c r="Z89" i="5"/>
  <c r="AC89" i="5"/>
  <c r="Z90" i="5"/>
  <c r="AC90" i="5"/>
  <c r="Z91" i="5"/>
  <c r="AC91" i="5"/>
  <c r="Z92" i="5"/>
  <c r="AC92" i="5"/>
  <c r="Z93" i="5"/>
  <c r="AC93" i="5"/>
  <c r="Z94" i="5"/>
  <c r="AC94" i="5"/>
  <c r="Z95" i="5"/>
  <c r="AC95" i="5"/>
  <c r="Z96" i="5"/>
  <c r="AC96" i="5"/>
  <c r="Z97" i="5"/>
  <c r="AC97" i="5"/>
  <c r="Z98" i="5"/>
  <c r="AC98" i="5"/>
  <c r="AD98" i="5" s="1"/>
  <c r="AF98" i="5" s="1"/>
  <c r="Z100" i="5"/>
  <c r="AC100" i="5"/>
  <c r="Z101" i="5"/>
  <c r="AC101" i="5"/>
  <c r="Z102" i="5"/>
  <c r="AC102" i="5"/>
  <c r="Z103" i="5"/>
  <c r="AC103" i="5"/>
  <c r="AC104" i="5"/>
  <c r="Z105" i="5"/>
  <c r="AC105" i="5"/>
  <c r="Z106" i="5"/>
  <c r="AC106" i="5"/>
  <c r="Z107" i="5"/>
  <c r="AC107" i="5"/>
  <c r="Z108" i="5"/>
  <c r="AC108"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10" i="5"/>
  <c r="C2" i="12" l="1" a="1"/>
  <c r="AC76" i="5"/>
  <c r="AC77" i="5"/>
  <c r="AC78" i="5"/>
  <c r="AC79" i="5"/>
  <c r="AC80" i="5"/>
  <c r="AC81" i="5"/>
  <c r="AC82" i="5"/>
  <c r="AC83" i="5"/>
  <c r="AC84" i="5"/>
  <c r="AC68" i="5"/>
  <c r="AC69" i="5"/>
  <c r="AC70" i="5"/>
  <c r="AC71" i="5"/>
  <c r="AC72" i="5"/>
  <c r="AC73" i="5"/>
  <c r="AC74" i="5"/>
  <c r="AC75" i="5"/>
  <c r="AC62" i="5"/>
  <c r="Y62" i="5"/>
  <c r="Y55" i="5"/>
  <c r="AC55" i="5"/>
  <c r="AC53" i="5"/>
  <c r="AC54" i="5"/>
  <c r="Y54" i="5"/>
  <c r="Y53" i="5"/>
  <c r="Y56" i="5"/>
  <c r="AC56" i="5"/>
  <c r="Y57" i="5"/>
  <c r="AC57" i="5"/>
  <c r="Y58" i="5"/>
  <c r="AC58" i="5"/>
  <c r="Y59" i="5"/>
  <c r="AC59" i="5"/>
  <c r="Y60" i="5"/>
  <c r="AC60" i="5"/>
  <c r="Y61" i="5"/>
  <c r="AC61" i="5"/>
  <c r="Y63" i="5"/>
  <c r="AC63" i="5"/>
  <c r="Y64" i="5"/>
  <c r="AC64" i="5"/>
  <c r="Y65" i="5"/>
  <c r="AC65" i="5"/>
  <c r="AC66" i="5"/>
  <c r="AC67"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10" i="5"/>
  <c r="AC52"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10" i="5"/>
  <c r="Y180" i="5"/>
  <c r="Y181" i="5"/>
  <c r="AO39" i="5"/>
  <c r="AP39" i="5" s="1"/>
  <c r="Y179" i="5"/>
  <c r="C2" i="12" l="1"/>
  <c r="F4" i="12" s="1" a="1"/>
  <c r="J4" i="12" s="1"/>
  <c r="J5" i="12" s="1"/>
  <c r="J6" i="12" s="1"/>
  <c r="AJ4" i="12" a="1"/>
  <c r="AP4" i="12" a="1"/>
  <c r="AD4" i="12" a="1"/>
  <c r="L4" i="12" a="1"/>
  <c r="L4" i="12" s="1"/>
  <c r="X4" i="12" a="1"/>
  <c r="AB4" i="12" s="1"/>
  <c r="AB5" i="12" s="1"/>
  <c r="AB6" i="12" s="1"/>
  <c r="AB7" i="12" s="1"/>
  <c r="AB8" i="12" s="1"/>
  <c r="AB9" i="12" s="1"/>
  <c r="AB10" i="12" s="1"/>
  <c r="AB11" i="12" s="1"/>
  <c r="AB12" i="12" s="1"/>
  <c r="AB13" i="12" s="1"/>
  <c r="AB14" i="12" s="1"/>
  <c r="AB15" i="12" s="1"/>
  <c r="AB16" i="12" s="1"/>
  <c r="AB17" i="12" s="1"/>
  <c r="AB18" i="12" s="1"/>
  <c r="AB19" i="12" s="1"/>
  <c r="AB20" i="12" s="1"/>
  <c r="AB21" i="12" s="1"/>
  <c r="AB22" i="12" s="1"/>
  <c r="AB23" i="12" s="1"/>
  <c r="AB24" i="12" s="1"/>
  <c r="AB25" i="12" s="1"/>
  <c r="AB26" i="12" s="1"/>
  <c r="R4" i="12" a="1"/>
  <c r="V4" i="12" s="1"/>
  <c r="V5" i="12" s="1"/>
  <c r="V6" i="12" s="1"/>
  <c r="V7" i="12" s="1"/>
  <c r="V8" i="12" s="1"/>
  <c r="V9" i="12" s="1"/>
  <c r="V10" i="12" s="1"/>
  <c r="V11" i="12" s="1"/>
  <c r="V12" i="12" s="1"/>
  <c r="V13" i="12" s="1"/>
  <c r="V14" i="12" s="1"/>
  <c r="V15" i="12" s="1"/>
  <c r="V16" i="12" s="1"/>
  <c r="V17" i="12" s="1"/>
  <c r="V18" i="12" s="1"/>
  <c r="V19" i="12" s="1"/>
  <c r="V20" i="12" s="1"/>
  <c r="V21" i="12" s="1"/>
  <c r="V22" i="12" s="1"/>
  <c r="V23" i="12" s="1"/>
  <c r="V24" i="12" s="1"/>
  <c r="V25" i="12" s="1"/>
  <c r="V26" i="12" s="1"/>
  <c r="V27" i="12" s="1"/>
  <c r="V28" i="12" s="1"/>
  <c r="V29" i="12" s="1"/>
  <c r="V30" i="12" s="1"/>
  <c r="V31" i="12" s="1"/>
  <c r="V32" i="12" s="1"/>
  <c r="V33" i="12" s="1"/>
  <c r="AO37" i="5"/>
  <c r="AP37" i="5" s="1"/>
  <c r="AO38" i="5"/>
  <c r="AP38" i="5" s="1"/>
  <c r="AO36" i="5"/>
  <c r="AP36" i="5" s="1"/>
  <c r="AT4" i="12" l="1"/>
  <c r="AT5" i="12" s="1"/>
  <c r="AT6" i="12" s="1"/>
  <c r="AT7" i="12" s="1"/>
  <c r="AT8" i="12" s="1"/>
  <c r="AP4" i="12"/>
  <c r="AS4" i="12" s="1"/>
  <c r="AS5" i="12" s="1"/>
  <c r="AS6" i="12" s="1"/>
  <c r="AS7" i="12" s="1"/>
  <c r="AS8" i="12" s="1"/>
  <c r="AN4" i="12"/>
  <c r="AN5" i="12" s="1"/>
  <c r="AN6" i="12" s="1"/>
  <c r="AN7" i="12" s="1"/>
  <c r="AN8" i="12" s="1"/>
  <c r="AJ4" i="12"/>
  <c r="AM4" i="12" s="1"/>
  <c r="AM5" i="12" s="1"/>
  <c r="AM6" i="12" s="1"/>
  <c r="AM7" i="12" s="1"/>
  <c r="AM8" i="12" s="1"/>
  <c r="F4" i="12"/>
  <c r="I4" i="12" s="1"/>
  <c r="I5" i="12" s="1"/>
  <c r="I6" i="12" s="1"/>
  <c r="AH4" i="12"/>
  <c r="AH5" i="12" s="1"/>
  <c r="AH6" i="12" s="1"/>
  <c r="AH7" i="12" s="1"/>
  <c r="AD4" i="12"/>
  <c r="AG4" i="12" s="1"/>
  <c r="AG5" i="12" s="1"/>
  <c r="AG6" i="12" s="1"/>
  <c r="AG7" i="12" s="1"/>
  <c r="AB27" i="12"/>
  <c r="AB28" i="12" s="1"/>
  <c r="AB29" i="12" s="1"/>
  <c r="AB30" i="12" s="1"/>
  <c r="AB31" i="12" s="1"/>
  <c r="AB32" i="12" s="1"/>
  <c r="P4" i="12"/>
  <c r="P5" i="12" s="1"/>
  <c r="P6" i="12" s="1"/>
  <c r="P7" i="12" s="1"/>
  <c r="P8" i="12" s="1"/>
  <c r="P9" i="12" s="1"/>
  <c r="P10" i="12" s="1"/>
  <c r="P11" i="12" s="1"/>
  <c r="P12" i="12" s="1"/>
  <c r="P13" i="12" s="1"/>
  <c r="P14" i="12" s="1"/>
  <c r="P15" i="12" s="1"/>
  <c r="P16" i="12" s="1"/>
  <c r="P17" i="12" s="1"/>
  <c r="P18" i="12" s="1"/>
  <c r="P19" i="12" s="1"/>
  <c r="P20" i="12" s="1"/>
  <c r="P21" i="12" s="1"/>
  <c r="P22" i="12" s="1"/>
  <c r="P23" i="12" s="1"/>
  <c r="P24" i="12" s="1"/>
  <c r="P25" i="12" s="1"/>
  <c r="P26" i="12" s="1"/>
  <c r="P27" i="12" s="1"/>
  <c r="P28" i="12" s="1"/>
  <c r="P29" i="12" s="1"/>
  <c r="P30" i="12" s="1"/>
  <c r="P31" i="12" s="1"/>
  <c r="P32" i="12" s="1"/>
  <c r="P33" i="12" s="1"/>
  <c r="P34" i="12" s="1"/>
  <c r="P35" i="12" s="1"/>
  <c r="P36" i="12" s="1"/>
  <c r="P37" i="12" s="1"/>
  <c r="O4" i="12"/>
  <c r="O5" i="12" s="1"/>
  <c r="O6" i="12" s="1"/>
  <c r="O7" i="12" s="1"/>
  <c r="O8" i="12" s="1"/>
  <c r="O9" i="12" s="1"/>
  <c r="O10" i="12" s="1"/>
  <c r="O11" i="12" s="1"/>
  <c r="O12" i="12" s="1"/>
  <c r="O13" i="12" s="1"/>
  <c r="O14" i="12" s="1"/>
  <c r="O15" i="12" s="1"/>
  <c r="O16" i="12" s="1"/>
  <c r="O17" i="12" s="1"/>
  <c r="O18" i="12" s="1"/>
  <c r="O19" i="12" s="1"/>
  <c r="O20" i="12" s="1"/>
  <c r="O21" i="12" s="1"/>
  <c r="O22" i="12" s="1"/>
  <c r="O23" i="12" s="1"/>
  <c r="O24" i="12" s="1"/>
  <c r="O25" i="12" s="1"/>
  <c r="O26" i="12" s="1"/>
  <c r="O27" i="12" s="1"/>
  <c r="O28" i="12" s="1"/>
  <c r="O29" i="12" s="1"/>
  <c r="O30" i="12" s="1"/>
  <c r="O31" i="12" s="1"/>
  <c r="O32" i="12" s="1"/>
  <c r="O33" i="12" s="1"/>
  <c r="O34" i="12" s="1"/>
  <c r="O35" i="12" s="1"/>
  <c r="O36" i="12" s="1"/>
  <c r="R4" i="12"/>
  <c r="U4" i="12" s="1"/>
  <c r="U5" i="12" s="1"/>
  <c r="U6" i="12" s="1"/>
  <c r="U7" i="12" s="1"/>
  <c r="U8" i="12" s="1"/>
  <c r="U9" i="12" s="1"/>
  <c r="U10" i="12" s="1"/>
  <c r="U11" i="12" s="1"/>
  <c r="U12" i="12" s="1"/>
  <c r="U13" i="12" s="1"/>
  <c r="U14" i="12" s="1"/>
  <c r="U15" i="12" s="1"/>
  <c r="U16" i="12" s="1"/>
  <c r="U17" i="12" s="1"/>
  <c r="U18" i="12" s="1"/>
  <c r="U19" i="12" s="1"/>
  <c r="U20" i="12" s="1"/>
  <c r="U21" i="12" s="1"/>
  <c r="U22" i="12" s="1"/>
  <c r="U23" i="12" s="1"/>
  <c r="U24" i="12" s="1"/>
  <c r="U25" i="12" s="1"/>
  <c r="U26" i="12" s="1"/>
  <c r="U27" i="12" s="1"/>
  <c r="U28" i="12" s="1"/>
  <c r="U29" i="12" s="1"/>
  <c r="U30" i="12" s="1"/>
  <c r="U31" i="12" s="1"/>
  <c r="U32" i="12" s="1"/>
  <c r="U33" i="12" s="1"/>
  <c r="X4" i="12"/>
  <c r="AA4" i="12" s="1"/>
  <c r="AA5" i="12" s="1"/>
  <c r="AA6" i="12" s="1"/>
  <c r="AA7" i="12" s="1"/>
  <c r="AA8" i="12" s="1"/>
  <c r="AA9" i="12" s="1"/>
  <c r="AA10" i="12" s="1"/>
  <c r="AA11" i="12" s="1"/>
  <c r="AA12" i="12" s="1"/>
  <c r="AA13" i="12" s="1"/>
  <c r="AA14" i="12" s="1"/>
  <c r="AA15" i="12" s="1"/>
  <c r="AA16" i="12" s="1"/>
  <c r="AA17" i="12" s="1"/>
  <c r="AA18" i="12" s="1"/>
  <c r="AA19" i="12" s="1"/>
  <c r="AA20" i="12" s="1"/>
  <c r="AA21" i="12" s="1"/>
  <c r="AA22" i="12" s="1"/>
  <c r="AA23" i="12" s="1"/>
  <c r="AA24" i="12" s="1"/>
  <c r="AA25" i="12" s="1"/>
  <c r="AA26" i="12" s="1"/>
  <c r="AA27" i="12" s="1"/>
  <c r="AA28" i="12" s="1"/>
  <c r="AA29" i="12" s="1"/>
  <c r="AA30" i="12" s="1"/>
  <c r="AA31" i="12" s="1"/>
  <c r="AA32" i="12" s="1"/>
  <c r="AO43" i="5"/>
  <c r="AP43" i="5" s="1"/>
  <c r="AO44" i="5"/>
  <c r="AP44" i="5" s="1"/>
  <c r="BG44" i="5"/>
  <c r="BI44" i="5" s="1"/>
  <c r="BJ44" i="5" s="1"/>
  <c r="BL44" i="5" s="1"/>
  <c r="BH44" i="5"/>
  <c r="BD44" i="5"/>
  <c r="BD33" i="5"/>
  <c r="BG33" i="5"/>
  <c r="BI33" i="5" s="1"/>
  <c r="BJ33" i="5" s="1"/>
  <c r="BL33" i="5" s="1"/>
  <c r="BH33" i="5"/>
  <c r="BD34" i="5"/>
  <c r="BG34" i="5"/>
  <c r="BI34" i="5" s="1"/>
  <c r="BJ34" i="5" s="1"/>
  <c r="BL34" i="5" s="1"/>
  <c r="BH34" i="5"/>
  <c r="BD35" i="5"/>
  <c r="BG35" i="5"/>
  <c r="BI35" i="5" s="1"/>
  <c r="BJ35" i="5" s="1"/>
  <c r="BL35" i="5" s="1"/>
  <c r="BH35" i="5"/>
  <c r="BD43" i="5"/>
  <c r="BG43" i="5"/>
  <c r="BI43" i="5" s="1"/>
  <c r="BJ43" i="5" s="1"/>
  <c r="BL43" i="5" s="1"/>
  <c r="BH43" i="5"/>
  <c r="AO34" i="5"/>
  <c r="AP34" i="5" s="1"/>
  <c r="AO35" i="5"/>
  <c r="AP35" i="5" s="1"/>
  <c r="BD30" i="5"/>
  <c r="BG30" i="5"/>
  <c r="BI30" i="5" s="1"/>
  <c r="BJ30" i="5" s="1"/>
  <c r="BL30" i="5" s="1"/>
  <c r="BH30" i="5"/>
  <c r="BD31" i="5"/>
  <c r="BG31" i="5"/>
  <c r="BI31" i="5" s="1"/>
  <c r="BJ31" i="5" s="1"/>
  <c r="BL31" i="5" s="1"/>
  <c r="BH31" i="5"/>
  <c r="BD32" i="5"/>
  <c r="BG32" i="5"/>
  <c r="BI32" i="5" s="1"/>
  <c r="BJ32" i="5" s="1"/>
  <c r="BL32" i="5" s="1"/>
  <c r="BH32" i="5"/>
  <c r="AO11" i="5"/>
  <c r="AP11" i="5" s="1"/>
  <c r="AO12" i="5"/>
  <c r="AP12" i="5" s="1"/>
  <c r="AO13" i="5"/>
  <c r="AP13" i="5" s="1"/>
  <c r="AO14" i="5"/>
  <c r="AP14" i="5" s="1"/>
  <c r="AO15" i="5"/>
  <c r="AP15" i="5" s="1"/>
  <c r="AO16" i="5"/>
  <c r="AP16" i="5" s="1"/>
  <c r="AO17" i="5"/>
  <c r="AP17" i="5" s="1"/>
  <c r="AO18" i="5"/>
  <c r="AP18" i="5" s="1"/>
  <c r="AO19" i="5"/>
  <c r="AP19" i="5" s="1"/>
  <c r="AO20" i="5"/>
  <c r="AP20" i="5" s="1"/>
  <c r="AO21" i="5"/>
  <c r="AP21" i="5" s="1"/>
  <c r="AO22" i="5"/>
  <c r="AP22" i="5" s="1"/>
  <c r="AO23" i="5"/>
  <c r="AP23" i="5" s="1"/>
  <c r="AO24" i="5"/>
  <c r="AP24" i="5" s="1"/>
  <c r="AO25" i="5"/>
  <c r="AP25" i="5" s="1"/>
  <c r="AO26" i="5"/>
  <c r="AP26" i="5" s="1"/>
  <c r="AO27" i="5"/>
  <c r="AP27" i="5" s="1"/>
  <c r="AO28" i="5"/>
  <c r="AP28" i="5" s="1"/>
  <c r="AO29" i="5"/>
  <c r="AP29" i="5" s="1"/>
  <c r="AO30" i="5"/>
  <c r="AP30" i="5" s="1"/>
  <c r="AO31" i="5"/>
  <c r="AP31" i="5" s="1"/>
  <c r="AO32" i="5"/>
  <c r="AP32" i="5" s="1"/>
  <c r="AO33" i="5"/>
  <c r="AP33" i="5" s="1"/>
  <c r="AO10" i="5"/>
  <c r="AP10" i="5" s="1"/>
  <c r="AB24" i="6"/>
  <c r="AA24" i="6"/>
  <c r="AB23" i="6"/>
  <c r="AA23" i="6"/>
  <c r="AB22" i="6"/>
  <c r="AA22" i="6"/>
  <c r="AB21" i="6"/>
  <c r="AA21" i="6"/>
  <c r="AB20" i="6"/>
  <c r="AA20" i="6"/>
  <c r="AB19" i="6"/>
  <c r="AA19" i="6"/>
  <c r="AB18" i="6"/>
  <c r="AA18" i="6"/>
  <c r="AB17" i="6"/>
  <c r="AA17" i="6"/>
  <c r="AB16" i="6"/>
  <c r="AA16" i="6"/>
  <c r="AB15" i="6"/>
  <c r="AA15" i="6"/>
  <c r="AB14" i="6"/>
  <c r="AA14" i="6"/>
  <c r="AB13" i="6"/>
  <c r="AA13" i="6"/>
  <c r="AB12" i="6"/>
  <c r="AA12" i="6"/>
  <c r="AB11" i="6"/>
  <c r="AA11" i="6"/>
  <c r="AB10" i="6"/>
  <c r="AA10" i="6"/>
  <c r="AB9" i="6"/>
  <c r="AA9" i="6"/>
  <c r="AB8" i="6"/>
  <c r="AA8" i="6"/>
  <c r="AB7" i="6"/>
  <c r="AA7" i="6"/>
  <c r="AB6" i="6"/>
  <c r="AA6" i="6"/>
  <c r="P24" i="6"/>
  <c r="O24" i="6"/>
  <c r="N24" i="6"/>
  <c r="P23" i="6"/>
  <c r="O23" i="6"/>
  <c r="N23" i="6"/>
  <c r="P22" i="6"/>
  <c r="O22" i="6"/>
  <c r="N22" i="6"/>
  <c r="P21" i="6"/>
  <c r="O21" i="6"/>
  <c r="N21" i="6"/>
  <c r="P20" i="6"/>
  <c r="O20" i="6"/>
  <c r="N20" i="6"/>
  <c r="P19" i="6"/>
  <c r="O19" i="6"/>
  <c r="N19" i="6"/>
  <c r="P18" i="6"/>
  <c r="O18" i="6"/>
  <c r="N18" i="6"/>
  <c r="P17" i="6"/>
  <c r="O17" i="6"/>
  <c r="N17" i="6"/>
  <c r="P16" i="6"/>
  <c r="O16" i="6"/>
  <c r="N16" i="6"/>
  <c r="P15" i="6"/>
  <c r="O15" i="6"/>
  <c r="N15" i="6"/>
  <c r="P14" i="6"/>
  <c r="O14" i="6"/>
  <c r="N14" i="6"/>
  <c r="P13" i="6"/>
  <c r="O13" i="6"/>
  <c r="N13" i="6"/>
  <c r="P12" i="6"/>
  <c r="O12" i="6"/>
  <c r="N12" i="6"/>
  <c r="P11" i="6"/>
  <c r="O11" i="6"/>
  <c r="N11" i="6"/>
  <c r="P10" i="6"/>
  <c r="O10" i="6"/>
  <c r="N10" i="6"/>
  <c r="P9" i="6"/>
  <c r="O9" i="6"/>
  <c r="N9" i="6"/>
  <c r="P8" i="6"/>
  <c r="O8" i="6"/>
  <c r="N8" i="6"/>
  <c r="P7" i="6"/>
  <c r="O7" i="6"/>
  <c r="N7" i="6"/>
  <c r="P6" i="6"/>
  <c r="O6" i="6"/>
  <c r="N6" i="6"/>
  <c r="BD11" i="5"/>
  <c r="BG11" i="5"/>
  <c r="BI11" i="5" s="1"/>
  <c r="BJ11" i="5" s="1"/>
  <c r="BL11" i="5" s="1"/>
  <c r="BH11" i="5"/>
  <c r="BD12" i="5"/>
  <c r="BG12" i="5"/>
  <c r="BI12" i="5" s="1"/>
  <c r="BJ12" i="5" s="1"/>
  <c r="BL12" i="5" s="1"/>
  <c r="BH12" i="5"/>
  <c r="BD13" i="5"/>
  <c r="BG13" i="5"/>
  <c r="BI13" i="5" s="1"/>
  <c r="BJ13" i="5" s="1"/>
  <c r="BL13" i="5" s="1"/>
  <c r="BH13" i="5"/>
  <c r="BD14" i="5"/>
  <c r="BG14" i="5"/>
  <c r="BI14" i="5" s="1"/>
  <c r="BJ14" i="5" s="1"/>
  <c r="BL14" i="5" s="1"/>
  <c r="BH14" i="5"/>
  <c r="BD15" i="5"/>
  <c r="BG15" i="5"/>
  <c r="BI15" i="5" s="1"/>
  <c r="BJ15" i="5" s="1"/>
  <c r="BL15" i="5" s="1"/>
  <c r="BH15" i="5"/>
  <c r="BD16" i="5"/>
  <c r="BG16" i="5"/>
  <c r="BI16" i="5" s="1"/>
  <c r="BJ16" i="5" s="1"/>
  <c r="BL16" i="5" s="1"/>
  <c r="BH16" i="5"/>
  <c r="BD17" i="5"/>
  <c r="BG17" i="5"/>
  <c r="BI17" i="5" s="1"/>
  <c r="BJ17" i="5" s="1"/>
  <c r="BL17" i="5" s="1"/>
  <c r="BH17" i="5"/>
  <c r="BD18" i="5"/>
  <c r="BG18" i="5"/>
  <c r="BI18" i="5" s="1"/>
  <c r="BJ18" i="5" s="1"/>
  <c r="BL18" i="5" s="1"/>
  <c r="BH18" i="5"/>
  <c r="BD19" i="5"/>
  <c r="BG19" i="5"/>
  <c r="BI19" i="5" s="1"/>
  <c r="BJ19" i="5" s="1"/>
  <c r="BL19" i="5" s="1"/>
  <c r="BH19" i="5"/>
  <c r="BD20" i="5"/>
  <c r="BG20" i="5"/>
  <c r="BI20" i="5" s="1"/>
  <c r="BJ20" i="5" s="1"/>
  <c r="BL20" i="5" s="1"/>
  <c r="BH20" i="5"/>
  <c r="BD21" i="5"/>
  <c r="BG21" i="5"/>
  <c r="BI21" i="5" s="1"/>
  <c r="BJ21" i="5" s="1"/>
  <c r="BL21" i="5" s="1"/>
  <c r="BH21" i="5"/>
  <c r="BD22" i="5"/>
  <c r="BG22" i="5"/>
  <c r="BI22" i="5" s="1"/>
  <c r="BJ22" i="5" s="1"/>
  <c r="BL22" i="5" s="1"/>
  <c r="BH22" i="5"/>
  <c r="BD23" i="5"/>
  <c r="BG23" i="5"/>
  <c r="BI23" i="5" s="1"/>
  <c r="BJ23" i="5" s="1"/>
  <c r="BL23" i="5" s="1"/>
  <c r="BH23" i="5"/>
  <c r="BD24" i="5"/>
  <c r="BG24" i="5"/>
  <c r="BI24" i="5" s="1"/>
  <c r="BJ24" i="5" s="1"/>
  <c r="BL24" i="5" s="1"/>
  <c r="BH24" i="5"/>
  <c r="BD25" i="5"/>
  <c r="BG25" i="5"/>
  <c r="BI25" i="5" s="1"/>
  <c r="BJ25" i="5" s="1"/>
  <c r="BL25" i="5" s="1"/>
  <c r="BH25" i="5"/>
  <c r="BD26" i="5"/>
  <c r="BG26" i="5"/>
  <c r="BI26" i="5" s="1"/>
  <c r="BJ26" i="5" s="1"/>
  <c r="BL26" i="5" s="1"/>
  <c r="BH26" i="5"/>
  <c r="BD27" i="5"/>
  <c r="BG27" i="5"/>
  <c r="BI27" i="5" s="1"/>
  <c r="BJ27" i="5" s="1"/>
  <c r="BL27" i="5" s="1"/>
  <c r="BH27" i="5"/>
  <c r="BD28" i="5"/>
  <c r="BG28" i="5"/>
  <c r="BI28" i="5" s="1"/>
  <c r="BJ28" i="5" s="1"/>
  <c r="BL28" i="5" s="1"/>
  <c r="BH28" i="5"/>
  <c r="BD29" i="5"/>
  <c r="BG29" i="5"/>
  <c r="BI29" i="5" s="1"/>
  <c r="BJ29" i="5" s="1"/>
  <c r="BL29" i="5" s="1"/>
  <c r="BH29" i="5"/>
  <c r="AD44" i="12" l="1"/>
  <c r="BG6" i="5"/>
  <c r="BD10" i="5"/>
  <c r="G13" i="6" l="1"/>
  <c r="G14" i="6"/>
  <c r="G15" i="6"/>
  <c r="G16" i="6"/>
  <c r="G17" i="6"/>
  <c r="G18" i="6"/>
  <c r="G19" i="6"/>
  <c r="G20" i="6"/>
  <c r="G21" i="6"/>
  <c r="G22" i="6"/>
  <c r="G23" i="6"/>
  <c r="G24" i="6"/>
  <c r="F13" i="6"/>
  <c r="F14" i="6"/>
  <c r="F15" i="6"/>
  <c r="F16" i="6"/>
  <c r="F17" i="6"/>
  <c r="F18" i="6"/>
  <c r="F19" i="6"/>
  <c r="F20" i="6"/>
  <c r="F21" i="6"/>
  <c r="F22" i="6"/>
  <c r="F23" i="6"/>
  <c r="F24" i="6"/>
  <c r="E13" i="6"/>
  <c r="E14" i="6"/>
  <c r="E15" i="6"/>
  <c r="E16" i="6"/>
  <c r="E17" i="6"/>
  <c r="E18" i="6"/>
  <c r="E19" i="6"/>
  <c r="E20" i="6"/>
  <c r="E21" i="6"/>
  <c r="E22" i="6"/>
  <c r="E23" i="6"/>
  <c r="E24" i="6"/>
  <c r="L7" i="6" l="1"/>
  <c r="L8" i="6"/>
  <c r="L9" i="6"/>
  <c r="L10" i="6"/>
  <c r="L11" i="6"/>
  <c r="L12" i="6"/>
  <c r="L13" i="6"/>
  <c r="L14" i="6"/>
  <c r="L15" i="6"/>
  <c r="L16" i="6"/>
  <c r="L17" i="6"/>
  <c r="L18" i="6"/>
  <c r="L19" i="6"/>
  <c r="L20" i="6"/>
  <c r="L21" i="6"/>
  <c r="L22" i="6"/>
  <c r="L23" i="6"/>
  <c r="L24" i="6"/>
  <c r="W7" i="6"/>
  <c r="W8" i="6"/>
  <c r="W9" i="6"/>
  <c r="W10" i="6"/>
  <c r="W11" i="6"/>
  <c r="W12" i="6"/>
  <c r="W13" i="6"/>
  <c r="W14" i="6"/>
  <c r="W15" i="6"/>
  <c r="W16" i="6"/>
  <c r="W17" i="6"/>
  <c r="W18" i="6"/>
  <c r="W19" i="6"/>
  <c r="W20" i="6"/>
  <c r="W21" i="6"/>
  <c r="W22" i="6"/>
  <c r="W23" i="6"/>
  <c r="W24" i="6"/>
  <c r="A7" i="6"/>
  <c r="A8" i="6"/>
  <c r="A9" i="6"/>
  <c r="A10" i="6"/>
  <c r="A11" i="6"/>
  <c r="A12" i="6"/>
  <c r="A13" i="6"/>
  <c r="A14" i="6"/>
  <c r="A15" i="6"/>
  <c r="A16" i="6"/>
  <c r="A17" i="6"/>
  <c r="A18" i="6"/>
  <c r="A19" i="6"/>
  <c r="A20" i="6"/>
  <c r="A21" i="6"/>
  <c r="A22" i="6"/>
  <c r="A23" i="6"/>
  <c r="A24" i="6"/>
  <c r="A6" i="6"/>
  <c r="J23" i="6"/>
  <c r="K23" i="6"/>
  <c r="M23" i="6"/>
  <c r="R23" i="6"/>
  <c r="S23" i="6"/>
  <c r="X23" i="6"/>
  <c r="Z23" i="6"/>
  <c r="J24" i="6"/>
  <c r="K24" i="6"/>
  <c r="M24" i="6"/>
  <c r="R24" i="6"/>
  <c r="S24" i="6"/>
  <c r="X24" i="6"/>
  <c r="Z24" i="6"/>
  <c r="Z7" i="6"/>
  <c r="Z8" i="6"/>
  <c r="Z9" i="6"/>
  <c r="Z10" i="6"/>
  <c r="Z11" i="6"/>
  <c r="Z12" i="6"/>
  <c r="Z13" i="6"/>
  <c r="Z14" i="6"/>
  <c r="Z15" i="6"/>
  <c r="Z16" i="6"/>
  <c r="Z17" i="6"/>
  <c r="Z18" i="6"/>
  <c r="Z19" i="6"/>
  <c r="Z20" i="6"/>
  <c r="Z21" i="6"/>
  <c r="Z22" i="6"/>
  <c r="X7" i="6"/>
  <c r="X8" i="6"/>
  <c r="X9" i="6"/>
  <c r="X10" i="6"/>
  <c r="X11" i="6"/>
  <c r="X12" i="6"/>
  <c r="X13" i="6"/>
  <c r="X14" i="6"/>
  <c r="X15" i="6"/>
  <c r="X16" i="6"/>
  <c r="X17" i="6"/>
  <c r="X18" i="6"/>
  <c r="X19" i="6"/>
  <c r="X20" i="6"/>
  <c r="X21" i="6"/>
  <c r="X22" i="6"/>
  <c r="R7" i="6"/>
  <c r="S7" i="6"/>
  <c r="R8" i="6"/>
  <c r="S8" i="6"/>
  <c r="R9" i="6"/>
  <c r="S9" i="6"/>
  <c r="R10" i="6"/>
  <c r="S10" i="6"/>
  <c r="R11" i="6"/>
  <c r="S11" i="6"/>
  <c r="R12" i="6"/>
  <c r="S12" i="6"/>
  <c r="R13" i="6"/>
  <c r="S13" i="6"/>
  <c r="R14" i="6"/>
  <c r="S14" i="6"/>
  <c r="R15" i="6"/>
  <c r="S15" i="6"/>
  <c r="R16" i="6"/>
  <c r="S16" i="6"/>
  <c r="R17" i="6"/>
  <c r="S17" i="6"/>
  <c r="R18" i="6"/>
  <c r="S18" i="6"/>
  <c r="R19" i="6"/>
  <c r="S19" i="6"/>
  <c r="R20" i="6"/>
  <c r="S20" i="6"/>
  <c r="R21" i="6"/>
  <c r="S21" i="6"/>
  <c r="R22" i="6"/>
  <c r="S22" i="6"/>
  <c r="M7" i="6"/>
  <c r="M8" i="6"/>
  <c r="M9" i="6"/>
  <c r="M10" i="6"/>
  <c r="M11" i="6"/>
  <c r="M12" i="6"/>
  <c r="M13" i="6"/>
  <c r="M14" i="6"/>
  <c r="M15" i="6"/>
  <c r="M16" i="6"/>
  <c r="M17" i="6"/>
  <c r="M18" i="6"/>
  <c r="M19" i="6"/>
  <c r="M20" i="6"/>
  <c r="M21" i="6"/>
  <c r="M22" i="6"/>
  <c r="K7" i="6"/>
  <c r="K8" i="6"/>
  <c r="K9" i="6"/>
  <c r="K10" i="6"/>
  <c r="K11" i="6"/>
  <c r="K12" i="6"/>
  <c r="K13" i="6"/>
  <c r="K14" i="6"/>
  <c r="K15" i="6"/>
  <c r="K16" i="6"/>
  <c r="K17" i="6"/>
  <c r="K18" i="6"/>
  <c r="K19" i="6"/>
  <c r="K20" i="6"/>
  <c r="K21" i="6"/>
  <c r="K22" i="6"/>
  <c r="J7" i="6"/>
  <c r="J8" i="6"/>
  <c r="J9" i="6"/>
  <c r="J10" i="6"/>
  <c r="J11" i="6"/>
  <c r="J12" i="6"/>
  <c r="J13" i="6"/>
  <c r="J14" i="6"/>
  <c r="J15" i="6"/>
  <c r="J16" i="6"/>
  <c r="J17" i="6"/>
  <c r="J18" i="6"/>
  <c r="J19" i="6"/>
  <c r="J20" i="6"/>
  <c r="J21" i="6"/>
  <c r="J22" i="6"/>
  <c r="F7" i="6"/>
  <c r="G7" i="6"/>
  <c r="F8" i="6"/>
  <c r="G8" i="6"/>
  <c r="F9" i="6"/>
  <c r="G9" i="6"/>
  <c r="F10" i="6"/>
  <c r="G10" i="6"/>
  <c r="F11" i="6"/>
  <c r="G11" i="6"/>
  <c r="F12" i="6"/>
  <c r="G12" i="6"/>
  <c r="G6" i="6"/>
  <c r="F6" i="6"/>
  <c r="E7" i="6"/>
  <c r="E8" i="6"/>
  <c r="E9" i="6"/>
  <c r="E10" i="6"/>
  <c r="E11" i="6"/>
  <c r="E12" i="6"/>
  <c r="BH10" i="5"/>
  <c r="BG10" i="5"/>
  <c r="BI10" i="5" s="1"/>
  <c r="BJ10" i="5" s="1"/>
  <c r="W6" i="6"/>
  <c r="X6" i="6"/>
  <c r="Z6" i="6"/>
  <c r="S6" i="6"/>
  <c r="R6" i="6"/>
  <c r="M6" i="6"/>
  <c r="L6" i="6"/>
  <c r="K6" i="6"/>
  <c r="J6" i="6"/>
  <c r="E6" i="6"/>
  <c r="BL10" i="5"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<sst xmlns="http://schemas.openxmlformats.org/spreadsheetml/2006/main" count="1699" uniqueCount="632">
  <si>
    <t>Project</t>
  </si>
  <si>
    <t>Project no</t>
  </si>
  <si>
    <t>2024-1068</t>
  </si>
  <si>
    <t>Standard temperature</t>
  </si>
  <si>
    <t>K</t>
  </si>
  <si>
    <t>Cp</t>
  </si>
  <si>
    <t>Objective</t>
  </si>
  <si>
    <t>Tuning and qualification of the new N2-PNG</t>
  </si>
  <si>
    <t>Standard pressure</t>
  </si>
  <si>
    <t>Pa</t>
  </si>
  <si>
    <t>Density air</t>
  </si>
  <si>
    <t>Main project</t>
  </si>
  <si>
    <t>Mol mas N</t>
  </si>
  <si>
    <t>g/mol</t>
  </si>
  <si>
    <t>Testbench</t>
  </si>
  <si>
    <t>TB14</t>
  </si>
  <si>
    <t>R</t>
  </si>
  <si>
    <t>J/(K*mol)</t>
  </si>
  <si>
    <t>Measurements</t>
  </si>
  <si>
    <t>FESTO</t>
  </si>
  <si>
    <t>SENSOR IFM11</t>
  </si>
  <si>
    <t>DSE electrode at end of exp</t>
  </si>
  <si>
    <t>Test ID</t>
  </si>
  <si>
    <t>Run Order</t>
  </si>
  <si>
    <t>TB</t>
  </si>
  <si>
    <t>Start Date [dd.mm.yyyy]</t>
  </si>
  <si>
    <t>Exp start Time [hh:mm]</t>
  </si>
  <si>
    <t>Stop date
 [dd.mm.yyy]</t>
  </si>
  <si>
    <t>Exp stop Time [hh:mm]</t>
  </si>
  <si>
    <t>Duration [h]</t>
  </si>
  <si>
    <t>Quench diameter
[mm]</t>
  </si>
  <si>
    <t>Quench distance
[mm]</t>
  </si>
  <si>
    <t>Running mode</t>
  </si>
  <si>
    <t>Target Power [kW]</t>
  </si>
  <si>
    <t>Target current [A]</t>
  </si>
  <si>
    <t>Target voltage [V]</t>
  </si>
  <si>
    <t>Target aiflow [m3/h]</t>
  </si>
  <si>
    <t>Swirlinator type</t>
  </si>
  <si>
    <t>Swirlinator inlets</t>
  </si>
  <si>
    <t>Inlet diameter [mm]</t>
  </si>
  <si>
    <t>Coolant temp [C]</t>
  </si>
  <si>
    <t xml:space="preserve">DSE </t>
  </si>
  <si>
    <t>DSE type</t>
  </si>
  <si>
    <t>USE #</t>
  </si>
  <si>
    <t>DSE weight before [g]</t>
  </si>
  <si>
    <t>DSE weight after [g]</t>
  </si>
  <si>
    <t>DSE material loss [g/h]</t>
  </si>
  <si>
    <t>DSE material loss [g]</t>
  </si>
  <si>
    <t>USE depth before [mm]</t>
  </si>
  <si>
    <t>USE depth after [mm]</t>
  </si>
  <si>
    <t>USE material loss [mm/h]</t>
  </si>
  <si>
    <t>ARSes</t>
  </si>
  <si>
    <t>Unsuccesful ARS?</t>
  </si>
  <si>
    <t>ARSes/h</t>
  </si>
  <si>
    <t>Specific enthalpy [kWh/m3]</t>
  </si>
  <si>
    <t>FESTO air flow [Nm³/h]</t>
  </si>
  <si>
    <t>Airflow FT2201 (inlet 1) [Nm³/h]</t>
  </si>
  <si>
    <t>Bronkhorst air flow [Nm³/h]</t>
  </si>
  <si>
    <t>Pipe outer diameter [mm]</t>
  </si>
  <si>
    <t>Pipe inner diameter [mm]</t>
  </si>
  <si>
    <t>Tube length [mm]</t>
  </si>
  <si>
    <t>Length of arc (end to end electrodes) [mm]</t>
  </si>
  <si>
    <t>Energy [kWh]</t>
  </si>
  <si>
    <t>material loss [g/kWh]</t>
  </si>
  <si>
    <t>Tip</t>
  </si>
  <si>
    <t>USE wear [mm]</t>
  </si>
  <si>
    <t>Swirl inlet</t>
  </si>
  <si>
    <t>Voltage mean [V]</t>
  </si>
  <si>
    <t>Min voltage [V]</t>
  </si>
  <si>
    <t>Max Voltage [V]</t>
  </si>
  <si>
    <t>Voltage range 
[V]</t>
  </si>
  <si>
    <t>Plasma  power [kW]</t>
  </si>
  <si>
    <t>Socket power [kW]</t>
  </si>
  <si>
    <t>Inlet pressure [bar]</t>
  </si>
  <si>
    <t>Gas temp TT2201</t>
  </si>
  <si>
    <t>Running time test [h]</t>
  </si>
  <si>
    <t>FTIR NO [%]</t>
  </si>
  <si>
    <t>FTIR NO2 [%]</t>
  </si>
  <si>
    <t>New FTIR NOX corrected</t>
  </si>
  <si>
    <t>Avg. Temp</t>
  </si>
  <si>
    <t>N fixation rate [kgN/hr]</t>
  </si>
  <si>
    <t>N Energy cost [kWh/kgN]</t>
  </si>
  <si>
    <t>Comment</t>
  </si>
  <si>
    <t>Observations / destination</t>
  </si>
  <si>
    <t>SLARP+C</t>
  </si>
  <si>
    <t>W1</t>
  </si>
  <si>
    <t>W-12-80-batch1</t>
  </si>
  <si>
    <t>N2 style 8mm</t>
  </si>
  <si>
    <t>Vanskelig å starte. Må ha flow under 24m3, da tenner den vanligvis. Over det vil den ikke tenne. Når den tenner er det vanskelig å holde spenningen stabil. Går tilsynelatende stabilt når den først starter</t>
  </si>
  <si>
    <t>239/259</t>
  </si>
  <si>
    <t>Startet med printa PLA-rør som er 20mm kortere. Sprakk etter 30m, så ble erstattet av det lange I POM. Kortere rør ga lavere spenning og riktigere flow. Lettere å få start når den først gnistret.</t>
  </si>
  <si>
    <t>La på ekstra ledning mellom nedstrømsholder og rør. Så ut til å hjelpe marginalt på oppstart. Maskinerte ru overflate på rørholder oppstrøm, startet på første forsøk med 28m3</t>
  </si>
  <si>
    <t>2/4</t>
  </si>
  <si>
    <t>239/241</t>
  </si>
  <si>
    <t>Enormt mye trøbbel med starting. Mye stopp/start og kjøring på rare parametre.</t>
  </si>
  <si>
    <t>Kjører med 2mm kortere swirlinator for mer stabil start. Noe ustabilitet, stopper innimellom. Verre på høy spenning. Starter lett. Tydelige spor etter lysbue mellom holder og DSE. Etter inspeksjon</t>
  </si>
  <si>
    <t>Fokus på kontakt i DSE. Forsøk med corddeler mellom DSE og kjølekappe. Stopper fortsatt innimellom</t>
  </si>
  <si>
    <t>W5</t>
  </si>
  <si>
    <t>W-12-80-batch1-Circribs</t>
  </si>
  <si>
    <t>241/261</t>
  </si>
  <si>
    <t>DSE med riller fra Viking. Grafittpakninger. Mye forskjellig kjøring fra 25-30kW, og 0.87 - 0.97 SE</t>
  </si>
  <si>
    <t>NA</t>
  </si>
  <si>
    <t>Mange forskjellige konfigurasjoner, men alt med 12mm DSE fra Viking med Riller. 25-30kW effekt. Mest 27kW.</t>
  </si>
  <si>
    <t>241/246</t>
  </si>
  <si>
    <t>Stor swirlinator. Grafittpakninger. Stabil kjøring på 27kW og ca 0.9 entalpi. DSE med riller fra Viking</t>
  </si>
  <si>
    <t>Samme som over, men med ledende o-ringer. 3099190. DSE med riller fra Viking</t>
  </si>
  <si>
    <t>Mest maskinerbar swirlinator v2. Ledende O-ringer. Mest 27kW kjøring og resonanstuning. DSE med riller fra Viking</t>
  </si>
  <si>
    <t>SA</t>
  </si>
  <si>
    <t>WinCu-11-80-SA</t>
  </si>
  <si>
    <t>Modifisert SA DSE</t>
  </si>
  <si>
    <t>DIS</t>
  </si>
  <si>
    <t>DIS swirlinator. Modifisert SA DSE</t>
  </si>
  <si>
    <t>CSS5</t>
  </si>
  <si>
    <t>W-12-80-batch2-longribs</t>
  </si>
  <si>
    <t>DIS swirlinator, 12mm W elektrode med langsetterspor. Kjøring avbrutt pga ankomst av ny elektrode….</t>
  </si>
  <si>
    <t>CSS6</t>
  </si>
  <si>
    <t>W-12-80-CSS-batch2-fancy</t>
  </si>
  <si>
    <t>DIS swirlinator, 12mm W elektrode fra CSS med påpresset kobberhylse med spor</t>
  </si>
  <si>
    <t>W-12-80-CSS-batch2-naked</t>
  </si>
  <si>
    <t>DIS swirlinator, 12mm W elektrode fra CSS helt blank</t>
  </si>
  <si>
    <t>DIS swirlinator, 12mm W elektrode fra CSS med påpresset kobberhylse med spor. Veldig ujevn overflate innvendig etter forrige kjøring, kan ha påvirket slitasjen</t>
  </si>
  <si>
    <t>06-06-2024</t>
  </si>
  <si>
    <t>07-06-2024</t>
  </si>
  <si>
    <t>CSS1</t>
  </si>
  <si>
    <t>10-06-2024</t>
  </si>
  <si>
    <t>CSS2</t>
  </si>
  <si>
    <t>11-06-2024</t>
  </si>
  <si>
    <t>Kjører på 32A istedenfor 33</t>
  </si>
  <si>
    <t>W2</t>
  </si>
  <si>
    <t>12-06-2024</t>
  </si>
  <si>
    <t>New USE at 9:45</t>
  </si>
  <si>
    <t>13-06-2024</t>
  </si>
  <si>
    <t>CSS4</t>
  </si>
  <si>
    <t>14-06-2024</t>
  </si>
  <si>
    <t>CSS3</t>
  </si>
  <si>
    <t>17-06-2024</t>
  </si>
  <si>
    <t>.</t>
  </si>
  <si>
    <t>W4</t>
  </si>
  <si>
    <t>28-06-2024</t>
  </si>
  <si>
    <t>DIS-CSS</t>
  </si>
  <si>
    <t>Power</t>
  </si>
  <si>
    <t>Luftkjølt oppstrømselektrode, 48C settpunkt kjølevæske, svart oksid, har gått varmt?</t>
  </si>
  <si>
    <t>hvit oksidlag på oppstrømselektrode, se bilder på neste ark</t>
  </si>
  <si>
    <t>1-2</t>
  </si>
  <si>
    <t>Plugget et innløp I swirlinator. Ny 210mH spole</t>
  </si>
  <si>
    <t>B19#1</t>
  </si>
  <si>
    <t>W-11-80-batch19</t>
  </si>
  <si>
    <t>New DSE holders and DSE from here. 1" T piece for air inlets, ~40cm 12mm intake hoses</t>
  </si>
  <si>
    <t>B19#2</t>
  </si>
  <si>
    <t>Some of these hours were tested with 12mm coolant hoses</t>
  </si>
  <si>
    <t>Testing of new starter. 500+ starts during this run.</t>
  </si>
  <si>
    <t>B18#1</t>
  </si>
  <si>
    <t>W-11-80-batch18</t>
  </si>
  <si>
    <t>B18#2</t>
  </si>
  <si>
    <t>SMC air controller</t>
  </si>
  <si>
    <t>New N2 starter (with automatic ARS) and SMC air controller. Some running with different parameters to trigger ARS</t>
  </si>
  <si>
    <t>No</t>
  </si>
  <si>
    <t>Started with SLARP+V, but changed to SLARP+C at 16:30 to get a more stable state</t>
  </si>
  <si>
    <t>Yes</t>
  </si>
  <si>
    <t>no</t>
  </si>
  <si>
    <t>Changed setpoint from 30.5 to 31A at 8:51 due to high fluctuations</t>
  </si>
  <si>
    <t>Powermode</t>
  </si>
  <si>
    <t>Stopped. Did not manage to restart. Restarted with 29m3/h flow</t>
  </si>
  <si>
    <t>Stopped due to sensor error</t>
  </si>
  <si>
    <t>Changed starter and did ~20 rapid restarts at end of run</t>
  </si>
  <si>
    <t>Voltage</t>
  </si>
  <si>
    <t xml:space="preserve">Stresstest of starter/PSU. Total of 455 starts </t>
  </si>
  <si>
    <t>Stresstest of starter/PSU. Total of 1563 starts. 1 did not succesfully start</t>
  </si>
  <si>
    <t>Discoverred wron o-ring between DSE and Q1, Suspect NBR, not FKM, FKM ordered.</t>
  </si>
  <si>
    <t>40/45</t>
  </si>
  <si>
    <t>Testing different flows on quench, lots of short runs</t>
  </si>
  <si>
    <t>Horizontal PNG</t>
  </si>
  <si>
    <t>Horizontal PNG, alternative cooling. Safety procedure conducted during this run</t>
  </si>
  <si>
    <t>Horizontal PNG, alternative cooling</t>
  </si>
  <si>
    <t>Rebuilt to vertical position</t>
  </si>
  <si>
    <t>Vulkan 2111</t>
  </si>
  <si>
    <t>29.05.24</t>
  </si>
  <si>
    <t>12.06.24</t>
  </si>
  <si>
    <t>Vulkan 2101</t>
  </si>
  <si>
    <t>13.06.24</t>
  </si>
  <si>
    <t>26.08.24</t>
  </si>
  <si>
    <t>B18#3</t>
  </si>
  <si>
    <t>B18#4</t>
  </si>
  <si>
    <t>Duration of run</t>
  </si>
  <si>
    <t>DSE ID</t>
  </si>
  <si>
    <t>Material loss</t>
  </si>
  <si>
    <t>Runtime</t>
  </si>
  <si>
    <t>ID</t>
  </si>
  <si>
    <t>Total runtime</t>
  </si>
  <si>
    <t>Total material loss</t>
  </si>
  <si>
    <t>2024-1068-A36</t>
  </si>
  <si>
    <t>2024-1068-A37</t>
  </si>
  <si>
    <t>INPUT FILE</t>
  </si>
  <si>
    <t>This document contains N2 Applied proprietary and confidential information. It is intended only for the person or entity to which it is addressed, and any unauthorized use is strictly prohibited. It is provided for limited purposes and shall not be copied, forwarded, transferred to other documents, disseminated or disclosed to any third parties without the prior written consent of N2 Applied.</t>
  </si>
  <si>
    <t>Consentration of anti-freeze [%]</t>
  </si>
  <si>
    <t>21_78 default</t>
  </si>
  <si>
    <t>Only two setpoints to be used simultanously</t>
  </si>
  <si>
    <t>Default if left blank</t>
  </si>
  <si>
    <t>default  30 if left blank</t>
  </si>
  <si>
    <t>default air if left blank</t>
  </si>
  <si>
    <t>2023-1029-20</t>
  </si>
  <si>
    <t>stability_test</t>
  </si>
  <si>
    <t>ÅV</t>
  </si>
  <si>
    <t>TB4, TB5</t>
  </si>
  <si>
    <t>Channel_4</t>
  </si>
  <si>
    <t>01.03.04.02.AA.09</t>
  </si>
  <si>
    <t>Outer diameter of reactor tube [mm]</t>
  </si>
  <si>
    <t>Length of reactor tube [mm]</t>
  </si>
  <si>
    <t>nozzle diameter in quench 1</t>
  </si>
  <si>
    <t>distance from electrode outlet to quench plate [mm]</t>
  </si>
  <si>
    <t>Inner diameter of downstream electrode [mm]</t>
  </si>
  <si>
    <t>Length of downstream electrode [mm]</t>
  </si>
  <si>
    <t xml:space="preserve">Downstream electrode material </t>
  </si>
  <si>
    <t>Could be moved to output ?</t>
  </si>
  <si>
    <t>ID20</t>
  </si>
  <si>
    <t>NU=negative upstream
PU=posititive upstream</t>
  </si>
  <si>
    <t>10 or blank</t>
  </si>
  <si>
    <t>30 or blank</t>
  </si>
  <si>
    <t>1,5 or blank</t>
  </si>
  <si>
    <t>40 or blank</t>
  </si>
  <si>
    <t>JEMA SN / model</t>
  </si>
  <si>
    <t>taken at end of test [hh:mm]</t>
  </si>
  <si>
    <t>Default de-ionised water if left blank</t>
  </si>
  <si>
    <t>Specify components and concentrations</t>
  </si>
  <si>
    <t>Type-SN</t>
  </si>
  <si>
    <t>gas concentration</t>
  </si>
  <si>
    <t>exp_ID</t>
  </si>
  <si>
    <t>alias</t>
  </si>
  <si>
    <t>responsible</t>
  </si>
  <si>
    <t>machine_ID</t>
  </si>
  <si>
    <t>hw_sp_start</t>
  </si>
  <si>
    <t>exp_start</t>
  </si>
  <si>
    <t>exp_stop</t>
  </si>
  <si>
    <t>plasma_gas_instr</t>
  </si>
  <si>
    <t>PNG_config</t>
  </si>
  <si>
    <t>tube_OD</t>
  </si>
  <si>
    <t>tube_L</t>
  </si>
  <si>
    <t>nozzle_diam</t>
  </si>
  <si>
    <t>quench_dist</t>
  </si>
  <si>
    <t>DSE_diam</t>
  </si>
  <si>
    <t>DSE_L</t>
  </si>
  <si>
    <t>DSE_material</t>
  </si>
  <si>
    <t>US_electrode_ID</t>
  </si>
  <si>
    <t>DS_electrode_ID</t>
  </si>
  <si>
    <t>polarity</t>
  </si>
  <si>
    <t>current_sp</t>
  </si>
  <si>
    <t>airflow_1_sp</t>
  </si>
  <si>
    <t>airflow_2_sp</t>
  </si>
  <si>
    <t>enthalpy_sp</t>
  </si>
  <si>
    <t>power_sp</t>
  </si>
  <si>
    <t>power_supp_ID</t>
  </si>
  <si>
    <t>cumltv_runtime</t>
  </si>
  <si>
    <t>DSE_wgt_before</t>
  </si>
  <si>
    <t>DSE_wgt_after</t>
  </si>
  <si>
    <t>cool_liq_T2301</t>
  </si>
  <si>
    <t>cool_liq_T2302</t>
  </si>
  <si>
    <t>cool_liq_sp_C</t>
  </si>
  <si>
    <t>cool_liq_filter</t>
  </si>
  <si>
    <t>ingas_comp</t>
  </si>
  <si>
    <t>optimal_quench</t>
  </si>
  <si>
    <t>DP</t>
  </si>
  <si>
    <t>TB6</t>
  </si>
  <si>
    <t>N/A</t>
  </si>
  <si>
    <t>400ATC-001</t>
  </si>
  <si>
    <t>WO200414-1</t>
  </si>
  <si>
    <t>TB7</t>
  </si>
  <si>
    <t>400ATC-002</t>
  </si>
  <si>
    <t>WO200414-2</t>
  </si>
  <si>
    <t>TB8</t>
  </si>
  <si>
    <t>400ATC-003</t>
  </si>
  <si>
    <t>WO200414-3</t>
  </si>
  <si>
    <t>delay_hw_to_start_min</t>
  </si>
  <si>
    <t>exp_length_min</t>
  </si>
  <si>
    <t>FT2001_flow_mean</t>
  </si>
  <si>
    <t>FT2001_flow_std</t>
  </si>
  <si>
    <t>FT2001_flow_max</t>
  </si>
  <si>
    <t>FT2001_flow_min</t>
  </si>
  <si>
    <t>FT2001_temperature_mean</t>
  </si>
  <si>
    <t>FT2001_temperature_std</t>
  </si>
  <si>
    <t>FT2001_temperature_max</t>
  </si>
  <si>
    <t>FT2001_temperature_min</t>
  </si>
  <si>
    <t>FT2001_pressure_mean</t>
  </si>
  <si>
    <t>FT2001_pressure_std</t>
  </si>
  <si>
    <t>FT2001_pressure_max</t>
  </si>
  <si>
    <t>FT2001_pressure_min</t>
  </si>
  <si>
    <t>G2101_arc_current_mean</t>
  </si>
  <si>
    <t>G2101_arc_current_std</t>
  </si>
  <si>
    <t>G2101_arc_current_max</t>
  </si>
  <si>
    <t>G2101_arc_current_min</t>
  </si>
  <si>
    <t>G2101_arc_power_mean</t>
  </si>
  <si>
    <t>G2101_arc_power_std</t>
  </si>
  <si>
    <t>G2101_arc_power_max</t>
  </si>
  <si>
    <t>G2101_arc_power_min</t>
  </si>
  <si>
    <t>G2101_arc_voltage_mean</t>
  </si>
  <si>
    <t>G2101_arc_voltage_std</t>
  </si>
  <si>
    <t>G2101_arc_voltage_max</t>
  </si>
  <si>
    <t>G2101_arc_voltage_min</t>
  </si>
  <si>
    <t>B2201_specific_enthalpy_mean</t>
  </si>
  <si>
    <t>B2201_specific_enthalpy_std</t>
  </si>
  <si>
    <t>B2201_specific_enthalpy_max</t>
  </si>
  <si>
    <t>B2201_specific_enthalpy_min</t>
  </si>
  <si>
    <t>FT2301_flow_mean</t>
  </si>
  <si>
    <t>FT2301_flow_std</t>
  </si>
  <si>
    <t>FT2301_flow_max</t>
  </si>
  <si>
    <t>FT2301_flow_min</t>
  </si>
  <si>
    <t>FT2301_temperature_mean</t>
  </si>
  <si>
    <t>FT2301_temperature_std</t>
  </si>
  <si>
    <t>FT2301_temperature_max</t>
  </si>
  <si>
    <t>FT2301_temperature_min</t>
  </si>
  <si>
    <t>FT2303_flow_mean</t>
  </si>
  <si>
    <t>FT2303_flow_std</t>
  </si>
  <si>
    <t>FT2303_flow_max</t>
  </si>
  <si>
    <t>FT2303_flow_min</t>
  </si>
  <si>
    <t>FT2303_temperature_mean</t>
  </si>
  <si>
    <t>FT2303_temperature_std</t>
  </si>
  <si>
    <t>FT2303_temperature_max</t>
  </si>
  <si>
    <t>FT2303_temperature_min</t>
  </si>
  <si>
    <t>TT2302_temperature_mean</t>
  </si>
  <si>
    <t>TT2302_temperature_std</t>
  </si>
  <si>
    <t>TT2302_temperature_max</t>
  </si>
  <si>
    <t>TT2302_temperature_min</t>
  </si>
  <si>
    <t>PT2301_pressure_mean</t>
  </si>
  <si>
    <t>PT2301_pressure_std</t>
  </si>
  <si>
    <t>PT2301_pressure_max</t>
  </si>
  <si>
    <t>PT2301_pressure_min</t>
  </si>
  <si>
    <t>PT2301_temperature_mean</t>
  </si>
  <si>
    <t>PT2301_temperature_std</t>
  </si>
  <si>
    <t>PT2301_temperature_max</t>
  </si>
  <si>
    <t>PT2301_temperature_min</t>
  </si>
  <si>
    <t>TT2301_temperature_mean</t>
  </si>
  <si>
    <t>TT2301_temperature_std</t>
  </si>
  <si>
    <t>TT2301_temperature_max</t>
  </si>
  <si>
    <t>TT2301_temperature_min</t>
  </si>
  <si>
    <t>LT2301_level_mean</t>
  </si>
  <si>
    <t>LT2301_level_std</t>
  </si>
  <si>
    <t>LT2301_level_max</t>
  </si>
  <si>
    <t>LT2301_level_min</t>
  </si>
  <si>
    <t>LT2301_temperature_mean</t>
  </si>
  <si>
    <t>LT2301_temperature_std</t>
  </si>
  <si>
    <t>LT2301_temperature_max</t>
  </si>
  <si>
    <t>LT2301_temperature_min</t>
  </si>
  <si>
    <t>QT2301_conductivity_mean</t>
  </si>
  <si>
    <t>QT2301_conductivity_std</t>
  </si>
  <si>
    <t>QT2301_conductivity_max</t>
  </si>
  <si>
    <t>QT2301_conductivity_min</t>
  </si>
  <si>
    <t>QT2301_temperature_mean</t>
  </si>
  <si>
    <t>QT2301_temperature_std</t>
  </si>
  <si>
    <t>QT2301_temperature_max</t>
  </si>
  <si>
    <t>QT2301_temperature_min</t>
  </si>
  <si>
    <t>TT2201_temperature_mean</t>
  </si>
  <si>
    <t>TT2201_temperature_std</t>
  </si>
  <si>
    <t>TT2201_temperature_max</t>
  </si>
  <si>
    <t>TT2201_temperature_min</t>
  </si>
  <si>
    <t>TT2202_temperature_mean</t>
  </si>
  <si>
    <t>TT2202_temperature_std</t>
  </si>
  <si>
    <t>TT2202_temperature_max</t>
  </si>
  <si>
    <t>TT2202_temperature_min</t>
  </si>
  <si>
    <t>TT2305_temperature_mean</t>
  </si>
  <si>
    <t>TT2305_temperature_std</t>
  </si>
  <si>
    <t>TT2305_temperature_max</t>
  </si>
  <si>
    <t>TT2305_temperature_min</t>
  </si>
  <si>
    <t>TT2304_temperature_mean</t>
  </si>
  <si>
    <t>TT2304_temperature_std</t>
  </si>
  <si>
    <t>TT2304_temperature_max</t>
  </si>
  <si>
    <t>TT2304_temperature_min</t>
  </si>
  <si>
    <t>TT2306_temperature_mean</t>
  </si>
  <si>
    <t>TT2306_temperature_std</t>
  </si>
  <si>
    <t>TT2306_temperature_max</t>
  </si>
  <si>
    <t>TT2306_temperature_min</t>
  </si>
  <si>
    <t>TT2307_temperature_mean</t>
  </si>
  <si>
    <t>TT2307_temperature_std</t>
  </si>
  <si>
    <t>TT2307_temperature_max</t>
  </si>
  <si>
    <t>TT2307_temperature_min</t>
  </si>
  <si>
    <t>FT2302_flow_mean</t>
  </si>
  <si>
    <t>FT2302_flow_std</t>
  </si>
  <si>
    <t>FT2302_flow_max</t>
  </si>
  <si>
    <t>FT2302_flow_min</t>
  </si>
  <si>
    <t>FT2302_temperature_mean</t>
  </si>
  <si>
    <t>FT2302_temperature_std</t>
  </si>
  <si>
    <t>FT2302_temperature_max</t>
  </si>
  <si>
    <t>FT2302_temperature_min</t>
  </si>
  <si>
    <t>LT2302_level_mean</t>
  </si>
  <si>
    <t>LT2302_level_std</t>
  </si>
  <si>
    <t>LT2302_level_max</t>
  </si>
  <si>
    <t>LT2302_level_min</t>
  </si>
  <si>
    <t>LT2302_temperature_mean</t>
  </si>
  <si>
    <t>LT2302_temperature_std</t>
  </si>
  <si>
    <t>LT2302_temperature_max</t>
  </si>
  <si>
    <t>LT2302_temperature_min</t>
  </si>
  <si>
    <t>TT2303_temperature_mean</t>
  </si>
  <si>
    <t>TT2303_temperature_std</t>
  </si>
  <si>
    <t>TT2303_temperature_max</t>
  </si>
  <si>
    <t>TT2303_temperature_min</t>
  </si>
  <si>
    <t>PT2302_pressure_mean</t>
  </si>
  <si>
    <t>PT2302_pressure_std</t>
  </si>
  <si>
    <t>PT2302_pressure_max</t>
  </si>
  <si>
    <t>PT2302_pressure_min</t>
  </si>
  <si>
    <t>PT2302_temperature_mean</t>
  </si>
  <si>
    <t>PT2302_temperature_std</t>
  </si>
  <si>
    <t>PT2302_temperature_max</t>
  </si>
  <si>
    <t>PT2302_temperature_min</t>
  </si>
  <si>
    <t>N2O_Corrected_mean</t>
  </si>
  <si>
    <t>N2O_Corrected_std</t>
  </si>
  <si>
    <t>N2O_Corrected_max</t>
  </si>
  <si>
    <t>N2O_Corrected_min</t>
  </si>
  <si>
    <t>NO2_Corrected_mean</t>
  </si>
  <si>
    <t>NO2_Corrected_std</t>
  </si>
  <si>
    <t>NO2_Corrected_max</t>
  </si>
  <si>
    <t>NO2_Corrected_min</t>
  </si>
  <si>
    <t>NO_Corrected_mean</t>
  </si>
  <si>
    <t>NO_Corrected_std</t>
  </si>
  <si>
    <t>NO_Corrected_max</t>
  </si>
  <si>
    <t>NO_Corrected_min</t>
  </si>
  <si>
    <t>NOx_sum_mean</t>
  </si>
  <si>
    <t>NOx_sum_std</t>
  </si>
  <si>
    <t>NOx_sum_max</t>
  </si>
  <si>
    <t>NOx_sum_min</t>
  </si>
  <si>
    <t>NO_NO2_ratio_mean</t>
  </si>
  <si>
    <t>NO_NO2_ratio_std</t>
  </si>
  <si>
    <t>NO_NO2_ratio_max</t>
  </si>
  <si>
    <t>NO_NO2_ratio_min</t>
  </si>
  <si>
    <t>volt_spread_1min_mean</t>
  </si>
  <si>
    <t>volt_spread_1min_std</t>
  </si>
  <si>
    <t>volt_spread_1min_max</t>
  </si>
  <si>
    <t>volt_spread_1min_min</t>
  </si>
  <si>
    <t>N_fix_rate</t>
  </si>
  <si>
    <t>energy_cost</t>
  </si>
  <si>
    <t>quench1_HT</t>
  </si>
  <si>
    <t>quench2_HT</t>
  </si>
  <si>
    <t>he_HT</t>
  </si>
  <si>
    <t>use_HT</t>
  </si>
  <si>
    <t>dse_HT</t>
  </si>
  <si>
    <t>total_HT</t>
  </si>
  <si>
    <t>2024-1002-N1</t>
  </si>
  <si>
    <t>Wins</t>
  </si>
  <si>
    <t>NU</t>
  </si>
  <si>
    <t>2024-1002-N2</t>
  </si>
  <si>
    <t>2024-1002-N9</t>
  </si>
  <si>
    <t>2024-1002-N10</t>
  </si>
  <si>
    <t>2024-1002-N17</t>
  </si>
  <si>
    <t>2024-1002-N3</t>
  </si>
  <si>
    <t>2024-1002-N4</t>
  </si>
  <si>
    <t>2024-1002-N11</t>
  </si>
  <si>
    <t>2024-1002-N12</t>
  </si>
  <si>
    <t>2024-1002-N18</t>
  </si>
  <si>
    <t>2024-1002-N5</t>
  </si>
  <si>
    <t>2024-1002-N6</t>
  </si>
  <si>
    <t>2024-1002-N13</t>
  </si>
  <si>
    <t>2024-1002-N14</t>
  </si>
  <si>
    <t>2024-1002-N19</t>
  </si>
  <si>
    <t>2024-1002-N7</t>
  </si>
  <si>
    <t>2024-1002-N8</t>
  </si>
  <si>
    <t>2024-1002-N15</t>
  </si>
  <si>
    <t>2024-1002-N16</t>
  </si>
  <si>
    <t>Run 
Order</t>
  </si>
  <si>
    <t>Date 
[yyyy-mm-dd]</t>
  </si>
  <si>
    <t>HW start Time 
[hh:mm]</t>
  </si>
  <si>
    <t>Exp start Time 
[hh:mm]</t>
  </si>
  <si>
    <t>Exp stop Time 
[hh:mm]</t>
  </si>
  <si>
    <t>Duration 
[min]</t>
  </si>
  <si>
    <t>Target Power 
[kW]</t>
  </si>
  <si>
    <t>Specific enthalpy 
[kWh/m³]</t>
  </si>
  <si>
    <t>total air flow 
[Nm³/h]</t>
  </si>
  <si>
    <t>N Energy cost 
[kWh/kgN]</t>
  </si>
  <si>
    <t>Connected to SS for some of the running</t>
  </si>
  <si>
    <t>Some of this run was testing with high backpressure on torch</t>
  </si>
  <si>
    <t xml:space="preserve">Leakage detected in upper O-ring in Q1 </t>
  </si>
  <si>
    <t>Running with high backpressure. 1.8-1.9 barg</t>
  </si>
  <si>
    <t>Running with high backpressure. 1.6-1.9 barg</t>
  </si>
  <si>
    <t>Running with high backpressure. 1.8-2.0 barg</t>
  </si>
  <si>
    <t>Running with high backpressure. 1.9-2.0 barg</t>
  </si>
  <si>
    <t>Running with high backpressure. 1.9-2.1 barg</t>
  </si>
  <si>
    <t>No backpressure. Long FTIR experiment for MM</t>
  </si>
  <si>
    <t>Backpressure 1.7-1.8</t>
  </si>
  <si>
    <t>B52#1</t>
  </si>
  <si>
    <t>2582.6 total run time on B18#2</t>
  </si>
  <si>
    <t>Switched the cooling circuit. Swapped input and output on torch cooling</t>
  </si>
  <si>
    <t>Turned DSE upside down, in an attempt to force the plasma to land before the current indent</t>
  </si>
  <si>
    <t>Checking Quench for clogging (suspected due to alot material loss + steady increase in pressaure and decrease in flow)</t>
  </si>
  <si>
    <t>B52#2</t>
  </si>
  <si>
    <t>B52#3</t>
  </si>
  <si>
    <t>W-11-80-batch52</t>
  </si>
  <si>
    <t>Test_ID</t>
  </si>
  <si>
    <t>2024-1068-1</t>
  </si>
  <si>
    <t>2024-1068-2</t>
  </si>
  <si>
    <t>2024-1068-3</t>
  </si>
  <si>
    <t>2024-1068-4</t>
  </si>
  <si>
    <t>2024-1068-5</t>
  </si>
  <si>
    <t>2024-1068-6</t>
  </si>
  <si>
    <t>2024-1068-7</t>
  </si>
  <si>
    <t>2024-1068-8</t>
  </si>
  <si>
    <t>2024-1068-9</t>
  </si>
  <si>
    <t>2024-1068-10</t>
  </si>
  <si>
    <t>2024-1068-11</t>
  </si>
  <si>
    <t>2024-1068-12</t>
  </si>
  <si>
    <t>2024-1068-13</t>
  </si>
  <si>
    <t>2024-1068-14</t>
  </si>
  <si>
    <t>2024-1068-15</t>
  </si>
  <si>
    <t>2024-1068-16</t>
  </si>
  <si>
    <t>2024-1068-17</t>
  </si>
  <si>
    <t>2024-1068-18</t>
  </si>
  <si>
    <t>2024-1068-19</t>
  </si>
  <si>
    <t>2024-1068-20</t>
  </si>
  <si>
    <t>2024-1068-21</t>
  </si>
  <si>
    <t>2024-1068-22</t>
  </si>
  <si>
    <t>2024-1068-23</t>
  </si>
  <si>
    <t>2024-1068-24</t>
  </si>
  <si>
    <t>2024-1068-25</t>
  </si>
  <si>
    <t>2024-1068-26</t>
  </si>
  <si>
    <t>2024-1068-27</t>
  </si>
  <si>
    <t>2024-1068-28</t>
  </si>
  <si>
    <t>2024-1068-29</t>
  </si>
  <si>
    <t>2024-1068-30</t>
  </si>
  <si>
    <t>2024-1068-31</t>
  </si>
  <si>
    <t>2024-1068-32</t>
  </si>
  <si>
    <t>2024-1068-33</t>
  </si>
  <si>
    <t>2024-1068-34</t>
  </si>
  <si>
    <t>2024-1068-35</t>
  </si>
  <si>
    <t>2024-1068-36</t>
  </si>
  <si>
    <t>2024-1068-37</t>
  </si>
  <si>
    <t>2024-1068-38</t>
  </si>
  <si>
    <t>2024-1068-39</t>
  </si>
  <si>
    <t>2024-1068-40</t>
  </si>
  <si>
    <t>2024-1068-41</t>
  </si>
  <si>
    <t>2024-1068-42</t>
  </si>
  <si>
    <t>2024-1068-43</t>
  </si>
  <si>
    <t>2024-1068-44</t>
  </si>
  <si>
    <t>2024-1068-45</t>
  </si>
  <si>
    <t>2024-1068-46</t>
  </si>
  <si>
    <t>2024-1068-47</t>
  </si>
  <si>
    <t>2024-1068-48</t>
  </si>
  <si>
    <t>2024-1068-49</t>
  </si>
  <si>
    <t>2024-1068-50</t>
  </si>
  <si>
    <t>2024-1068-51</t>
  </si>
  <si>
    <t>2024-1068-52</t>
  </si>
  <si>
    <t>2024-1068-53</t>
  </si>
  <si>
    <t>2024-1068-54</t>
  </si>
  <si>
    <t>2024-1068-55</t>
  </si>
  <si>
    <t>2024-1068-56</t>
  </si>
  <si>
    <t>2024-1068-57</t>
  </si>
  <si>
    <t>2024-1068-58</t>
  </si>
  <si>
    <t>2024-1068-59</t>
  </si>
  <si>
    <t>2024-1068-60</t>
  </si>
  <si>
    <t>2024-1068-61</t>
  </si>
  <si>
    <t>2024-1068-62</t>
  </si>
  <si>
    <t>2024-1068-63</t>
  </si>
  <si>
    <t>2024-1068-64</t>
  </si>
  <si>
    <t>2024-1068-65</t>
  </si>
  <si>
    <t>2024-1068-66</t>
  </si>
  <si>
    <t>2024-1068-67</t>
  </si>
  <si>
    <t>2024-1068-68</t>
  </si>
  <si>
    <t>2024-1068-69</t>
  </si>
  <si>
    <t>2024-1068-70</t>
  </si>
  <si>
    <t>2024-1068-71</t>
  </si>
  <si>
    <t>2024-1068-72</t>
  </si>
  <si>
    <t>2024-1068-73</t>
  </si>
  <si>
    <t>2024-1068-74</t>
  </si>
  <si>
    <t>2024-1068-75</t>
  </si>
  <si>
    <t>2024-1068-76</t>
  </si>
  <si>
    <t>2024-1068-77</t>
  </si>
  <si>
    <t>2024-1068-78</t>
  </si>
  <si>
    <t>2024-1068-79</t>
  </si>
  <si>
    <t>2024-1068-80</t>
  </si>
  <si>
    <t>2024-1068-81</t>
  </si>
  <si>
    <t>2024-1068-82</t>
  </si>
  <si>
    <t>2024-1068-83</t>
  </si>
  <si>
    <t>2024-1068-84</t>
  </si>
  <si>
    <t>2024-1068-85</t>
  </si>
  <si>
    <t>2024-1068-86</t>
  </si>
  <si>
    <t>2024-1068-87</t>
  </si>
  <si>
    <t>2024-1068-88</t>
  </si>
  <si>
    <t>2024-1068-89</t>
  </si>
  <si>
    <t>2024-1068-90</t>
  </si>
  <si>
    <t>2024-1068-91</t>
  </si>
  <si>
    <t>2024-1068-92</t>
  </si>
  <si>
    <t>2024-1068-93</t>
  </si>
  <si>
    <t>2024-1068-94</t>
  </si>
  <si>
    <t>2024-1068-95</t>
  </si>
  <si>
    <t>2024-1068-96</t>
  </si>
  <si>
    <t>2024-1068-97</t>
  </si>
  <si>
    <t>2024-1068-98</t>
  </si>
  <si>
    <t>2024-1068-99</t>
  </si>
  <si>
    <t>2024-1068-100</t>
  </si>
  <si>
    <t>2024-1068-101</t>
  </si>
  <si>
    <t>2024-1068-102</t>
  </si>
  <si>
    <t>2024-1068-103</t>
  </si>
  <si>
    <t>2024-1068-104</t>
  </si>
  <si>
    <t>2024-1068-105</t>
  </si>
  <si>
    <t>2024-1068-106</t>
  </si>
  <si>
    <t>2024-1068-107</t>
  </si>
  <si>
    <t>2024-1068-108</t>
  </si>
  <si>
    <t>2024-1068-109</t>
  </si>
  <si>
    <t>2024-1068-110</t>
  </si>
  <si>
    <t>2024-1068-111</t>
  </si>
  <si>
    <t>2024-1068-112</t>
  </si>
  <si>
    <t>2024-1068-113</t>
  </si>
  <si>
    <t>2024-1068-114</t>
  </si>
  <si>
    <t>2024-1068-115</t>
  </si>
  <si>
    <t>2024-1068-116</t>
  </si>
  <si>
    <t>2024-1068-117</t>
  </si>
  <si>
    <t>2024-1068-118</t>
  </si>
  <si>
    <t>2024-1068-119</t>
  </si>
  <si>
    <t>2024-1068-120</t>
  </si>
  <si>
    <t>2024-1068-121</t>
  </si>
  <si>
    <t>2024-1068-122</t>
  </si>
  <si>
    <t>2024-1068-123</t>
  </si>
  <si>
    <t>2024-1068-124</t>
  </si>
  <si>
    <t>2024-1068-125</t>
  </si>
  <si>
    <t>2024-1068-126</t>
  </si>
  <si>
    <t>2024-1068-127</t>
  </si>
  <si>
    <t>2024-1068-128</t>
  </si>
  <si>
    <t>2024-1068-129</t>
  </si>
  <si>
    <t>2024-1068-130</t>
  </si>
  <si>
    <t>2024-1068-131</t>
  </si>
  <si>
    <t>2024-1068-132</t>
  </si>
  <si>
    <t>2024-1068-133</t>
  </si>
  <si>
    <t>2024-1068-134</t>
  </si>
  <si>
    <t>2024-1068-135</t>
  </si>
  <si>
    <t>2024-1068-136</t>
  </si>
  <si>
    <t>2024-1068-137</t>
  </si>
  <si>
    <t>2024-1068-138</t>
  </si>
  <si>
    <t>2024-1068-139</t>
  </si>
  <si>
    <t>2024-1068-140</t>
  </si>
  <si>
    <t>2024-1068-141</t>
  </si>
  <si>
    <t>2024-1068-142</t>
  </si>
  <si>
    <t>2024-1068-143</t>
  </si>
  <si>
    <t>2024-1068-144</t>
  </si>
  <si>
    <t>2024-1068-145</t>
  </si>
  <si>
    <t>2024-1068-146</t>
  </si>
  <si>
    <t>2024-1068-147</t>
  </si>
  <si>
    <t>2024-1068-148</t>
  </si>
  <si>
    <t>2024-1068-149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</si>
</sst>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
    <numFmt numFmtId="165" formatCode="yyyy\-mm\-dd;@"/>
    <numFmt numFmtId="166" formatCode="h:mm;@"/>
    <numFmt numFmtId="167" formatCode="dd/mm/yyyy;@"/>
    <numFmt numFmtId="168" formatCode="hh:mm;@"/>
    <numFmt numFmtId="169" formatCode="0.0000000"/>
    <numFmt numFmtId="170" formatCode="0.00000"/>
    <numFmt numFmtId="171" formatCode="[$-F800]dddd\,\ mmmm\ dd\,\ yyyy"/>
    <numFmt numFmtId="172" formatCode="0.0000"/>
  </numFmts>
  <fonts count="11" x14ac:knownFonts="1">
    <font>
      <sz val="11"/>
      <color theme="1"/>
      <name val="Calibri"/>
      <family val="2"/>
      <scheme val="minor"/>
    </font>
    <font>
      <sz val="11"/>
      <name val="Calibri"/>
      <family val="2"/>
      <scheme val="minor"/>
    </font>
    <font>
      <i/>
      <sz val="11"/>
      <color rgb="FF7F7F7F"/>
      <name val="Calibri"/>
      <family val="2"/>
      <scheme val="minor"/>
    </font>
    <font>
      <sz val="11"/>
      <color theme="1"/>
      <name val="Calibri"/>
      <family val="2"/>
      <scheme val="minor"/>
    </font>
    <font>
      <sz val="8"/>
      <name val="Calibri"/>
      <family val="2"/>
      <scheme val="minor"/>
    </font>
    <font>
      <sz val="18"/>
      <color theme="3"/>
      <name val="Calibri"/>
      <family val="2"/>
      <scheme val="major"/>
    </font>
    <font>
      <b/>
      <sz val="11"/>
      <color theme="0"/>
      <name val="Calibri"/>
      <family val="2"/>
      <scheme val="minor"/>
    </font>
    <font>
      <b/>
      <sz val="11"/>
      <color theme="1"/>
      <name val="Calibri"/>
      <family val="2"/>
      <scheme val="minor"/>
    </font>
    <font>
      <sz val="11"/>
      <color rgb="FF3F3F76"/>
      <name val="Calibri"/>
      <family val="2"/>
      <scheme val="minor"/>
    </font>
    <font>
      <b/>
      <sz val="11"/>
      <color rgb="FFFA7D00"/>
      <name val="Calibri"/>
      <family val="2"/>
      <scheme val="minor"/>
    </font>
    <font>
      <sz val="11"/>
      <color rgb="FFFA7D00"/>
      <name val="Calibri"/>
      <family val="2"/>
      <scheme val="minor"/>
    </font>
  </fonts>
  <fills count="10">
    <fill>
      <patternFill patternType="none"/>
    </fill>
    <fill>
      <patternFill patternType="gray125"/>
    </fill>
    <fill>
      <patternFill patternType="solid">
        <fgColor theme="4" tint="0.59999389629810485"/>
        <bgColor indexed="65"/>
      </patternFill>
    </fill>
    <fill>
      <patternFill patternType="solid">
        <fgColor theme="9" tint="0.79998168889431442"/>
        <bgColor indexed="65"/>
      </patternFill>
    </fill>
    <fill>
      <patternFill patternType="solid">
        <fgColor theme="9"/>
        <bgColor theme="9"/>
      </patternFill>
    </fill>
    <fill>
      <patternFill patternType="solid">
        <fgColor theme="4" tint="0.79998168889431442"/>
        <bgColor indexed="65"/>
      </patternFill>
    </fill>
    <fill>
      <patternFill patternType="solid">
        <fgColor theme="1" tint="0.59999389629810485"/>
        <bgColor indexed="64"/>
      </patternFill>
    </fill>
    <fill>
      <patternFill patternType="solid">
        <fgColor rgb="FFFFCC99"/>
      </patternFill>
    </fill>
    <fill>
      <patternFill patternType="solid">
        <fgColor rgb="FFF2F2F2"/>
      </patternFill>
    </fill>
    <fill>
      <patternFill patternType="solid">
        <fgColor rgb="FFFFFFCC"/>
      </patternFill>
    </fill>
  </fills>
  <borders count="30">
    <border>
      <left/>
      <right/>
      <top/>
      <bottom/>
      <diagonal/>
    </border>
    <border>
      <left/>
      <right/>
      <top/>
      <bottom style="medium">
        <color indexed="64"/>
      </bottom>
      <diagonal/>
    </border>
    <border>
      <left/>
      <right/>
      <top style="medium">
        <color indexed="64"/>
      </top>
      <bottom/>
      <diagonal/>
    </border>
    <border>
      <left/>
      <right/>
      <top/>
      <bottom style="thin">
        <color indexed="64"/>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bottom style="thin">
        <color rgb="FF7F7F7F"/>
      </bottom>
      <diagonal/>
    </border>
    <border>
      <left style="thin">
        <color rgb="FFB2B2B2"/>
      </left>
      <right style="thin">
        <color rgb="FFB2B2B2"/>
      </right>
      <top/>
      <bottom style="thin">
        <color rgb="FFB2B2B2"/>
      </bottom>
      <diagonal/>
    </border>
    <border>
      <left style="thin">
        <color rgb="FF7F7F7F"/>
      </left>
      <right style="thin">
        <color rgb="FF7F7F7F"/>
      </right>
      <top style="thin">
        <color rgb="FF7F7F7F"/>
      </top>
      <bottom/>
      <diagonal/>
    </border>
    <border>
      <left style="thin">
        <color rgb="FFB2B2B2"/>
      </left>
      <right style="thin">
        <color rgb="FFB2B2B2"/>
      </right>
      <top style="thin">
        <color rgb="FFB2B2B2"/>
      </top>
      <bottom/>
      <diagonal/>
    </border>
    <border>
      <left style="thin">
        <color rgb="FF7F7F7F"/>
      </left>
      <right/>
      <top style="thin">
        <color rgb="FF7F7F7F"/>
      </top>
      <bottom style="thin">
        <color rgb="FF7F7F7F"/>
      </bottom>
      <diagonal/>
    </border>
  </borders>
  <cellStyleXfs count="10">
    <xf numFmtId="0" fontId="0" fillId="0" borderId="0"/>
    <xf numFmtId="0" fontId="2" fillId="0" borderId="0" applyNumberFormat="0" applyFill="0" applyBorder="0" applyAlignment="0" applyProtection="0"/>
    <xf numFmtId="0" fontId="5" fillId="0" borderId="0" applyNumberFormat="0" applyFill="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5" borderId="0" applyNumberFormat="0" applyBorder="0" applyAlignment="0" applyProtection="0"/>
    <xf numFmtId="9" fontId="3" fillId="0" borderId="0" applyFont="0" applyFill="0" applyBorder="0" applyAlignment="0" applyProtection="0"/>
    <xf numFmtId="0" fontId="8" fillId="7" borderId="23" applyNumberFormat="0" applyAlignment="0" applyProtection="0"/>
    <xf numFmtId="0" fontId="9" fillId="8" borderId="23" applyNumberFormat="0" applyAlignment="0" applyProtection="0"/>
    <xf numFmtId="0" fontId="3" fillId="9" borderId="24" applyNumberFormat="0" applyFont="0" applyAlignment="0" applyProtection="0"/>
  </cellStyleXfs>
  <cellXfs count="151">
    <xf numFmtId="0" fontId="0" fillId="0" borderId="0" xfId="0"/>
    <xf numFmtId="0" fontId="1" fillId="0" borderId="0" xfId="0" applyFont="1"/>
    <xf numFmtId="0" fontId="0" fillId="0" borderId="0" xfId="0" applyAlignment="1">
      <alignment horizontal="center"/>
    </xf>
    <xf numFmtId="0" fontId="0" fillId="3" borderId="0" xfId="4" applyFont="1" applyAlignment="1">
      <alignment horizontal="center"/>
    </xf>
    <xf numFmtId="0" fontId="7" fillId="3" borderId="0" xfId="4" applyFont="1" applyAlignment="1">
      <alignment horizontal="center"/>
    </xf>
    <xf numFmtId="0" fontId="0" fillId="3" borderId="0" xfId="4" applyFont="1" applyAlignment="1">
      <alignment horizontal="center" wrapText="1"/>
    </xf>
    <xf numFmtId="0" fontId="0" fillId="3" borderId="1" xfId="4" applyFont="1" applyBorder="1" applyAlignment="1">
      <alignment horizontal="center"/>
    </xf>
    <xf numFmtId="0" fontId="0" fillId="0" borderId="2" xfId="0" applyBorder="1" applyAlignment="1">
      <alignment horizontal="center"/>
    </xf>
    <xf numFmtId="0" fontId="0" fillId="0" borderId="2" xfId="0" applyBorder="1" applyAlignment="1">
      <alignment horizontal="center" vertical="center"/>
    </xf>
    <xf numFmtId="0" fontId="0" fillId="0" borderId="0" xfId="0" applyAlignment="1">
      <alignment horizontal="center" wrapText="1"/>
    </xf>
    <xf numFmtId="0" fontId="0" fillId="0" borderId="0" xfId="0" applyAlignment="1">
      <alignment horizontal="center" vertical="center"/>
    </xf>
    <xf numFmtId="0" fontId="0" fillId="0" borderId="0" xfId="3" applyFont="1" applyFill="1" applyAlignment="1">
      <alignment horizontal="left"/>
    </xf>
    <xf numFmtId="0" fontId="7" fillId="0" borderId="0" xfId="3" applyFont="1" applyFill="1" applyAlignment="1">
      <alignment horizontal="center"/>
    </xf>
    <xf numFmtId="0" fontId="0" fillId="0" borderId="0" xfId="3" applyFont="1" applyFill="1" applyAlignment="1">
      <alignment horizontal="center" wrapText="1"/>
    </xf>
    <xf numFmtId="0" fontId="0" fillId="0" borderId="0" xfId="3" applyFont="1" applyFill="1" applyAlignment="1">
      <alignment horizontal="center"/>
    </xf>
    <xf numFmtId="0" fontId="0" fillId="0" borderId="0" xfId="0" applyAlignment="1">
      <alignment wrapText="1"/>
    </xf>
    <xf numFmtId="0" fontId="0" fillId="2" borderId="3" xfId="3" applyFont="1" applyBorder="1" applyAlignment="1">
      <alignment horizontal="center" vertical="center" wrapText="1"/>
    </xf>
    <xf numFmtId="0" fontId="7" fillId="2" borderId="0" xfId="3" applyFont="1" applyAlignment="1">
      <alignment horizontal="center" vertical="center" wrapText="1"/>
    </xf>
    <xf numFmtId="0" fontId="7" fillId="2" borderId="3" xfId="3" applyFont="1" applyBorder="1" applyAlignment="1">
      <alignment horizontal="center" vertical="center" wrapText="1"/>
    </xf>
    <xf numFmtId="0" fontId="5" fillId="0" borderId="0" xfId="2" applyAlignment="1">
      <alignment wrapText="1"/>
    </xf>
    <xf numFmtId="0" fontId="2" fillId="0" borderId="0" xfId="1" applyAlignment="1"/>
    <xf numFmtId="0" fontId="2" fillId="0" borderId="0" xfId="1" applyAlignment="1">
      <alignment horizontal="left"/>
    </xf>
    <xf numFmtId="22" fontId="2" fillId="0" borderId="0" xfId="1" applyNumberFormat="1" applyAlignment="1">
      <alignment horizontal="left"/>
    </xf>
    <xf numFmtId="0" fontId="2" fillId="0" borderId="0" xfId="1" quotePrefix="1" applyAlignment="1">
      <alignment horizontal="left"/>
    </xf>
    <xf numFmtId="0" fontId="2" fillId="0" borderId="0" xfId="1" applyAlignment="1">
      <alignment horizontal="left" wrapText="1"/>
    </xf>
    <xf numFmtId="0" fontId="6" fillId="4" borderId="4" xfId="0" applyFont="1" applyFill="1" applyBorder="1"/>
    <xf numFmtId="0" fontId="6" fillId="4" borderId="5" xfId="0" applyFont="1" applyFill="1" applyBorder="1"/>
    <xf numFmtId="0" fontId="6" fillId="4" borderId="6" xfId="0" applyFont="1" applyFill="1" applyBorder="1"/>
    <xf numFmtId="0" fontId="0" fillId="0" borderId="4" xfId="0" applyBorder="1"/>
    <xf numFmtId="49" fontId="0" fillId="0" borderId="5" xfId="0" applyNumberFormat="1" applyBorder="1"/>
    <xf numFmtId="0" fontId="0" fillId="0" borderId="5" xfId="0" applyBorder="1"/>
    <xf numFmtId="0" fontId="1" fillId="0" borderId="5" xfId="0" applyFont="1" applyBorder="1"/>
    <xf numFmtId="0" fontId="1" fillId="0" borderId="6" xfId="0" applyFont="1" applyBorder="1"/>
    <xf numFmtId="164" fontId="0" fillId="0" borderId="5" xfId="0" applyNumberFormat="1" applyBorder="1"/>
    <xf numFmtId="22" fontId="0" fillId="0" borderId="0" xfId="0" applyNumberFormat="1"/>
    <xf numFmtId="0" fontId="7" fillId="3" borderId="1" xfId="4" applyFont="1" applyBorder="1" applyAlignment="1"/>
    <xf numFmtId="167" fontId="0" fillId="0" borderId="3" xfId="0" applyNumberFormat="1" applyBorder="1"/>
    <xf numFmtId="164" fontId="0" fillId="0" borderId="0" xfId="0" applyNumberFormat="1"/>
    <xf numFmtId="0" fontId="0" fillId="3" borderId="0" xfId="4" applyFont="1" applyAlignment="1"/>
    <xf numFmtId="0" fontId="0" fillId="3" borderId="0" xfId="4" quotePrefix="1" applyFont="1" applyAlignment="1"/>
    <xf numFmtId="164" fontId="0" fillId="3" borderId="0" xfId="4" applyNumberFormat="1" applyFont="1" applyAlignment="1">
      <alignment horizontal="center"/>
    </xf>
    <xf numFmtId="0" fontId="7" fillId="3" borderId="0" xfId="4" applyFont="1" applyAlignment="1"/>
    <xf numFmtId="0" fontId="7" fillId="3" borderId="1" xfId="4" applyFont="1" applyBorder="1" applyAlignment="1">
      <alignment horizontal="center"/>
    </xf>
    <xf numFmtId="0" fontId="7" fillId="0" borderId="0" xfId="0" applyFont="1" applyAlignment="1">
      <alignment horizontal="center"/>
    </xf>
    <xf numFmtId="0" fontId="7" fillId="0" borderId="0" xfId="0" applyFont="1"/>
    <xf numFmtId="164" fontId="7" fillId="3" borderId="0" xfId="4" applyNumberFormat="1" applyFont="1" applyAlignment="1">
      <alignment horizontal="center"/>
    </xf>
    <xf numFmtId="0" fontId="7" fillId="0" borderId="0" xfId="0" applyFont="1" applyAlignment="1">
      <alignment wrapText="1"/>
    </xf>
    <xf numFmtId="0" fontId="3" fillId="5" borderId="7" xfId="5" applyBorder="1" applyAlignment="1">
      <alignment horizontal="right" vertical="center" wrapText="1"/>
    </xf>
    <xf numFmtId="165" fontId="3" fillId="5" borderId="7" xfId="5" applyNumberFormat="1" applyBorder="1"/>
    <xf numFmtId="166" fontId="3" fillId="5" borderId="7" xfId="5" applyNumberFormat="1" applyBorder="1" applyAlignment="1">
      <alignment horizontal="right"/>
    </xf>
    <xf numFmtId="0" fontId="3" fillId="5" borderId="7" xfId="5" applyBorder="1" applyAlignment="1">
      <alignment horizontal="center" vertical="center"/>
    </xf>
    <xf numFmtId="164" fontId="3" fillId="5" borderId="7" xfId="5" applyNumberFormat="1" applyBorder="1" applyAlignment="1">
      <alignment horizontal="right" vertical="center" wrapText="1"/>
    </xf>
    <xf numFmtId="2" fontId="3" fillId="5" borderId="7" xfId="5" applyNumberFormat="1" applyBorder="1" applyAlignment="1">
      <alignment horizontal="right" vertical="center" wrapText="1"/>
    </xf>
    <xf numFmtId="164" fontId="3" fillId="5" borderId="7" xfId="5" applyNumberFormat="1" applyBorder="1"/>
    <xf numFmtId="164" fontId="3" fillId="5" borderId="9" xfId="5" applyNumberFormat="1" applyBorder="1" applyAlignment="1">
      <alignment horizontal="center"/>
    </xf>
    <xf numFmtId="0" fontId="3" fillId="5" borderId="10" xfId="5" applyBorder="1" applyAlignment="1">
      <alignment horizontal="right" vertical="center" wrapText="1"/>
    </xf>
    <xf numFmtId="165" fontId="3" fillId="5" borderId="10" xfId="5" applyNumberFormat="1" applyBorder="1"/>
    <xf numFmtId="166" fontId="3" fillId="5" borderId="10" xfId="5" applyNumberFormat="1" applyBorder="1" applyAlignment="1">
      <alignment horizontal="right"/>
    </xf>
    <xf numFmtId="0" fontId="3" fillId="5" borderId="10" xfId="5" applyBorder="1" applyAlignment="1">
      <alignment horizontal="center" vertical="center"/>
    </xf>
    <xf numFmtId="164" fontId="3" fillId="5" borderId="10" xfId="5" applyNumberFormat="1" applyBorder="1" applyAlignment="1">
      <alignment horizontal="right" vertical="center" wrapText="1"/>
    </xf>
    <xf numFmtId="2" fontId="3" fillId="5" borderId="10" xfId="5" applyNumberFormat="1" applyBorder="1" applyAlignment="1">
      <alignment horizontal="right" vertical="center" wrapText="1"/>
    </xf>
    <xf numFmtId="164" fontId="3" fillId="5" borderId="10" xfId="5" applyNumberFormat="1" applyBorder="1"/>
    <xf numFmtId="164" fontId="3" fillId="5" borderId="11" xfId="5" applyNumberFormat="1" applyBorder="1" applyAlignment="1">
      <alignment horizontal="center"/>
    </xf>
    <xf numFmtId="0" fontId="3" fillId="5" borderId="12" xfId="5" applyBorder="1" applyAlignment="1">
      <alignment horizontal="right" vertical="center" wrapText="1"/>
    </xf>
    <xf numFmtId="0" fontId="3" fillId="5" borderId="13" xfId="5" applyBorder="1" applyAlignment="1">
      <alignment horizontal="right" vertical="center" wrapText="1"/>
    </xf>
    <xf numFmtId="0" fontId="3" fillId="5" borderId="17" xfId="5" applyBorder="1" applyAlignment="1">
      <alignment horizontal="right" vertical="center" wrapText="1"/>
    </xf>
    <xf numFmtId="165" fontId="3" fillId="5" borderId="18" xfId="5" applyNumberFormat="1" applyBorder="1"/>
    <xf numFmtId="166" fontId="3" fillId="5" borderId="18" xfId="5" applyNumberFormat="1" applyBorder="1" applyAlignment="1">
      <alignment horizontal="right"/>
    </xf>
    <xf numFmtId="0" fontId="3" fillId="5" borderId="18" xfId="5" applyBorder="1" applyAlignment="1">
      <alignment horizontal="center" vertical="center"/>
    </xf>
    <xf numFmtId="164" fontId="3" fillId="5" borderId="18" xfId="5" applyNumberFormat="1" applyBorder="1" applyAlignment="1">
      <alignment horizontal="right" vertical="center" wrapText="1"/>
    </xf>
    <xf numFmtId="0" fontId="3" fillId="5" borderId="18" xfId="5" applyBorder="1" applyAlignment="1">
      <alignment horizontal="right" vertical="center" wrapText="1"/>
    </xf>
    <xf numFmtId="2" fontId="3" fillId="5" borderId="18" xfId="5" applyNumberFormat="1" applyBorder="1" applyAlignment="1">
      <alignment horizontal="right" vertical="center" wrapText="1"/>
    </xf>
    <xf numFmtId="164" fontId="3" fillId="5" borderId="18" xfId="5" applyNumberFormat="1" applyBorder="1"/>
    <xf numFmtId="164" fontId="3" fillId="5" borderId="19" xfId="5" applyNumberFormat="1" applyBorder="1" applyAlignment="1">
      <alignment horizontal="center"/>
    </xf>
    <xf numFmtId="0" fontId="7" fillId="2" borderId="21" xfId="3" applyFont="1" applyBorder="1" applyAlignment="1">
      <alignment horizontal="center" vertical="center" wrapText="1"/>
    </xf>
    <xf numFmtId="0" fontId="7" fillId="2" borderId="22" xfId="3" applyFont="1" applyBorder="1" applyAlignment="1">
      <alignment horizontal="center" vertical="center" wrapText="1"/>
    </xf>
    <xf numFmtId="0" fontId="7" fillId="2" borderId="8" xfId="3" applyFont="1" applyBorder="1" applyAlignment="1">
      <alignment horizontal="center" vertical="center" wrapText="1"/>
    </xf>
    <xf numFmtId="0" fontId="7" fillId="2" borderId="20" xfId="3" applyFont="1" applyBorder="1" applyAlignment="1">
      <alignment horizontal="center" vertical="center" wrapText="1"/>
    </xf>
    <xf numFmtId="0" fontId="7" fillId="5" borderId="16" xfId="5" applyFont="1" applyBorder="1" applyAlignment="1">
      <alignment horizontal="center"/>
    </xf>
    <xf numFmtId="0" fontId="7" fillId="5" borderId="14" xfId="5" applyFont="1" applyBorder="1" applyAlignment="1">
      <alignment horizontal="center"/>
    </xf>
    <xf numFmtId="0" fontId="7" fillId="5" borderId="15" xfId="5" applyFont="1" applyBorder="1" applyAlignment="1">
      <alignment horizontal="center"/>
    </xf>
    <xf numFmtId="0" fontId="0" fillId="6" borderId="0" xfId="0" applyFill="1"/>
    <xf numFmtId="22" fontId="0" fillId="6" borderId="0" xfId="0" applyNumberFormat="1" applyFill="1"/>
    <xf numFmtId="0" fontId="0" fillId="6" borderId="0" xfId="0" applyFill="1" applyAlignment="1">
      <alignment horizontal="center"/>
    </xf>
    <xf numFmtId="0" fontId="7" fillId="6" borderId="0" xfId="3" applyFont="1" applyFill="1" applyAlignment="1">
      <alignment horizontal="center"/>
    </xf>
    <xf numFmtId="0" fontId="0" fillId="6" borderId="0" xfId="0" applyFill="1" applyAlignment="1">
      <alignment wrapText="1"/>
    </xf>
    <xf numFmtId="14" fontId="0" fillId="0" borderId="0" xfId="0" applyNumberFormat="1"/>
    <xf numFmtId="168" fontId="0" fillId="0" borderId="0" xfId="0" applyNumberFormat="1"/>
    <xf numFmtId="0" fontId="0" fillId="0" borderId="0" xfId="0" applyAlignment="1">
      <alignment horizontal="right" vertical="center" wrapText="1"/>
    </xf>
    <xf numFmtId="164" fontId="7" fillId="0" borderId="0" xfId="0" applyNumberFormat="1" applyFont="1"/>
    <xf numFmtId="0" fontId="0" fillId="0" borderId="0" xfId="0" applyAlignment="1">
      <alignment vertical="center" wrapText="1"/>
    </xf>
    <xf numFmtId="2" fontId="0" fillId="0" borderId="5" xfId="0" applyNumberFormat="1" applyBorder="1"/>
    <xf numFmtId="20" fontId="0" fillId="0" borderId="0" xfId="0" applyNumberFormat="1"/>
    <xf numFmtId="9" fontId="0" fillId="0" borderId="0" xfId="6" applyFont="1"/>
    <xf numFmtId="0" fontId="3" fillId="3" borderId="0" xfId="4" applyAlignment="1"/>
    <xf numFmtId="164" fontId="3" fillId="3" borderId="0" xfId="4" applyNumberFormat="1" applyAlignment="1">
      <alignment horizontal="center"/>
    </xf>
    <xf numFmtId="167" fontId="0" fillId="0" borderId="0" xfId="0" applyNumberFormat="1"/>
    <xf numFmtId="164" fontId="0" fillId="0" borderId="0" xfId="0" applyNumberFormat="1" applyAlignment="1">
      <alignment horizontal="right" vertical="center" wrapText="1"/>
    </xf>
    <xf numFmtId="170" fontId="7" fillId="0" borderId="0" xfId="0" applyNumberFormat="1" applyFont="1"/>
    <xf numFmtId="169" fontId="0" fillId="0" borderId="0" xfId="0" applyNumberFormat="1"/>
    <xf numFmtId="0" fontId="8" fillId="7" borderId="23" xfId="7"/>
    <xf numFmtId="14" fontId="0" fillId="0" borderId="0" xfId="0" applyNumberFormat="1" applyAlignment="1">
      <alignment horizontal="right"/>
    </xf>
    <xf numFmtId="0" fontId="0" fillId="0" borderId="0" xfId="0" applyAlignment="1">
      <alignment horizontal="right"/>
    </xf>
    <xf numFmtId="171" fontId="0" fillId="0" borderId="0" xfId="0" applyNumberFormat="1" applyAlignment="1">
      <alignment horizontal="right"/>
    </xf>
    <xf numFmtId="170" fontId="9" fillId="8" borderId="23" xfId="8" applyNumberFormat="1"/>
    <xf numFmtId="0" fontId="7" fillId="2" borderId="0" xfId="3" applyFont="1" applyBorder="1" applyAlignment="1">
      <alignment horizontal="center" vertical="center" wrapText="1"/>
    </xf>
    <xf numFmtId="172" fontId="9" fillId="8" borderId="23" xfId="8" applyNumberFormat="1"/>
    <xf numFmtId="0" fontId="0" fillId="9" borderId="24" xfId="9" applyFont="1"/>
    <xf numFmtId="172" fontId="10" fillId="8" borderId="23" xfId="8" applyNumberFormat="1" applyFont="1"/>
    <xf numFmtId="0" fontId="0" fillId="0" borderId="0" xfId="0" quotePrefix="1"/>
    <xf numFmtId="0" fontId="8" fillId="7" borderId="25" xfId="7" applyBorder="1"/>
    <xf numFmtId="170" fontId="9" fillId="8" borderId="25" xfId="8" applyNumberFormat="1" applyBorder="1"/>
    <xf numFmtId="172" fontId="9" fillId="8" borderId="25" xfId="8" applyNumberFormat="1" applyBorder="1"/>
    <xf numFmtId="0" fontId="0" fillId="9" borderId="26" xfId="9" applyFont="1" applyBorder="1"/>
    <xf numFmtId="9" fontId="0" fillId="0" borderId="0" xfId="6" applyFont="1" applyBorder="1"/>
    <xf numFmtId="0" fontId="8" fillId="7" borderId="27" xfId="7" applyBorder="1"/>
    <xf numFmtId="170" fontId="9" fillId="8" borderId="27" xfId="8" applyNumberFormat="1" applyBorder="1"/>
    <xf numFmtId="172" fontId="9" fillId="8" borderId="27" xfId="8" applyNumberFormat="1" applyBorder="1"/>
    <xf numFmtId="0" fontId="0" fillId="9" borderId="28" xfId="9" applyFont="1" applyBorder="1"/>
    <xf numFmtId="0" fontId="0" fillId="0" borderId="1" xfId="0" applyBorder="1" applyAlignment="1">
      <alignment horizontal="right" vertical="center" wrapText="1"/>
    </xf>
    <xf numFmtId="14" fontId="0" fillId="0" borderId="1" xfId="0" applyNumberFormat="1" applyBorder="1"/>
    <xf numFmtId="20" fontId="0" fillId="0" borderId="1" xfId="0" applyNumberFormat="1" applyBorder="1"/>
    <xf numFmtId="0" fontId="0" fillId="0" borderId="1" xfId="0" applyBorder="1"/>
    <xf numFmtId="0" fontId="7" fillId="0" borderId="1" xfId="0" applyFont="1" applyBorder="1"/>
    <xf numFmtId="16" fontId="0" fillId="0" borderId="1" xfId="0" quotePrefix="1" applyNumberFormat="1" applyBorder="1"/>
    <xf numFmtId="0" fontId="8" fillId="7" borderId="1" xfId="7" applyBorder="1"/>
    <xf numFmtId="170" fontId="9" fillId="8" borderId="1" xfId="8" applyNumberFormat="1" applyBorder="1"/>
    <xf numFmtId="172" fontId="9" fillId="8" borderId="1" xfId="8" applyNumberFormat="1" applyBorder="1"/>
    <xf numFmtId="9" fontId="0" fillId="0" borderId="1" xfId="6" applyFont="1" applyBorder="1"/>
    <xf numFmtId="0" fontId="0" fillId="9" borderId="1" xfId="9" applyFont="1" applyBorder="1"/>
    <xf numFmtId="0" fontId="8" fillId="7" borderId="0" xfId="7" applyBorder="1"/>
    <xf numFmtId="172" fontId="9" fillId="8" borderId="0" xfId="8" applyNumberFormat="1" applyBorder="1"/>
    <xf numFmtId="1" fontId="9" fillId="8" borderId="23" xfId="8" applyNumberFormat="1"/>
    <xf numFmtId="1" fontId="0" fillId="3" borderId="0" xfId="4" applyNumberFormat="1" applyFont="1" applyAlignment="1">
      <alignment horizontal="center"/>
    </xf>
    <xf numFmtId="1" fontId="0" fillId="3" borderId="1" xfId="4" applyNumberFormat="1" applyFont="1" applyBorder="1" applyAlignment="1">
      <alignment horizontal="center"/>
    </xf>
    <xf numFmtId="1" fontId="0" fillId="0" borderId="0" xfId="0" applyNumberFormat="1" applyAlignment="1">
      <alignment horizontal="center"/>
    </xf>
    <xf numFmtId="1" fontId="7" fillId="0" borderId="0" xfId="3" applyNumberFormat="1" applyFont="1" applyFill="1" applyAlignment="1">
      <alignment horizontal="center"/>
    </xf>
    <xf numFmtId="1" fontId="7" fillId="2" borderId="0" xfId="3" applyNumberFormat="1" applyFont="1" applyAlignment="1">
      <alignment horizontal="center" vertical="center" wrapText="1"/>
    </xf>
    <xf numFmtId="1" fontId="10" fillId="8" borderId="23" xfId="8" applyNumberFormat="1" applyFont="1"/>
    <xf numFmtId="1" fontId="9" fillId="8" borderId="0" xfId="8" applyNumberFormat="1" applyBorder="1"/>
    <xf numFmtId="1" fontId="9" fillId="8" borderId="1" xfId="8" applyNumberFormat="1" applyBorder="1"/>
    <xf numFmtId="1" fontId="0" fillId="0" borderId="0" xfId="0" applyNumberFormat="1"/>
    <xf numFmtId="1" fontId="8" fillId="7" borderId="23" xfId="7" applyNumberFormat="1"/>
    <xf numFmtId="172" fontId="9" fillId="8" borderId="29" xfId="8" applyNumberFormat="1" applyBorder="1"/>
    <xf numFmtId="0" fontId="0" fillId="0" borderId="7" xfId="0" applyBorder="1"/>
    <xf numFmtId="170" fontId="9" fillId="8" borderId="7" xfId="8" applyNumberFormat="1" applyBorder="1"/>
    <xf numFmtId="0" fontId="8" fillId="7" borderId="7" xfId="7" applyBorder="1"/>
    <xf numFmtId="1" fontId="9" fillId="8" borderId="27" xfId="8" applyNumberFormat="1" applyBorder="1"/>
    <xf numFmtId="172" fontId="9" fillId="8" borderId="7" xfId="8" applyNumberFormat="1" applyBorder="1"/>
    <xf numFmtId="1" fontId="9" fillId="8" borderId="7" xfId="8" applyNumberFormat="1" applyBorder="1"/>
    <xf numFmtId="0" fontId="0" fillId="0" borderId="0" xfId="3" applyFont="1" applyFill="1" applyAlignment="1">
      <alignment horizontal="center" wrapText="1"/>
    </xf>
  </cellXfs>
  <cellStyles count="10">
    <cellStyle name="20% - Accent1" xfId="5" builtinId="30"/>
    <cellStyle name="20% - Accent6" xfId="4" builtinId="50"/>
    <cellStyle name="40% - Accent1" xfId="3" builtinId="31"/>
    <cellStyle name="Calculation" xfId="8" builtinId="22"/>
    <cellStyle name="Explanatory Text" xfId="1" builtinId="53"/>
    <cellStyle name="Input" xfId="7" builtinId="20"/>
    <cellStyle name="Normal" xfId="0" builtinId="0"/>
    <cellStyle name="Note" xfId="9" builtinId="10"/>
    <cellStyle name="Percent" xfId="6" builtinId="5"/>
    <cellStyle name="Title" xfId="2"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DSE Material loss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'DSE material loss'!$G$1</c:f>
              <c:strCache>
                <c:ptCount val="1"/>
                <c:pt idx="0">
                  <c:v>B19#1</c:v>
                </c:pt>
              </c:strCache>
            </c:strRef>
          </c:tx>
          <c:spPr>
            <a:ln w="38100" cap="rnd">
              <a:solidFill>
                <a:schemeClr val="accent5"/>
              </a:solidFill>
              <a:round/>
            </a:ln>
            <a:effectLst/>
          </c:spPr>
          <c:marker>
            <c:symbol val="circle"/>
            <c:size val="5"/>
            <c:spPr>
              <a:solidFill>
                <a:schemeClr val="accent1"/>
              </a:solidFill>
              <a:ln w="9525">
                <a:solidFill>
                  <a:schemeClr val="accent1"/>
                </a:solidFill>
              </a:ln>
              <a:effectLst/>
            </c:spPr>
          </c:marker>
          <c:xVal>
            <c:numRef>
              <c:f>'DSE material loss'!$I$3:$I$26</c:f>
              <c:numCache>
                <c:formatCode>General</c:formatCode>
                <c:ptCount val="24"/>
                <c:pt idx="0">
                  <c:v>0</c:v>
                </c:pt>
                <c:pt idx="1">
                  <c:v>3.24</c:v>
                </c:pt>
                <c:pt idx="2">
                  <c:v>32.47</c:v>
                </c:pt>
                <c:pt idx="3">
                  <c:v>46.17</c:v>
                </c:pt>
              </c:numCache>
            </c:numRef>
          </c:xVal>
          <c:yVal>
            <c:numRef>
              <c:f>'DSE material loss'!$J$3:$J$26</c:f>
              <c:numCache>
                <c:formatCode>General</c:formatCode>
                <c:ptCount val="24"/>
                <c:pt idx="0">
                  <c:v>0</c:v>
                </c:pt>
                <c:pt idx="1">
                  <c:v>5.0000000000068212E-2</c:v>
                </c:pt>
                <c:pt idx="2">
                  <c:v>3.999999999996362E-2</c:v>
                </c:pt>
                <c:pt idx="3">
                  <c:v>0.10000000000002274</c:v>
                </c:pt>
              </c:numCache>
            </c:numRef>
          </c:yVal>
          <c:smooth val="0"/>
          <c:extLst>
            <c:ext xmlns:c16="http://schemas.microsoft.com/office/drawing/2014/chart" uri="{C3380CC4-5D6E-409C-BE32-E72D297353CC}">
              <c16:uniqueId val="{00000003-A812-480C-A5B2-70114CE56ED7}"/>
            </c:ext>
          </c:extLst>
        </c:ser>
        <c:ser>
          <c:idx val="1"/>
          <c:order val="1"/>
          <c:tx>
            <c:strRef>
              <c:f>'DSE material loss'!$M$1</c:f>
              <c:strCache>
                <c:ptCount val="1"/>
                <c:pt idx="0">
                  <c:v>B19#2</c:v>
                </c:pt>
              </c:strCache>
            </c:strRef>
          </c:tx>
          <c:spPr>
            <a:ln w="38100" cap="rnd">
              <a:solidFill>
                <a:schemeClr val="accent2"/>
              </a:solidFill>
              <a:round/>
            </a:ln>
            <a:effectLst/>
          </c:spPr>
          <c:marker>
            <c:symbol val="circle"/>
            <c:size val="5"/>
            <c:spPr>
              <a:solidFill>
                <a:schemeClr val="accent2"/>
              </a:solidFill>
              <a:ln w="9525">
                <a:solidFill>
                  <a:schemeClr val="accent2"/>
                </a:solidFill>
              </a:ln>
              <a:effectLst/>
            </c:spPr>
          </c:marker>
          <c:xVal>
            <c:numRef>
              <c:f>'DSE material loss'!$O$3:$O$36</c:f>
              <c:numCache>
                <c:formatCode>General</c:formatCode>
                <c:ptCount val="34"/>
                <c:pt idx="0">
                  <c:v>0</c:v>
                </c:pt>
                <c:pt idx="1">
                  <c:v>65</c:v>
                </c:pt>
                <c:pt idx="2">
                  <c:v>83.45</c:v>
                </c:pt>
                <c:pt idx="3">
                  <c:v>103.61</c:v>
                </c:pt>
                <c:pt idx="4">
                  <c:v>127.11</c:v>
                </c:pt>
                <c:pt idx="5">
                  <c:v>129.31</c:v>
                </c:pt>
                <c:pt idx="6">
                  <c:v>142.21</c:v>
                </c:pt>
                <c:pt idx="7">
                  <c:v>148.66</c:v>
                </c:pt>
                <c:pt idx="8">
                  <c:v>211.66</c:v>
                </c:pt>
                <c:pt idx="9">
                  <c:v>260.65999999999997</c:v>
                </c:pt>
                <c:pt idx="10">
                  <c:v>283.55999999999995</c:v>
                </c:pt>
                <c:pt idx="11">
                  <c:v>293.15999999999997</c:v>
                </c:pt>
                <c:pt idx="12">
                  <c:v>299.76</c:v>
                </c:pt>
                <c:pt idx="13">
                  <c:v>362.36</c:v>
                </c:pt>
                <c:pt idx="14">
                  <c:v>526.55999999999995</c:v>
                </c:pt>
                <c:pt idx="15">
                  <c:v>617.3599999999999</c:v>
                </c:pt>
                <c:pt idx="16">
                  <c:v>773.25999999999988</c:v>
                </c:pt>
                <c:pt idx="17">
                  <c:v>787.25999999999988</c:v>
                </c:pt>
                <c:pt idx="18">
                  <c:v>797.05999999999983</c:v>
                </c:pt>
                <c:pt idx="19">
                  <c:v>804.55999999999983</c:v>
                </c:pt>
                <c:pt idx="20">
                  <c:v>892.75999999999988</c:v>
                </c:pt>
                <c:pt idx="21">
                  <c:v>907.05999999999983</c:v>
                </c:pt>
                <c:pt idx="22">
                  <c:v>996.85999999999979</c:v>
                </c:pt>
                <c:pt idx="23">
                  <c:v>1214.3599999999997</c:v>
                </c:pt>
                <c:pt idx="24">
                  <c:v>1233.0599999999997</c:v>
                </c:pt>
                <c:pt idx="25">
                  <c:v>1239.2599999999998</c:v>
                </c:pt>
                <c:pt idx="26">
                  <c:v>1268.0599999999997</c:v>
                </c:pt>
                <c:pt idx="27">
                  <c:v>1307.1599999999996</c:v>
                </c:pt>
                <c:pt idx="28">
                  <c:v>1474.0599999999997</c:v>
                </c:pt>
                <c:pt idx="29">
                  <c:v>1602.7599999999998</c:v>
                </c:pt>
                <c:pt idx="30">
                  <c:v>1675.9599999999998</c:v>
                </c:pt>
                <c:pt idx="31">
                  <c:v>1848.7599999999998</c:v>
                </c:pt>
                <c:pt idx="32">
                  <c:v>1982.3599999999997</c:v>
                </c:pt>
                <c:pt idx="33">
                  <c:v>2003.1599999999996</c:v>
                </c:pt>
              </c:numCache>
            </c:numRef>
          </c:xVal>
          <c:yVal>
            <c:numRef>
              <c:f>'DSE material loss'!$P$3:$P$36</c:f>
              <c:numCache>
                <c:formatCode>General</c:formatCode>
                <c:ptCount val="34"/>
                <c:pt idx="0">
                  <c:v>0</c:v>
                </c:pt>
                <c:pt idx="1">
                  <c:v>0.48000000000001819</c:v>
                </c:pt>
                <c:pt idx="2">
                  <c:v>0.43999999999994088</c:v>
                </c:pt>
                <c:pt idx="3">
                  <c:v>0.56999999999993634</c:v>
                </c:pt>
                <c:pt idx="4">
                  <c:v>0.62999999999999545</c:v>
                </c:pt>
                <c:pt idx="5">
                  <c:v>0.65999999999996817</c:v>
                </c:pt>
                <c:pt idx="6">
                  <c:v>2.0899999999999181</c:v>
                </c:pt>
                <c:pt idx="7">
                  <c:v>2.2899999999999636</c:v>
                </c:pt>
                <c:pt idx="8">
                  <c:v>2.5299999999999727</c:v>
                </c:pt>
                <c:pt idx="9">
                  <c:v>2.6499999999999773</c:v>
                </c:pt>
                <c:pt idx="10">
                  <c:v>2.6699999999999591</c:v>
                </c:pt>
                <c:pt idx="11">
                  <c:v>2.7599999999999909</c:v>
                </c:pt>
                <c:pt idx="12">
                  <c:v>2.7799999999999727</c:v>
                </c:pt>
                <c:pt idx="13">
                  <c:v>2.9599999999999227</c:v>
                </c:pt>
                <c:pt idx="14">
                  <c:v>3.4399999999999409</c:v>
                </c:pt>
                <c:pt idx="15">
                  <c:v>3.6299999999999955</c:v>
                </c:pt>
                <c:pt idx="16">
                  <c:v>4.0399999999999636</c:v>
                </c:pt>
                <c:pt idx="17">
                  <c:v>4.0999999999999091</c:v>
                </c:pt>
                <c:pt idx="18">
                  <c:v>4.0599999999999454</c:v>
                </c:pt>
                <c:pt idx="19">
                  <c:v>4.0499999999999545</c:v>
                </c:pt>
                <c:pt idx="20">
                  <c:v>4.3199999999999363</c:v>
                </c:pt>
                <c:pt idx="21">
                  <c:v>4.3799999999999955</c:v>
                </c:pt>
                <c:pt idx="22">
                  <c:v>4.5599999999999454</c:v>
                </c:pt>
                <c:pt idx="23">
                  <c:v>5.0699999999999363</c:v>
                </c:pt>
                <c:pt idx="24">
                  <c:v>5.1200000000000045</c:v>
                </c:pt>
                <c:pt idx="25">
                  <c:v>5.1499999999999773</c:v>
                </c:pt>
                <c:pt idx="26">
                  <c:v>5.3199999999999363</c:v>
                </c:pt>
                <c:pt idx="27">
                  <c:v>5.6299999999999955</c:v>
                </c:pt>
                <c:pt idx="28">
                  <c:v>6.5799999999999272</c:v>
                </c:pt>
                <c:pt idx="29">
                  <c:v>7.8299999999999272</c:v>
                </c:pt>
                <c:pt idx="30">
                  <c:v>8.7699999999999818</c:v>
                </c:pt>
                <c:pt idx="31">
                  <c:v>13.699999999999932</c:v>
                </c:pt>
                <c:pt idx="32">
                  <c:v>19.079999999999927</c:v>
                </c:pt>
                <c:pt idx="33">
                  <c:v>20.279999999999973</c:v>
                </c:pt>
              </c:numCache>
            </c:numRef>
          </c:yVal>
          <c:smooth val="0"/>
          <c:extLst>
            <c:ext xmlns:c16="http://schemas.microsoft.com/office/drawing/2014/chart" uri="{C3380CC4-5D6E-409C-BE32-E72D297353CC}">
              <c16:uniqueId val="{00000004-A812-480C-A5B2-70114CE56ED7}"/>
            </c:ext>
          </c:extLst>
        </c:ser>
        <c:ser>
          <c:idx val="2"/>
          <c:order val="2"/>
          <c:tx>
            <c:strRef>
              <c:f>'DSE material loss'!$S$1</c:f>
              <c:strCache>
                <c:ptCount val="1"/>
                <c:pt idx="0">
                  <c:v>B18#1</c:v>
                </c:pt>
              </c:strCache>
            </c:strRef>
          </c:tx>
          <c:spPr>
            <a:ln w="38100" cap="rnd">
              <a:solidFill>
                <a:srgbClr val="00B0F0"/>
              </a:solidFill>
              <a:round/>
            </a:ln>
            <a:effectLst/>
          </c:spPr>
          <c:marker>
            <c:symbol val="circle"/>
            <c:size val="5"/>
            <c:spPr>
              <a:solidFill>
                <a:schemeClr val="accent3"/>
              </a:solidFill>
              <a:ln w="9525">
                <a:solidFill>
                  <a:schemeClr val="accent3"/>
                </a:solidFill>
              </a:ln>
              <a:effectLst/>
            </c:spPr>
          </c:marker>
          <c:xVal>
            <c:numRef>
              <c:f>'DSE material loss'!$U$3:$U$26</c:f>
              <c:numCache>
                <c:formatCode>General</c:formatCode>
                <c:ptCount val="24"/>
                <c:pt idx="0">
                  <c:v>0</c:v>
                </c:pt>
                <c:pt idx="1">
                  <c:v>61.6</c:v>
                </c:pt>
                <c:pt idx="2">
                  <c:v>103.80000000000001</c:v>
                </c:pt>
                <c:pt idx="3">
                  <c:v>172.20000000000002</c:v>
                </c:pt>
                <c:pt idx="4">
                  <c:v>315.70000000000005</c:v>
                </c:pt>
                <c:pt idx="5">
                  <c:v>315.70000000000005</c:v>
                </c:pt>
                <c:pt idx="6">
                  <c:v>315.70000000000005</c:v>
                </c:pt>
                <c:pt idx="7">
                  <c:v>315.70000000000005</c:v>
                </c:pt>
                <c:pt idx="8">
                  <c:v>315.70000000000005</c:v>
                </c:pt>
                <c:pt idx="9">
                  <c:v>315.70000000000005</c:v>
                </c:pt>
                <c:pt idx="10">
                  <c:v>315.70000000000005</c:v>
                </c:pt>
                <c:pt idx="11">
                  <c:v>315.70000000000005</c:v>
                </c:pt>
                <c:pt idx="12">
                  <c:v>315.70000000000005</c:v>
                </c:pt>
                <c:pt idx="13">
                  <c:v>315.70000000000005</c:v>
                </c:pt>
                <c:pt idx="14">
                  <c:v>315.70000000000005</c:v>
                </c:pt>
                <c:pt idx="15">
                  <c:v>315.70000000000005</c:v>
                </c:pt>
                <c:pt idx="16">
                  <c:v>315.70000000000005</c:v>
                </c:pt>
                <c:pt idx="17">
                  <c:v>315.70000000000005</c:v>
                </c:pt>
                <c:pt idx="18">
                  <c:v>315.70000000000005</c:v>
                </c:pt>
                <c:pt idx="19">
                  <c:v>315.70000000000005</c:v>
                </c:pt>
                <c:pt idx="20">
                  <c:v>315.70000000000005</c:v>
                </c:pt>
                <c:pt idx="21">
                  <c:v>315.70000000000005</c:v>
                </c:pt>
                <c:pt idx="22">
                  <c:v>315.70000000000005</c:v>
                </c:pt>
                <c:pt idx="23">
                  <c:v>315.70000000000005</c:v>
                </c:pt>
              </c:numCache>
            </c:numRef>
          </c:xVal>
          <c:yVal>
            <c:numRef>
              <c:f>'DSE material loss'!$V$3:$V$26</c:f>
              <c:numCache>
                <c:formatCode>General</c:formatCode>
                <c:ptCount val="24"/>
                <c:pt idx="0">
                  <c:v>0</c:v>
                </c:pt>
                <c:pt idx="1">
                  <c:v>0.15999999999996817</c:v>
                </c:pt>
                <c:pt idx="2">
                  <c:v>0.15999999999996817</c:v>
                </c:pt>
                <c:pt idx="3">
                  <c:v>0.17999999999994998</c:v>
                </c:pt>
                <c:pt idx="4">
                  <c:v>0.35000000000002274</c:v>
                </c:pt>
                <c:pt idx="5">
                  <c:v>0.35000000000002274</c:v>
                </c:pt>
                <c:pt idx="6">
                  <c:v>0.35000000000002274</c:v>
                </c:pt>
                <c:pt idx="7">
                  <c:v>0.35000000000002274</c:v>
                </c:pt>
                <c:pt idx="8">
                  <c:v>0.35000000000002274</c:v>
                </c:pt>
                <c:pt idx="9">
                  <c:v>0.35000000000002274</c:v>
                </c:pt>
                <c:pt idx="10">
                  <c:v>0.35000000000002274</c:v>
                </c:pt>
                <c:pt idx="11">
                  <c:v>0.35000000000002274</c:v>
                </c:pt>
                <c:pt idx="12">
                  <c:v>0.35000000000002274</c:v>
                </c:pt>
                <c:pt idx="13">
                  <c:v>0.35000000000002274</c:v>
                </c:pt>
                <c:pt idx="14">
                  <c:v>0.35000000000002274</c:v>
                </c:pt>
                <c:pt idx="15">
                  <c:v>0.35000000000002274</c:v>
                </c:pt>
                <c:pt idx="16">
                  <c:v>0.35000000000002274</c:v>
                </c:pt>
                <c:pt idx="17">
                  <c:v>0.35000000000002274</c:v>
                </c:pt>
                <c:pt idx="18">
                  <c:v>0.35000000000002274</c:v>
                </c:pt>
                <c:pt idx="19">
                  <c:v>0.35000000000002274</c:v>
                </c:pt>
                <c:pt idx="20">
                  <c:v>0.35000000000002274</c:v>
                </c:pt>
                <c:pt idx="21">
                  <c:v>0.35000000000002274</c:v>
                </c:pt>
                <c:pt idx="22">
                  <c:v>0.35000000000002274</c:v>
                </c:pt>
                <c:pt idx="23">
                  <c:v>0.35000000000002274</c:v>
                </c:pt>
              </c:numCache>
            </c:numRef>
          </c:yVal>
          <c:smooth val="0"/>
          <c:extLst>
            <c:ext xmlns:c16="http://schemas.microsoft.com/office/drawing/2014/chart" uri="{C3380CC4-5D6E-409C-BE32-E72D297353CC}">
              <c16:uniqueId val="{00000005-A812-480C-A5B2-70114CE56ED7}"/>
            </c:ext>
          </c:extLst>
        </c:ser>
        <c:ser>
          <c:idx val="3"/>
          <c:order val="3"/>
          <c:tx>
            <c:strRef>
              <c:f>'DSE material loss'!$Y$1</c:f>
              <c:strCache>
                <c:ptCount val="1"/>
                <c:pt idx="0">
                  <c:v>B18#2</c:v>
                </c:pt>
              </c:strCache>
            </c:strRef>
          </c:tx>
          <c:spPr>
            <a:ln w="38100" cap="rnd">
              <a:solidFill>
                <a:schemeClr val="accent4"/>
              </a:solidFill>
              <a:round/>
            </a:ln>
            <a:effectLst/>
          </c:spPr>
          <c:marker>
            <c:symbol val="circle"/>
            <c:size val="5"/>
            <c:spPr>
              <a:solidFill>
                <a:schemeClr val="accent4"/>
              </a:solidFill>
              <a:ln w="9525">
                <a:solidFill>
                  <a:schemeClr val="accent4"/>
                </a:solidFill>
              </a:ln>
              <a:effectLst/>
            </c:spPr>
          </c:marker>
          <c:xVal>
            <c:numRef>
              <c:f>'DSE material loss'!$AA$3:$AA$40</c:f>
              <c:numCache>
                <c:formatCode>General</c:formatCode>
                <c:ptCount val="38"/>
                <c:pt idx="0">
                  <c:v>0</c:v>
                </c:pt>
                <c:pt idx="1">
                  <c:v>38.799999999999997</c:v>
                </c:pt>
                <c:pt idx="2">
                  <c:v>77.099999999999994</c:v>
                </c:pt>
                <c:pt idx="3">
                  <c:v>97.1</c:v>
                </c:pt>
                <c:pt idx="4">
                  <c:v>118.69999999999999</c:v>
                </c:pt>
                <c:pt idx="5">
                  <c:v>183.7</c:v>
                </c:pt>
                <c:pt idx="6">
                  <c:v>209.7</c:v>
                </c:pt>
                <c:pt idx="7">
                  <c:v>232</c:v>
                </c:pt>
                <c:pt idx="8">
                  <c:v>250.2</c:v>
                </c:pt>
                <c:pt idx="9">
                  <c:v>256.39999999999998</c:v>
                </c:pt>
                <c:pt idx="10">
                  <c:v>319.2</c:v>
                </c:pt>
                <c:pt idx="11">
                  <c:v>423.2</c:v>
                </c:pt>
                <c:pt idx="12">
                  <c:v>481.7</c:v>
                </c:pt>
                <c:pt idx="13">
                  <c:v>487.7</c:v>
                </c:pt>
                <c:pt idx="14">
                  <c:v>570.29999999999995</c:v>
                </c:pt>
                <c:pt idx="15">
                  <c:v>585.69999999999993</c:v>
                </c:pt>
                <c:pt idx="16">
                  <c:v>875.69999999999993</c:v>
                </c:pt>
                <c:pt idx="17">
                  <c:v>1044.5</c:v>
                </c:pt>
                <c:pt idx="18">
                  <c:v>1130.3</c:v>
                </c:pt>
                <c:pt idx="19">
                  <c:v>1219.0999999999999</c:v>
                </c:pt>
                <c:pt idx="20">
                  <c:v>1288.0999999999999</c:v>
                </c:pt>
                <c:pt idx="21">
                  <c:v>1355</c:v>
                </c:pt>
                <c:pt idx="22">
                  <c:v>1376.5</c:v>
                </c:pt>
                <c:pt idx="23">
                  <c:v>1410.7</c:v>
                </c:pt>
                <c:pt idx="24">
                  <c:v>1579.3</c:v>
                </c:pt>
                <c:pt idx="25">
                  <c:v>1743.3</c:v>
                </c:pt>
                <c:pt idx="26">
                  <c:v>1842.12</c:v>
                </c:pt>
                <c:pt idx="27">
                  <c:v>2009.9199999999998</c:v>
                </c:pt>
                <c:pt idx="28">
                  <c:v>2289.92</c:v>
                </c:pt>
                <c:pt idx="29">
                  <c:v>2582.42</c:v>
                </c:pt>
              </c:numCache>
            </c:numRef>
          </c:xVal>
          <c:yVal>
            <c:numRef>
              <c:f>'DSE material loss'!$AB$3:$AB$40</c:f>
              <c:numCache>
                <c:formatCode>General</c:formatCode>
                <c:ptCount val="38"/>
                <c:pt idx="0">
                  <c:v>0</c:v>
                </c:pt>
                <c:pt idx="1">
                  <c:v>4.9999999999954525E-2</c:v>
                </c:pt>
                <c:pt idx="2">
                  <c:v>1.999999999998181E-2</c:v>
                </c:pt>
                <c:pt idx="3">
                  <c:v>1.999999999998181E-2</c:v>
                </c:pt>
                <c:pt idx="4">
                  <c:v>7.999999999992724E-2</c:v>
                </c:pt>
                <c:pt idx="5">
                  <c:v>8.9999999999918145E-2</c:v>
                </c:pt>
                <c:pt idx="6">
                  <c:v>8.9999999999918145E-2</c:v>
                </c:pt>
                <c:pt idx="7">
                  <c:v>5.999999999994543E-2</c:v>
                </c:pt>
                <c:pt idx="8">
                  <c:v>8.9999999999918145E-2</c:v>
                </c:pt>
                <c:pt idx="9">
                  <c:v>6.9999999999936335E-2</c:v>
                </c:pt>
                <c:pt idx="10">
                  <c:v>0.11999999999989086</c:v>
                </c:pt>
                <c:pt idx="11">
                  <c:v>0.17999999999994998</c:v>
                </c:pt>
                <c:pt idx="12">
                  <c:v>0.2199999999999136</c:v>
                </c:pt>
                <c:pt idx="13">
                  <c:v>0.19999999999993179</c:v>
                </c:pt>
                <c:pt idx="14">
                  <c:v>0.27999999999997272</c:v>
                </c:pt>
                <c:pt idx="15">
                  <c:v>0.31999999999993634</c:v>
                </c:pt>
                <c:pt idx="16">
                  <c:v>1.2199999999999136</c:v>
                </c:pt>
                <c:pt idx="17">
                  <c:v>1.2399999999998954</c:v>
                </c:pt>
                <c:pt idx="18">
                  <c:v>1.2699999999999818</c:v>
                </c:pt>
                <c:pt idx="19">
                  <c:v>1.2799999999999727</c:v>
                </c:pt>
                <c:pt idx="20">
                  <c:v>1.3399999999999181</c:v>
                </c:pt>
                <c:pt idx="21">
                  <c:v>1.3899999999999864</c:v>
                </c:pt>
                <c:pt idx="22">
                  <c:v>1.3199999999999363</c:v>
                </c:pt>
                <c:pt idx="23">
                  <c:v>1.3899999999999864</c:v>
                </c:pt>
                <c:pt idx="24">
                  <c:v>1.4099999999999682</c:v>
                </c:pt>
                <c:pt idx="25">
                  <c:v>1.5</c:v>
                </c:pt>
                <c:pt idx="26">
                  <c:v>1.5899999999999181</c:v>
                </c:pt>
                <c:pt idx="27">
                  <c:v>1.67999999999995</c:v>
                </c:pt>
                <c:pt idx="28">
                  <c:v>1.8299999999999272</c:v>
                </c:pt>
                <c:pt idx="29">
                  <c:v>1.9199999999999591</c:v>
                </c:pt>
              </c:numCache>
            </c:numRef>
          </c:yVal>
          <c:smooth val="0"/>
          <c:extLst>
            <c:ext xmlns:c16="http://schemas.microsoft.com/office/drawing/2014/chart" uri="{C3380CC4-5D6E-409C-BE32-E72D297353CC}">
              <c16:uniqueId val="{00000006-A812-480C-A5B2-70114CE56ED7}"/>
            </c:ext>
          </c:extLst>
        </c:ser>
        <c:ser>
          <c:idx val="4"/>
          <c:order val="4"/>
          <c:tx>
            <c:v>B52#1</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'DSE material loss'!$AG$3:$AG$7</c:f>
              <c:numCache>
                <c:formatCode>General</c:formatCode>
                <c:ptCount val="5"/>
                <c:pt idx="0">
                  <c:v>0</c:v>
                </c:pt>
                <c:pt idx="1">
                  <c:v>19.600000000000001</c:v>
                </c:pt>
                <c:pt idx="2">
                  <c:v>114.4</c:v>
                </c:pt>
                <c:pt idx="3">
                  <c:v>185.9</c:v>
                </c:pt>
                <c:pt idx="4">
                  <c:v>376.6</c:v>
                </c:pt>
              </c:numCache>
            </c:numRef>
          </c:xVal>
          <c:yVal>
            <c:numRef>
              <c:f>'DSE material loss'!$AH$3:$AH$7</c:f>
              <c:numCache>
                <c:formatCode>General</c:formatCode>
                <c:ptCount val="5"/>
                <c:pt idx="0">
                  <c:v>0</c:v>
                </c:pt>
                <c:pt idx="1">
                  <c:v>0</c:v>
                </c:pt>
                <c:pt idx="2">
                  <c:v>0.47000000000002728</c:v>
                </c:pt>
                <c:pt idx="3">
                  <c:v>1.5200000000000955</c:v>
                </c:pt>
                <c:pt idx="4">
                  <c:v>11.25</c:v>
                </c:pt>
              </c:numCache>
            </c:numRef>
          </c:yVal>
          <c:smooth val="0"/>
          <c:extLst>
            <c:ext xmlns:c16="http://schemas.microsoft.com/office/drawing/2014/chart" uri="{C3380CC4-5D6E-409C-BE32-E72D297353CC}">
              <c16:uniqueId val="{00000000-4765-4BA3-A034-8DF7B4C53396}"/>
            </c:ext>
          </c:extLst>
        </c:ser>
        <c:dLbls>
          <c:showLegendKey val="0"/>
          <c:showVal val="0"/>
          <c:showCatName val="0"/>
          <c:showSerName val="0"/>
          <c:showPercent val="0"/>
          <c:showBubbleSize val="0"/>
        </c:dLbls>
        <c:axId val="1355026768"/>
        <c:axId val="1290138592"/>
      </c:scatterChart>
      <c:valAx>
        <c:axId val="1355026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138592"/>
        <c:crosses val="autoZero"/>
        <c:crossBetween val="midCat"/>
      </c:valAx>
      <c:valAx>
        <c:axId val="1290138592"/>
        <c:scaling>
          <c:orientation val="minMax"/>
          <c:max val="22"/>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026768"/>
        <c:crosses val="autoZero"/>
        <c:crossBetween val="midCat"/>
        <c:majorUnit val="1"/>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DSE Material loss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4"/>
          <c:order val="0"/>
          <c:tx>
            <c:v>B52#1</c:v>
          </c:tx>
          <c:spPr>
            <a:ln w="31750" cap="rnd">
              <a:solidFill>
                <a:schemeClr val="accent5"/>
              </a:solidFill>
              <a:round/>
            </a:ln>
            <a:effectLst/>
          </c:spPr>
          <c:marker>
            <c:symbol val="circle"/>
            <c:size val="5"/>
            <c:spPr>
              <a:solidFill>
                <a:schemeClr val="accent5"/>
              </a:solidFill>
              <a:ln w="9525">
                <a:solidFill>
                  <a:schemeClr val="accent5"/>
                </a:solidFill>
              </a:ln>
              <a:effectLst/>
            </c:spPr>
          </c:marker>
          <c:xVal>
            <c:numRef>
              <c:f>'DSE material loss'!$AG$3:$AG$7</c:f>
              <c:numCache>
                <c:formatCode>General</c:formatCode>
                <c:ptCount val="5"/>
                <c:pt idx="0">
                  <c:v>0</c:v>
                </c:pt>
                <c:pt idx="1">
                  <c:v>19.600000000000001</c:v>
                </c:pt>
                <c:pt idx="2">
                  <c:v>114.4</c:v>
                </c:pt>
                <c:pt idx="3">
                  <c:v>185.9</c:v>
                </c:pt>
                <c:pt idx="4">
                  <c:v>376.6</c:v>
                </c:pt>
              </c:numCache>
            </c:numRef>
          </c:xVal>
          <c:yVal>
            <c:numRef>
              <c:f>'DSE material loss'!$AH$3:$AH$7</c:f>
              <c:numCache>
                <c:formatCode>General</c:formatCode>
                <c:ptCount val="5"/>
                <c:pt idx="0">
                  <c:v>0</c:v>
                </c:pt>
                <c:pt idx="1">
                  <c:v>0</c:v>
                </c:pt>
                <c:pt idx="2">
                  <c:v>0.47000000000002728</c:v>
                </c:pt>
                <c:pt idx="3">
                  <c:v>1.5200000000000955</c:v>
                </c:pt>
                <c:pt idx="4">
                  <c:v>11.25</c:v>
                </c:pt>
              </c:numCache>
            </c:numRef>
          </c:yVal>
          <c:smooth val="0"/>
          <c:extLst>
            <c:ext xmlns:c16="http://schemas.microsoft.com/office/drawing/2014/chart" uri="{C3380CC4-5D6E-409C-BE32-E72D297353CC}">
              <c16:uniqueId val="{00000004-8244-4E0E-BDA9-E668FA6D51D7}"/>
            </c:ext>
          </c:extLst>
        </c:ser>
        <c:ser>
          <c:idx val="0"/>
          <c:order val="1"/>
          <c:tx>
            <c:strRef>
              <c:f>'DSE material loss'!$AK$3</c:f>
              <c:strCache>
                <c:ptCount val="1"/>
                <c:pt idx="0">
                  <c:v>B52#2</c:v>
                </c:pt>
              </c:strCache>
            </c:strRef>
          </c:tx>
          <c:spPr>
            <a:ln w="31750" cap="rnd">
              <a:solidFill>
                <a:srgbClr val="92D050"/>
              </a:solidFill>
              <a:round/>
            </a:ln>
            <a:effectLst/>
          </c:spPr>
          <c:marker>
            <c:symbol val="circle"/>
            <c:size val="5"/>
            <c:spPr>
              <a:solidFill>
                <a:schemeClr val="accent1"/>
              </a:solidFill>
              <a:ln w="9525">
                <a:solidFill>
                  <a:srgbClr val="92D050"/>
                </a:solidFill>
              </a:ln>
              <a:effectLst/>
            </c:spPr>
          </c:marker>
          <c:xVal>
            <c:numRef>
              <c:f>'DSE material loss'!$AM$3:$AM$13</c:f>
              <c:numCache>
                <c:formatCode>General</c:formatCode>
                <c:ptCount val="11"/>
                <c:pt idx="0">
                  <c:v>0</c:v>
                </c:pt>
                <c:pt idx="1">
                  <c:v>87.8</c:v>
                </c:pt>
                <c:pt idx="2">
                  <c:v>195.6</c:v>
                </c:pt>
                <c:pt idx="3">
                  <c:v>252.39999999999998</c:v>
                </c:pt>
                <c:pt idx="4">
                  <c:v>345.5</c:v>
                </c:pt>
                <c:pt idx="5">
                  <c:v>411.3</c:v>
                </c:pt>
              </c:numCache>
            </c:numRef>
          </c:xVal>
          <c:yVal>
            <c:numRef>
              <c:f>'DSE material loss'!$AN$3:$AN$13</c:f>
              <c:numCache>
                <c:formatCode>General</c:formatCode>
                <c:ptCount val="11"/>
                <c:pt idx="0">
                  <c:v>0</c:v>
                </c:pt>
                <c:pt idx="1">
                  <c:v>0.47000000000002728</c:v>
                </c:pt>
                <c:pt idx="2">
                  <c:v>1.6299999999999955</c:v>
                </c:pt>
                <c:pt idx="3">
                  <c:v>1.9700000000000273</c:v>
                </c:pt>
                <c:pt idx="4">
                  <c:v>2.6100000000000136</c:v>
                </c:pt>
                <c:pt idx="5">
                  <c:v>3.0199999999999818</c:v>
                </c:pt>
              </c:numCache>
            </c:numRef>
          </c:yVal>
          <c:smooth val="0"/>
          <c:extLst>
            <c:ext xmlns:c16="http://schemas.microsoft.com/office/drawing/2014/chart" uri="{C3380CC4-5D6E-409C-BE32-E72D297353CC}">
              <c16:uniqueId val="{00000005-8244-4E0E-BDA9-E668FA6D51D7}"/>
            </c:ext>
          </c:extLst>
        </c:ser>
        <c:ser>
          <c:idx val="1"/>
          <c:order val="2"/>
          <c:tx>
            <c:strRef>
              <c:f>'DSE material loss'!$AQ$3</c:f>
              <c:strCache>
                <c:ptCount val="1"/>
                <c:pt idx="0">
                  <c:v>B52#3</c:v>
                </c:pt>
              </c:strCache>
            </c:strRef>
          </c:tx>
          <c:spPr>
            <a:ln w="31750" cap="rnd">
              <a:solidFill>
                <a:schemeClr val="accent2"/>
              </a:solidFill>
              <a:round/>
            </a:ln>
            <a:effectLst/>
          </c:spPr>
          <c:marker>
            <c:symbol val="circle"/>
            <c:size val="5"/>
            <c:spPr>
              <a:solidFill>
                <a:schemeClr val="accent2"/>
              </a:solidFill>
              <a:ln w="9525">
                <a:solidFill>
                  <a:schemeClr val="accent2"/>
                </a:solidFill>
              </a:ln>
              <a:effectLst/>
            </c:spPr>
          </c:marker>
          <c:xVal>
            <c:numRef>
              <c:f>'DSE material loss'!$AS$3:$AS$13</c:f>
              <c:numCache>
                <c:formatCode>General</c:formatCode>
                <c:ptCount val="11"/>
                <c:pt idx="0">
                  <c:v>0</c:v>
                </c:pt>
                <c:pt idx="1">
                  <c:v>144.4</c:v>
                </c:pt>
                <c:pt idx="2">
                  <c:v>220.7</c:v>
                </c:pt>
                <c:pt idx="3">
                  <c:v>294</c:v>
                </c:pt>
                <c:pt idx="4">
                  <c:v>440.7</c:v>
                </c:pt>
                <c:pt idx="5">
                  <c:v>486.3</c:v>
                </c:pt>
              </c:numCache>
            </c:numRef>
          </c:xVal>
          <c:yVal>
            <c:numRef>
              <c:f>'DSE material loss'!$AT$3:$AT$13</c:f>
              <c:numCache>
                <c:formatCode>General</c:formatCode>
                <c:ptCount val="11"/>
                <c:pt idx="0">
                  <c:v>0</c:v>
                </c:pt>
                <c:pt idx="1">
                  <c:v>0.11000000000001364</c:v>
                </c:pt>
                <c:pt idx="2">
                  <c:v>0.25</c:v>
                </c:pt>
                <c:pt idx="3">
                  <c:v>0.44000000000005457</c:v>
                </c:pt>
                <c:pt idx="4">
                  <c:v>0.96000000000003638</c:v>
                </c:pt>
                <c:pt idx="5">
                  <c:v>1.1900000000000546</c:v>
                </c:pt>
              </c:numCache>
            </c:numRef>
          </c:yVal>
          <c:smooth val="0"/>
          <c:extLst>
            <c:ext xmlns:c16="http://schemas.microsoft.com/office/drawing/2014/chart" uri="{C3380CC4-5D6E-409C-BE32-E72D297353CC}">
              <c16:uniqueId val="{00000006-8244-4E0E-BDA9-E668FA6D51D7}"/>
            </c:ext>
          </c:extLst>
        </c:ser>
        <c:dLbls>
          <c:showLegendKey val="0"/>
          <c:showVal val="0"/>
          <c:showCatName val="0"/>
          <c:showSerName val="0"/>
          <c:showPercent val="0"/>
          <c:showBubbleSize val="0"/>
        </c:dLbls>
        <c:axId val="1355026768"/>
        <c:axId val="1290138592"/>
      </c:scatterChart>
      <c:valAx>
        <c:axId val="1355026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138592"/>
        <c:crosses val="autoZero"/>
        <c:crossBetween val="midCat"/>
      </c:valAx>
      <c:valAx>
        <c:axId val="1290138592"/>
        <c:scaling>
          <c:orientation val="minMax"/>
          <c:max val="1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026768"/>
        <c:crosses val="autoZero"/>
        <c:crossBetween val="midCat"/>
        <c:majorUnit val="0.2"/>
      </c:valAx>
      <c:spPr>
        <a:noFill/>
        <a:ln>
          <a:noFill/>
        </a:ln>
        <a:effectLst/>
      </c:spPr>
    </c:plotArea>
    <c:legend>
      <c:legendPos val="b"/>
      <c:overlay val="0"/>
      <c:spPr>
        <a:noFill/>
        <a:ln>
          <a:noFill/>
        </a:ln>
        <a:effectLst>
          <a:softEdge rad="0"/>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5</xdr:col>
      <xdr:colOff>515371</xdr:colOff>
      <xdr:row>40</xdr:row>
      <xdr:rowOff>180294</xdr:rowOff>
    </xdr:from>
    <xdr:to>
      <xdr:col>27</xdr:col>
      <xdr:colOff>932089</xdr:colOff>
      <xdr:row>81</xdr:row>
      <xdr:rowOff>30616</xdr:rowOff>
    </xdr:to>
    <xdr:graphicFrame macro="">
      <xdr:nvGraphicFramePr>
        <xdr:cNvPr id="9" name="Chart 2">
          <a:extLst>
            <a:ext uri="{FF2B5EF4-FFF2-40B4-BE49-F238E27FC236}">
              <a16:creationId xmlns:a16="http://schemas.microsoft.com/office/drawing/2014/main" id="{EB77DDFD-F40D-4878-B9C7-B0CCBED7F0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1</xdr:colOff>
      <xdr:row>41</xdr:row>
      <xdr:rowOff>0</xdr:rowOff>
    </xdr:from>
    <xdr:to>
      <xdr:col>53</xdr:col>
      <xdr:colOff>178595</xdr:colOff>
      <xdr:row>81</xdr:row>
      <xdr:rowOff>40822</xdr:rowOff>
    </xdr:to>
    <xdr:graphicFrame macro="">
      <xdr:nvGraphicFramePr>
        <xdr:cNvPr id="11" name="Chart 2">
          <a:extLst>
            <a:ext uri="{FF2B5EF4-FFF2-40B4-BE49-F238E27FC236}">
              <a16:creationId xmlns:a16="http://schemas.microsoft.com/office/drawing/2014/main" id="{8661BB22-4310-4DD8-A9A3-F2DAEC6FE9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5</xdr:col>
      <xdr:colOff>304800</xdr:colOff>
      <xdr:row>2</xdr:row>
      <xdr:rowOff>0</xdr:rowOff>
    </xdr:to>
    <xdr:pic>
      <xdr:nvPicPr>
        <xdr:cNvPr id="3" name="Bilde 2">
          <a:extLst>
            <a:ext uri="{FF2B5EF4-FFF2-40B4-BE49-F238E27FC236}">
              <a16:creationId xmlns:a16="http://schemas.microsoft.com/office/drawing/2014/main" id="{2D3276B5-CC23-CEEF-08C0-B335C9BAB1B4}"/>
            </a:ext>
          </a:extLst>
        </xdr:cNvPr>
        <xdr:cNvPicPr>
          <a:picLocks noChangeAspect="1"/>
        </xdr:cNvPicPr>
      </xdr:nvPicPr>
      <xdr:blipFill>
        <a:blip xmlns:r="http://schemas.openxmlformats.org/officeDocument/2006/relationships" r:embed="rId1"/>
        <a:stretch>
          <a:fillRect/>
        </a:stretch>
      </xdr:blipFill>
      <xdr:spPr>
        <a:xfrm>
          <a:off x="1162050" y="190500"/>
          <a:ext cx="2743200" cy="3667125"/>
        </a:xfrm>
        <a:prstGeom prst="rect">
          <a:avLst/>
        </a:prstGeom>
      </xdr:spPr>
    </xdr:pic>
    <xdr:clientData/>
  </xdr:twoCellAnchor>
  <xdr:twoCellAnchor editAs="oneCell">
    <xdr:from>
      <xdr:col>6</xdr:col>
      <xdr:colOff>0</xdr:colOff>
      <xdr:row>1</xdr:row>
      <xdr:rowOff>0</xdr:rowOff>
    </xdr:from>
    <xdr:to>
      <xdr:col>10</xdr:col>
      <xdr:colOff>320040</xdr:colOff>
      <xdr:row>2</xdr:row>
      <xdr:rowOff>0</xdr:rowOff>
    </xdr:to>
    <xdr:pic>
      <xdr:nvPicPr>
        <xdr:cNvPr id="4" name="Bilde 3">
          <a:extLst>
            <a:ext uri="{FF2B5EF4-FFF2-40B4-BE49-F238E27FC236}">
              <a16:creationId xmlns:a16="http://schemas.microsoft.com/office/drawing/2014/main" id="{D74998FA-A46A-2A7E-F648-0AF8A3FA9FF7}"/>
            </a:ext>
            <a:ext uri="{147F2762-F138-4A5C-976F-8EAC2B608ADB}">
              <a16:predDERef xmlns:a16="http://schemas.microsoft.com/office/drawing/2014/main" pred="{2D3276B5-CC23-CEEF-08C0-B335C9BAB1B4}"/>
            </a:ext>
          </a:extLst>
        </xdr:cNvPr>
        <xdr:cNvPicPr>
          <a:picLocks noChangeAspect="1"/>
        </xdr:cNvPicPr>
      </xdr:nvPicPr>
      <xdr:blipFill>
        <a:blip xmlns:r="http://schemas.openxmlformats.org/officeDocument/2006/relationships" r:embed="rId2"/>
        <a:stretch>
          <a:fillRect/>
        </a:stretch>
      </xdr:blipFill>
      <xdr:spPr>
        <a:xfrm>
          <a:off x="4210050" y="190500"/>
          <a:ext cx="2752725" cy="3676650"/>
        </a:xfrm>
        <a:prstGeom prst="rect">
          <a:avLst/>
        </a:prstGeom>
      </xdr:spPr>
    </xdr:pic>
    <xdr:clientData/>
  </xdr:twoCellAnchor>
  <xdr:twoCellAnchor editAs="oneCell">
    <xdr:from>
      <xdr:col>1</xdr:col>
      <xdr:colOff>0</xdr:colOff>
      <xdr:row>2</xdr:row>
      <xdr:rowOff>0</xdr:rowOff>
    </xdr:from>
    <xdr:to>
      <xdr:col>6</xdr:col>
      <xdr:colOff>113776</xdr:colOff>
      <xdr:row>3</xdr:row>
      <xdr:rowOff>0</xdr:rowOff>
    </xdr:to>
    <xdr:pic>
      <xdr:nvPicPr>
        <xdr:cNvPr id="2" name="Picture 1">
          <a:extLst>
            <a:ext uri="{FF2B5EF4-FFF2-40B4-BE49-F238E27FC236}">
              <a16:creationId xmlns:a16="http://schemas.microsoft.com/office/drawing/2014/main" id="{D0428F62-84D2-9E6B-FF33-83AE07F574B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00150" y="3857625"/>
          <a:ext cx="3161776"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xdr:row>
      <xdr:rowOff>9525</xdr:rowOff>
    </xdr:from>
    <xdr:to>
      <xdr:col>11</xdr:col>
      <xdr:colOff>470445</xdr:colOff>
      <xdr:row>2</xdr:row>
      <xdr:rowOff>4189095</xdr:rowOff>
    </xdr:to>
    <xdr:pic>
      <xdr:nvPicPr>
        <xdr:cNvPr id="5" name="Picture 4">
          <a:extLst>
            <a:ext uri="{FF2B5EF4-FFF2-40B4-BE49-F238E27FC236}">
              <a16:creationId xmlns:a16="http://schemas.microsoft.com/office/drawing/2014/main" id="{7EDC2A5D-74E7-729A-AAE9-5F5CB43ADD5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610100" y="3867150"/>
          <a:ext cx="3152685" cy="4179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xdr:row>
      <xdr:rowOff>1</xdr:rowOff>
    </xdr:from>
    <xdr:to>
      <xdr:col>15</xdr:col>
      <xdr:colOff>428625</xdr:colOff>
      <xdr:row>1</xdr:row>
      <xdr:rowOff>3666485</xdr:rowOff>
    </xdr:to>
    <xdr:pic>
      <xdr:nvPicPr>
        <xdr:cNvPr id="6" name="Picture 5">
          <a:extLst>
            <a:ext uri="{FF2B5EF4-FFF2-40B4-BE49-F238E27FC236}">
              <a16:creationId xmlns:a16="http://schemas.microsoft.com/office/drawing/2014/main" id="{A484B2A3-CB55-8302-AE42-F77B656F99B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296150" y="180976"/>
          <a:ext cx="2867025" cy="3666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theme/theme1.xml><?xml version="1.0" encoding="utf-8"?>
<a:theme xmlns:a="http://schemas.openxmlformats.org/drawingml/2006/main" name="N2_Applied">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tx1"/>
        </a:solidFill>
        <a:ln>
          <a:noFill/>
        </a:ln>
        <a:effectLst/>
      </a:spPr>
      <a:bodyPr rtlCol="0" anchor="ctr"/>
      <a:lstStyle>
        <a:defPPr algn="ctr">
          <a:defRPr/>
        </a:defPPr>
      </a:lstStyle>
      <a:style>
        <a:lnRef idx="1">
          <a:schemeClr val="accent1"/>
        </a:lnRef>
        <a:fillRef idx="3">
          <a:schemeClr val="accent1"/>
        </a:fillRef>
        <a:effectRef idx="2">
          <a:schemeClr val="accent1"/>
        </a:effectRef>
        <a:fontRef idx="minor">
          <a:schemeClr val="lt1"/>
        </a:fontRef>
      </a:style>
    </a:spDef>
    <a:lnDef>
      <a:spPr>
        <a:ln>
          <a:tailEnd type="arrow"/>
        </a:ln>
        <a:effectLst/>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microsoft.com/office/2019/04/relationships/namedSheetView" Target="../namedSheetViews/namedSheetView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71411-131C-4274-9B05-FD71921A3AA3}">
  <sheetPr filterMode="1"/>
  <dimension ref="A1:BR183"/>
  <sheetViews>
    <sheetView zoomScale="85" zoomScaleNormal="85" workbookViewId="0">
      <pane ySplit="9" topLeftCell="A129" activePane="bottomLeft" state="frozen"/>
      <selection pane="bottomLeft" activeCell="T143" sqref="T143"/>
    </sheetView>
  </sheetViews>
  <sheetFormatPr defaultColWidth="9.140625" defaultRowHeight="15" customHeight="1" x14ac:dyDescent="0.25"/>
  <cols>
    <col min="1" max="1" width="16.28515625" bestFit="1" customWidth="1"/>
    <col min="2" max="2" width="6" customWidth="1"/>
    <col min="3" max="3" width="7.7109375" customWidth="1"/>
    <col min="4" max="4" width="26" bestFit="1" customWidth="1"/>
    <col min="5" max="5" width="9.85546875" customWidth="1"/>
    <col min="6" max="6" width="14.140625" bestFit="1" customWidth="1"/>
    <col min="9" max="9" width="11.85546875" style="44" bestFit="1" customWidth="1"/>
    <col min="10" max="10" width="9.42578125" style="44" customWidth="1"/>
    <col min="11" max="11" width="21.42578125" customWidth="1"/>
    <col min="12" max="13" width="10.5703125" customWidth="1"/>
    <col min="14" max="14" width="9.7109375" customWidth="1"/>
    <col min="15" max="15" width="13" customWidth="1"/>
    <col min="16" max="16" width="12.28515625" hidden="1" customWidth="1"/>
    <col min="17" max="17" width="20.5703125" customWidth="1"/>
    <col min="18" max="18" width="16.140625" customWidth="1"/>
    <col min="19" max="20" width="11.42578125" customWidth="1"/>
    <col min="21" max="21" width="35.85546875" bestFit="1" customWidth="1"/>
    <col min="22" max="22" width="12.7109375" bestFit="1" customWidth="1"/>
    <col min="23" max="24" width="11.42578125" customWidth="1"/>
    <col min="25" max="25" width="13.85546875" customWidth="1"/>
    <col min="26" max="26" width="13.5703125" customWidth="1"/>
    <col min="27" max="29" width="11.42578125" customWidth="1"/>
    <col min="30" max="30" width="11.42578125" style="141" customWidth="1"/>
    <col min="31" max="31" width="15.28515625" style="141" customWidth="1"/>
    <col min="32" max="32" width="16.28515625" customWidth="1"/>
    <col min="33" max="33" width="13" customWidth="1"/>
    <col min="34" max="34" width="9.140625" style="44" customWidth="1"/>
    <col min="35" max="35" width="14.140625" customWidth="1"/>
    <col min="36" max="36" width="14.140625" style="44" customWidth="1"/>
    <col min="37" max="37" width="14.140625" customWidth="1"/>
    <col min="38" max="41" width="9.140625" customWidth="1"/>
    <col min="42" max="42" width="15.7109375" customWidth="1"/>
    <col min="43" max="43" width="8.5703125" customWidth="1"/>
    <col min="44" max="44" width="12.140625" customWidth="1"/>
    <col min="45" max="45" width="15.85546875" customWidth="1"/>
    <col min="46" max="46" width="10.5703125" customWidth="1"/>
    <col min="47" max="53" width="9.140625" customWidth="1"/>
    <col min="54" max="54" width="11.42578125" customWidth="1"/>
    <col min="55" max="61" width="9.140625" customWidth="1"/>
    <col min="62" max="62" width="26" customWidth="1"/>
    <col min="63" max="63" width="110.28515625" bestFit="1" customWidth="1"/>
    <col min="64" max="64" width="13.7109375" bestFit="1" customWidth="1"/>
    <col min="68" max="68" width="16.42578125" customWidth="1"/>
  </cols>
  <sheetData>
    <row r="1" spans="1:70" x14ac:dyDescent="0.25">
      <c r="A1" s="38" t="s">
        <v>0</v>
      </c>
      <c r="B1" s="38"/>
      <c r="C1" s="38"/>
      <c r="D1" s="38"/>
      <c r="E1" s="38"/>
      <c r="F1" s="38"/>
      <c r="G1" s="38"/>
      <c r="H1" s="38"/>
      <c r="I1" s="4"/>
      <c r="J1" s="4"/>
      <c r="K1" s="38"/>
      <c r="L1" s="3"/>
      <c r="M1" s="3"/>
      <c r="N1" s="3"/>
      <c r="O1" s="3"/>
      <c r="P1" s="3"/>
      <c r="Q1" s="3"/>
      <c r="R1" s="3"/>
      <c r="S1" s="3"/>
      <c r="T1" s="3"/>
      <c r="U1" s="3"/>
      <c r="V1" s="3"/>
      <c r="W1" s="3"/>
      <c r="X1" s="3"/>
      <c r="Y1" s="3"/>
      <c r="Z1" s="3"/>
      <c r="AA1" s="3"/>
      <c r="AB1" s="3"/>
      <c r="AC1" s="3"/>
      <c r="AD1" s="133"/>
      <c r="AE1" s="133"/>
      <c r="AF1" s="3"/>
      <c r="AG1" s="3"/>
      <c r="AH1" s="4"/>
      <c r="AI1" s="94"/>
      <c r="AJ1" s="41"/>
      <c r="AK1" s="41"/>
      <c r="AL1" s="41"/>
      <c r="AM1" s="41"/>
      <c r="AN1" s="4"/>
      <c r="AO1" s="4"/>
      <c r="AP1" s="4"/>
      <c r="AQ1" s="3"/>
      <c r="AR1" s="3"/>
      <c r="AS1" s="3"/>
      <c r="AT1" s="3"/>
      <c r="AU1" s="3"/>
      <c r="AV1" s="3"/>
      <c r="AW1" s="3"/>
      <c r="AX1" s="3"/>
      <c r="AY1" s="3"/>
      <c r="AZ1" s="3"/>
      <c r="BA1" s="3"/>
      <c r="BB1" s="3"/>
      <c r="BC1" s="3"/>
      <c r="BD1" s="3"/>
      <c r="BE1" s="3"/>
      <c r="BF1" s="3"/>
      <c r="BG1" s="3"/>
      <c r="BH1" s="3"/>
      <c r="BI1" s="3"/>
      <c r="BJ1" s="3"/>
      <c r="BK1" s="3"/>
      <c r="BL1" s="3"/>
      <c r="BM1" s="3"/>
      <c r="BN1" s="3"/>
      <c r="BO1" s="3"/>
      <c r="BP1" s="5"/>
      <c r="BQ1" s="2"/>
    </row>
    <row r="2" spans="1:70" x14ac:dyDescent="0.25">
      <c r="A2" s="38" t="s">
        <v>1</v>
      </c>
      <c r="B2" s="38"/>
      <c r="C2" s="38"/>
      <c r="D2" s="38"/>
      <c r="E2" s="38" t="s">
        <v>2</v>
      </c>
      <c r="F2" s="38"/>
      <c r="G2" s="38"/>
      <c r="H2" s="38"/>
      <c r="I2" s="4"/>
      <c r="J2" s="4"/>
      <c r="K2" s="38"/>
      <c r="L2" s="3"/>
      <c r="M2" s="3"/>
      <c r="N2" s="3"/>
      <c r="O2" s="3"/>
      <c r="P2" s="3"/>
      <c r="Q2" s="3"/>
      <c r="R2" s="3"/>
      <c r="S2" s="3"/>
      <c r="T2" s="3"/>
      <c r="U2" s="3"/>
      <c r="V2" s="3"/>
      <c r="W2" s="3"/>
      <c r="X2" s="3"/>
      <c r="Y2" s="3"/>
      <c r="Z2" s="3"/>
      <c r="AA2" s="3"/>
      <c r="AB2" s="3"/>
      <c r="AC2" s="3"/>
      <c r="AD2" s="133"/>
      <c r="AE2" s="133"/>
      <c r="AF2" s="3"/>
      <c r="AG2" s="3"/>
      <c r="AH2" s="4"/>
      <c r="AI2" s="95"/>
      <c r="AJ2" s="45"/>
      <c r="AK2" s="40"/>
      <c r="AL2" s="3"/>
      <c r="AM2" s="3"/>
      <c r="AN2" s="3"/>
      <c r="AO2" s="3"/>
      <c r="AP2" s="3"/>
      <c r="AQ2" s="3"/>
      <c r="AR2" s="3"/>
      <c r="AS2" s="3"/>
      <c r="AT2" s="3"/>
      <c r="AU2" s="3"/>
      <c r="AV2" s="3"/>
      <c r="AW2" s="3"/>
      <c r="AX2" s="3"/>
      <c r="AY2" s="3"/>
      <c r="AZ2" s="3"/>
      <c r="BA2" s="3"/>
      <c r="BB2" s="3"/>
      <c r="BC2" s="3"/>
      <c r="BD2" s="3"/>
      <c r="BE2" s="3"/>
      <c r="BF2" s="3"/>
      <c r="BG2" s="3"/>
      <c r="BH2" s="3"/>
      <c r="BI2" s="3"/>
      <c r="BJ2" s="3" t="s">
        <v>3</v>
      </c>
      <c r="BK2" s="3">
        <v>273</v>
      </c>
      <c r="BL2" s="3" t="s">
        <v>4</v>
      </c>
      <c r="BM2" s="3"/>
      <c r="BN2" s="3"/>
      <c r="BO2" s="3" t="s">
        <v>5</v>
      </c>
      <c r="BP2" s="5">
        <v>1.1000000000000001</v>
      </c>
      <c r="BQ2" s="2"/>
    </row>
    <row r="3" spans="1:70" x14ac:dyDescent="0.25">
      <c r="A3" s="38" t="s">
        <v>6</v>
      </c>
      <c r="B3" s="38"/>
      <c r="C3" s="38"/>
      <c r="D3" s="38"/>
      <c r="E3" s="38" t="s">
        <v>7</v>
      </c>
      <c r="F3" s="38"/>
      <c r="G3" s="38"/>
      <c r="H3" s="38"/>
      <c r="I3" s="4"/>
      <c r="J3" s="4"/>
      <c r="K3" s="38"/>
      <c r="L3" s="3"/>
      <c r="M3" s="3"/>
      <c r="N3" s="3"/>
      <c r="O3" s="3"/>
      <c r="P3" s="3"/>
      <c r="Q3" s="3"/>
      <c r="R3" s="3"/>
      <c r="S3" s="3"/>
      <c r="T3" s="3"/>
      <c r="U3" s="3"/>
      <c r="V3" s="3"/>
      <c r="W3" s="3"/>
      <c r="X3" s="3"/>
      <c r="Y3" s="3"/>
      <c r="Z3" s="3"/>
      <c r="AA3" s="3"/>
      <c r="AB3" s="3"/>
      <c r="AC3" s="3"/>
      <c r="AD3" s="133"/>
      <c r="AE3" s="133"/>
      <c r="AF3" s="3"/>
      <c r="AG3" s="3"/>
      <c r="AH3" s="4"/>
      <c r="AI3" s="95"/>
      <c r="AJ3" s="45"/>
      <c r="AK3" s="40"/>
      <c r="AL3" s="3"/>
      <c r="AM3" s="3"/>
      <c r="AN3" s="3"/>
      <c r="AO3" s="3"/>
      <c r="AP3" s="3"/>
      <c r="AQ3" s="3"/>
      <c r="AR3" s="3"/>
      <c r="AS3" s="3"/>
      <c r="AT3" s="3"/>
      <c r="AU3" s="3"/>
      <c r="AV3" s="3"/>
      <c r="AW3" s="3"/>
      <c r="AX3" s="3"/>
      <c r="AY3" s="3"/>
      <c r="AZ3" s="3"/>
      <c r="BA3" s="3"/>
      <c r="BB3" s="3"/>
      <c r="BC3" s="3"/>
      <c r="BD3" s="3"/>
      <c r="BE3" s="3"/>
      <c r="BF3" s="3"/>
      <c r="BG3" s="3"/>
      <c r="BH3" s="3"/>
      <c r="BI3" s="3"/>
      <c r="BJ3" s="3" t="s">
        <v>8</v>
      </c>
      <c r="BK3" s="3">
        <v>101325</v>
      </c>
      <c r="BL3" s="3" t="s">
        <v>9</v>
      </c>
      <c r="BM3" s="3"/>
      <c r="BN3" s="3"/>
      <c r="BO3" s="3" t="s">
        <v>10</v>
      </c>
      <c r="BP3" s="5">
        <v>1.22</v>
      </c>
      <c r="BQ3" s="2"/>
    </row>
    <row r="4" spans="1:70" x14ac:dyDescent="0.25">
      <c r="A4" s="39" t="s">
        <v>11</v>
      </c>
      <c r="B4" s="38"/>
      <c r="C4" s="38"/>
      <c r="D4" s="38"/>
      <c r="E4" s="38"/>
      <c r="F4" s="38"/>
      <c r="G4" s="38"/>
      <c r="H4" s="38"/>
      <c r="I4" s="4"/>
      <c r="J4" s="4"/>
      <c r="K4" s="38"/>
      <c r="L4" s="3"/>
      <c r="M4" s="3"/>
      <c r="N4" s="3"/>
      <c r="O4" s="3"/>
      <c r="P4" s="3"/>
      <c r="Q4" s="3"/>
      <c r="R4" s="3"/>
      <c r="S4" s="3"/>
      <c r="T4" s="3"/>
      <c r="U4" s="3"/>
      <c r="V4" s="3"/>
      <c r="W4" s="3"/>
      <c r="X4" s="3"/>
      <c r="Y4" s="3"/>
      <c r="Z4" s="3"/>
      <c r="AA4" s="3"/>
      <c r="AB4" s="3"/>
      <c r="AC4" s="3"/>
      <c r="AD4" s="133"/>
      <c r="AE4" s="133"/>
      <c r="AF4" s="3"/>
      <c r="AG4" s="3"/>
      <c r="AH4" s="4"/>
      <c r="AI4" s="95"/>
      <c r="AJ4" s="45"/>
      <c r="AK4" s="40"/>
      <c r="AL4" s="3"/>
      <c r="AM4" s="3"/>
      <c r="AN4" s="3"/>
      <c r="AO4" s="3"/>
      <c r="AP4" s="3"/>
      <c r="AQ4" s="3"/>
      <c r="AR4" s="3"/>
      <c r="AS4" s="3"/>
      <c r="AT4" s="3"/>
      <c r="AU4" s="3"/>
      <c r="AV4" s="3"/>
      <c r="AW4" s="3"/>
      <c r="AX4" s="3"/>
      <c r="AY4" s="3"/>
      <c r="AZ4" s="3"/>
      <c r="BA4" s="3"/>
      <c r="BB4" s="3"/>
      <c r="BC4" s="3"/>
      <c r="BD4" s="3"/>
      <c r="BE4" s="3"/>
      <c r="BF4" s="3"/>
      <c r="BG4" s="3"/>
      <c r="BH4" s="3"/>
      <c r="BI4" s="3"/>
      <c r="BJ4" s="3" t="s">
        <v>12</v>
      </c>
      <c r="BK4" s="3">
        <v>14</v>
      </c>
      <c r="BL4" s="3" t="s">
        <v>13</v>
      </c>
      <c r="BM4" s="3"/>
      <c r="BN4" s="3"/>
      <c r="BO4" s="3"/>
      <c r="BP4" s="5"/>
      <c r="BQ4" s="2"/>
    </row>
    <row r="5" spans="1:70" ht="15.75" thickBot="1" x14ac:dyDescent="0.3">
      <c r="A5" s="35" t="s">
        <v>14</v>
      </c>
      <c r="B5" s="35"/>
      <c r="C5" s="35"/>
      <c r="D5" s="35"/>
      <c r="E5" s="35" t="s">
        <v>15</v>
      </c>
      <c r="F5" s="35"/>
      <c r="G5" s="35"/>
      <c r="H5" s="35"/>
      <c r="I5" s="42"/>
      <c r="J5" s="42"/>
      <c r="K5" s="35"/>
      <c r="L5" s="6"/>
      <c r="M5" s="6"/>
      <c r="N5" s="6"/>
      <c r="O5" s="6"/>
      <c r="P5" s="6"/>
      <c r="Q5" s="6"/>
      <c r="R5" s="6"/>
      <c r="S5" s="6"/>
      <c r="T5" s="6"/>
      <c r="U5" s="6"/>
      <c r="V5" s="6"/>
      <c r="W5" s="6"/>
      <c r="X5" s="6"/>
      <c r="Y5" s="6"/>
      <c r="Z5" s="6"/>
      <c r="AA5" s="6"/>
      <c r="AB5" s="6"/>
      <c r="AC5" s="6"/>
      <c r="AD5" s="134"/>
      <c r="AE5" s="134"/>
      <c r="AF5" s="6"/>
      <c r="AG5" s="6"/>
      <c r="AH5" s="42"/>
      <c r="AI5" s="95"/>
      <c r="AJ5" s="45"/>
      <c r="AK5" s="40"/>
      <c r="AL5" s="35"/>
      <c r="AM5" s="35"/>
      <c r="AN5" s="35"/>
      <c r="AO5" s="35"/>
      <c r="AP5" s="35"/>
      <c r="AQ5" s="6"/>
      <c r="AR5" s="6"/>
      <c r="AS5" s="6"/>
      <c r="AT5" s="6"/>
      <c r="AU5" s="6"/>
      <c r="AV5" s="6"/>
      <c r="AW5" s="6"/>
      <c r="AX5" s="6"/>
      <c r="AY5" s="6"/>
      <c r="AZ5" s="6"/>
      <c r="BA5" s="6"/>
      <c r="BB5" s="6"/>
      <c r="BC5" s="6"/>
      <c r="BD5" s="6"/>
      <c r="BE5" s="6"/>
      <c r="BF5" s="6"/>
      <c r="BG5" s="6"/>
      <c r="BH5" s="6"/>
      <c r="BI5" s="6"/>
      <c r="BJ5" s="6" t="s">
        <v>16</v>
      </c>
      <c r="BK5" s="6">
        <v>8.3145000000000007</v>
      </c>
      <c r="BL5" s="3" t="s">
        <v>17</v>
      </c>
      <c r="BM5" s="3"/>
      <c r="BN5" s="3"/>
      <c r="BO5" s="3"/>
      <c r="BP5" s="5"/>
      <c r="BQ5" s="2"/>
    </row>
    <row r="6" spans="1:70" x14ac:dyDescent="0.25">
      <c r="A6" s="7"/>
      <c r="B6" s="7"/>
      <c r="C6" s="7"/>
      <c r="D6" s="7"/>
      <c r="E6" s="7"/>
      <c r="F6" s="7"/>
      <c r="G6" s="7"/>
      <c r="H6" s="8"/>
      <c r="I6" s="43"/>
      <c r="J6" s="43"/>
      <c r="K6" s="7"/>
      <c r="L6" s="2"/>
      <c r="M6" s="2"/>
      <c r="N6" s="2"/>
      <c r="O6" s="2"/>
      <c r="P6" s="2"/>
      <c r="Q6" s="2"/>
      <c r="R6" s="2"/>
      <c r="S6" s="2"/>
      <c r="T6" s="2"/>
      <c r="U6" s="2"/>
      <c r="V6" s="2"/>
      <c r="W6" s="2"/>
      <c r="X6" s="2"/>
      <c r="Y6" s="2"/>
      <c r="Z6" s="2"/>
      <c r="AA6" s="2"/>
      <c r="AB6" s="2"/>
      <c r="AC6" s="2"/>
      <c r="AD6" s="135"/>
      <c r="AE6" s="135"/>
      <c r="AF6" s="2"/>
      <c r="AG6" s="2"/>
      <c r="AH6" s="43"/>
      <c r="AI6" s="7"/>
      <c r="AJ6" s="43"/>
      <c r="AK6" s="2"/>
      <c r="AL6" s="2"/>
      <c r="AM6" s="2"/>
      <c r="AN6" s="2"/>
      <c r="AO6" s="2"/>
      <c r="AP6" s="2"/>
      <c r="AQ6" s="2"/>
      <c r="AR6" s="2"/>
      <c r="AS6" s="2"/>
      <c r="AT6" s="2"/>
      <c r="AU6" s="2"/>
      <c r="AV6" s="2"/>
      <c r="AW6" s="2"/>
      <c r="AX6" s="2"/>
      <c r="AY6" s="2"/>
      <c r="AZ6" s="2"/>
      <c r="BA6" s="2"/>
      <c r="BB6" s="2"/>
      <c r="BC6" s="2"/>
      <c r="BD6" s="2"/>
      <c r="BE6" s="2"/>
      <c r="BF6" s="2"/>
      <c r="BG6" s="2">
        <f>1.769/(1.769+1.164)</f>
        <v>0.6031367200818275</v>
      </c>
      <c r="BH6" s="2"/>
      <c r="BI6" s="2"/>
      <c r="BJ6" s="2"/>
      <c r="BK6" s="2"/>
      <c r="BL6" s="2"/>
      <c r="BM6" s="2"/>
      <c r="BN6" s="2"/>
      <c r="BO6" s="2"/>
      <c r="BP6" s="2"/>
      <c r="BQ6" s="9"/>
      <c r="BR6" s="2"/>
    </row>
    <row r="7" spans="1:70" x14ac:dyDescent="0.25">
      <c r="A7" s="2"/>
      <c r="B7" s="2"/>
      <c r="C7" s="2"/>
      <c r="D7" s="2"/>
      <c r="E7" s="2"/>
      <c r="F7" s="2"/>
      <c r="G7" s="2"/>
      <c r="H7" s="10"/>
      <c r="I7" s="43"/>
      <c r="J7" s="43"/>
      <c r="K7" s="2"/>
      <c r="L7" s="12"/>
      <c r="M7" s="12"/>
      <c r="N7" s="12"/>
      <c r="O7" s="12"/>
      <c r="P7" s="12"/>
      <c r="Q7" s="12"/>
      <c r="R7" s="12"/>
      <c r="S7" s="12"/>
      <c r="T7" s="12"/>
      <c r="U7" s="12"/>
      <c r="V7" s="12"/>
      <c r="W7" s="12"/>
      <c r="X7" s="12"/>
      <c r="Y7" s="12"/>
      <c r="Z7" s="12"/>
      <c r="AA7" s="12"/>
      <c r="AB7" s="12"/>
      <c r="AC7" s="12"/>
      <c r="AD7" s="136"/>
      <c r="AE7" s="136"/>
      <c r="AF7" s="12"/>
      <c r="AG7" s="12"/>
      <c r="AH7" s="43"/>
      <c r="AI7" s="2"/>
      <c r="AJ7" s="43"/>
      <c r="AK7" s="2"/>
      <c r="AL7" s="2"/>
      <c r="AM7" s="2"/>
      <c r="AN7" s="2"/>
      <c r="AO7" s="2"/>
      <c r="AP7" s="2"/>
      <c r="AQ7" s="2"/>
      <c r="AR7" s="2"/>
      <c r="AS7" s="2"/>
      <c r="AT7" s="2"/>
      <c r="AU7" s="2"/>
      <c r="AV7" s="2"/>
      <c r="AW7" s="2"/>
      <c r="AX7" s="2"/>
      <c r="AY7" s="11" t="s">
        <v>18</v>
      </c>
      <c r="AZ7" s="11"/>
      <c r="BA7" s="13"/>
      <c r="BB7" s="13"/>
      <c r="BC7" s="13"/>
      <c r="BD7" s="13"/>
      <c r="BE7" s="13"/>
      <c r="BF7" s="13"/>
      <c r="BG7" s="13"/>
      <c r="BH7" s="13"/>
      <c r="BI7" s="13"/>
      <c r="BJ7" s="13"/>
      <c r="BK7" s="13"/>
      <c r="BL7" s="14"/>
      <c r="BM7" s="2"/>
    </row>
    <row r="8" spans="1:70" x14ac:dyDescent="0.25">
      <c r="A8" s="2"/>
      <c r="B8" s="2"/>
      <c r="C8" s="2"/>
      <c r="D8" s="2"/>
      <c r="E8" s="2"/>
      <c r="F8" s="2"/>
      <c r="G8" s="2"/>
      <c r="H8" s="10"/>
      <c r="I8" s="43"/>
      <c r="J8" s="43"/>
      <c r="K8" s="2"/>
      <c r="L8" s="12"/>
      <c r="M8" s="12"/>
      <c r="N8" s="12"/>
      <c r="O8" s="12"/>
      <c r="P8" s="12"/>
      <c r="Q8" s="12"/>
      <c r="R8" s="12"/>
      <c r="S8" s="12"/>
      <c r="T8" s="12"/>
      <c r="U8" s="12"/>
      <c r="V8" s="12"/>
      <c r="W8" s="12"/>
      <c r="X8" s="12"/>
      <c r="Y8" s="12"/>
      <c r="Z8" s="12"/>
      <c r="AA8" s="12"/>
      <c r="AB8" s="12"/>
      <c r="AC8" s="12"/>
      <c r="AD8" s="136"/>
      <c r="AE8" s="136"/>
      <c r="AF8" s="12"/>
      <c r="AG8" s="12"/>
      <c r="AH8" s="43" t="s">
        <v>19</v>
      </c>
      <c r="AI8" s="15" t="s">
        <v>20</v>
      </c>
      <c r="AJ8" s="46"/>
      <c r="AK8" s="15"/>
      <c r="AL8" s="2"/>
      <c r="AM8" s="2"/>
      <c r="AN8" s="2"/>
      <c r="AO8" s="2"/>
      <c r="AP8" s="2"/>
      <c r="AQ8" s="2"/>
      <c r="AR8" s="2"/>
      <c r="AS8" s="2"/>
      <c r="AT8" s="2"/>
      <c r="AU8" s="2"/>
      <c r="AV8" s="2"/>
      <c r="AW8" s="2"/>
      <c r="AX8" s="2"/>
      <c r="AY8" s="14"/>
      <c r="AZ8" s="14"/>
      <c r="BA8" s="13"/>
      <c r="BB8" s="13"/>
      <c r="BC8" s="150" t="s">
        <v>21</v>
      </c>
      <c r="BD8" s="150"/>
      <c r="BE8" s="150"/>
      <c r="BF8" s="150"/>
      <c r="BG8" s="150"/>
      <c r="BH8" s="150"/>
      <c r="BI8" s="13"/>
      <c r="BJ8" s="13"/>
      <c r="BK8" s="9"/>
      <c r="BL8" s="2"/>
    </row>
    <row r="9" spans="1:70" s="15" customFormat="1" ht="88.9" customHeight="1" x14ac:dyDescent="0.25">
      <c r="A9" s="18" t="s">
        <v>482</v>
      </c>
      <c r="B9" s="18" t="s">
        <v>23</v>
      </c>
      <c r="C9" s="18" t="s">
        <v>24</v>
      </c>
      <c r="D9" s="18" t="s">
        <v>25</v>
      </c>
      <c r="E9" s="18" t="s">
        <v>26</v>
      </c>
      <c r="F9" s="18" t="s">
        <v>27</v>
      </c>
      <c r="G9" s="18" t="s">
        <v>28</v>
      </c>
      <c r="H9" s="18" t="s">
        <v>29</v>
      </c>
      <c r="I9" s="18" t="s">
        <v>30</v>
      </c>
      <c r="J9" s="18" t="s">
        <v>31</v>
      </c>
      <c r="K9" s="18" t="s">
        <v>32</v>
      </c>
      <c r="L9" s="17" t="s">
        <v>33</v>
      </c>
      <c r="M9" s="17" t="s">
        <v>34</v>
      </c>
      <c r="N9" s="17" t="s">
        <v>35</v>
      </c>
      <c r="O9" s="17" t="s">
        <v>36</v>
      </c>
      <c r="P9" s="17" t="s">
        <v>37</v>
      </c>
      <c r="Q9" s="17" t="s">
        <v>38</v>
      </c>
      <c r="R9" s="17" t="s">
        <v>39</v>
      </c>
      <c r="S9" s="17" t="s">
        <v>40</v>
      </c>
      <c r="T9" s="17" t="s">
        <v>41</v>
      </c>
      <c r="U9" s="17" t="s">
        <v>42</v>
      </c>
      <c r="V9" s="17" t="s">
        <v>43</v>
      </c>
      <c r="W9" s="17" t="s">
        <v>44</v>
      </c>
      <c r="X9" s="17" t="s">
        <v>45</v>
      </c>
      <c r="Y9" s="17" t="s">
        <v>46</v>
      </c>
      <c r="Z9" s="17" t="s">
        <v>47</v>
      </c>
      <c r="AA9" s="17" t="s">
        <v>48</v>
      </c>
      <c r="AB9" s="17" t="s">
        <v>49</v>
      </c>
      <c r="AC9" s="17" t="s">
        <v>50</v>
      </c>
      <c r="AD9" s="137" t="s">
        <v>51</v>
      </c>
      <c r="AE9" s="17" t="s">
        <v>52</v>
      </c>
      <c r="AF9" s="17" t="s">
        <v>53</v>
      </c>
      <c r="AG9" s="18" t="s">
        <v>54</v>
      </c>
      <c r="AH9" s="18" t="s">
        <v>55</v>
      </c>
      <c r="AI9" s="17" t="s">
        <v>56</v>
      </c>
      <c r="AJ9" s="17" t="s">
        <v>57</v>
      </c>
      <c r="AK9" s="17" t="s">
        <v>58</v>
      </c>
      <c r="AL9" s="18" t="s">
        <v>59</v>
      </c>
      <c r="AM9" s="18" t="s">
        <v>60</v>
      </c>
      <c r="AN9" s="18" t="s">
        <v>61</v>
      </c>
      <c r="AO9" s="18" t="s">
        <v>62</v>
      </c>
      <c r="AP9" s="18" t="s">
        <v>63</v>
      </c>
      <c r="AQ9" s="18"/>
      <c r="AR9" s="18" t="s">
        <v>64</v>
      </c>
      <c r="AS9" s="18" t="s">
        <v>65</v>
      </c>
      <c r="AT9" s="18" t="s">
        <v>66</v>
      </c>
      <c r="AU9" s="18" t="s">
        <v>67</v>
      </c>
      <c r="AV9" s="18" t="s">
        <v>68</v>
      </c>
      <c r="AW9" s="18" t="s">
        <v>69</v>
      </c>
      <c r="AX9" s="18" t="s">
        <v>70</v>
      </c>
      <c r="AY9" s="18" t="s">
        <v>71</v>
      </c>
      <c r="AZ9" s="105" t="s">
        <v>72</v>
      </c>
      <c r="BA9" s="17" t="s">
        <v>73</v>
      </c>
      <c r="BB9" s="17" t="s">
        <v>74</v>
      </c>
      <c r="BC9" s="17" t="s">
        <v>75</v>
      </c>
      <c r="BD9" s="17" t="s">
        <v>62</v>
      </c>
      <c r="BE9" s="105" t="s">
        <v>76</v>
      </c>
      <c r="BF9" s="105" t="s">
        <v>77</v>
      </c>
      <c r="BG9" s="105" t="s">
        <v>78</v>
      </c>
      <c r="BH9" s="18" t="s">
        <v>79</v>
      </c>
      <c r="BI9" s="18" t="s">
        <v>80</v>
      </c>
      <c r="BJ9" s="18" t="s">
        <v>81</v>
      </c>
      <c r="BK9" s="18" t="s">
        <v>82</v>
      </c>
      <c r="BL9" s="18" t="s">
        <v>83</v>
      </c>
    </row>
    <row r="10" spans="1:70" hidden="1" x14ac:dyDescent="0.25">
      <c r="A10" s="90" t="s">
        <v>483</v>
      </c>
      <c r="B10" s="88">
        <v>1</v>
      </c>
      <c r="C10" s="88">
        <v>14</v>
      </c>
      <c r="D10" s="96">
        <v>45390</v>
      </c>
      <c r="E10" s="92">
        <v>0.52083333333333337</v>
      </c>
      <c r="F10" s="86">
        <v>45391</v>
      </c>
      <c r="G10" s="92">
        <v>0.45694444444444443</v>
      </c>
      <c r="H10">
        <v>2.12</v>
      </c>
      <c r="I10" s="97">
        <v>5.5</v>
      </c>
      <c r="J10" s="88">
        <v>35</v>
      </c>
      <c r="K10" t="s">
        <v>84</v>
      </c>
      <c r="L10" s="44">
        <v>27</v>
      </c>
      <c r="M10" s="44"/>
      <c r="N10" s="44"/>
      <c r="O10" s="44"/>
      <c r="P10" s="44"/>
      <c r="Q10" s="44">
        <v>2</v>
      </c>
      <c r="R10" s="44">
        <v>8</v>
      </c>
      <c r="S10" s="44"/>
      <c r="T10" s="44" t="s">
        <v>85</v>
      </c>
      <c r="U10" s="44" t="s">
        <v>86</v>
      </c>
      <c r="V10" s="44"/>
      <c r="W10" s="100">
        <v>374</v>
      </c>
      <c r="X10" s="100">
        <v>373.9</v>
      </c>
      <c r="Y10" s="104">
        <f>IF(OR(ISBLANK(W10),ISBLANK(X10),ISBLANK(H10)), "---", (W10-X10)/H10)</f>
        <v>4.7169811320765441E-2</v>
      </c>
      <c r="Z10" s="104">
        <f>W10-X10</f>
        <v>0.10000000000002274</v>
      </c>
      <c r="AA10" s="100">
        <v>0</v>
      </c>
      <c r="AB10" s="100">
        <v>0.6</v>
      </c>
      <c r="AC10" s="106">
        <f>IF(OR(ISBLANK(AB10),ISBLANK(AA10),ISBLANK(H10)), "---", (AB10-AA10)/H10)</f>
        <v>0.28301886792452829</v>
      </c>
      <c r="AD10" s="132"/>
      <c r="AE10" s="132"/>
      <c r="AF10" s="106"/>
      <c r="AG10" s="88"/>
      <c r="AH10" s="89"/>
      <c r="AI10" s="37"/>
      <c r="AJ10" s="89"/>
      <c r="AK10" s="37"/>
      <c r="AM10">
        <v>259</v>
      </c>
      <c r="AO10">
        <f t="shared" ref="AO10:AO39" si="0">H10*L10</f>
        <v>57.24</v>
      </c>
      <c r="AP10" s="99">
        <f t="shared" ref="AP10:AP39" si="1">(W10-X10)/AO10</f>
        <v>1.7470300489172386E-3</v>
      </c>
      <c r="AR10" t="s">
        <v>87</v>
      </c>
      <c r="BD10">
        <f t="shared" ref="BD10" si="2">BC10*AY10</f>
        <v>0</v>
      </c>
      <c r="BG10">
        <f t="shared" ref="BG10" si="3">BE10+BF10</f>
        <v>0</v>
      </c>
      <c r="BH10">
        <f t="shared" ref="BH10:BH44" si="4">AG10/($BP$2*$BP$3)*3600</f>
        <v>0</v>
      </c>
      <c r="BI10">
        <f t="shared" ref="BI10:BI44" si="5">(($BK$3*$BK$4/$BK$5)*AH10*BG10/100/($BK$2))/1000</f>
        <v>0</v>
      </c>
      <c r="BJ10" s="37" t="e">
        <f t="shared" ref="BJ10" si="6">AY10/BI10</f>
        <v>#DIV/0!</v>
      </c>
      <c r="BK10" s="107" t="s">
        <v>88</v>
      </c>
      <c r="BL10" t="e">
        <f t="shared" ref="BL10:BL25" si="7">IF(BJ10&lt;50,"BAHAMAS!!!!","Lampeland")</f>
        <v>#DIV/0!</v>
      </c>
    </row>
    <row r="11" spans="1:70" hidden="1" x14ac:dyDescent="0.25">
      <c r="A11" s="90" t="s">
        <v>484</v>
      </c>
      <c r="B11" s="88">
        <v>2</v>
      </c>
      <c r="C11" s="88">
        <v>14</v>
      </c>
      <c r="D11" s="96">
        <v>45391</v>
      </c>
      <c r="E11" s="92">
        <v>0.47916666666666669</v>
      </c>
      <c r="F11" s="86">
        <v>45391</v>
      </c>
      <c r="G11" s="92">
        <v>0.625</v>
      </c>
      <c r="H11">
        <v>2.0099999999999998</v>
      </c>
      <c r="I11" s="97">
        <v>5.7</v>
      </c>
      <c r="J11" s="88">
        <v>35</v>
      </c>
      <c r="K11" t="s">
        <v>84</v>
      </c>
      <c r="L11" s="44">
        <v>27</v>
      </c>
      <c r="M11" s="44"/>
      <c r="N11" s="44"/>
      <c r="O11" s="44"/>
      <c r="P11" s="44"/>
      <c r="Q11" s="44">
        <v>2</v>
      </c>
      <c r="R11" s="44">
        <v>8</v>
      </c>
      <c r="S11" s="44"/>
      <c r="T11" s="44" t="s">
        <v>85</v>
      </c>
      <c r="U11" s="44" t="s">
        <v>86</v>
      </c>
      <c r="V11" s="44"/>
      <c r="W11" s="100">
        <v>373.9</v>
      </c>
      <c r="X11" s="100">
        <v>373.76</v>
      </c>
      <c r="Y11" s="104">
        <f t="shared" ref="Y11:Y52" si="8">IF(OR(ISBLANK(W11),ISBLANK(X11),ISBLANK(H11)), "---", (W11-X11)/H11)</f>
        <v>6.9651741293525554E-2</v>
      </c>
      <c r="Z11" s="104">
        <f t="shared" ref="Z11:Z74" si="9">W11-X11</f>
        <v>0.13999999999998636</v>
      </c>
      <c r="AA11" s="100">
        <v>0.6</v>
      </c>
      <c r="AB11" s="100">
        <v>0.6</v>
      </c>
      <c r="AC11" s="106">
        <f t="shared" ref="AC11:AC51" si="10">IF(OR(ISBLANK(AB11),ISBLANK(AA11),ISBLANK(H11)), "---", (AB11-AA11)/H11)</f>
        <v>0</v>
      </c>
      <c r="AD11" s="132"/>
      <c r="AE11" s="132"/>
      <c r="AF11" s="106"/>
      <c r="AG11" s="88"/>
      <c r="AH11" s="89"/>
      <c r="AI11" s="37"/>
      <c r="AJ11" s="89"/>
      <c r="AK11" s="37"/>
      <c r="AM11" t="s">
        <v>89</v>
      </c>
      <c r="AO11">
        <f t="shared" si="0"/>
        <v>54.269999999999996</v>
      </c>
      <c r="AP11" s="99">
        <f t="shared" si="1"/>
        <v>2.5796941219824281E-3</v>
      </c>
      <c r="BD11">
        <f t="shared" ref="BD11:BD44" si="11">BC11*AY11</f>
        <v>0</v>
      </c>
      <c r="BG11">
        <f t="shared" ref="BG11:BG44" si="12">BE11+BF11</f>
        <v>0</v>
      </c>
      <c r="BH11">
        <f t="shared" si="4"/>
        <v>0</v>
      </c>
      <c r="BI11">
        <f t="shared" si="5"/>
        <v>0</v>
      </c>
      <c r="BJ11" s="37" t="e">
        <f t="shared" ref="BJ11:BJ44" si="13">AY11/BI11</f>
        <v>#DIV/0!</v>
      </c>
      <c r="BK11" s="107" t="s">
        <v>90</v>
      </c>
      <c r="BL11" t="e">
        <f t="shared" si="7"/>
        <v>#DIV/0!</v>
      </c>
    </row>
    <row r="12" spans="1:70" hidden="1" x14ac:dyDescent="0.25">
      <c r="A12" s="90" t="s">
        <v>485</v>
      </c>
      <c r="B12" s="88">
        <v>3</v>
      </c>
      <c r="C12" s="88">
        <v>14</v>
      </c>
      <c r="D12" s="96">
        <v>45391</v>
      </c>
      <c r="E12" s="92">
        <v>0.64583333333333337</v>
      </c>
      <c r="F12" s="86">
        <v>45392</v>
      </c>
      <c r="G12" s="92">
        <v>0.4548611111111111</v>
      </c>
      <c r="H12">
        <v>2.226</v>
      </c>
      <c r="I12" s="97">
        <v>5.9</v>
      </c>
      <c r="J12" s="88">
        <v>35</v>
      </c>
      <c r="K12" t="s">
        <v>84</v>
      </c>
      <c r="L12" s="44">
        <v>27</v>
      </c>
      <c r="M12" s="44"/>
      <c r="N12" s="44"/>
      <c r="O12" s="44"/>
      <c r="P12" s="44"/>
      <c r="Q12" s="44">
        <v>2</v>
      </c>
      <c r="R12" s="44">
        <v>8</v>
      </c>
      <c r="S12" s="44"/>
      <c r="T12" s="44" t="s">
        <v>85</v>
      </c>
      <c r="U12" s="44" t="s">
        <v>86</v>
      </c>
      <c r="V12" s="44"/>
      <c r="W12" s="100">
        <v>373.76</v>
      </c>
      <c r="X12" s="100">
        <v>373.6</v>
      </c>
      <c r="Y12" s="104">
        <f t="shared" si="8"/>
        <v>7.1877807726850027E-2</v>
      </c>
      <c r="Z12" s="104">
        <f t="shared" si="9"/>
        <v>0.15999999999996817</v>
      </c>
      <c r="AA12" s="100">
        <v>0.6</v>
      </c>
      <c r="AB12" s="100"/>
      <c r="AC12" s="106" t="str">
        <f t="shared" si="10"/>
        <v>---</v>
      </c>
      <c r="AD12" s="132"/>
      <c r="AE12" s="132"/>
      <c r="AF12" s="106"/>
      <c r="AG12" s="88"/>
      <c r="AH12" s="89"/>
      <c r="AI12" s="37"/>
      <c r="AJ12" s="89"/>
      <c r="AK12" s="37"/>
      <c r="AM12">
        <v>239</v>
      </c>
      <c r="AO12">
        <f t="shared" si="0"/>
        <v>60.101999999999997</v>
      </c>
      <c r="AP12" s="99">
        <f t="shared" si="1"/>
        <v>2.6621410269203716E-3</v>
      </c>
      <c r="BD12">
        <f t="shared" si="11"/>
        <v>0</v>
      </c>
      <c r="BG12">
        <f t="shared" si="12"/>
        <v>0</v>
      </c>
      <c r="BH12">
        <f t="shared" si="4"/>
        <v>0</v>
      </c>
      <c r="BI12">
        <f t="shared" si="5"/>
        <v>0</v>
      </c>
      <c r="BJ12" s="37" t="e">
        <f t="shared" si="13"/>
        <v>#DIV/0!</v>
      </c>
      <c r="BK12" s="107" t="s">
        <v>91</v>
      </c>
      <c r="BL12" t="e">
        <f t="shared" si="7"/>
        <v>#DIV/0!</v>
      </c>
    </row>
    <row r="13" spans="1:70" hidden="1" x14ac:dyDescent="0.25">
      <c r="A13" s="90" t="s">
        <v>486</v>
      </c>
      <c r="B13" s="88">
        <v>4</v>
      </c>
      <c r="C13" s="88">
        <v>14</v>
      </c>
      <c r="D13" s="96">
        <v>45392</v>
      </c>
      <c r="E13" s="92">
        <v>0.52083333333333337</v>
      </c>
      <c r="F13" s="86">
        <v>45393</v>
      </c>
      <c r="G13" s="92">
        <v>0.68055555555555558</v>
      </c>
      <c r="H13">
        <v>2.16</v>
      </c>
      <c r="I13" s="97">
        <v>5.9</v>
      </c>
      <c r="J13" s="88">
        <v>35</v>
      </c>
      <c r="K13" t="s">
        <v>84</v>
      </c>
      <c r="L13" s="44">
        <v>27</v>
      </c>
      <c r="M13" s="44"/>
      <c r="N13" s="44"/>
      <c r="O13" s="44"/>
      <c r="P13" s="44"/>
      <c r="Q13" s="44" t="s">
        <v>92</v>
      </c>
      <c r="R13" s="44">
        <v>8</v>
      </c>
      <c r="S13" s="44"/>
      <c r="T13" s="44" t="s">
        <v>85</v>
      </c>
      <c r="U13" s="44" t="s">
        <v>86</v>
      </c>
      <c r="V13" s="44"/>
      <c r="W13" s="100">
        <v>373.6</v>
      </c>
      <c r="X13" s="100">
        <v>373.44</v>
      </c>
      <c r="Y13" s="104">
        <f t="shared" si="8"/>
        <v>7.4074074074085644E-2</v>
      </c>
      <c r="Z13" s="104">
        <f t="shared" si="9"/>
        <v>0.16000000000002501</v>
      </c>
      <c r="AA13" s="100"/>
      <c r="AB13" s="100"/>
      <c r="AC13" s="106" t="str">
        <f t="shared" si="10"/>
        <v>---</v>
      </c>
      <c r="AD13" s="132"/>
      <c r="AE13" s="132"/>
      <c r="AF13" s="106"/>
      <c r="AG13" s="88"/>
      <c r="AH13" s="89"/>
      <c r="AI13" s="37"/>
      <c r="AJ13" s="89"/>
      <c r="AK13" s="37"/>
      <c r="AM13" t="s">
        <v>93</v>
      </c>
      <c r="AO13">
        <f t="shared" si="0"/>
        <v>58.320000000000007</v>
      </c>
      <c r="AP13" s="99">
        <f t="shared" si="1"/>
        <v>2.7434842249661352E-3</v>
      </c>
      <c r="BD13">
        <f t="shared" si="11"/>
        <v>0</v>
      </c>
      <c r="BG13">
        <f t="shared" si="12"/>
        <v>0</v>
      </c>
      <c r="BH13">
        <f t="shared" si="4"/>
        <v>0</v>
      </c>
      <c r="BI13">
        <f t="shared" si="5"/>
        <v>0</v>
      </c>
      <c r="BJ13" s="37" t="e">
        <f t="shared" si="13"/>
        <v>#DIV/0!</v>
      </c>
      <c r="BK13" s="107" t="s">
        <v>94</v>
      </c>
      <c r="BL13" t="e">
        <f t="shared" si="7"/>
        <v>#DIV/0!</v>
      </c>
    </row>
    <row r="14" spans="1:70" hidden="1" x14ac:dyDescent="0.25">
      <c r="A14" s="90" t="s">
        <v>487</v>
      </c>
      <c r="B14" s="88">
        <v>5</v>
      </c>
      <c r="C14" s="88">
        <v>14</v>
      </c>
      <c r="D14" s="96">
        <v>45394</v>
      </c>
      <c r="E14" s="92">
        <v>0.35416666666666669</v>
      </c>
      <c r="F14" s="86">
        <v>45394</v>
      </c>
      <c r="G14" s="92">
        <v>0.45416666666666666</v>
      </c>
      <c r="H14">
        <v>2.0499999999999998</v>
      </c>
      <c r="I14" s="88">
        <v>6.1</v>
      </c>
      <c r="J14" s="88">
        <v>35</v>
      </c>
      <c r="K14" t="s">
        <v>84</v>
      </c>
      <c r="L14" s="44">
        <v>27</v>
      </c>
      <c r="M14" s="44"/>
      <c r="N14" s="44"/>
      <c r="O14" s="44"/>
      <c r="P14" s="44"/>
      <c r="Q14" s="44">
        <v>2</v>
      </c>
      <c r="R14" s="44">
        <v>8</v>
      </c>
      <c r="S14" s="44"/>
      <c r="T14" s="44" t="s">
        <v>85</v>
      </c>
      <c r="U14" s="44" t="s">
        <v>86</v>
      </c>
      <c r="V14" s="44"/>
      <c r="W14" s="100">
        <v>373.44</v>
      </c>
      <c r="X14" s="100">
        <v>373.33</v>
      </c>
      <c r="Y14" s="104">
        <f t="shared" si="8"/>
        <v>5.3658536585372514E-2</v>
      </c>
      <c r="Z14" s="104">
        <f t="shared" si="9"/>
        <v>0.11000000000001364</v>
      </c>
      <c r="AA14" s="100"/>
      <c r="AB14" s="100"/>
      <c r="AC14" s="106" t="str">
        <f t="shared" si="10"/>
        <v>---</v>
      </c>
      <c r="AD14" s="132"/>
      <c r="AE14" s="132"/>
      <c r="AF14" s="106"/>
      <c r="AG14" s="88"/>
      <c r="AH14" s="89"/>
      <c r="AI14" s="37"/>
      <c r="AJ14" s="89"/>
      <c r="AK14" s="37"/>
      <c r="AM14">
        <v>241</v>
      </c>
      <c r="AO14">
        <f t="shared" si="0"/>
        <v>55.349999999999994</v>
      </c>
      <c r="AP14" s="99">
        <f t="shared" si="1"/>
        <v>1.9873532068656486E-3</v>
      </c>
      <c r="BD14">
        <f t="shared" si="11"/>
        <v>0</v>
      </c>
      <c r="BG14">
        <f t="shared" si="12"/>
        <v>0</v>
      </c>
      <c r="BH14">
        <f t="shared" si="4"/>
        <v>0</v>
      </c>
      <c r="BI14">
        <f t="shared" si="5"/>
        <v>0</v>
      </c>
      <c r="BJ14" s="37" t="e">
        <f t="shared" si="13"/>
        <v>#DIV/0!</v>
      </c>
      <c r="BK14" s="107" t="s">
        <v>95</v>
      </c>
      <c r="BL14" t="e">
        <f t="shared" si="7"/>
        <v>#DIV/0!</v>
      </c>
    </row>
    <row r="15" spans="1:70" hidden="1" x14ac:dyDescent="0.25">
      <c r="A15" s="90" t="s">
        <v>488</v>
      </c>
      <c r="B15" s="88">
        <v>6</v>
      </c>
      <c r="C15" s="88">
        <v>14</v>
      </c>
      <c r="D15" s="96">
        <v>45394</v>
      </c>
      <c r="E15" s="92">
        <v>0.51388888888888884</v>
      </c>
      <c r="F15" s="86">
        <v>45394</v>
      </c>
      <c r="G15" s="92">
        <v>0.62847222222222221</v>
      </c>
      <c r="H15">
        <v>1.17</v>
      </c>
      <c r="I15" s="88">
        <v>6.1</v>
      </c>
      <c r="J15" s="88">
        <v>35</v>
      </c>
      <c r="K15" t="s">
        <v>84</v>
      </c>
      <c r="L15" s="44">
        <v>27</v>
      </c>
      <c r="M15" s="44"/>
      <c r="N15" s="44"/>
      <c r="O15" s="44"/>
      <c r="P15" s="44"/>
      <c r="Q15" s="44">
        <v>2</v>
      </c>
      <c r="R15" s="44">
        <v>8</v>
      </c>
      <c r="S15" s="44"/>
      <c r="T15" s="44" t="s">
        <v>85</v>
      </c>
      <c r="U15" s="44" t="s">
        <v>86</v>
      </c>
      <c r="V15" s="44"/>
      <c r="W15" s="100">
        <v>373.33</v>
      </c>
      <c r="X15" s="100">
        <v>373.27</v>
      </c>
      <c r="Y15" s="104">
        <f t="shared" si="8"/>
        <v>5.128205128205323E-2</v>
      </c>
      <c r="Z15" s="104">
        <f t="shared" si="9"/>
        <v>6.0000000000002274E-2</v>
      </c>
      <c r="AA15" s="100"/>
      <c r="AB15" s="100"/>
      <c r="AC15" s="106" t="str">
        <f t="shared" si="10"/>
        <v>---</v>
      </c>
      <c r="AD15" s="132"/>
      <c r="AE15" s="132"/>
      <c r="AF15" s="106"/>
      <c r="AG15" s="88"/>
      <c r="AH15" s="89"/>
      <c r="AI15" s="37"/>
      <c r="AJ15" s="89"/>
      <c r="AK15" s="37"/>
      <c r="AM15">
        <v>241</v>
      </c>
      <c r="AO15">
        <f t="shared" si="0"/>
        <v>31.589999999999996</v>
      </c>
      <c r="AP15" s="99">
        <f t="shared" si="1"/>
        <v>1.8993352326686383E-3</v>
      </c>
      <c r="BD15">
        <f t="shared" si="11"/>
        <v>0</v>
      </c>
      <c r="BG15">
        <f t="shared" si="12"/>
        <v>0</v>
      </c>
      <c r="BH15">
        <f t="shared" si="4"/>
        <v>0</v>
      </c>
      <c r="BI15">
        <f t="shared" si="5"/>
        <v>0</v>
      </c>
      <c r="BJ15" s="37" t="e">
        <f t="shared" si="13"/>
        <v>#DIV/0!</v>
      </c>
      <c r="BK15" s="107" t="s">
        <v>96</v>
      </c>
      <c r="BL15" t="e">
        <f t="shared" si="7"/>
        <v>#DIV/0!</v>
      </c>
    </row>
    <row r="16" spans="1:70" hidden="1" x14ac:dyDescent="0.25">
      <c r="A16" s="90" t="s">
        <v>489</v>
      </c>
      <c r="B16" s="88">
        <v>7</v>
      </c>
      <c r="C16" s="88">
        <v>14</v>
      </c>
      <c r="D16" s="96">
        <v>45394</v>
      </c>
      <c r="E16" s="92">
        <v>0.65625</v>
      </c>
      <c r="F16" s="86">
        <v>45397</v>
      </c>
      <c r="G16" s="92">
        <v>0.3576388888888889</v>
      </c>
      <c r="H16">
        <v>1.99</v>
      </c>
      <c r="I16" s="88">
        <v>6.3</v>
      </c>
      <c r="J16" s="88">
        <v>35</v>
      </c>
      <c r="K16" t="s">
        <v>84</v>
      </c>
      <c r="L16" s="44">
        <v>27</v>
      </c>
      <c r="M16" s="44"/>
      <c r="N16" s="44"/>
      <c r="O16" s="44"/>
      <c r="P16" s="44"/>
      <c r="Q16" s="44">
        <v>2</v>
      </c>
      <c r="R16" s="44">
        <v>8</v>
      </c>
      <c r="S16" s="44"/>
      <c r="T16" s="44" t="s">
        <v>85</v>
      </c>
      <c r="U16" s="44" t="s">
        <v>86</v>
      </c>
      <c r="V16" s="44"/>
      <c r="W16" s="100">
        <v>373.27</v>
      </c>
      <c r="X16" s="100">
        <v>373.16</v>
      </c>
      <c r="Y16" s="104">
        <f t="shared" si="8"/>
        <v>5.527638190952603E-2</v>
      </c>
      <c r="Z16" s="104">
        <f t="shared" si="9"/>
        <v>0.1099999999999568</v>
      </c>
      <c r="AA16" s="100"/>
      <c r="AB16" s="100"/>
      <c r="AC16" s="106" t="str">
        <f t="shared" si="10"/>
        <v>---</v>
      </c>
      <c r="AD16" s="132"/>
      <c r="AE16" s="132"/>
      <c r="AF16" s="106"/>
      <c r="AG16" s="88"/>
      <c r="AH16" s="89"/>
      <c r="AI16" s="37"/>
      <c r="AJ16" s="89"/>
      <c r="AK16" s="37"/>
      <c r="AM16">
        <v>241</v>
      </c>
      <c r="AO16">
        <f t="shared" si="0"/>
        <v>53.73</v>
      </c>
      <c r="AP16" s="99">
        <f t="shared" si="1"/>
        <v>2.0472734040565196E-3</v>
      </c>
      <c r="BD16">
        <f t="shared" si="11"/>
        <v>0</v>
      </c>
      <c r="BG16">
        <f t="shared" si="12"/>
        <v>0</v>
      </c>
      <c r="BH16">
        <f t="shared" si="4"/>
        <v>0</v>
      </c>
      <c r="BI16">
        <f t="shared" si="5"/>
        <v>0</v>
      </c>
      <c r="BJ16" s="37" t="e">
        <f t="shared" si="13"/>
        <v>#DIV/0!</v>
      </c>
      <c r="BK16" s="107"/>
      <c r="BL16" t="e">
        <f t="shared" si="7"/>
        <v>#DIV/0!</v>
      </c>
    </row>
    <row r="17" spans="1:64" hidden="1" x14ac:dyDescent="0.25">
      <c r="A17" s="90" t="s">
        <v>490</v>
      </c>
      <c r="B17" s="88">
        <v>8</v>
      </c>
      <c r="C17" s="88">
        <v>14</v>
      </c>
      <c r="D17" s="96">
        <v>45397</v>
      </c>
      <c r="E17" s="92">
        <v>0.43055555555555558</v>
      </c>
      <c r="F17" s="86">
        <v>45397</v>
      </c>
      <c r="G17" s="92">
        <v>0.6069444444444444</v>
      </c>
      <c r="H17">
        <v>2.4700000000000002</v>
      </c>
      <c r="I17" s="88">
        <v>6.5</v>
      </c>
      <c r="J17" s="88">
        <v>35</v>
      </c>
      <c r="K17" t="s">
        <v>84</v>
      </c>
      <c r="L17" s="44">
        <v>27</v>
      </c>
      <c r="M17" s="44"/>
      <c r="N17" s="44"/>
      <c r="O17" s="44"/>
      <c r="P17" s="44"/>
      <c r="Q17" s="44">
        <v>2</v>
      </c>
      <c r="R17" s="44">
        <v>8</v>
      </c>
      <c r="S17" s="44"/>
      <c r="T17" s="44" t="s">
        <v>85</v>
      </c>
      <c r="U17" s="44" t="s">
        <v>86</v>
      </c>
      <c r="V17" s="44"/>
      <c r="W17" s="100">
        <v>373.16</v>
      </c>
      <c r="X17" s="100">
        <v>373.11</v>
      </c>
      <c r="Y17" s="104">
        <f t="shared" si="8"/>
        <v>2.0242914979761686E-2</v>
      </c>
      <c r="Z17" s="104">
        <f t="shared" si="9"/>
        <v>5.0000000000011369E-2</v>
      </c>
      <c r="AA17" s="100"/>
      <c r="AB17" s="100"/>
      <c r="AC17" s="106" t="str">
        <f t="shared" si="10"/>
        <v>---</v>
      </c>
      <c r="AD17" s="132"/>
      <c r="AE17" s="132"/>
      <c r="AF17" s="106"/>
      <c r="AG17" s="88"/>
      <c r="AH17" s="89"/>
      <c r="AI17" s="37"/>
      <c r="AJ17" s="89"/>
      <c r="AK17" s="37"/>
      <c r="AM17">
        <v>261</v>
      </c>
      <c r="AO17">
        <f t="shared" si="0"/>
        <v>66.690000000000012</v>
      </c>
      <c r="AP17" s="99">
        <f t="shared" si="1"/>
        <v>7.4973759184302532E-4</v>
      </c>
      <c r="BD17">
        <f t="shared" si="11"/>
        <v>0</v>
      </c>
      <c r="BG17">
        <f t="shared" si="12"/>
        <v>0</v>
      </c>
      <c r="BH17">
        <f t="shared" si="4"/>
        <v>0</v>
      </c>
      <c r="BI17">
        <f t="shared" si="5"/>
        <v>0</v>
      </c>
      <c r="BJ17" s="37" t="e">
        <f t="shared" si="13"/>
        <v>#DIV/0!</v>
      </c>
      <c r="BK17" s="107"/>
      <c r="BL17" t="e">
        <f t="shared" si="7"/>
        <v>#DIV/0!</v>
      </c>
    </row>
    <row r="18" spans="1:64" hidden="1" x14ac:dyDescent="0.25">
      <c r="A18" s="90" t="s">
        <v>491</v>
      </c>
      <c r="B18" s="88">
        <v>9</v>
      </c>
      <c r="C18" s="88">
        <v>14</v>
      </c>
      <c r="D18" s="96">
        <v>45398</v>
      </c>
      <c r="E18" s="92">
        <v>0.38194444444444442</v>
      </c>
      <c r="F18" s="86">
        <v>45398</v>
      </c>
      <c r="G18" s="92">
        <v>0.65555555555555556</v>
      </c>
      <c r="H18">
        <v>5.85</v>
      </c>
      <c r="I18" s="88">
        <v>6.5</v>
      </c>
      <c r="J18" s="88">
        <v>35</v>
      </c>
      <c r="K18" t="s">
        <v>84</v>
      </c>
      <c r="L18" s="44">
        <v>27</v>
      </c>
      <c r="M18" s="44"/>
      <c r="N18" s="44"/>
      <c r="O18" s="44"/>
      <c r="P18" s="44"/>
      <c r="Q18" s="44">
        <v>2</v>
      </c>
      <c r="R18" s="44">
        <v>8</v>
      </c>
      <c r="S18" s="44"/>
      <c r="T18" s="44" t="s">
        <v>85</v>
      </c>
      <c r="U18" s="44" t="s">
        <v>86</v>
      </c>
      <c r="V18" s="44"/>
      <c r="W18" s="100">
        <v>373.11</v>
      </c>
      <c r="X18" s="100">
        <v>372.94</v>
      </c>
      <c r="Y18" s="104">
        <f t="shared" si="8"/>
        <v>2.9059829059831781E-2</v>
      </c>
      <c r="Z18" s="104">
        <f t="shared" si="9"/>
        <v>0.17000000000001592</v>
      </c>
      <c r="AA18" s="100"/>
      <c r="AB18" s="100"/>
      <c r="AC18" s="106" t="str">
        <f t="shared" si="10"/>
        <v>---</v>
      </c>
      <c r="AD18" s="132"/>
      <c r="AE18" s="132"/>
      <c r="AF18" s="106"/>
      <c r="AG18" s="88"/>
      <c r="AH18" s="89"/>
      <c r="AI18" s="37"/>
      <c r="AJ18" s="89"/>
      <c r="AK18" s="37"/>
      <c r="AM18">
        <v>261</v>
      </c>
      <c r="AO18">
        <f t="shared" si="0"/>
        <v>157.94999999999999</v>
      </c>
      <c r="AP18" s="99">
        <f t="shared" si="1"/>
        <v>1.076289965178955E-3</v>
      </c>
      <c r="BD18">
        <f t="shared" si="11"/>
        <v>0</v>
      </c>
      <c r="BG18">
        <f t="shared" si="12"/>
        <v>0</v>
      </c>
      <c r="BH18">
        <f t="shared" si="4"/>
        <v>0</v>
      </c>
      <c r="BI18">
        <f t="shared" si="5"/>
        <v>0</v>
      </c>
      <c r="BJ18" s="37" t="e">
        <f t="shared" si="13"/>
        <v>#DIV/0!</v>
      </c>
      <c r="BK18" s="107"/>
      <c r="BL18" t="e">
        <f t="shared" si="7"/>
        <v>#DIV/0!</v>
      </c>
    </row>
    <row r="19" spans="1:64" hidden="1" x14ac:dyDescent="0.25">
      <c r="A19" s="90" t="s">
        <v>492</v>
      </c>
      <c r="B19" s="88">
        <v>10</v>
      </c>
      <c r="C19" s="88">
        <v>14</v>
      </c>
      <c r="D19" s="96"/>
      <c r="E19" s="92">
        <v>0.66527777777777775</v>
      </c>
      <c r="F19" s="86">
        <v>45400</v>
      </c>
      <c r="G19" s="92">
        <v>0.5229166666666667</v>
      </c>
      <c r="H19">
        <v>6.44</v>
      </c>
      <c r="I19" s="88">
        <v>6.5</v>
      </c>
      <c r="J19" s="88">
        <v>35</v>
      </c>
      <c r="K19" t="s">
        <v>84</v>
      </c>
      <c r="L19" s="44">
        <v>27</v>
      </c>
      <c r="M19" s="44"/>
      <c r="N19" s="44"/>
      <c r="O19" s="44"/>
      <c r="P19" s="44"/>
      <c r="Q19" s="44">
        <v>2</v>
      </c>
      <c r="R19" s="44">
        <v>8</v>
      </c>
      <c r="S19" s="44"/>
      <c r="T19" s="44" t="s">
        <v>97</v>
      </c>
      <c r="U19" s="44" t="s">
        <v>98</v>
      </c>
      <c r="V19" s="44"/>
      <c r="W19" s="100">
        <v>351.11</v>
      </c>
      <c r="X19" s="100">
        <v>351.05</v>
      </c>
      <c r="Y19" s="104">
        <f t="shared" si="8"/>
        <v>9.3167701863357561E-3</v>
      </c>
      <c r="Z19" s="104">
        <f t="shared" si="9"/>
        <v>6.0000000000002274E-2</v>
      </c>
      <c r="AA19" s="100"/>
      <c r="AB19" s="100">
        <v>1.9</v>
      </c>
      <c r="AC19" s="106" t="str">
        <f t="shared" si="10"/>
        <v>---</v>
      </c>
      <c r="AD19" s="132"/>
      <c r="AE19" s="132"/>
      <c r="AF19" s="106"/>
      <c r="AG19" s="88"/>
      <c r="AH19" s="89"/>
      <c r="AI19" s="37"/>
      <c r="AJ19" s="89"/>
      <c r="AK19" s="37"/>
      <c r="AM19" t="s">
        <v>99</v>
      </c>
      <c r="AO19">
        <f t="shared" si="0"/>
        <v>173.88000000000002</v>
      </c>
      <c r="AP19" s="99">
        <f t="shared" si="1"/>
        <v>3.4506556245687982E-4</v>
      </c>
      <c r="BD19">
        <f t="shared" si="11"/>
        <v>0</v>
      </c>
      <c r="BG19">
        <f t="shared" si="12"/>
        <v>0</v>
      </c>
      <c r="BH19">
        <f t="shared" si="4"/>
        <v>0</v>
      </c>
      <c r="BI19">
        <f t="shared" si="5"/>
        <v>0</v>
      </c>
      <c r="BJ19" s="37" t="e">
        <f t="shared" si="13"/>
        <v>#DIV/0!</v>
      </c>
      <c r="BK19" s="107" t="s">
        <v>100</v>
      </c>
      <c r="BL19" t="e">
        <f t="shared" si="7"/>
        <v>#DIV/0!</v>
      </c>
    </row>
    <row r="20" spans="1:64" hidden="1" x14ac:dyDescent="0.25">
      <c r="A20" s="90" t="s">
        <v>493</v>
      </c>
      <c r="B20" s="88">
        <v>11</v>
      </c>
      <c r="C20" s="88">
        <v>14</v>
      </c>
      <c r="D20" s="96">
        <v>45400</v>
      </c>
      <c r="E20" s="92">
        <v>0.60416666666666663</v>
      </c>
      <c r="F20" s="86">
        <v>45414</v>
      </c>
      <c r="G20" s="92">
        <v>0.55208333333333337</v>
      </c>
      <c r="H20">
        <v>39.299999999999997</v>
      </c>
      <c r="I20" s="88">
        <v>6.5</v>
      </c>
      <c r="J20" s="88">
        <v>35</v>
      </c>
      <c r="K20" t="s">
        <v>84</v>
      </c>
      <c r="L20" s="44">
        <v>27</v>
      </c>
      <c r="M20" s="44"/>
      <c r="N20" s="44"/>
      <c r="O20" s="44"/>
      <c r="P20" s="44"/>
      <c r="Q20" s="44" t="s">
        <v>101</v>
      </c>
      <c r="R20" s="44">
        <v>8</v>
      </c>
      <c r="S20" s="44"/>
      <c r="T20" s="44" t="s">
        <v>97</v>
      </c>
      <c r="U20" s="44" t="s">
        <v>98</v>
      </c>
      <c r="V20" s="44"/>
      <c r="W20" s="100">
        <v>351.05</v>
      </c>
      <c r="X20" s="100">
        <v>350.53</v>
      </c>
      <c r="Y20" s="104">
        <f t="shared" si="8"/>
        <v>1.3231552162850857E-2</v>
      </c>
      <c r="Z20" s="104">
        <f t="shared" si="9"/>
        <v>0.52000000000003865</v>
      </c>
      <c r="AA20" s="100">
        <v>1.9</v>
      </c>
      <c r="AB20" s="100">
        <v>2.2000000000000002</v>
      </c>
      <c r="AC20" s="106">
        <f t="shared" si="10"/>
        <v>7.6335877862595495E-3</v>
      </c>
      <c r="AD20" s="132"/>
      <c r="AE20" s="132"/>
      <c r="AF20" s="106"/>
      <c r="AG20" s="88"/>
      <c r="AH20" s="89"/>
      <c r="AI20" s="37"/>
      <c r="AJ20" s="89"/>
      <c r="AK20" s="37"/>
      <c r="AM20" t="s">
        <v>101</v>
      </c>
      <c r="AO20">
        <f t="shared" si="0"/>
        <v>1061.0999999999999</v>
      </c>
      <c r="AP20" s="99">
        <f t="shared" si="1"/>
        <v>4.9005748751299472E-4</v>
      </c>
      <c r="BD20">
        <f t="shared" si="11"/>
        <v>0</v>
      </c>
      <c r="BG20">
        <f t="shared" si="12"/>
        <v>0</v>
      </c>
      <c r="BH20">
        <f t="shared" si="4"/>
        <v>0</v>
      </c>
      <c r="BI20">
        <f t="shared" si="5"/>
        <v>0</v>
      </c>
      <c r="BJ20" s="37" t="e">
        <f t="shared" si="13"/>
        <v>#DIV/0!</v>
      </c>
      <c r="BK20" s="107" t="s">
        <v>102</v>
      </c>
      <c r="BL20" t="e">
        <f t="shared" si="7"/>
        <v>#DIV/0!</v>
      </c>
    </row>
    <row r="21" spans="1:64" hidden="1" x14ac:dyDescent="0.25">
      <c r="A21" s="90" t="s">
        <v>494</v>
      </c>
      <c r="B21" s="88">
        <v>12</v>
      </c>
      <c r="C21" s="88">
        <v>14</v>
      </c>
      <c r="D21" s="96">
        <v>45414</v>
      </c>
      <c r="E21" s="87">
        <v>0.57291666666666663</v>
      </c>
      <c r="F21" s="86">
        <v>45415</v>
      </c>
      <c r="G21" s="92">
        <v>0.4375</v>
      </c>
      <c r="H21">
        <v>4.3099999999999996</v>
      </c>
      <c r="I21" s="88">
        <v>6.5</v>
      </c>
      <c r="J21" s="88">
        <v>35</v>
      </c>
      <c r="K21" t="s">
        <v>84</v>
      </c>
      <c r="L21" s="44">
        <v>27</v>
      </c>
      <c r="M21" s="44"/>
      <c r="N21" s="44"/>
      <c r="O21" s="44"/>
      <c r="P21" s="44"/>
      <c r="Q21" s="44">
        <v>2</v>
      </c>
      <c r="R21" s="44">
        <v>8</v>
      </c>
      <c r="S21" s="44"/>
      <c r="T21" s="44" t="s">
        <v>97</v>
      </c>
      <c r="U21" s="44" t="s">
        <v>98</v>
      </c>
      <c r="V21" s="44"/>
      <c r="W21" s="100">
        <v>350.53</v>
      </c>
      <c r="X21" s="100">
        <v>350.49</v>
      </c>
      <c r="Y21" s="104">
        <f t="shared" si="8"/>
        <v>9.2807424593883119E-3</v>
      </c>
      <c r="Z21" s="104">
        <f t="shared" si="9"/>
        <v>3.999999999996362E-2</v>
      </c>
      <c r="AA21" s="100">
        <v>2.2000000000000002</v>
      </c>
      <c r="AB21" s="100">
        <v>2.5</v>
      </c>
      <c r="AC21" s="106">
        <f t="shared" si="10"/>
        <v>6.9605568445475607E-2</v>
      </c>
      <c r="AD21" s="132"/>
      <c r="AE21" s="132"/>
      <c r="AF21" s="106"/>
      <c r="AG21" s="88"/>
      <c r="AH21" s="89"/>
      <c r="AI21" s="37"/>
      <c r="AJ21" s="89"/>
      <c r="AK21" s="37"/>
      <c r="AM21" t="s">
        <v>103</v>
      </c>
      <c r="AO21">
        <f t="shared" si="0"/>
        <v>116.36999999999999</v>
      </c>
      <c r="AP21" s="99">
        <f t="shared" si="1"/>
        <v>3.437312021995671E-4</v>
      </c>
      <c r="BD21">
        <f t="shared" si="11"/>
        <v>0</v>
      </c>
      <c r="BG21">
        <f t="shared" si="12"/>
        <v>0</v>
      </c>
      <c r="BH21">
        <f t="shared" si="4"/>
        <v>0</v>
      </c>
      <c r="BI21">
        <f t="shared" si="5"/>
        <v>0</v>
      </c>
      <c r="BJ21" s="37" t="e">
        <f t="shared" si="13"/>
        <v>#DIV/0!</v>
      </c>
      <c r="BK21" s="107" t="s">
        <v>104</v>
      </c>
      <c r="BL21" t="e">
        <f t="shared" si="7"/>
        <v>#DIV/0!</v>
      </c>
    </row>
    <row r="22" spans="1:64" hidden="1" x14ac:dyDescent="0.25">
      <c r="A22" s="90" t="s">
        <v>495</v>
      </c>
      <c r="B22" s="88">
        <v>13</v>
      </c>
      <c r="C22" s="88">
        <v>14</v>
      </c>
      <c r="D22" s="96">
        <v>45415</v>
      </c>
      <c r="E22" s="92">
        <v>0.44791666666666669</v>
      </c>
      <c r="F22" s="86">
        <v>45415</v>
      </c>
      <c r="G22" s="92">
        <v>0.64583333333333337</v>
      </c>
      <c r="H22">
        <v>4.58</v>
      </c>
      <c r="I22" s="88">
        <v>6.5</v>
      </c>
      <c r="J22" s="88">
        <v>35</v>
      </c>
      <c r="K22" t="s">
        <v>84</v>
      </c>
      <c r="L22" s="44">
        <v>27</v>
      </c>
      <c r="M22" s="44"/>
      <c r="N22" s="44"/>
      <c r="O22" s="44"/>
      <c r="P22" s="44"/>
      <c r="Q22" s="44">
        <v>2</v>
      </c>
      <c r="R22" s="44">
        <v>8</v>
      </c>
      <c r="S22" s="44"/>
      <c r="T22" s="44" t="s">
        <v>97</v>
      </c>
      <c r="U22" s="44" t="s">
        <v>98</v>
      </c>
      <c r="V22" s="44"/>
      <c r="W22" s="100">
        <v>350.49</v>
      </c>
      <c r="X22" s="100">
        <v>350.4</v>
      </c>
      <c r="Y22" s="104">
        <f t="shared" si="8"/>
        <v>1.9650655021841011E-2</v>
      </c>
      <c r="Z22" s="104">
        <f t="shared" si="9"/>
        <v>9.0000000000031832E-2</v>
      </c>
      <c r="AA22" s="100">
        <v>2.5</v>
      </c>
      <c r="AB22" s="100"/>
      <c r="AC22" s="106" t="str">
        <f t="shared" si="10"/>
        <v>---</v>
      </c>
      <c r="AD22" s="132"/>
      <c r="AE22" s="132"/>
      <c r="AF22" s="106"/>
      <c r="AG22" s="88"/>
      <c r="AH22" s="89"/>
      <c r="AI22" s="37"/>
      <c r="AJ22" s="89"/>
      <c r="AK22" s="37"/>
      <c r="AM22">
        <v>246</v>
      </c>
      <c r="AO22">
        <f t="shared" si="0"/>
        <v>123.66</v>
      </c>
      <c r="AP22" s="99">
        <f t="shared" si="1"/>
        <v>7.2780203784596339E-4</v>
      </c>
      <c r="BD22">
        <f t="shared" si="11"/>
        <v>0</v>
      </c>
      <c r="BG22">
        <f t="shared" si="12"/>
        <v>0</v>
      </c>
      <c r="BH22">
        <f t="shared" si="4"/>
        <v>0</v>
      </c>
      <c r="BI22">
        <f t="shared" si="5"/>
        <v>0</v>
      </c>
      <c r="BJ22" s="37" t="e">
        <f t="shared" si="13"/>
        <v>#DIV/0!</v>
      </c>
      <c r="BK22" s="107" t="s">
        <v>105</v>
      </c>
      <c r="BL22" t="e">
        <f t="shared" si="7"/>
        <v>#DIV/0!</v>
      </c>
    </row>
    <row r="23" spans="1:64" hidden="1" x14ac:dyDescent="0.25">
      <c r="A23" s="90" t="s">
        <v>496</v>
      </c>
      <c r="B23" s="88">
        <v>14</v>
      </c>
      <c r="C23" s="88">
        <v>14</v>
      </c>
      <c r="D23" s="96">
        <v>45418</v>
      </c>
      <c r="E23" s="92">
        <v>0.35416666666666669</v>
      </c>
      <c r="F23" s="86">
        <v>45426</v>
      </c>
      <c r="G23" s="92">
        <v>0.61597222222222225</v>
      </c>
      <c r="H23">
        <v>28.68</v>
      </c>
      <c r="I23" s="88">
        <v>6.5</v>
      </c>
      <c r="J23" s="88">
        <v>35</v>
      </c>
      <c r="K23" t="s">
        <v>84</v>
      </c>
      <c r="L23" s="44">
        <v>27</v>
      </c>
      <c r="M23" s="44"/>
      <c r="N23" s="44"/>
      <c r="O23" s="44"/>
      <c r="P23" s="44"/>
      <c r="Q23" s="44">
        <v>2</v>
      </c>
      <c r="R23" s="44">
        <v>8</v>
      </c>
      <c r="S23" s="44"/>
      <c r="T23" s="44" t="s">
        <v>97</v>
      </c>
      <c r="U23" s="44" t="s">
        <v>98</v>
      </c>
      <c r="V23" s="44"/>
      <c r="W23" s="100">
        <v>350.4</v>
      </c>
      <c r="X23" s="100">
        <v>349.95</v>
      </c>
      <c r="Y23" s="104">
        <f t="shared" si="8"/>
        <v>1.5690376569037261E-2</v>
      </c>
      <c r="Z23" s="104">
        <f t="shared" si="9"/>
        <v>0.44999999999998863</v>
      </c>
      <c r="AA23" s="100"/>
      <c r="AB23" s="100"/>
      <c r="AC23" s="106" t="str">
        <f t="shared" si="10"/>
        <v>---</v>
      </c>
      <c r="AD23" s="132"/>
      <c r="AE23" s="132"/>
      <c r="AF23" s="106"/>
      <c r="AG23" s="88"/>
      <c r="AH23" s="89"/>
      <c r="AI23" s="37"/>
      <c r="AJ23" s="89"/>
      <c r="AK23" s="37"/>
      <c r="AM23">
        <v>248</v>
      </c>
      <c r="AO23">
        <f t="shared" si="0"/>
        <v>774.36</v>
      </c>
      <c r="AP23" s="99">
        <f t="shared" si="1"/>
        <v>5.811250581124911E-4</v>
      </c>
      <c r="BD23">
        <f t="shared" si="11"/>
        <v>0</v>
      </c>
      <c r="BG23">
        <f t="shared" si="12"/>
        <v>0</v>
      </c>
      <c r="BH23">
        <f t="shared" si="4"/>
        <v>0</v>
      </c>
      <c r="BI23">
        <f t="shared" si="5"/>
        <v>0</v>
      </c>
      <c r="BJ23" s="37" t="e">
        <f t="shared" si="13"/>
        <v>#DIV/0!</v>
      </c>
      <c r="BK23" s="107" t="s">
        <v>106</v>
      </c>
      <c r="BL23" t="e">
        <f t="shared" si="7"/>
        <v>#DIV/0!</v>
      </c>
    </row>
    <row r="24" spans="1:64" hidden="1" x14ac:dyDescent="0.25">
      <c r="A24" s="90" t="s">
        <v>497</v>
      </c>
      <c r="B24" s="88">
        <v>15</v>
      </c>
      <c r="C24" s="88">
        <v>14</v>
      </c>
      <c r="D24" s="96">
        <v>45433</v>
      </c>
      <c r="E24" s="92">
        <v>0.39097222222222222</v>
      </c>
      <c r="F24" s="86">
        <v>45433</v>
      </c>
      <c r="G24" s="92">
        <v>0.56458333333333333</v>
      </c>
      <c r="H24">
        <v>4.04</v>
      </c>
      <c r="I24" s="88">
        <v>6.5</v>
      </c>
      <c r="J24" s="88">
        <v>35</v>
      </c>
      <c r="K24" t="s">
        <v>84</v>
      </c>
      <c r="L24" s="44">
        <v>27</v>
      </c>
      <c r="M24" s="44"/>
      <c r="N24" s="44"/>
      <c r="O24" s="44"/>
      <c r="P24" s="44"/>
      <c r="Q24" s="44">
        <v>2</v>
      </c>
      <c r="R24" s="44">
        <v>8</v>
      </c>
      <c r="S24" s="44"/>
      <c r="T24" s="44" t="s">
        <v>107</v>
      </c>
      <c r="U24" s="44" t="s">
        <v>108</v>
      </c>
      <c r="V24" s="44"/>
      <c r="W24" s="100">
        <v>911.86</v>
      </c>
      <c r="X24" s="100">
        <v>911.86</v>
      </c>
      <c r="Y24" s="104">
        <f t="shared" si="8"/>
        <v>0</v>
      </c>
      <c r="Z24" s="104">
        <f t="shared" si="9"/>
        <v>0</v>
      </c>
      <c r="AA24" s="100"/>
      <c r="AB24" s="100"/>
      <c r="AC24" s="106" t="str">
        <f t="shared" si="10"/>
        <v>---</v>
      </c>
      <c r="AD24" s="132"/>
      <c r="AE24" s="132"/>
      <c r="AF24" s="106"/>
      <c r="AG24" s="88"/>
      <c r="AH24" s="89"/>
      <c r="AI24" s="37"/>
      <c r="AJ24" s="89"/>
      <c r="AK24" s="37"/>
      <c r="AM24">
        <v>253</v>
      </c>
      <c r="AO24">
        <f t="shared" si="0"/>
        <v>109.08</v>
      </c>
      <c r="AP24" s="99">
        <f t="shared" si="1"/>
        <v>0</v>
      </c>
      <c r="BD24">
        <f t="shared" si="11"/>
        <v>0</v>
      </c>
      <c r="BG24">
        <f t="shared" si="12"/>
        <v>0</v>
      </c>
      <c r="BH24">
        <f t="shared" si="4"/>
        <v>0</v>
      </c>
      <c r="BI24">
        <f t="shared" si="5"/>
        <v>0</v>
      </c>
      <c r="BJ24" s="37" t="e">
        <f t="shared" si="13"/>
        <v>#DIV/0!</v>
      </c>
      <c r="BK24" s="107" t="s">
        <v>109</v>
      </c>
      <c r="BL24" t="e">
        <f t="shared" si="7"/>
        <v>#DIV/0!</v>
      </c>
    </row>
    <row r="25" spans="1:64" hidden="1" x14ac:dyDescent="0.25">
      <c r="A25" s="90" t="s">
        <v>498</v>
      </c>
      <c r="B25" s="88">
        <v>16</v>
      </c>
      <c r="C25" s="88">
        <v>14</v>
      </c>
      <c r="D25" s="96">
        <v>45433</v>
      </c>
      <c r="E25" s="92">
        <v>0.67013888888888884</v>
      </c>
      <c r="F25" s="86">
        <v>45434</v>
      </c>
      <c r="G25" s="92">
        <v>0.33402777777777776</v>
      </c>
      <c r="H25">
        <v>15.1</v>
      </c>
      <c r="I25" s="88">
        <v>6.5</v>
      </c>
      <c r="J25" s="88">
        <v>35</v>
      </c>
      <c r="K25" t="s">
        <v>84</v>
      </c>
      <c r="L25" s="44">
        <v>27</v>
      </c>
      <c r="M25" s="44"/>
      <c r="N25" s="44"/>
      <c r="O25" s="44"/>
      <c r="P25" s="44"/>
      <c r="Q25" s="44">
        <v>2</v>
      </c>
      <c r="R25" s="44">
        <v>8</v>
      </c>
      <c r="S25" s="44"/>
      <c r="T25" s="44" t="s">
        <v>107</v>
      </c>
      <c r="U25" s="44" t="s">
        <v>108</v>
      </c>
      <c r="V25" s="44"/>
      <c r="W25" s="100">
        <v>911.86</v>
      </c>
      <c r="X25" s="100">
        <v>911.83</v>
      </c>
      <c r="Y25" s="104">
        <f t="shared" si="8"/>
        <v>1.9867549668856105E-3</v>
      </c>
      <c r="Z25" s="104">
        <f t="shared" si="9"/>
        <v>2.9999999999972715E-2</v>
      </c>
      <c r="AA25" s="100">
        <v>3</v>
      </c>
      <c r="AB25" s="100">
        <v>3.1</v>
      </c>
      <c r="AC25" s="106">
        <f t="shared" si="10"/>
        <v>6.6225165562913968E-3</v>
      </c>
      <c r="AD25" s="132"/>
      <c r="AE25" s="132"/>
      <c r="AF25" s="106"/>
      <c r="AG25" s="88"/>
      <c r="AH25" s="89"/>
      <c r="AI25" s="37"/>
      <c r="AJ25" s="89"/>
      <c r="AK25" s="37"/>
      <c r="AM25">
        <v>253</v>
      </c>
      <c r="AO25">
        <f t="shared" si="0"/>
        <v>407.7</v>
      </c>
      <c r="AP25" s="99">
        <f t="shared" si="1"/>
        <v>7.3583517292059641E-5</v>
      </c>
      <c r="BD25">
        <f t="shared" si="11"/>
        <v>0</v>
      </c>
      <c r="BG25">
        <f t="shared" si="12"/>
        <v>0</v>
      </c>
      <c r="BH25">
        <f t="shared" si="4"/>
        <v>0</v>
      </c>
      <c r="BI25">
        <f t="shared" si="5"/>
        <v>0</v>
      </c>
      <c r="BJ25" s="37" t="e">
        <f t="shared" si="13"/>
        <v>#DIV/0!</v>
      </c>
      <c r="BK25" s="107" t="s">
        <v>109</v>
      </c>
      <c r="BL25" t="e">
        <f t="shared" si="7"/>
        <v>#DIV/0!</v>
      </c>
    </row>
    <row r="26" spans="1:64" hidden="1" x14ac:dyDescent="0.25">
      <c r="A26" s="90" t="s">
        <v>499</v>
      </c>
      <c r="B26" s="88">
        <v>17</v>
      </c>
      <c r="C26" s="88">
        <v>14</v>
      </c>
      <c r="D26" s="96">
        <v>45434</v>
      </c>
      <c r="E26" s="92">
        <v>0.36388888888888887</v>
      </c>
      <c r="F26" s="86">
        <v>45435</v>
      </c>
      <c r="G26" s="92">
        <v>0.39374999999999999</v>
      </c>
      <c r="H26">
        <v>21.76</v>
      </c>
      <c r="I26" s="88">
        <v>6.5</v>
      </c>
      <c r="J26" s="88">
        <v>35</v>
      </c>
      <c r="K26" t="s">
        <v>84</v>
      </c>
      <c r="L26" s="44">
        <v>27</v>
      </c>
      <c r="M26" s="44"/>
      <c r="N26" s="44"/>
      <c r="O26" s="44"/>
      <c r="P26" s="44"/>
      <c r="Q26" s="44">
        <v>2</v>
      </c>
      <c r="R26" s="44">
        <v>8</v>
      </c>
      <c r="S26" s="44"/>
      <c r="T26" s="44" t="s">
        <v>107</v>
      </c>
      <c r="U26" s="44" t="s">
        <v>108</v>
      </c>
      <c r="V26" s="44"/>
      <c r="W26" s="100">
        <v>911.83</v>
      </c>
      <c r="X26" s="100">
        <v>911.8</v>
      </c>
      <c r="Y26" s="104">
        <f t="shared" si="8"/>
        <v>1.3786764705922059E-3</v>
      </c>
      <c r="Z26" s="104">
        <f t="shared" si="9"/>
        <v>3.0000000000086402E-2</v>
      </c>
      <c r="AA26" s="100">
        <v>3.1</v>
      </c>
      <c r="AB26" s="100">
        <v>3.3</v>
      </c>
      <c r="AC26" s="106">
        <f t="shared" si="10"/>
        <v>9.1911764705882217E-3</v>
      </c>
      <c r="AD26" s="132"/>
      <c r="AE26" s="132"/>
      <c r="AF26" s="106"/>
      <c r="AG26" s="88"/>
      <c r="AH26" s="89"/>
      <c r="AI26" s="37"/>
      <c r="AJ26" s="89"/>
      <c r="AK26" s="37"/>
      <c r="AM26">
        <v>253</v>
      </c>
      <c r="AO26">
        <f t="shared" si="0"/>
        <v>587.5200000000001</v>
      </c>
      <c r="AP26" s="99">
        <f t="shared" si="1"/>
        <v>5.1062091503415027E-5</v>
      </c>
      <c r="BD26">
        <f t="shared" si="11"/>
        <v>0</v>
      </c>
      <c r="BG26">
        <f t="shared" si="12"/>
        <v>0</v>
      </c>
      <c r="BH26">
        <f t="shared" si="4"/>
        <v>0</v>
      </c>
      <c r="BI26">
        <f t="shared" si="5"/>
        <v>0</v>
      </c>
      <c r="BJ26" s="37" t="e">
        <f t="shared" si="13"/>
        <v>#DIV/0!</v>
      </c>
      <c r="BK26" s="107" t="s">
        <v>109</v>
      </c>
      <c r="BL26" t="e">
        <f t="shared" ref="BL26:BL44" si="14">IF(BJ26&lt;50,"BAHAMAS!!!!","Lampeland")</f>
        <v>#DIV/0!</v>
      </c>
    </row>
    <row r="27" spans="1:64" hidden="1" x14ac:dyDescent="0.25">
      <c r="A27" s="90" t="s">
        <v>500</v>
      </c>
      <c r="B27" s="88">
        <v>18</v>
      </c>
      <c r="C27" s="88">
        <v>14</v>
      </c>
      <c r="D27" s="96">
        <v>45435</v>
      </c>
      <c r="E27" s="92">
        <v>0.41249999999999998</v>
      </c>
      <c r="F27" s="86">
        <v>45439</v>
      </c>
      <c r="G27" s="92">
        <v>0.3347222222222222</v>
      </c>
      <c r="H27">
        <v>75.239999999999995</v>
      </c>
      <c r="I27" s="88">
        <v>6.5</v>
      </c>
      <c r="J27" s="88">
        <v>35</v>
      </c>
      <c r="K27" t="s">
        <v>84</v>
      </c>
      <c r="L27" s="44">
        <v>27</v>
      </c>
      <c r="M27" s="44"/>
      <c r="N27" s="44"/>
      <c r="O27" s="44"/>
      <c r="P27" s="44"/>
      <c r="Q27" s="44">
        <v>2</v>
      </c>
      <c r="R27" s="44">
        <v>8</v>
      </c>
      <c r="S27" s="44"/>
      <c r="T27" s="44" t="s">
        <v>107</v>
      </c>
      <c r="U27" s="44" t="s">
        <v>108</v>
      </c>
      <c r="V27" s="44"/>
      <c r="W27" s="100">
        <v>911.8</v>
      </c>
      <c r="X27" s="100">
        <v>911.8</v>
      </c>
      <c r="Y27" s="104">
        <f t="shared" si="8"/>
        <v>0</v>
      </c>
      <c r="Z27" s="104">
        <f t="shared" si="9"/>
        <v>0</v>
      </c>
      <c r="AA27" s="100">
        <v>3.3</v>
      </c>
      <c r="AB27" s="100">
        <v>3.5</v>
      </c>
      <c r="AC27" s="106">
        <f t="shared" si="10"/>
        <v>2.6581605528973977E-3</v>
      </c>
      <c r="AD27" s="132"/>
      <c r="AE27" s="132"/>
      <c r="AF27" s="106"/>
      <c r="AG27" s="88"/>
      <c r="AH27" s="89"/>
      <c r="AI27" s="37"/>
      <c r="AJ27" s="89"/>
      <c r="AK27" s="37"/>
      <c r="AM27">
        <v>248</v>
      </c>
      <c r="AO27">
        <f t="shared" si="0"/>
        <v>2031.4799999999998</v>
      </c>
      <c r="AP27" s="99">
        <f t="shared" si="1"/>
        <v>0</v>
      </c>
      <c r="BD27">
        <f t="shared" si="11"/>
        <v>0</v>
      </c>
      <c r="BG27">
        <f t="shared" si="12"/>
        <v>0</v>
      </c>
      <c r="BH27">
        <f t="shared" si="4"/>
        <v>0</v>
      </c>
      <c r="BI27">
        <f t="shared" si="5"/>
        <v>0</v>
      </c>
      <c r="BJ27" s="37" t="e">
        <f t="shared" si="13"/>
        <v>#DIV/0!</v>
      </c>
      <c r="BK27" s="107" t="s">
        <v>109</v>
      </c>
      <c r="BL27" t="e">
        <f t="shared" si="14"/>
        <v>#DIV/0!</v>
      </c>
    </row>
    <row r="28" spans="1:64" hidden="1" x14ac:dyDescent="0.25">
      <c r="A28" s="90" t="s">
        <v>501</v>
      </c>
      <c r="B28" s="88">
        <v>19</v>
      </c>
      <c r="C28" s="88">
        <v>14</v>
      </c>
      <c r="D28" s="96">
        <v>45439</v>
      </c>
      <c r="E28" s="92">
        <v>0.38194444444444442</v>
      </c>
      <c r="F28" s="86">
        <v>45441</v>
      </c>
      <c r="G28" s="92">
        <v>0.61527777777777781</v>
      </c>
      <c r="H28">
        <v>50.83</v>
      </c>
      <c r="I28" s="88">
        <v>6.5</v>
      </c>
      <c r="J28" s="88">
        <v>35</v>
      </c>
      <c r="K28" t="s">
        <v>84</v>
      </c>
      <c r="L28" s="44">
        <v>27</v>
      </c>
      <c r="M28" s="44"/>
      <c r="N28" s="44"/>
      <c r="O28" s="44"/>
      <c r="P28" s="44" t="s">
        <v>110</v>
      </c>
      <c r="Q28" s="44">
        <v>2</v>
      </c>
      <c r="R28" s="44">
        <v>8</v>
      </c>
      <c r="S28" s="44"/>
      <c r="T28" s="44" t="s">
        <v>107</v>
      </c>
      <c r="U28" s="44" t="s">
        <v>108</v>
      </c>
      <c r="V28" s="44"/>
      <c r="W28" s="100">
        <v>911.8</v>
      </c>
      <c r="X28" s="100">
        <v>911.77</v>
      </c>
      <c r="Y28" s="104">
        <f t="shared" si="8"/>
        <v>5.9020263623790509E-4</v>
      </c>
      <c r="Z28" s="104">
        <f t="shared" si="9"/>
        <v>2.9999999999972715E-2</v>
      </c>
      <c r="AA28" s="100">
        <v>3.5</v>
      </c>
      <c r="AB28" s="100">
        <v>3.7</v>
      </c>
      <c r="AC28" s="106">
        <f t="shared" si="10"/>
        <v>3.9346842415896163E-3</v>
      </c>
      <c r="AD28" s="132"/>
      <c r="AE28" s="132"/>
      <c r="AF28" s="106"/>
      <c r="AG28" s="88"/>
      <c r="AH28" s="89"/>
      <c r="AI28" s="37"/>
      <c r="AJ28" s="89"/>
      <c r="AK28" s="37"/>
      <c r="AM28">
        <v>248</v>
      </c>
      <c r="AO28">
        <f t="shared" si="0"/>
        <v>1372.4099999999999</v>
      </c>
      <c r="AP28" s="99">
        <f t="shared" si="1"/>
        <v>2.1859356897700191E-5</v>
      </c>
      <c r="BD28">
        <f t="shared" si="11"/>
        <v>0</v>
      </c>
      <c r="BG28">
        <f t="shared" si="12"/>
        <v>0</v>
      </c>
      <c r="BH28">
        <f t="shared" si="4"/>
        <v>0</v>
      </c>
      <c r="BI28">
        <f t="shared" si="5"/>
        <v>0</v>
      </c>
      <c r="BJ28" s="37" t="e">
        <f t="shared" si="13"/>
        <v>#DIV/0!</v>
      </c>
      <c r="BK28" s="107" t="s">
        <v>111</v>
      </c>
      <c r="BL28" t="e">
        <f t="shared" si="14"/>
        <v>#DIV/0!</v>
      </c>
    </row>
    <row r="29" spans="1:64" hidden="1" x14ac:dyDescent="0.25">
      <c r="A29" s="90" t="s">
        <v>502</v>
      </c>
      <c r="B29" s="88">
        <v>20</v>
      </c>
      <c r="C29" s="88">
        <v>14</v>
      </c>
      <c r="D29" s="96">
        <v>45441</v>
      </c>
      <c r="E29" s="92">
        <v>0.61944444444444446</v>
      </c>
      <c r="G29" s="92"/>
      <c r="I29">
        <v>6.5</v>
      </c>
      <c r="J29" s="88">
        <v>35</v>
      </c>
      <c r="K29" t="s">
        <v>84</v>
      </c>
      <c r="L29" s="44">
        <v>27</v>
      </c>
      <c r="M29" s="44"/>
      <c r="N29" s="44"/>
      <c r="O29" s="44"/>
      <c r="P29" s="44" t="s">
        <v>110</v>
      </c>
      <c r="Q29" s="44">
        <v>2</v>
      </c>
      <c r="R29" s="44">
        <v>8</v>
      </c>
      <c r="S29" s="44"/>
      <c r="T29" s="44" t="s">
        <v>112</v>
      </c>
      <c r="U29" s="44" t="s">
        <v>113</v>
      </c>
      <c r="V29" s="44"/>
      <c r="W29" s="100">
        <v>350.67</v>
      </c>
      <c r="X29" s="100"/>
      <c r="Y29" s="104" t="str">
        <f t="shared" si="8"/>
        <v>---</v>
      </c>
      <c r="Z29" s="104">
        <f t="shared" si="9"/>
        <v>350.67</v>
      </c>
      <c r="AA29" s="100">
        <v>3.7</v>
      </c>
      <c r="AB29" s="100"/>
      <c r="AC29" s="106" t="str">
        <f t="shared" si="10"/>
        <v>---</v>
      </c>
      <c r="AD29" s="132"/>
      <c r="AE29" s="132"/>
      <c r="AF29" s="106"/>
      <c r="AG29" s="88"/>
      <c r="AH29" s="89"/>
      <c r="AI29" s="37"/>
      <c r="AJ29" s="89"/>
      <c r="AK29" s="37"/>
      <c r="AM29">
        <v>249</v>
      </c>
      <c r="AO29">
        <f t="shared" si="0"/>
        <v>0</v>
      </c>
      <c r="AP29" s="99" t="e">
        <f t="shared" si="1"/>
        <v>#DIV/0!</v>
      </c>
      <c r="BD29">
        <f t="shared" si="11"/>
        <v>0</v>
      </c>
      <c r="BG29">
        <f t="shared" si="12"/>
        <v>0</v>
      </c>
      <c r="BH29">
        <f t="shared" si="4"/>
        <v>0</v>
      </c>
      <c r="BI29">
        <f t="shared" si="5"/>
        <v>0</v>
      </c>
      <c r="BJ29" s="37" t="e">
        <f t="shared" si="13"/>
        <v>#DIV/0!</v>
      </c>
      <c r="BK29" s="107" t="s">
        <v>114</v>
      </c>
      <c r="BL29" t="e">
        <f t="shared" si="14"/>
        <v>#DIV/0!</v>
      </c>
    </row>
    <row r="30" spans="1:64" hidden="1" x14ac:dyDescent="0.25">
      <c r="A30" s="90" t="s">
        <v>503</v>
      </c>
      <c r="B30" s="88">
        <v>21</v>
      </c>
      <c r="C30" s="88">
        <v>14</v>
      </c>
      <c r="D30" s="96">
        <v>45441</v>
      </c>
      <c r="E30" s="92">
        <v>0.66805555555555551</v>
      </c>
      <c r="F30" s="86">
        <v>45442</v>
      </c>
      <c r="G30" s="92">
        <v>0.39444444444444443</v>
      </c>
      <c r="H30">
        <v>16.88</v>
      </c>
      <c r="I30">
        <v>6.5</v>
      </c>
      <c r="J30" s="88">
        <v>35</v>
      </c>
      <c r="K30" t="s">
        <v>84</v>
      </c>
      <c r="L30" s="44">
        <v>27</v>
      </c>
      <c r="M30" s="44"/>
      <c r="N30" s="44"/>
      <c r="O30" s="44"/>
      <c r="P30" s="44" t="s">
        <v>110</v>
      </c>
      <c r="Q30" s="44">
        <v>2</v>
      </c>
      <c r="R30" s="44">
        <v>8</v>
      </c>
      <c r="S30" s="44"/>
      <c r="T30" s="44" t="s">
        <v>115</v>
      </c>
      <c r="U30" s="44" t="s">
        <v>116</v>
      </c>
      <c r="V30" s="44"/>
      <c r="W30" s="100">
        <v>496.47</v>
      </c>
      <c r="X30" s="100">
        <v>496.48</v>
      </c>
      <c r="Y30" s="104">
        <f t="shared" si="8"/>
        <v>-5.924170616108356E-4</v>
      </c>
      <c r="Z30" s="104">
        <f t="shared" si="9"/>
        <v>-9.9999999999909051E-3</v>
      </c>
      <c r="AA30" s="100">
        <v>3.7</v>
      </c>
      <c r="AB30" s="100">
        <v>3.8</v>
      </c>
      <c r="AC30" s="106">
        <f t="shared" si="10"/>
        <v>5.9241706161137237E-3</v>
      </c>
      <c r="AD30" s="132"/>
      <c r="AE30" s="132"/>
      <c r="AF30" s="106"/>
      <c r="AG30" s="88"/>
      <c r="AH30" s="89"/>
      <c r="AI30" s="37"/>
      <c r="AJ30" s="89"/>
      <c r="AK30" s="37"/>
      <c r="AM30">
        <v>249</v>
      </c>
      <c r="AO30">
        <f t="shared" si="0"/>
        <v>455.76</v>
      </c>
      <c r="AP30" s="99">
        <f t="shared" si="1"/>
        <v>-2.1941372652253171E-5</v>
      </c>
      <c r="BD30">
        <f t="shared" si="11"/>
        <v>0</v>
      </c>
      <c r="BG30">
        <f t="shared" si="12"/>
        <v>0</v>
      </c>
      <c r="BH30">
        <f t="shared" si="4"/>
        <v>0</v>
      </c>
      <c r="BI30">
        <f t="shared" si="5"/>
        <v>0</v>
      </c>
      <c r="BJ30" s="37" t="e">
        <f t="shared" si="13"/>
        <v>#DIV/0!</v>
      </c>
      <c r="BK30" s="107" t="s">
        <v>117</v>
      </c>
      <c r="BL30" t="e">
        <f t="shared" si="14"/>
        <v>#DIV/0!</v>
      </c>
    </row>
    <row r="31" spans="1:64" hidden="1" x14ac:dyDescent="0.25">
      <c r="A31" s="90" t="s">
        <v>504</v>
      </c>
      <c r="B31" s="88">
        <v>22</v>
      </c>
      <c r="C31" s="88">
        <v>14</v>
      </c>
      <c r="D31" s="96">
        <v>45442</v>
      </c>
      <c r="E31" s="92">
        <v>0.40763888888888888</v>
      </c>
      <c r="F31" s="86">
        <v>45443</v>
      </c>
      <c r="G31" s="92">
        <v>0.34027777777777779</v>
      </c>
      <c r="H31">
        <v>21.3</v>
      </c>
      <c r="I31">
        <v>6.5</v>
      </c>
      <c r="J31" s="88">
        <v>35</v>
      </c>
      <c r="K31" t="s">
        <v>84</v>
      </c>
      <c r="L31" s="44">
        <v>27</v>
      </c>
      <c r="M31" s="44"/>
      <c r="N31" s="44"/>
      <c r="O31" s="44"/>
      <c r="P31" s="44" t="s">
        <v>110</v>
      </c>
      <c r="Q31" s="44">
        <v>2</v>
      </c>
      <c r="R31" s="44">
        <v>8</v>
      </c>
      <c r="S31" s="44"/>
      <c r="T31" s="44"/>
      <c r="U31" s="44" t="s">
        <v>118</v>
      </c>
      <c r="V31" s="44"/>
      <c r="W31" s="100">
        <v>375.41</v>
      </c>
      <c r="X31" s="100">
        <v>375.38</v>
      </c>
      <c r="Y31" s="104">
        <f t="shared" si="8"/>
        <v>1.4084507042267397E-3</v>
      </c>
      <c r="Z31" s="104">
        <f t="shared" si="9"/>
        <v>3.0000000000029559E-2</v>
      </c>
      <c r="AA31" s="100">
        <v>3.8</v>
      </c>
      <c r="AB31" s="100">
        <v>3.8</v>
      </c>
      <c r="AC31" s="106">
        <f t="shared" si="10"/>
        <v>0</v>
      </c>
      <c r="AD31" s="132"/>
      <c r="AE31" s="132"/>
      <c r="AF31" s="106"/>
      <c r="AG31" s="88"/>
      <c r="AH31" s="89"/>
      <c r="AI31" s="37"/>
      <c r="AJ31" s="89"/>
      <c r="AK31" s="37"/>
      <c r="AM31">
        <v>249</v>
      </c>
      <c r="AO31">
        <f t="shared" si="0"/>
        <v>575.1</v>
      </c>
      <c r="AP31" s="99">
        <f t="shared" si="1"/>
        <v>5.2164840897286662E-5</v>
      </c>
      <c r="BD31">
        <f t="shared" si="11"/>
        <v>0</v>
      </c>
      <c r="BG31">
        <f t="shared" si="12"/>
        <v>0</v>
      </c>
      <c r="BH31">
        <f t="shared" si="4"/>
        <v>0</v>
      </c>
      <c r="BI31">
        <f t="shared" si="5"/>
        <v>0</v>
      </c>
      <c r="BJ31" s="37" t="e">
        <f t="shared" si="13"/>
        <v>#DIV/0!</v>
      </c>
      <c r="BK31" s="107" t="s">
        <v>119</v>
      </c>
      <c r="BL31" t="e">
        <f t="shared" si="14"/>
        <v>#DIV/0!</v>
      </c>
    </row>
    <row r="32" spans="1:64" hidden="1" x14ac:dyDescent="0.25">
      <c r="A32" s="90" t="s">
        <v>505</v>
      </c>
      <c r="B32" s="88">
        <v>23</v>
      </c>
      <c r="C32" s="88">
        <v>14</v>
      </c>
      <c r="D32" s="96">
        <v>45443</v>
      </c>
      <c r="E32" s="92">
        <v>0.60069444444444442</v>
      </c>
      <c r="F32" s="86">
        <v>45446</v>
      </c>
      <c r="G32" s="92">
        <v>0.34861111111111109</v>
      </c>
      <c r="H32">
        <v>48.36</v>
      </c>
      <c r="I32">
        <v>6</v>
      </c>
      <c r="J32" s="88">
        <v>35</v>
      </c>
      <c r="K32" t="s">
        <v>84</v>
      </c>
      <c r="L32" s="44">
        <v>27</v>
      </c>
      <c r="M32" s="44"/>
      <c r="N32" s="44"/>
      <c r="O32" s="44"/>
      <c r="P32" s="44" t="s">
        <v>110</v>
      </c>
      <c r="Q32" s="44">
        <v>2</v>
      </c>
      <c r="R32" s="44">
        <v>8</v>
      </c>
      <c r="S32" s="44"/>
      <c r="T32" s="44" t="s">
        <v>115</v>
      </c>
      <c r="U32" s="44" t="s">
        <v>116</v>
      </c>
      <c r="V32" s="44"/>
      <c r="W32" s="100">
        <v>496.48</v>
      </c>
      <c r="X32" s="100">
        <v>495.48</v>
      </c>
      <c r="Y32" s="104">
        <f t="shared" si="8"/>
        <v>2.0678246484698098E-2</v>
      </c>
      <c r="Z32" s="104">
        <f t="shared" si="9"/>
        <v>1</v>
      </c>
      <c r="AA32" s="100">
        <v>3.8</v>
      </c>
      <c r="AB32" s="100">
        <v>3.8</v>
      </c>
      <c r="AC32" s="106">
        <f t="shared" si="10"/>
        <v>0</v>
      </c>
      <c r="AD32" s="132"/>
      <c r="AE32" s="132"/>
      <c r="AF32" s="106"/>
      <c r="AG32" s="88"/>
      <c r="AH32" s="89"/>
      <c r="AI32" s="37"/>
      <c r="AJ32" s="89"/>
      <c r="AK32" s="37"/>
      <c r="AN32">
        <v>232</v>
      </c>
      <c r="AO32">
        <f t="shared" si="0"/>
        <v>1305.72</v>
      </c>
      <c r="AP32" s="99">
        <f t="shared" si="1"/>
        <v>7.6586098091474433E-4</v>
      </c>
      <c r="BD32">
        <f t="shared" si="11"/>
        <v>0</v>
      </c>
      <c r="BG32">
        <f t="shared" si="12"/>
        <v>0</v>
      </c>
      <c r="BH32">
        <f t="shared" si="4"/>
        <v>0</v>
      </c>
      <c r="BI32">
        <f t="shared" si="5"/>
        <v>0</v>
      </c>
      <c r="BJ32" s="37" t="e">
        <f t="shared" si="13"/>
        <v>#DIV/0!</v>
      </c>
      <c r="BK32" s="107" t="s">
        <v>117</v>
      </c>
      <c r="BL32" t="e">
        <f t="shared" si="14"/>
        <v>#DIV/0!</v>
      </c>
    </row>
    <row r="33" spans="1:64" hidden="1" x14ac:dyDescent="0.25">
      <c r="A33" s="90" t="s">
        <v>506</v>
      </c>
      <c r="B33" s="88">
        <v>24</v>
      </c>
      <c r="C33" s="88">
        <v>14</v>
      </c>
      <c r="D33" s="96">
        <v>45447</v>
      </c>
      <c r="E33" s="92">
        <v>0.64444444444444449</v>
      </c>
      <c r="F33" s="86">
        <v>45448</v>
      </c>
      <c r="G33" s="92">
        <v>0.37013888888888891</v>
      </c>
      <c r="H33">
        <v>16.899999999999999</v>
      </c>
      <c r="I33">
        <v>6.2</v>
      </c>
      <c r="J33" s="88">
        <v>35</v>
      </c>
      <c r="K33" t="s">
        <v>84</v>
      </c>
      <c r="L33" s="44">
        <v>27</v>
      </c>
      <c r="M33" s="44"/>
      <c r="N33" s="44"/>
      <c r="O33" s="44"/>
      <c r="P33" s="44" t="s">
        <v>110</v>
      </c>
      <c r="Q33" s="44">
        <v>2</v>
      </c>
      <c r="R33" s="44">
        <v>8</v>
      </c>
      <c r="S33" s="44"/>
      <c r="T33" s="44" t="s">
        <v>115</v>
      </c>
      <c r="U33" s="44" t="s">
        <v>116</v>
      </c>
      <c r="V33" s="44"/>
      <c r="W33" s="100">
        <v>495.39</v>
      </c>
      <c r="X33" s="100">
        <v>494.89</v>
      </c>
      <c r="Y33" s="104">
        <f t="shared" si="8"/>
        <v>2.9585798816568049E-2</v>
      </c>
      <c r="Z33" s="104">
        <f t="shared" si="9"/>
        <v>0.5</v>
      </c>
      <c r="AA33" s="100">
        <v>3.8</v>
      </c>
      <c r="AB33" s="100">
        <v>3.8</v>
      </c>
      <c r="AC33" s="106">
        <f t="shared" si="10"/>
        <v>0</v>
      </c>
      <c r="AD33" s="132"/>
      <c r="AE33" s="132"/>
      <c r="AF33" s="106"/>
      <c r="AG33" s="88"/>
      <c r="AH33" s="89"/>
      <c r="AI33" s="37"/>
      <c r="AJ33" s="89"/>
      <c r="AK33" s="37"/>
      <c r="AN33">
        <v>232</v>
      </c>
      <c r="AO33">
        <f t="shared" si="0"/>
        <v>456.29999999999995</v>
      </c>
      <c r="AP33" s="99">
        <f t="shared" si="1"/>
        <v>1.0957703265395574E-3</v>
      </c>
      <c r="BD33">
        <f t="shared" si="11"/>
        <v>0</v>
      </c>
      <c r="BG33">
        <f t="shared" si="12"/>
        <v>0</v>
      </c>
      <c r="BH33">
        <f t="shared" si="4"/>
        <v>0</v>
      </c>
      <c r="BI33">
        <f t="shared" si="5"/>
        <v>0</v>
      </c>
      <c r="BJ33" s="37" t="e">
        <f t="shared" si="13"/>
        <v>#DIV/0!</v>
      </c>
      <c r="BK33" s="107" t="s">
        <v>120</v>
      </c>
      <c r="BL33" t="e">
        <f t="shared" si="14"/>
        <v>#DIV/0!</v>
      </c>
    </row>
    <row r="34" spans="1:64" hidden="1" x14ac:dyDescent="0.25">
      <c r="A34" s="90" t="s">
        <v>507</v>
      </c>
      <c r="B34" s="88">
        <v>25</v>
      </c>
      <c r="C34" s="88">
        <v>14</v>
      </c>
      <c r="D34" s="101" t="s">
        <v>121</v>
      </c>
      <c r="E34" s="92">
        <v>0.6</v>
      </c>
      <c r="F34" s="101">
        <v>45450</v>
      </c>
      <c r="G34" s="92">
        <v>0.35416666666666669</v>
      </c>
      <c r="H34">
        <v>17.350000000000001</v>
      </c>
      <c r="I34">
        <v>6.2</v>
      </c>
      <c r="J34" s="88">
        <v>35</v>
      </c>
      <c r="K34" t="s">
        <v>84</v>
      </c>
      <c r="L34" s="44">
        <v>27</v>
      </c>
      <c r="M34" s="44"/>
      <c r="N34" s="44"/>
      <c r="O34" s="44"/>
      <c r="P34" s="44" t="s">
        <v>110</v>
      </c>
      <c r="Q34" s="44">
        <v>2</v>
      </c>
      <c r="R34" s="44">
        <v>8</v>
      </c>
      <c r="S34" s="44"/>
      <c r="T34" s="44" t="s">
        <v>85</v>
      </c>
      <c r="U34" s="44" t="s">
        <v>86</v>
      </c>
      <c r="V34" s="44"/>
      <c r="W34" s="100">
        <v>372.87</v>
      </c>
      <c r="X34" s="100">
        <v>372.54</v>
      </c>
      <c r="Y34" s="104">
        <f t="shared" si="8"/>
        <v>1.9020172910661905E-2</v>
      </c>
      <c r="Z34" s="104">
        <f t="shared" si="9"/>
        <v>0.32999999999998408</v>
      </c>
      <c r="AA34" s="100">
        <v>3.8</v>
      </c>
      <c r="AB34" s="100">
        <v>3.9</v>
      </c>
      <c r="AC34" s="106">
        <f t="shared" si="10"/>
        <v>5.7636887608069213E-3</v>
      </c>
      <c r="AD34" s="132"/>
      <c r="AE34" s="132"/>
      <c r="AF34" s="106"/>
      <c r="AG34" s="88"/>
      <c r="AH34" s="89"/>
      <c r="AI34" s="37"/>
      <c r="AJ34" s="89"/>
      <c r="AK34" s="37"/>
      <c r="AN34">
        <v>232</v>
      </c>
      <c r="AO34">
        <f t="shared" si="0"/>
        <v>468.45000000000005</v>
      </c>
      <c r="AP34" s="99">
        <f t="shared" si="1"/>
        <v>7.0445084854303349E-4</v>
      </c>
      <c r="BD34">
        <f t="shared" si="11"/>
        <v>0</v>
      </c>
      <c r="BG34">
        <f t="shared" si="12"/>
        <v>0</v>
      </c>
      <c r="BH34">
        <f t="shared" si="4"/>
        <v>0</v>
      </c>
      <c r="BI34">
        <f t="shared" si="5"/>
        <v>0</v>
      </c>
      <c r="BJ34" s="37" t="e">
        <f t="shared" si="13"/>
        <v>#DIV/0!</v>
      </c>
      <c r="BK34" s="107"/>
      <c r="BL34" t="e">
        <f t="shared" si="14"/>
        <v>#DIV/0!</v>
      </c>
    </row>
    <row r="35" spans="1:64" hidden="1" x14ac:dyDescent="0.25">
      <c r="A35" s="90" t="s">
        <v>508</v>
      </c>
      <c r="B35" s="88">
        <v>26</v>
      </c>
      <c r="C35" s="88">
        <v>14</v>
      </c>
      <c r="D35" s="102" t="s">
        <v>122</v>
      </c>
      <c r="E35" s="92">
        <v>0.47916666666666669</v>
      </c>
      <c r="F35" s="86">
        <v>45453</v>
      </c>
      <c r="G35" s="92">
        <v>0.35416666666666669</v>
      </c>
      <c r="H35">
        <v>66.08</v>
      </c>
      <c r="I35">
        <v>6.2</v>
      </c>
      <c r="J35" s="88">
        <v>35</v>
      </c>
      <c r="K35" t="s">
        <v>84</v>
      </c>
      <c r="L35" s="44">
        <v>27</v>
      </c>
      <c r="M35" s="44"/>
      <c r="N35" s="44"/>
      <c r="O35" s="44"/>
      <c r="P35" s="44" t="s">
        <v>110</v>
      </c>
      <c r="Q35" s="44">
        <v>2</v>
      </c>
      <c r="R35" s="44">
        <v>8</v>
      </c>
      <c r="S35" s="44"/>
      <c r="T35" s="44" t="s">
        <v>123</v>
      </c>
      <c r="U35" s="44" t="s">
        <v>118</v>
      </c>
      <c r="V35" s="44"/>
      <c r="W35" s="100">
        <v>375.36</v>
      </c>
      <c r="X35" s="100">
        <v>375.14</v>
      </c>
      <c r="Y35" s="104">
        <f t="shared" si="8"/>
        <v>3.3292978208236575E-3</v>
      </c>
      <c r="Z35" s="104">
        <f t="shared" si="9"/>
        <v>0.22000000000002728</v>
      </c>
      <c r="AA35" s="100">
        <v>3.9</v>
      </c>
      <c r="AB35" s="100">
        <v>4.2</v>
      </c>
      <c r="AC35" s="106">
        <f t="shared" si="10"/>
        <v>4.5399515738498829E-3</v>
      </c>
      <c r="AD35" s="132"/>
      <c r="AE35" s="132"/>
      <c r="AF35" s="106"/>
      <c r="AG35" s="88"/>
      <c r="AH35" s="89"/>
      <c r="AI35" s="37"/>
      <c r="AJ35" s="89"/>
      <c r="AK35" s="37"/>
      <c r="AN35">
        <v>232</v>
      </c>
      <c r="AO35">
        <f t="shared" si="0"/>
        <v>1784.1599999999999</v>
      </c>
      <c r="AP35" s="99">
        <f t="shared" si="1"/>
        <v>1.2330732669717251E-4</v>
      </c>
      <c r="BD35">
        <f t="shared" si="11"/>
        <v>0</v>
      </c>
      <c r="BG35">
        <f t="shared" si="12"/>
        <v>0</v>
      </c>
      <c r="BH35">
        <f t="shared" si="4"/>
        <v>0</v>
      </c>
      <c r="BI35">
        <f t="shared" si="5"/>
        <v>0</v>
      </c>
      <c r="BJ35" s="37" t="e">
        <f t="shared" si="13"/>
        <v>#DIV/0!</v>
      </c>
      <c r="BK35" s="107"/>
      <c r="BL35" t="e">
        <f t="shared" si="14"/>
        <v>#DIV/0!</v>
      </c>
    </row>
    <row r="36" spans="1:64" hidden="1" x14ac:dyDescent="0.25">
      <c r="A36" s="90" t="s">
        <v>509</v>
      </c>
      <c r="B36" s="88">
        <v>27</v>
      </c>
      <c r="C36" s="88">
        <v>14</v>
      </c>
      <c r="D36" s="102" t="s">
        <v>124</v>
      </c>
      <c r="E36" s="92">
        <v>0.38541666666666669</v>
      </c>
      <c r="F36" s="86">
        <v>45454</v>
      </c>
      <c r="G36" s="92">
        <v>0.34097222222222223</v>
      </c>
      <c r="H36">
        <v>22.06</v>
      </c>
      <c r="I36">
        <v>6.2</v>
      </c>
      <c r="J36" s="88">
        <v>35</v>
      </c>
      <c r="K36" t="s">
        <v>84</v>
      </c>
      <c r="L36" s="44">
        <v>27</v>
      </c>
      <c r="M36" s="44"/>
      <c r="N36" s="44"/>
      <c r="O36" s="44"/>
      <c r="P36" s="44" t="s">
        <v>110</v>
      </c>
      <c r="Q36" s="44">
        <v>2</v>
      </c>
      <c r="R36" s="44">
        <v>8</v>
      </c>
      <c r="S36" s="44"/>
      <c r="T36" s="44" t="s">
        <v>125</v>
      </c>
      <c r="U36" s="44" t="s">
        <v>118</v>
      </c>
      <c r="V36" s="44"/>
      <c r="W36" s="100">
        <v>375.63</v>
      </c>
      <c r="X36" s="100">
        <v>375.6</v>
      </c>
      <c r="Y36" s="104">
        <f t="shared" si="8"/>
        <v>1.3599274705336679E-3</v>
      </c>
      <c r="Z36" s="104">
        <f t="shared" si="9"/>
        <v>2.9999999999972715E-2</v>
      </c>
      <c r="AA36" s="100">
        <v>4.2</v>
      </c>
      <c r="AB36" s="100">
        <v>4.3</v>
      </c>
      <c r="AC36" s="106">
        <f t="shared" si="10"/>
        <v>4.5330915684496671E-3</v>
      </c>
      <c r="AD36" s="132"/>
      <c r="AE36" s="132"/>
      <c r="AF36" s="106"/>
      <c r="AG36" s="88"/>
      <c r="AH36" s="89"/>
      <c r="AI36" s="37"/>
      <c r="AJ36" s="89"/>
      <c r="AK36" s="37"/>
      <c r="AN36">
        <v>232</v>
      </c>
      <c r="AO36">
        <f t="shared" si="0"/>
        <v>595.62</v>
      </c>
      <c r="AP36" s="99">
        <f t="shared" si="1"/>
        <v>5.0367684093839553E-5</v>
      </c>
      <c r="BJ36" s="37"/>
      <c r="BK36" s="107"/>
    </row>
    <row r="37" spans="1:64" hidden="1" x14ac:dyDescent="0.25">
      <c r="A37" s="90" t="s">
        <v>510</v>
      </c>
      <c r="B37" s="88">
        <v>28</v>
      </c>
      <c r="C37" s="88">
        <v>14</v>
      </c>
      <c r="D37" s="102" t="s">
        <v>126</v>
      </c>
      <c r="E37" s="92">
        <v>0.37013888888888891</v>
      </c>
      <c r="F37" s="86">
        <v>45454</v>
      </c>
      <c r="G37" s="92">
        <v>0.62708333333333333</v>
      </c>
      <c r="H37">
        <v>5.34</v>
      </c>
      <c r="I37">
        <v>6.2</v>
      </c>
      <c r="J37" s="88">
        <v>35</v>
      </c>
      <c r="K37" t="s">
        <v>84</v>
      </c>
      <c r="L37" s="44">
        <v>27</v>
      </c>
      <c r="M37" s="44"/>
      <c r="N37" s="44"/>
      <c r="O37" s="44"/>
      <c r="P37" s="44" t="s">
        <v>110</v>
      </c>
      <c r="Q37" s="44">
        <v>2</v>
      </c>
      <c r="R37" s="44">
        <v>8</v>
      </c>
      <c r="S37" s="44"/>
      <c r="T37" s="44" t="s">
        <v>115</v>
      </c>
      <c r="U37" s="44" t="s">
        <v>116</v>
      </c>
      <c r="V37" s="44"/>
      <c r="W37" s="100">
        <v>494.89</v>
      </c>
      <c r="X37" s="100">
        <v>494.78</v>
      </c>
      <c r="Y37" s="104">
        <f t="shared" si="8"/>
        <v>2.0599250936332143E-2</v>
      </c>
      <c r="Z37" s="104">
        <f t="shared" si="9"/>
        <v>0.11000000000001364</v>
      </c>
      <c r="AA37" s="100">
        <v>4.3</v>
      </c>
      <c r="AB37" s="100">
        <v>4.0999999999999996</v>
      </c>
      <c r="AC37" s="106">
        <f t="shared" si="10"/>
        <v>-3.7453183520599287E-2</v>
      </c>
      <c r="AD37" s="132"/>
      <c r="AE37" s="132"/>
      <c r="AF37" s="106"/>
      <c r="AG37" s="88"/>
      <c r="AH37" s="89"/>
      <c r="AI37" s="37"/>
      <c r="AJ37" s="89"/>
      <c r="AK37" s="37"/>
      <c r="AN37">
        <v>232</v>
      </c>
      <c r="AO37">
        <f t="shared" si="0"/>
        <v>144.18</v>
      </c>
      <c r="AP37" s="99">
        <f t="shared" si="1"/>
        <v>7.6293521986415343E-4</v>
      </c>
      <c r="BJ37" s="37"/>
      <c r="BK37" s="107" t="s">
        <v>127</v>
      </c>
    </row>
    <row r="38" spans="1:64" hidden="1" x14ac:dyDescent="0.25">
      <c r="A38" s="90" t="s">
        <v>511</v>
      </c>
      <c r="B38" s="88">
        <v>29</v>
      </c>
      <c r="C38" s="88">
        <v>14</v>
      </c>
      <c r="D38" s="102" t="s">
        <v>126</v>
      </c>
      <c r="E38" s="92">
        <v>0.65069444444444446</v>
      </c>
      <c r="F38" s="86">
        <v>45455</v>
      </c>
      <c r="G38" s="92">
        <v>0.32500000000000001</v>
      </c>
      <c r="H38">
        <v>15.71</v>
      </c>
      <c r="I38">
        <v>6.2</v>
      </c>
      <c r="J38" s="88">
        <v>35</v>
      </c>
      <c r="K38" t="s">
        <v>84</v>
      </c>
      <c r="L38" s="44">
        <v>27</v>
      </c>
      <c r="M38" s="44"/>
      <c r="N38" s="44"/>
      <c r="O38" s="44"/>
      <c r="P38" s="44" t="s">
        <v>110</v>
      </c>
      <c r="Q38" s="44">
        <v>2</v>
      </c>
      <c r="R38" s="44">
        <v>8</v>
      </c>
      <c r="S38" s="44"/>
      <c r="T38" s="44" t="s">
        <v>128</v>
      </c>
      <c r="U38" s="44" t="s">
        <v>86</v>
      </c>
      <c r="V38" s="44"/>
      <c r="W38" s="100">
        <v>375.3</v>
      </c>
      <c r="X38" s="100">
        <v>375.29</v>
      </c>
      <c r="Y38" s="104">
        <f t="shared" si="8"/>
        <v>6.3653723742781055E-4</v>
      </c>
      <c r="Z38" s="104">
        <f t="shared" si="9"/>
        <v>9.9999999999909051E-3</v>
      </c>
      <c r="AA38" s="100">
        <v>4.0999999999999996</v>
      </c>
      <c r="AB38" s="100">
        <v>4.3</v>
      </c>
      <c r="AC38" s="106">
        <f t="shared" si="10"/>
        <v>1.2730744748567802E-2</v>
      </c>
      <c r="AD38" s="132"/>
      <c r="AE38" s="132"/>
      <c r="AF38" s="106"/>
      <c r="AG38" s="88"/>
      <c r="AH38" s="89"/>
      <c r="AI38" s="37"/>
      <c r="AJ38" s="89"/>
      <c r="AK38" s="37"/>
      <c r="AN38">
        <v>232</v>
      </c>
      <c r="AO38">
        <f t="shared" si="0"/>
        <v>424.17</v>
      </c>
      <c r="AP38" s="99">
        <f t="shared" si="1"/>
        <v>2.3575453238067059E-5</v>
      </c>
      <c r="BJ38" s="37"/>
      <c r="BK38" s="107"/>
    </row>
    <row r="39" spans="1:64" hidden="1" x14ac:dyDescent="0.25">
      <c r="A39" s="90" t="s">
        <v>512</v>
      </c>
      <c r="B39" s="88">
        <v>30</v>
      </c>
      <c r="C39" s="88">
        <v>14</v>
      </c>
      <c r="D39" s="102" t="s">
        <v>129</v>
      </c>
      <c r="E39" s="92">
        <v>0.35625000000000001</v>
      </c>
      <c r="F39" s="86">
        <v>45456</v>
      </c>
      <c r="G39" s="92">
        <v>0.32291666666666669</v>
      </c>
      <c r="H39">
        <v>20.8</v>
      </c>
      <c r="I39">
        <v>6.2</v>
      </c>
      <c r="J39" s="88">
        <v>35</v>
      </c>
      <c r="K39" t="s">
        <v>84</v>
      </c>
      <c r="L39" s="44">
        <v>27</v>
      </c>
      <c r="M39" s="44"/>
      <c r="N39" s="44"/>
      <c r="O39" s="44"/>
      <c r="P39" s="44" t="s">
        <v>110</v>
      </c>
      <c r="Q39" s="44">
        <v>2</v>
      </c>
      <c r="R39" s="44">
        <v>8</v>
      </c>
      <c r="S39" s="44"/>
      <c r="T39" s="44" t="s">
        <v>112</v>
      </c>
      <c r="U39" s="44" t="s">
        <v>113</v>
      </c>
      <c r="V39" s="44"/>
      <c r="W39" s="100">
        <v>350.58</v>
      </c>
      <c r="X39" s="100">
        <v>350.55</v>
      </c>
      <c r="Y39" s="104">
        <f t="shared" si="8"/>
        <v>1.4423076923063805E-3</v>
      </c>
      <c r="Z39" s="104">
        <f t="shared" si="9"/>
        <v>2.9999999999972715E-2</v>
      </c>
      <c r="AA39" s="100">
        <v>4.3</v>
      </c>
      <c r="AB39" s="100">
        <v>4.2</v>
      </c>
      <c r="AC39" s="106">
        <f t="shared" si="10"/>
        <v>-4.8076923076922906E-3</v>
      </c>
      <c r="AD39" s="132"/>
      <c r="AE39" s="132"/>
      <c r="AF39" s="106"/>
      <c r="AG39" s="88"/>
      <c r="AH39" s="89"/>
      <c r="AI39" s="37"/>
      <c r="AJ39" s="89"/>
      <c r="AK39" s="37"/>
      <c r="AO39">
        <f t="shared" si="0"/>
        <v>561.6</v>
      </c>
      <c r="AP39" s="99">
        <f t="shared" si="1"/>
        <v>5.3418803418754833E-5</v>
      </c>
      <c r="BJ39" s="37"/>
      <c r="BK39" s="107" t="s">
        <v>130</v>
      </c>
    </row>
    <row r="40" spans="1:64" hidden="1" x14ac:dyDescent="0.25">
      <c r="A40" s="90" t="s">
        <v>513</v>
      </c>
      <c r="B40" s="88">
        <v>31</v>
      </c>
      <c r="C40" s="88">
        <v>14</v>
      </c>
      <c r="D40" s="102" t="s">
        <v>131</v>
      </c>
      <c r="E40" s="92">
        <v>0.33402777777777776</v>
      </c>
      <c r="F40" s="86">
        <v>45457</v>
      </c>
      <c r="G40" s="92">
        <v>0.3527777777777778</v>
      </c>
      <c r="H40">
        <v>23.55</v>
      </c>
      <c r="I40">
        <v>6.2</v>
      </c>
      <c r="J40" s="88">
        <v>35</v>
      </c>
      <c r="K40" t="s">
        <v>84</v>
      </c>
      <c r="L40" s="44">
        <v>27</v>
      </c>
      <c r="M40" s="44"/>
      <c r="N40" s="44"/>
      <c r="O40" s="44"/>
      <c r="P40" s="44" t="s">
        <v>110</v>
      </c>
      <c r="Q40" s="44">
        <v>2</v>
      </c>
      <c r="R40" s="44">
        <v>8</v>
      </c>
      <c r="S40" s="44"/>
      <c r="T40" s="44" t="s">
        <v>132</v>
      </c>
      <c r="U40" s="44" t="s">
        <v>118</v>
      </c>
      <c r="V40" s="44"/>
      <c r="W40" s="100">
        <v>374.97</v>
      </c>
      <c r="X40" s="100">
        <v>374.93</v>
      </c>
      <c r="Y40" s="104">
        <f t="shared" si="8"/>
        <v>1.6985138004254974E-3</v>
      </c>
      <c r="Z40" s="104">
        <f t="shared" si="9"/>
        <v>4.0000000000020464E-2</v>
      </c>
      <c r="AA40" s="100">
        <v>4.2</v>
      </c>
      <c r="AB40" s="100"/>
      <c r="AC40" s="106" t="str">
        <f t="shared" si="10"/>
        <v>---</v>
      </c>
      <c r="AD40" s="132"/>
      <c r="AE40" s="132"/>
      <c r="AF40" s="106"/>
      <c r="AG40" s="88"/>
      <c r="AH40" s="89"/>
      <c r="AI40" s="37"/>
      <c r="AJ40" s="89"/>
      <c r="AK40" s="37"/>
      <c r="AP40" s="99"/>
      <c r="BJ40" s="37"/>
      <c r="BK40" s="107"/>
    </row>
    <row r="41" spans="1:64" hidden="1" x14ac:dyDescent="0.25">
      <c r="A41" s="90" t="s">
        <v>514</v>
      </c>
      <c r="B41" s="88">
        <v>32</v>
      </c>
      <c r="C41" s="88">
        <v>14</v>
      </c>
      <c r="D41" s="102" t="s">
        <v>133</v>
      </c>
      <c r="E41" s="92">
        <v>0.36944444444444446</v>
      </c>
      <c r="F41" s="86">
        <v>45460</v>
      </c>
      <c r="G41" s="92">
        <v>0.32916666666666666</v>
      </c>
      <c r="H41">
        <v>68.819999999999993</v>
      </c>
      <c r="I41">
        <v>6.2</v>
      </c>
      <c r="J41" s="88">
        <v>35</v>
      </c>
      <c r="K41" t="s">
        <v>84</v>
      </c>
      <c r="L41" s="44">
        <v>27</v>
      </c>
      <c r="M41" s="44"/>
      <c r="N41" s="44"/>
      <c r="O41" s="44"/>
      <c r="P41" s="44" t="s">
        <v>110</v>
      </c>
      <c r="Q41" s="44">
        <v>2</v>
      </c>
      <c r="R41" s="44">
        <v>8</v>
      </c>
      <c r="S41" s="44"/>
      <c r="T41" s="44" t="s">
        <v>134</v>
      </c>
      <c r="U41" s="44" t="s">
        <v>118</v>
      </c>
      <c r="V41" s="44"/>
      <c r="W41" s="100">
        <v>375.57</v>
      </c>
      <c r="X41" s="100">
        <v>375.41</v>
      </c>
      <c r="Y41" s="104">
        <f t="shared" si="8"/>
        <v>2.3249055507115401E-3</v>
      </c>
      <c r="Z41" s="104">
        <f t="shared" si="9"/>
        <v>0.15999999999996817</v>
      </c>
      <c r="AA41" s="100">
        <v>4.2</v>
      </c>
      <c r="AB41" s="100">
        <v>4.2</v>
      </c>
      <c r="AC41" s="106">
        <f t="shared" si="10"/>
        <v>0</v>
      </c>
      <c r="AD41" s="132"/>
      <c r="AE41" s="132"/>
      <c r="AF41" s="106"/>
      <c r="AG41" s="88"/>
      <c r="AH41" s="89"/>
      <c r="AI41" s="37"/>
      <c r="AJ41" s="89"/>
      <c r="AK41" s="37"/>
      <c r="AP41" s="99"/>
      <c r="BJ41" s="37"/>
      <c r="BK41" s="107"/>
    </row>
    <row r="42" spans="1:64" hidden="1" x14ac:dyDescent="0.25">
      <c r="A42" s="90" t="s">
        <v>515</v>
      </c>
      <c r="B42" s="88">
        <v>33</v>
      </c>
      <c r="C42" s="88">
        <v>14</v>
      </c>
      <c r="D42" s="102" t="s">
        <v>135</v>
      </c>
      <c r="E42" s="92">
        <v>0.35486111111111113</v>
      </c>
      <c r="F42" s="86" t="s">
        <v>136</v>
      </c>
      <c r="G42" s="92">
        <v>0.40972222222222221</v>
      </c>
      <c r="H42">
        <v>22.75</v>
      </c>
      <c r="I42">
        <v>6.2</v>
      </c>
      <c r="J42" s="88">
        <v>35</v>
      </c>
      <c r="K42" t="s">
        <v>84</v>
      </c>
      <c r="L42" s="44">
        <v>27</v>
      </c>
      <c r="M42" s="44"/>
      <c r="N42" s="44"/>
      <c r="O42" s="44"/>
      <c r="P42" s="44" t="s">
        <v>110</v>
      </c>
      <c r="Q42" s="44">
        <v>2</v>
      </c>
      <c r="R42" s="44">
        <v>8</v>
      </c>
      <c r="S42" s="44"/>
      <c r="T42" s="44" t="s">
        <v>137</v>
      </c>
      <c r="U42" s="44" t="s">
        <v>86</v>
      </c>
      <c r="V42" s="44"/>
      <c r="W42" s="100">
        <v>373.63</v>
      </c>
      <c r="X42" s="100">
        <v>372.79</v>
      </c>
      <c r="Y42" s="104">
        <f t="shared" si="8"/>
        <v>3.6923076923075823E-2</v>
      </c>
      <c r="Z42" s="104">
        <f t="shared" si="9"/>
        <v>0.83999999999997499</v>
      </c>
      <c r="AA42" s="100">
        <v>4.2</v>
      </c>
      <c r="AB42" s="100">
        <v>4.3</v>
      </c>
      <c r="AC42" s="106">
        <f t="shared" si="10"/>
        <v>4.39560439560438E-3</v>
      </c>
      <c r="AD42" s="132"/>
      <c r="AE42" s="132"/>
      <c r="AF42" s="106"/>
      <c r="AG42" s="88"/>
      <c r="AH42" s="89"/>
      <c r="AI42" s="37"/>
      <c r="AJ42" s="89"/>
      <c r="AK42" s="37"/>
      <c r="AP42" s="99"/>
      <c r="BJ42" s="37"/>
      <c r="BK42" s="107"/>
    </row>
    <row r="43" spans="1:64" hidden="1" x14ac:dyDescent="0.25">
      <c r="A43" s="90" t="s">
        <v>516</v>
      </c>
      <c r="B43" s="88">
        <v>34</v>
      </c>
      <c r="C43" s="88">
        <v>13</v>
      </c>
      <c r="D43" s="103" t="s">
        <v>138</v>
      </c>
      <c r="E43" s="92">
        <v>0.66319444444444442</v>
      </c>
      <c r="F43" s="101">
        <v>45481</v>
      </c>
      <c r="G43" s="92"/>
      <c r="I43">
        <v>6.5</v>
      </c>
      <c r="J43" s="88">
        <v>35</v>
      </c>
      <c r="K43" t="s">
        <v>84</v>
      </c>
      <c r="L43" s="44">
        <v>27</v>
      </c>
      <c r="M43" s="44"/>
      <c r="N43" s="44"/>
      <c r="O43" s="44"/>
      <c r="P43" s="44" t="s">
        <v>139</v>
      </c>
      <c r="Q43" s="44">
        <v>2</v>
      </c>
      <c r="R43" s="44">
        <v>8</v>
      </c>
      <c r="S43" s="44"/>
      <c r="T43" s="44"/>
      <c r="U43" s="44"/>
      <c r="V43" s="44"/>
      <c r="W43" s="100"/>
      <c r="X43" s="100"/>
      <c r="Y43" s="104" t="str">
        <f t="shared" si="8"/>
        <v>---</v>
      </c>
      <c r="Z43" s="104">
        <f t="shared" si="9"/>
        <v>0</v>
      </c>
      <c r="AA43" s="100"/>
      <c r="AB43" s="100"/>
      <c r="AC43" s="106" t="str">
        <f t="shared" si="10"/>
        <v>---</v>
      </c>
      <c r="AD43" s="132"/>
      <c r="AE43" s="132"/>
      <c r="AF43" s="106"/>
      <c r="AG43" s="88"/>
      <c r="AH43" s="89"/>
      <c r="AI43" s="37"/>
      <c r="AJ43" s="89"/>
      <c r="AK43" s="37"/>
      <c r="AN43">
        <v>232</v>
      </c>
      <c r="AO43">
        <f>H43*L43</f>
        <v>0</v>
      </c>
      <c r="AP43" s="99" t="e">
        <f>(W43-X43)/AO43</f>
        <v>#DIV/0!</v>
      </c>
      <c r="BD43">
        <f t="shared" si="11"/>
        <v>0</v>
      </c>
      <c r="BG43">
        <f t="shared" si="12"/>
        <v>0</v>
      </c>
      <c r="BH43">
        <f t="shared" si="4"/>
        <v>0</v>
      </c>
      <c r="BI43">
        <f t="shared" si="5"/>
        <v>0</v>
      </c>
      <c r="BJ43" s="37" t="e">
        <f t="shared" si="13"/>
        <v>#DIV/0!</v>
      </c>
      <c r="BK43" s="107"/>
      <c r="BL43" t="e">
        <f t="shared" si="14"/>
        <v>#DIV/0!</v>
      </c>
    </row>
    <row r="44" spans="1:64" hidden="1" x14ac:dyDescent="0.25">
      <c r="A44" s="90" t="s">
        <v>517</v>
      </c>
      <c r="B44" s="88">
        <v>35</v>
      </c>
      <c r="C44" s="88">
        <v>14</v>
      </c>
      <c r="D44" s="103" t="s">
        <v>138</v>
      </c>
      <c r="E44" s="92">
        <v>0.66319444444444442</v>
      </c>
      <c r="F44" s="86">
        <v>45482</v>
      </c>
      <c r="G44" s="92">
        <v>0.47222222222222221</v>
      </c>
      <c r="H44">
        <v>47.15</v>
      </c>
      <c r="I44">
        <v>6.2</v>
      </c>
      <c r="J44" s="88">
        <v>35</v>
      </c>
      <c r="K44" t="s">
        <v>84</v>
      </c>
      <c r="L44" s="44">
        <v>27</v>
      </c>
      <c r="M44" s="44"/>
      <c r="N44" s="44"/>
      <c r="O44" s="44"/>
      <c r="P44" s="44" t="s">
        <v>139</v>
      </c>
      <c r="Q44" s="44">
        <v>2</v>
      </c>
      <c r="R44" s="44">
        <v>8</v>
      </c>
      <c r="S44" s="44"/>
      <c r="T44" s="44" t="s">
        <v>134</v>
      </c>
      <c r="U44" s="44" t="s">
        <v>118</v>
      </c>
      <c r="V44" s="44"/>
      <c r="W44" s="100">
        <v>374.54</v>
      </c>
      <c r="X44" s="100">
        <v>374.37</v>
      </c>
      <c r="Y44" s="104">
        <f t="shared" si="8"/>
        <v>3.6055143160130631E-3</v>
      </c>
      <c r="Z44" s="104">
        <f t="shared" si="9"/>
        <v>0.17000000000001592</v>
      </c>
      <c r="AA44" s="100">
        <v>2.67</v>
      </c>
      <c r="AB44" s="100">
        <v>2.5499999999999998</v>
      </c>
      <c r="AC44" s="106">
        <f t="shared" si="10"/>
        <v>-2.5450689289501613E-3</v>
      </c>
      <c r="AD44" s="132"/>
      <c r="AE44" s="132"/>
      <c r="AF44" s="106"/>
      <c r="AG44" s="88"/>
      <c r="AH44" s="89"/>
      <c r="AI44" s="37"/>
      <c r="AJ44" s="89"/>
      <c r="AK44" s="37"/>
      <c r="AN44">
        <v>232</v>
      </c>
      <c r="AO44">
        <f>H44*L44</f>
        <v>1273.05</v>
      </c>
      <c r="AP44" s="99">
        <f>(W44-X44)/AO44</f>
        <v>1.3353756725974306E-4</v>
      </c>
      <c r="BD44">
        <f t="shared" si="11"/>
        <v>0</v>
      </c>
      <c r="BG44">
        <f t="shared" si="12"/>
        <v>0</v>
      </c>
      <c r="BH44">
        <f t="shared" si="4"/>
        <v>0</v>
      </c>
      <c r="BI44">
        <f t="shared" si="5"/>
        <v>0</v>
      </c>
      <c r="BJ44" s="37" t="e">
        <f t="shared" si="13"/>
        <v>#DIV/0!</v>
      </c>
      <c r="BK44" s="107"/>
      <c r="BL44" t="e">
        <f t="shared" si="14"/>
        <v>#DIV/0!</v>
      </c>
    </row>
    <row r="45" spans="1:64" hidden="1" x14ac:dyDescent="0.25">
      <c r="A45" s="90" t="s">
        <v>518</v>
      </c>
      <c r="B45">
        <v>36</v>
      </c>
      <c r="C45">
        <v>13</v>
      </c>
      <c r="D45" s="101">
        <v>45481</v>
      </c>
      <c r="E45" s="92">
        <v>0.41666666666666669</v>
      </c>
      <c r="F45" s="101">
        <v>45481</v>
      </c>
      <c r="G45" s="92">
        <v>0.42708333333333331</v>
      </c>
      <c r="I45">
        <v>6.5</v>
      </c>
      <c r="J45">
        <v>35</v>
      </c>
      <c r="K45" t="s">
        <v>84</v>
      </c>
      <c r="L45">
        <v>27</v>
      </c>
      <c r="P45" t="s">
        <v>139</v>
      </c>
      <c r="Q45">
        <v>2</v>
      </c>
      <c r="R45">
        <v>8</v>
      </c>
      <c r="T45" t="s">
        <v>134</v>
      </c>
      <c r="U45" t="s">
        <v>108</v>
      </c>
      <c r="W45" s="100">
        <v>911.52</v>
      </c>
      <c r="X45" s="100"/>
      <c r="Y45" s="104" t="str">
        <f t="shared" si="8"/>
        <v>---</v>
      </c>
      <c r="Z45" s="104">
        <f t="shared" si="9"/>
        <v>911.52</v>
      </c>
      <c r="AA45" s="100"/>
      <c r="AB45" s="100"/>
      <c r="AC45" s="106" t="str">
        <f t="shared" si="10"/>
        <v>---</v>
      </c>
      <c r="AD45" s="132"/>
      <c r="AE45" s="132"/>
      <c r="AF45" s="106"/>
      <c r="BE45" s="93"/>
      <c r="BK45" s="107"/>
    </row>
    <row r="46" spans="1:64" hidden="1" x14ac:dyDescent="0.25">
      <c r="A46" s="90" t="s">
        <v>519</v>
      </c>
      <c r="B46">
        <v>37</v>
      </c>
      <c r="C46">
        <v>13</v>
      </c>
      <c r="D46" s="86">
        <v>45481</v>
      </c>
      <c r="E46" s="92">
        <v>0.56597222222222221</v>
      </c>
      <c r="F46" s="101">
        <v>45481</v>
      </c>
      <c r="G46" s="92">
        <v>0.56944444444444442</v>
      </c>
      <c r="I46">
        <v>6.5</v>
      </c>
      <c r="J46">
        <v>35</v>
      </c>
      <c r="K46" t="s">
        <v>84</v>
      </c>
      <c r="L46">
        <v>27</v>
      </c>
      <c r="P46" t="s">
        <v>139</v>
      </c>
      <c r="Q46">
        <v>2</v>
      </c>
      <c r="R46">
        <v>8</v>
      </c>
      <c r="T46" t="s">
        <v>107</v>
      </c>
      <c r="U46" t="s">
        <v>108</v>
      </c>
      <c r="W46" s="100"/>
      <c r="X46" s="100"/>
      <c r="Y46" s="104" t="str">
        <f t="shared" si="8"/>
        <v>---</v>
      </c>
      <c r="Z46" s="104">
        <f t="shared" si="9"/>
        <v>0</v>
      </c>
      <c r="AA46" s="100"/>
      <c r="AB46" s="100"/>
      <c r="AC46" s="106" t="str">
        <f t="shared" si="10"/>
        <v>---</v>
      </c>
      <c r="AD46" s="132"/>
      <c r="AE46" s="132"/>
      <c r="AF46" s="106"/>
      <c r="BE46" s="93"/>
      <c r="BK46" s="107"/>
    </row>
    <row r="47" spans="1:64" ht="32.450000000000003" hidden="1" customHeight="1" x14ac:dyDescent="0.25">
      <c r="A47" s="90" t="s">
        <v>520</v>
      </c>
      <c r="B47">
        <v>38</v>
      </c>
      <c r="C47">
        <v>13</v>
      </c>
      <c r="D47" s="86">
        <v>45481</v>
      </c>
      <c r="E47" s="92">
        <v>0.58333333333333337</v>
      </c>
      <c r="F47" s="101">
        <v>45481</v>
      </c>
      <c r="G47" s="92">
        <v>0.58680555555555558</v>
      </c>
      <c r="I47">
        <v>6.5</v>
      </c>
      <c r="J47">
        <v>35</v>
      </c>
      <c r="K47" t="s">
        <v>140</v>
      </c>
      <c r="L47">
        <v>27</v>
      </c>
      <c r="P47" t="s">
        <v>139</v>
      </c>
      <c r="Q47">
        <v>2</v>
      </c>
      <c r="R47">
        <v>8</v>
      </c>
      <c r="T47" t="s">
        <v>107</v>
      </c>
      <c r="U47" t="s">
        <v>108</v>
      </c>
      <c r="W47" s="100"/>
      <c r="X47" s="100"/>
      <c r="Y47" s="104" t="str">
        <f t="shared" si="8"/>
        <v>---</v>
      </c>
      <c r="Z47" s="104">
        <f t="shared" si="9"/>
        <v>0</v>
      </c>
      <c r="AA47" s="100"/>
      <c r="AB47" s="100"/>
      <c r="AC47" s="106" t="str">
        <f t="shared" si="10"/>
        <v>---</v>
      </c>
      <c r="AD47" s="132"/>
      <c r="AE47" s="132"/>
      <c r="AF47" s="106"/>
      <c r="BE47" s="93"/>
      <c r="BK47" s="107"/>
    </row>
    <row r="48" spans="1:64" ht="28.15" hidden="1" customHeight="1" x14ac:dyDescent="0.25">
      <c r="A48" s="90" t="s">
        <v>521</v>
      </c>
      <c r="B48">
        <v>39</v>
      </c>
      <c r="C48">
        <v>13</v>
      </c>
      <c r="D48" s="86">
        <v>45481</v>
      </c>
      <c r="E48" s="92">
        <v>0.59375</v>
      </c>
      <c r="F48" s="101">
        <v>45481</v>
      </c>
      <c r="G48" s="92">
        <v>0.59722222222222221</v>
      </c>
      <c r="I48">
        <v>6.5</v>
      </c>
      <c r="J48">
        <v>35</v>
      </c>
      <c r="K48" t="s">
        <v>140</v>
      </c>
      <c r="L48">
        <v>27</v>
      </c>
      <c r="P48" t="s">
        <v>139</v>
      </c>
      <c r="Q48">
        <v>2</v>
      </c>
      <c r="R48">
        <v>8</v>
      </c>
      <c r="T48" t="s">
        <v>107</v>
      </c>
      <c r="U48" t="s">
        <v>108</v>
      </c>
      <c r="W48" s="100"/>
      <c r="X48" s="100"/>
      <c r="Y48" s="104" t="str">
        <f t="shared" si="8"/>
        <v>---</v>
      </c>
      <c r="Z48" s="104">
        <f t="shared" si="9"/>
        <v>0</v>
      </c>
      <c r="AA48" s="100"/>
      <c r="AB48" s="100"/>
      <c r="AC48" s="106" t="str">
        <f t="shared" si="10"/>
        <v>---</v>
      </c>
      <c r="AD48" s="132"/>
      <c r="AE48" s="132"/>
      <c r="AF48" s="106"/>
      <c r="BE48" s="93"/>
      <c r="BK48" s="107"/>
    </row>
    <row r="49" spans="1:63" ht="28.9" hidden="1" customHeight="1" x14ac:dyDescent="0.25">
      <c r="A49" s="90" t="s">
        <v>522</v>
      </c>
      <c r="B49">
        <v>40</v>
      </c>
      <c r="C49">
        <v>13</v>
      </c>
      <c r="D49" s="86">
        <v>45481</v>
      </c>
      <c r="E49" s="92">
        <v>0.60763888888888884</v>
      </c>
      <c r="F49" s="101">
        <v>45481</v>
      </c>
      <c r="G49" s="92">
        <v>0.61111111111111116</v>
      </c>
      <c r="I49">
        <v>6.5</v>
      </c>
      <c r="J49">
        <v>35</v>
      </c>
      <c r="K49" t="s">
        <v>140</v>
      </c>
      <c r="L49">
        <v>27</v>
      </c>
      <c r="P49" t="s">
        <v>139</v>
      </c>
      <c r="Q49">
        <v>2</v>
      </c>
      <c r="R49">
        <v>8</v>
      </c>
      <c r="T49" t="s">
        <v>107</v>
      </c>
      <c r="U49" t="s">
        <v>108</v>
      </c>
      <c r="W49" s="100"/>
      <c r="X49" s="100"/>
      <c r="Y49" s="104" t="str">
        <f t="shared" si="8"/>
        <v>---</v>
      </c>
      <c r="Z49" s="104">
        <f t="shared" si="9"/>
        <v>0</v>
      </c>
      <c r="AA49" s="100"/>
      <c r="AB49" s="100"/>
      <c r="AC49" s="106" t="str">
        <f t="shared" si="10"/>
        <v>---</v>
      </c>
      <c r="AD49" s="132"/>
      <c r="AE49" s="132"/>
      <c r="AF49" s="106"/>
      <c r="BE49" s="93"/>
      <c r="BK49" s="107"/>
    </row>
    <row r="50" spans="1:63" ht="32.450000000000003" hidden="1" customHeight="1" x14ac:dyDescent="0.25">
      <c r="A50" s="90" t="s">
        <v>523</v>
      </c>
      <c r="B50">
        <v>41</v>
      </c>
      <c r="C50">
        <v>13</v>
      </c>
      <c r="D50" s="86">
        <v>410723</v>
      </c>
      <c r="E50" s="92">
        <v>0.61805555555555558</v>
      </c>
      <c r="F50" s="101">
        <v>45481</v>
      </c>
      <c r="G50" s="92">
        <v>0.62847222222222221</v>
      </c>
      <c r="I50">
        <v>6.5</v>
      </c>
      <c r="J50">
        <v>35</v>
      </c>
      <c r="K50" t="s">
        <v>140</v>
      </c>
      <c r="L50">
        <v>27</v>
      </c>
      <c r="P50" t="s">
        <v>139</v>
      </c>
      <c r="Q50">
        <v>2</v>
      </c>
      <c r="R50">
        <v>8</v>
      </c>
      <c r="T50" t="s">
        <v>107</v>
      </c>
      <c r="U50" t="s">
        <v>108</v>
      </c>
      <c r="W50" s="100"/>
      <c r="X50" s="100"/>
      <c r="Y50" s="104" t="str">
        <f t="shared" si="8"/>
        <v>---</v>
      </c>
      <c r="Z50" s="104">
        <f t="shared" si="9"/>
        <v>0</v>
      </c>
      <c r="AA50" s="100"/>
      <c r="AB50" s="100"/>
      <c r="AC50" s="106" t="str">
        <f t="shared" si="10"/>
        <v>---</v>
      </c>
      <c r="AD50" s="132"/>
      <c r="AE50" s="132"/>
      <c r="AF50" s="106"/>
      <c r="BE50" s="93"/>
      <c r="BK50" s="107"/>
    </row>
    <row r="51" spans="1:63" hidden="1" x14ac:dyDescent="0.25">
      <c r="A51" s="90" t="s">
        <v>524</v>
      </c>
      <c r="B51" s="88">
        <v>42</v>
      </c>
      <c r="C51" s="88">
        <v>14</v>
      </c>
      <c r="D51" s="86">
        <v>45482</v>
      </c>
      <c r="E51" s="92">
        <v>0.52083333333333337</v>
      </c>
      <c r="F51" s="86">
        <v>45483</v>
      </c>
      <c r="G51" s="92">
        <v>0.4375</v>
      </c>
      <c r="H51">
        <v>16</v>
      </c>
      <c r="I51">
        <v>6.2</v>
      </c>
      <c r="J51" s="88">
        <v>35</v>
      </c>
      <c r="K51" t="s">
        <v>84</v>
      </c>
      <c r="L51">
        <v>27</v>
      </c>
      <c r="P51" t="s">
        <v>139</v>
      </c>
      <c r="Q51">
        <v>2</v>
      </c>
      <c r="R51">
        <v>8</v>
      </c>
      <c r="T51" t="s">
        <v>134</v>
      </c>
      <c r="U51" t="s">
        <v>118</v>
      </c>
      <c r="W51" s="100">
        <v>374.54</v>
      </c>
      <c r="X51" s="100"/>
      <c r="Y51" s="104" t="str">
        <f t="shared" si="8"/>
        <v>---</v>
      </c>
      <c r="Z51" s="104">
        <f t="shared" si="9"/>
        <v>374.54</v>
      </c>
      <c r="AA51" s="100">
        <v>2.67</v>
      </c>
      <c r="AB51" s="100">
        <v>2.99</v>
      </c>
      <c r="AC51" s="108">
        <f t="shared" si="10"/>
        <v>2.0000000000000018E-2</v>
      </c>
      <c r="AD51" s="138"/>
      <c r="AE51" s="138"/>
      <c r="AF51" s="108"/>
      <c r="AG51">
        <v>1</v>
      </c>
      <c r="BE51" s="93"/>
      <c r="BK51" s="107" t="s">
        <v>141</v>
      </c>
    </row>
    <row r="52" spans="1:63" hidden="1" x14ac:dyDescent="0.25">
      <c r="A52" s="90" t="s">
        <v>525</v>
      </c>
      <c r="B52">
        <v>43</v>
      </c>
      <c r="C52">
        <v>13</v>
      </c>
      <c r="D52" s="86">
        <v>45482</v>
      </c>
      <c r="E52" s="92">
        <v>0.52083333333333337</v>
      </c>
      <c r="F52" s="86">
        <v>45483</v>
      </c>
      <c r="G52" s="92">
        <v>0.5</v>
      </c>
      <c r="H52">
        <v>14.5</v>
      </c>
      <c r="I52">
        <v>6.5</v>
      </c>
      <c r="J52" s="44">
        <v>35</v>
      </c>
      <c r="K52" t="s">
        <v>84</v>
      </c>
      <c r="L52">
        <v>27</v>
      </c>
      <c r="P52" t="s">
        <v>139</v>
      </c>
      <c r="Q52">
        <v>2</v>
      </c>
      <c r="R52">
        <v>8</v>
      </c>
      <c r="T52" t="s">
        <v>107</v>
      </c>
      <c r="U52" t="s">
        <v>108</v>
      </c>
      <c r="W52" s="100">
        <v>911.52</v>
      </c>
      <c r="X52" s="100"/>
      <c r="Y52" s="104" t="str">
        <f t="shared" si="8"/>
        <v>---</v>
      </c>
      <c r="Z52" s="104">
        <f t="shared" si="9"/>
        <v>911.52</v>
      </c>
      <c r="AA52" s="100">
        <v>0</v>
      </c>
      <c r="AB52" s="100">
        <v>1.67</v>
      </c>
      <c r="AC52" s="106">
        <f t="shared" ref="AC52" si="15">IF(OR(ISBLANK(AB52),ISBLANK(AA52),ISBLANK(H52)), "---", (AB52-AA52)/H52)</f>
        <v>0.11517241379310345</v>
      </c>
      <c r="AD52" s="132"/>
      <c r="AE52" s="132"/>
      <c r="AF52" s="106"/>
      <c r="AG52">
        <v>0.9</v>
      </c>
      <c r="BE52" s="93"/>
      <c r="BK52" s="107" t="s">
        <v>142</v>
      </c>
    </row>
    <row r="53" spans="1:63" hidden="1" x14ac:dyDescent="0.25">
      <c r="A53" s="90" t="s">
        <v>526</v>
      </c>
      <c r="B53" s="88">
        <v>44</v>
      </c>
      <c r="C53" s="88">
        <v>14</v>
      </c>
      <c r="D53" s="86">
        <v>45482</v>
      </c>
      <c r="E53" s="92">
        <v>0.52083333333333337</v>
      </c>
      <c r="F53" s="86">
        <v>45490</v>
      </c>
      <c r="G53" s="92">
        <v>0.39583333333333331</v>
      </c>
      <c r="H53">
        <v>29.5</v>
      </c>
      <c r="I53">
        <v>6.2</v>
      </c>
      <c r="J53" s="88">
        <v>35</v>
      </c>
      <c r="K53" t="s">
        <v>84</v>
      </c>
      <c r="L53">
        <v>27</v>
      </c>
      <c r="P53" t="s">
        <v>139</v>
      </c>
      <c r="Q53">
        <v>2</v>
      </c>
      <c r="R53">
        <v>8</v>
      </c>
      <c r="T53" t="s">
        <v>134</v>
      </c>
      <c r="U53" t="s">
        <v>118</v>
      </c>
      <c r="W53" s="100">
        <v>374.54</v>
      </c>
      <c r="X53" s="100">
        <v>373.32</v>
      </c>
      <c r="Y53" s="104">
        <f t="shared" ref="Y53:Y55" si="16">IF(OR(ISBLANK(W53),ISBLANK(X53),ISBLANK(H53)), "---", (W53-X53)/H53)</f>
        <v>4.1355932203390754E-2</v>
      </c>
      <c r="Z53" s="104">
        <f t="shared" si="9"/>
        <v>1.2200000000000273</v>
      </c>
      <c r="AA53" s="100">
        <v>2.99</v>
      </c>
      <c r="AB53" s="100">
        <v>3.3</v>
      </c>
      <c r="AC53" s="108">
        <f>IF(OR(ISBLANK(AB53),ISBLANK(AA53),ISBLANK(H53)), "---", (AB53-AA53)/H53)</f>
        <v>1.0508474576271173E-2</v>
      </c>
      <c r="AD53" s="138"/>
      <c r="AE53" s="138"/>
      <c r="AF53" s="108"/>
      <c r="AG53">
        <v>1</v>
      </c>
      <c r="BE53" s="93"/>
      <c r="BK53" s="107"/>
    </row>
    <row r="54" spans="1:63" hidden="1" x14ac:dyDescent="0.25">
      <c r="A54" s="90" t="s">
        <v>527</v>
      </c>
      <c r="B54">
        <v>45</v>
      </c>
      <c r="C54">
        <v>13</v>
      </c>
      <c r="D54" s="86">
        <v>45482</v>
      </c>
      <c r="E54" s="92">
        <v>0.52083333333333337</v>
      </c>
      <c r="F54" s="86">
        <v>45511</v>
      </c>
      <c r="G54" s="92">
        <v>0.41666666666666669</v>
      </c>
      <c r="H54">
        <v>323.8</v>
      </c>
      <c r="I54">
        <v>6.5</v>
      </c>
      <c r="J54" s="44">
        <v>35</v>
      </c>
      <c r="K54" t="s">
        <v>84</v>
      </c>
      <c r="L54">
        <v>27</v>
      </c>
      <c r="P54" t="s">
        <v>139</v>
      </c>
      <c r="Q54">
        <v>2</v>
      </c>
      <c r="R54">
        <v>8</v>
      </c>
      <c r="T54" t="s">
        <v>107</v>
      </c>
      <c r="U54" t="s">
        <v>108</v>
      </c>
      <c r="W54" s="100">
        <v>911.52</v>
      </c>
      <c r="X54" s="100">
        <v>911.29</v>
      </c>
      <c r="Y54" s="104">
        <f t="shared" si="16"/>
        <v>7.1031500926503459E-4</v>
      </c>
      <c r="Z54" s="104">
        <f t="shared" si="9"/>
        <v>0.23000000000001819</v>
      </c>
      <c r="AA54" s="100">
        <v>1.67</v>
      </c>
      <c r="AB54" s="100"/>
      <c r="AC54" s="106" t="str">
        <f>IF(OR(ISBLANK(AB54),ISBLANK(AA54),ISBLANK(H54)), "---", (AB54-AA54)/H54)</f>
        <v>---</v>
      </c>
      <c r="AD54" s="132"/>
      <c r="AE54" s="132"/>
      <c r="AF54" s="106"/>
      <c r="AG54">
        <v>0.9</v>
      </c>
      <c r="BE54" s="93"/>
      <c r="BK54" s="107"/>
    </row>
    <row r="55" spans="1:63" hidden="1" x14ac:dyDescent="0.25">
      <c r="A55" s="90" t="s">
        <v>528</v>
      </c>
      <c r="B55" s="88">
        <v>46</v>
      </c>
      <c r="C55" s="88">
        <v>14</v>
      </c>
      <c r="D55" s="86">
        <v>45490</v>
      </c>
      <c r="E55" s="92">
        <v>0.39583333333333331</v>
      </c>
      <c r="F55" s="86">
        <v>45511</v>
      </c>
      <c r="G55" s="92">
        <v>0.41666666666666669</v>
      </c>
      <c r="H55">
        <v>62.4</v>
      </c>
      <c r="I55">
        <v>6.2</v>
      </c>
      <c r="J55" s="88">
        <v>35</v>
      </c>
      <c r="K55" t="s">
        <v>84</v>
      </c>
      <c r="L55">
        <v>27</v>
      </c>
      <c r="P55" t="s">
        <v>139</v>
      </c>
      <c r="Q55">
        <v>2</v>
      </c>
      <c r="R55">
        <v>8</v>
      </c>
      <c r="T55" t="s">
        <v>134</v>
      </c>
      <c r="U55" t="s">
        <v>118</v>
      </c>
      <c r="W55" s="100">
        <v>373.32</v>
      </c>
      <c r="X55" s="100">
        <v>368.85</v>
      </c>
      <c r="Y55" s="104">
        <f t="shared" si="16"/>
        <v>7.1634615384614908E-2</v>
      </c>
      <c r="Z55" s="104">
        <f t="shared" si="9"/>
        <v>4.4699999999999704</v>
      </c>
      <c r="AA55" s="100">
        <v>3.3</v>
      </c>
      <c r="AB55" s="100"/>
      <c r="AC55" s="108" t="str">
        <f>IF(OR(ISBLANK(AB55),ISBLANK(AA55),ISBLANK(H55)), "---", (AB55-AA55)/H55)</f>
        <v>---</v>
      </c>
      <c r="AD55" s="138"/>
      <c r="AE55" s="138"/>
      <c r="AF55" s="108"/>
      <c r="AG55">
        <v>1</v>
      </c>
      <c r="BE55" s="93"/>
      <c r="BK55" s="107"/>
    </row>
    <row r="56" spans="1:63" hidden="1" x14ac:dyDescent="0.25">
      <c r="A56" s="90" t="s">
        <v>529</v>
      </c>
      <c r="B56">
        <v>47</v>
      </c>
      <c r="C56">
        <v>13</v>
      </c>
      <c r="D56" s="86">
        <v>45511</v>
      </c>
      <c r="E56" s="92">
        <v>0.41666666666666669</v>
      </c>
      <c r="F56" s="86">
        <v>45520</v>
      </c>
      <c r="G56" s="92">
        <v>0.45833333333333331</v>
      </c>
      <c r="H56">
        <v>39.200000000000003</v>
      </c>
      <c r="I56" s="44">
        <v>6.5</v>
      </c>
      <c r="J56" s="44">
        <v>35</v>
      </c>
      <c r="K56" t="s">
        <v>84</v>
      </c>
      <c r="L56">
        <v>27</v>
      </c>
      <c r="P56" t="s">
        <v>139</v>
      </c>
      <c r="Q56" s="109" t="s">
        <v>143</v>
      </c>
      <c r="R56">
        <v>8</v>
      </c>
      <c r="T56" t="s">
        <v>134</v>
      </c>
      <c r="U56" t="s">
        <v>118</v>
      </c>
      <c r="W56" s="100">
        <v>368.85</v>
      </c>
      <c r="X56" s="100">
        <v>367.25</v>
      </c>
      <c r="Y56" s="104">
        <f t="shared" ref="Y56:Y108" si="17">IF(OR(ISBLANK(W56),ISBLANK(X56),ISBLANK(H56)), "---", (W56-X56)/H56)</f>
        <v>4.0816326530612825E-2</v>
      </c>
      <c r="Z56" s="104">
        <f t="shared" si="9"/>
        <v>1.6000000000000227</v>
      </c>
      <c r="AA56" s="100"/>
      <c r="AB56" s="100">
        <v>3</v>
      </c>
      <c r="AC56" s="106" t="str">
        <f t="shared" ref="AC56:AC84" si="18">IF(OR(ISBLANK(AB56),ISBLANK(AA56),ISBLANK(H56)), "---", (AB56-AA56)/H56)</f>
        <v>---</v>
      </c>
      <c r="AD56" s="132"/>
      <c r="AE56" s="132"/>
      <c r="AF56" s="106"/>
      <c r="BE56" s="93"/>
      <c r="BK56" s="107"/>
    </row>
    <row r="57" spans="1:63" hidden="1" x14ac:dyDescent="0.25">
      <c r="A57" s="90" t="s">
        <v>530</v>
      </c>
      <c r="B57" s="88">
        <v>48</v>
      </c>
      <c r="C57" s="88">
        <v>14</v>
      </c>
      <c r="D57" s="86">
        <v>45511</v>
      </c>
      <c r="E57" s="92">
        <v>0.41666666666666669</v>
      </c>
      <c r="F57" s="86">
        <v>45512</v>
      </c>
      <c r="G57" s="92">
        <v>0.9555555555555556</v>
      </c>
      <c r="H57">
        <v>22.3</v>
      </c>
      <c r="I57" s="44">
        <v>6.2</v>
      </c>
      <c r="J57" s="44">
        <v>35</v>
      </c>
      <c r="K57" t="s">
        <v>84</v>
      </c>
      <c r="L57">
        <v>27</v>
      </c>
      <c r="P57" t="s">
        <v>139</v>
      </c>
      <c r="Q57">
        <v>2</v>
      </c>
      <c r="R57">
        <v>8</v>
      </c>
      <c r="T57" t="s">
        <v>107</v>
      </c>
      <c r="U57" t="s">
        <v>108</v>
      </c>
      <c r="W57" s="100">
        <v>911.29</v>
      </c>
      <c r="X57" s="100">
        <v>911.28</v>
      </c>
      <c r="Y57" s="104">
        <f t="shared" si="17"/>
        <v>4.4843049327313473E-4</v>
      </c>
      <c r="Z57" s="104">
        <f t="shared" si="9"/>
        <v>9.9999999999909051E-3</v>
      </c>
      <c r="AA57" s="100"/>
      <c r="AB57" s="100">
        <v>3.7</v>
      </c>
      <c r="AC57" s="106" t="str">
        <f t="shared" si="18"/>
        <v>---</v>
      </c>
      <c r="AD57" s="132"/>
      <c r="AE57" s="132"/>
      <c r="AF57" s="106"/>
      <c r="BE57" s="93"/>
      <c r="BK57" s="107"/>
    </row>
    <row r="58" spans="1:63" hidden="1" x14ac:dyDescent="0.25">
      <c r="A58" s="90" t="s">
        <v>531</v>
      </c>
      <c r="B58">
        <v>49</v>
      </c>
      <c r="C58">
        <v>14</v>
      </c>
      <c r="D58" s="86">
        <v>45513</v>
      </c>
      <c r="E58" s="92">
        <v>0.3347222222222222</v>
      </c>
      <c r="F58" s="86">
        <v>45516</v>
      </c>
      <c r="G58" s="92">
        <v>0.33333333333333331</v>
      </c>
      <c r="H58">
        <v>36.299999999999997</v>
      </c>
      <c r="I58" s="44">
        <v>6.2</v>
      </c>
      <c r="J58" s="44">
        <v>35</v>
      </c>
      <c r="K58" t="s">
        <v>84</v>
      </c>
      <c r="L58">
        <v>27</v>
      </c>
      <c r="P58" t="s">
        <v>139</v>
      </c>
      <c r="Q58">
        <v>1</v>
      </c>
      <c r="R58">
        <v>8</v>
      </c>
      <c r="T58" t="s">
        <v>107</v>
      </c>
      <c r="U58" t="s">
        <v>108</v>
      </c>
      <c r="W58" s="115">
        <v>911.28</v>
      </c>
      <c r="X58" s="115">
        <v>911.23</v>
      </c>
      <c r="Y58" s="116">
        <f t="shared" si="17"/>
        <v>1.3774104683183066E-3</v>
      </c>
      <c r="Z58" s="104">
        <f t="shared" si="9"/>
        <v>4.9999999999954525E-2</v>
      </c>
      <c r="AA58" s="115">
        <v>3.7</v>
      </c>
      <c r="AB58" s="115">
        <v>3.2</v>
      </c>
      <c r="AC58" s="117">
        <f t="shared" si="18"/>
        <v>-1.3774104683195593E-2</v>
      </c>
      <c r="AD58" s="139"/>
      <c r="AE58" s="139"/>
      <c r="AF58" s="131"/>
      <c r="BE58" s="114"/>
      <c r="BK58" s="118" t="s">
        <v>144</v>
      </c>
    </row>
    <row r="59" spans="1:63" ht="15.75" hidden="1" thickBot="1" x14ac:dyDescent="0.3">
      <c r="A59" s="90" t="s">
        <v>532</v>
      </c>
      <c r="B59" s="119">
        <v>50</v>
      </c>
      <c r="C59" s="119">
        <v>14</v>
      </c>
      <c r="D59" s="120">
        <v>45516</v>
      </c>
      <c r="E59" s="121">
        <v>0.33333333333333331</v>
      </c>
      <c r="F59" s="120">
        <v>45520</v>
      </c>
      <c r="G59" s="121">
        <v>0.54166666666666663</v>
      </c>
      <c r="H59" s="122">
        <v>43.8</v>
      </c>
      <c r="I59" s="123">
        <v>6.2</v>
      </c>
      <c r="J59" s="123">
        <v>35</v>
      </c>
      <c r="K59" s="122" t="s">
        <v>84</v>
      </c>
      <c r="L59" s="122">
        <v>27</v>
      </c>
      <c r="M59" s="122"/>
      <c r="N59" s="122"/>
      <c r="O59" s="122"/>
      <c r="P59" s="122" t="s">
        <v>139</v>
      </c>
      <c r="Q59" s="124" t="s">
        <v>143</v>
      </c>
      <c r="R59" s="122">
        <v>8</v>
      </c>
      <c r="S59" s="122"/>
      <c r="T59" s="122" t="s">
        <v>107</v>
      </c>
      <c r="U59" s="122" t="s">
        <v>108</v>
      </c>
      <c r="V59" s="122"/>
      <c r="W59" s="125">
        <v>911.23</v>
      </c>
      <c r="X59" s="125">
        <v>911.17</v>
      </c>
      <c r="Y59" s="126">
        <f t="shared" si="17"/>
        <v>1.36986301369998E-3</v>
      </c>
      <c r="Z59" s="104">
        <f t="shared" si="9"/>
        <v>6.0000000000059117E-2</v>
      </c>
      <c r="AA59" s="125">
        <v>3.2</v>
      </c>
      <c r="AB59" s="125">
        <v>3.7</v>
      </c>
      <c r="AC59" s="127">
        <f t="shared" si="18"/>
        <v>1.1415525114155252E-2</v>
      </c>
      <c r="AD59" s="140"/>
      <c r="AE59" s="140"/>
      <c r="AF59" s="127"/>
      <c r="AG59" s="122"/>
      <c r="AH59" s="123"/>
      <c r="AI59" s="122"/>
      <c r="AJ59" s="123"/>
      <c r="AK59" s="122"/>
      <c r="AL59" s="122"/>
      <c r="AM59" s="122"/>
      <c r="AN59" s="122"/>
      <c r="AO59" s="122"/>
      <c r="AP59" s="122"/>
      <c r="AQ59" s="122"/>
      <c r="AR59" s="122"/>
      <c r="AS59" s="122"/>
      <c r="AT59" s="122"/>
      <c r="AU59" s="122"/>
      <c r="AV59" s="122"/>
      <c r="AW59" s="122"/>
      <c r="AX59" s="122"/>
      <c r="AY59" s="122"/>
      <c r="AZ59" s="122"/>
      <c r="BA59" s="122"/>
      <c r="BB59" s="122"/>
      <c r="BC59" s="122"/>
      <c r="BD59" s="122"/>
      <c r="BE59" s="128"/>
      <c r="BF59" s="122"/>
      <c r="BG59" s="122"/>
      <c r="BH59" s="122"/>
      <c r="BI59" s="122"/>
      <c r="BJ59" s="122"/>
      <c r="BK59" s="129"/>
    </row>
    <row r="60" spans="1:63" ht="15" hidden="1" customHeight="1" x14ac:dyDescent="0.25">
      <c r="A60" s="90" t="s">
        <v>533</v>
      </c>
      <c r="B60">
        <v>51</v>
      </c>
      <c r="C60">
        <v>13</v>
      </c>
      <c r="D60" s="86">
        <v>45520</v>
      </c>
      <c r="E60" s="92">
        <v>0.51597222222222228</v>
      </c>
      <c r="F60" s="86">
        <v>45520</v>
      </c>
      <c r="G60" s="92">
        <v>0.65625</v>
      </c>
      <c r="H60">
        <v>3.24</v>
      </c>
      <c r="I60" s="44">
        <v>6.5</v>
      </c>
      <c r="J60" s="44">
        <v>35</v>
      </c>
      <c r="K60" t="s">
        <v>84</v>
      </c>
      <c r="L60">
        <v>27</v>
      </c>
      <c r="M60">
        <v>33</v>
      </c>
      <c r="N60" t="s">
        <v>101</v>
      </c>
      <c r="O60" t="s">
        <v>101</v>
      </c>
      <c r="P60" t="s">
        <v>139</v>
      </c>
      <c r="Q60">
        <v>2</v>
      </c>
      <c r="R60">
        <v>8</v>
      </c>
      <c r="S60">
        <v>30</v>
      </c>
      <c r="T60" t="s">
        <v>145</v>
      </c>
      <c r="U60" t="s">
        <v>146</v>
      </c>
      <c r="V60">
        <v>1</v>
      </c>
      <c r="W60" s="110">
        <v>884.69</v>
      </c>
      <c r="X60" s="110">
        <v>884.64</v>
      </c>
      <c r="Y60" s="111">
        <f t="shared" si="17"/>
        <v>1.5432098765453151E-2</v>
      </c>
      <c r="Z60" s="104">
        <f t="shared" si="9"/>
        <v>5.0000000000068212E-2</v>
      </c>
      <c r="AA60" s="110">
        <v>0</v>
      </c>
      <c r="AB60" s="110">
        <v>0</v>
      </c>
      <c r="AC60" s="112">
        <f t="shared" si="18"/>
        <v>0</v>
      </c>
      <c r="AD60" s="139"/>
      <c r="AE60" s="139"/>
      <c r="AF60" s="131"/>
      <c r="BE60" s="93"/>
      <c r="BK60" s="113" t="s">
        <v>147</v>
      </c>
    </row>
    <row r="61" spans="1:63" ht="15" hidden="1" customHeight="1" x14ac:dyDescent="0.25">
      <c r="A61" s="90" t="s">
        <v>534</v>
      </c>
      <c r="B61" s="88">
        <v>52</v>
      </c>
      <c r="C61" s="88">
        <v>14</v>
      </c>
      <c r="D61" s="86">
        <v>45520</v>
      </c>
      <c r="E61" s="92">
        <v>0.58402777777777781</v>
      </c>
      <c r="F61" s="86">
        <v>45523</v>
      </c>
      <c r="G61" s="92">
        <v>0.38541666666666669</v>
      </c>
      <c r="H61">
        <v>65</v>
      </c>
      <c r="I61" s="44">
        <v>6.2</v>
      </c>
      <c r="J61" s="44">
        <v>35</v>
      </c>
      <c r="K61" t="s">
        <v>84</v>
      </c>
      <c r="L61">
        <v>27</v>
      </c>
      <c r="M61">
        <v>33</v>
      </c>
      <c r="N61" t="s">
        <v>101</v>
      </c>
      <c r="O61" t="s">
        <v>101</v>
      </c>
      <c r="P61" t="s">
        <v>139</v>
      </c>
      <c r="Q61">
        <v>2</v>
      </c>
      <c r="R61">
        <v>8</v>
      </c>
      <c r="S61">
        <v>30</v>
      </c>
      <c r="T61" t="s">
        <v>148</v>
      </c>
      <c r="U61" t="s">
        <v>146</v>
      </c>
      <c r="V61">
        <v>2</v>
      </c>
      <c r="W61" s="100">
        <v>884.28</v>
      </c>
      <c r="X61" s="100">
        <v>883.8</v>
      </c>
      <c r="Y61" s="104">
        <f t="shared" si="17"/>
        <v>7.3846153846156646E-3</v>
      </c>
      <c r="Z61" s="104">
        <f t="shared" si="9"/>
        <v>0.48000000000001819</v>
      </c>
      <c r="AA61" s="100">
        <v>0</v>
      </c>
      <c r="AB61" s="100">
        <v>0.78</v>
      </c>
      <c r="AC61" s="106">
        <f t="shared" si="18"/>
        <v>1.2E-2</v>
      </c>
      <c r="AD61" s="132"/>
      <c r="AE61" s="132"/>
      <c r="AF61" s="106"/>
      <c r="BE61" s="93"/>
      <c r="BK61" s="107"/>
    </row>
    <row r="62" spans="1:63" ht="15" hidden="1" customHeight="1" x14ac:dyDescent="0.25">
      <c r="A62" s="90" t="s">
        <v>535</v>
      </c>
      <c r="B62" s="88">
        <v>53</v>
      </c>
      <c r="C62" s="88">
        <v>14</v>
      </c>
      <c r="D62" s="86">
        <v>45523</v>
      </c>
      <c r="E62" s="92">
        <v>0.41666666666666669</v>
      </c>
      <c r="F62" s="86">
        <v>45525</v>
      </c>
      <c r="G62" s="92">
        <v>0.3125</v>
      </c>
      <c r="H62">
        <v>18.45</v>
      </c>
      <c r="I62" s="44">
        <v>6.2</v>
      </c>
      <c r="J62" s="44">
        <v>35</v>
      </c>
      <c r="K62" t="s">
        <v>84</v>
      </c>
      <c r="L62">
        <v>27</v>
      </c>
      <c r="M62">
        <v>33</v>
      </c>
      <c r="N62" t="s">
        <v>101</v>
      </c>
      <c r="O62" t="s">
        <v>101</v>
      </c>
      <c r="P62" t="s">
        <v>139</v>
      </c>
      <c r="Q62">
        <v>2</v>
      </c>
      <c r="R62">
        <v>8</v>
      </c>
      <c r="S62">
        <v>30</v>
      </c>
      <c r="T62" t="s">
        <v>148</v>
      </c>
      <c r="U62" t="s">
        <v>146</v>
      </c>
      <c r="V62">
        <v>2</v>
      </c>
      <c r="W62" s="100">
        <v>883.3</v>
      </c>
      <c r="X62" s="100">
        <v>883.34</v>
      </c>
      <c r="Y62" s="104">
        <f t="shared" ref="Y62" si="19">IF(OR(ISBLANK(W62),ISBLANK(X62),ISBLANK(H62)), "---", (W62-X62)/H62)</f>
        <v>-2.1680216802209924E-3</v>
      </c>
      <c r="Z62" s="104">
        <f t="shared" si="9"/>
        <v>-4.0000000000077307E-2</v>
      </c>
      <c r="AA62" s="100">
        <v>0.78</v>
      </c>
      <c r="AB62" s="100">
        <v>0.8</v>
      </c>
      <c r="AC62" s="106">
        <f>IF(OR(ISBLANK(AB62),ISBLANK(AA62),ISBLANK(H62)), "---", (AB62-AA62)/H62)</f>
        <v>1.0840108401084022E-3</v>
      </c>
      <c r="AD62" s="132"/>
      <c r="AE62" s="132"/>
      <c r="AF62" s="106"/>
      <c r="BE62" s="93"/>
      <c r="BK62" s="107"/>
    </row>
    <row r="63" spans="1:63" ht="15" hidden="1" customHeight="1" x14ac:dyDescent="0.25">
      <c r="A63" s="90" t="s">
        <v>536</v>
      </c>
      <c r="B63" s="88">
        <v>54</v>
      </c>
      <c r="C63" s="88">
        <v>13</v>
      </c>
      <c r="D63" s="86">
        <v>45523</v>
      </c>
      <c r="E63" s="92">
        <v>0.3923611111111111</v>
      </c>
      <c r="F63" s="86">
        <v>45525</v>
      </c>
      <c r="G63" s="92">
        <v>0.35069444444444442</v>
      </c>
      <c r="H63">
        <v>29.23</v>
      </c>
      <c r="I63" s="44">
        <v>6.5</v>
      </c>
      <c r="J63" s="44">
        <v>35</v>
      </c>
      <c r="K63" t="s">
        <v>84</v>
      </c>
      <c r="L63">
        <v>27</v>
      </c>
      <c r="M63">
        <v>33</v>
      </c>
      <c r="N63" t="s">
        <v>101</v>
      </c>
      <c r="O63" t="s">
        <v>101</v>
      </c>
      <c r="P63" t="s">
        <v>139</v>
      </c>
      <c r="Q63">
        <v>2</v>
      </c>
      <c r="R63">
        <v>8</v>
      </c>
      <c r="S63">
        <v>30</v>
      </c>
      <c r="T63" t="s">
        <v>145</v>
      </c>
      <c r="U63" t="s">
        <v>146</v>
      </c>
      <c r="V63">
        <v>1</v>
      </c>
      <c r="W63" s="100">
        <v>884.18</v>
      </c>
      <c r="X63" s="100">
        <v>884.19</v>
      </c>
      <c r="Y63" s="104">
        <f t="shared" si="17"/>
        <v>-3.4211426616847731E-4</v>
      </c>
      <c r="Z63" s="104">
        <f t="shared" si="9"/>
        <v>-1.0000000000104592E-2</v>
      </c>
      <c r="AA63" s="100">
        <v>0</v>
      </c>
      <c r="AB63" s="100">
        <v>0.8</v>
      </c>
      <c r="AC63" s="106">
        <f t="shared" si="18"/>
        <v>2.7369141293191929E-2</v>
      </c>
      <c r="AD63" s="132"/>
      <c r="AE63" s="132"/>
      <c r="AF63" s="106"/>
      <c r="BE63" s="93"/>
      <c r="BK63" s="107"/>
    </row>
    <row r="64" spans="1:63" ht="15" hidden="1" customHeight="1" x14ac:dyDescent="0.25">
      <c r="A64" s="90" t="s">
        <v>537</v>
      </c>
      <c r="B64" s="88">
        <v>55</v>
      </c>
      <c r="C64" s="88">
        <v>14</v>
      </c>
      <c r="D64" s="86">
        <v>45525</v>
      </c>
      <c r="E64" s="92">
        <v>0.33333333333333331</v>
      </c>
      <c r="F64" s="86">
        <v>45527</v>
      </c>
      <c r="G64" s="92">
        <v>0.39583333333333331</v>
      </c>
      <c r="H64">
        <v>20.16</v>
      </c>
      <c r="I64" s="44">
        <v>6.2</v>
      </c>
      <c r="J64" s="44">
        <v>35</v>
      </c>
      <c r="K64" t="s">
        <v>84</v>
      </c>
      <c r="L64">
        <v>27</v>
      </c>
      <c r="M64">
        <v>33</v>
      </c>
      <c r="N64" t="s">
        <v>101</v>
      </c>
      <c r="O64" t="s">
        <v>101</v>
      </c>
      <c r="P64" t="s">
        <v>139</v>
      </c>
      <c r="Q64">
        <v>2</v>
      </c>
      <c r="R64">
        <v>8</v>
      </c>
      <c r="S64">
        <v>30</v>
      </c>
      <c r="T64" t="s">
        <v>148</v>
      </c>
      <c r="U64" t="s">
        <v>146</v>
      </c>
      <c r="V64">
        <v>2</v>
      </c>
      <c r="W64" s="100">
        <v>883.34</v>
      </c>
      <c r="X64" s="100">
        <v>883.21</v>
      </c>
      <c r="Y64" s="104">
        <f t="shared" si="17"/>
        <v>6.4484126984124725E-3</v>
      </c>
      <c r="Z64" s="104">
        <f t="shared" si="9"/>
        <v>0.12999999999999545</v>
      </c>
      <c r="AA64" s="100">
        <v>0.8</v>
      </c>
      <c r="AB64" s="100">
        <v>1</v>
      </c>
      <c r="AC64" s="106">
        <f t="shared" si="18"/>
        <v>9.9206349206349183E-3</v>
      </c>
      <c r="AD64" s="132"/>
      <c r="AE64" s="132"/>
      <c r="AF64" s="106"/>
      <c r="BE64" s="93"/>
      <c r="BK64" s="107" t="s">
        <v>149</v>
      </c>
    </row>
    <row r="65" spans="1:63" ht="15" hidden="1" customHeight="1" x14ac:dyDescent="0.25">
      <c r="A65" s="90" t="s">
        <v>538</v>
      </c>
      <c r="B65" s="88">
        <v>56</v>
      </c>
      <c r="C65" s="88">
        <v>13</v>
      </c>
      <c r="D65" s="86">
        <v>45525</v>
      </c>
      <c r="E65" s="92">
        <v>0.39583333333333331</v>
      </c>
      <c r="F65" s="86">
        <v>45527</v>
      </c>
      <c r="G65" s="92">
        <v>0.625</v>
      </c>
      <c r="H65">
        <v>13.7</v>
      </c>
      <c r="I65" s="44">
        <v>6.5</v>
      </c>
      <c r="J65" s="44">
        <v>35</v>
      </c>
      <c r="K65" t="s">
        <v>84</v>
      </c>
      <c r="L65">
        <v>27</v>
      </c>
      <c r="M65">
        <v>33</v>
      </c>
      <c r="N65" t="s">
        <v>101</v>
      </c>
      <c r="O65" t="s">
        <v>101</v>
      </c>
      <c r="P65" t="s">
        <v>139</v>
      </c>
      <c r="Q65">
        <v>2</v>
      </c>
      <c r="R65">
        <v>8</v>
      </c>
      <c r="S65">
        <v>30</v>
      </c>
      <c r="T65" t="s">
        <v>145</v>
      </c>
      <c r="U65" t="s">
        <v>146</v>
      </c>
      <c r="V65">
        <v>1</v>
      </c>
      <c r="W65" s="100">
        <v>884.19</v>
      </c>
      <c r="X65" s="100">
        <v>884.13</v>
      </c>
      <c r="Y65" s="104">
        <f t="shared" si="17"/>
        <v>4.3795620437999359E-3</v>
      </c>
      <c r="Z65" s="104">
        <f t="shared" si="9"/>
        <v>6.0000000000059117E-2</v>
      </c>
      <c r="AA65" s="100">
        <v>0.8</v>
      </c>
      <c r="AB65" s="100">
        <v>1.3</v>
      </c>
      <c r="AC65" s="106">
        <f t="shared" si="18"/>
        <v>3.6496350364963508E-2</v>
      </c>
      <c r="AD65" s="132"/>
      <c r="AE65" s="132"/>
      <c r="AF65" s="106"/>
      <c r="BE65" s="93"/>
      <c r="BK65" s="107" t="s">
        <v>150</v>
      </c>
    </row>
    <row r="66" spans="1:63" ht="15" hidden="1" customHeight="1" x14ac:dyDescent="0.25">
      <c r="A66" s="90" t="s">
        <v>539</v>
      </c>
      <c r="B66" s="88">
        <v>57</v>
      </c>
      <c r="C66" s="88">
        <v>14</v>
      </c>
      <c r="D66" s="86">
        <v>45527</v>
      </c>
      <c r="E66" s="92">
        <v>0.4375</v>
      </c>
      <c r="F66" s="86">
        <v>45530</v>
      </c>
      <c r="G66" s="92">
        <v>0.34722222222222221</v>
      </c>
      <c r="H66">
        <v>61.6</v>
      </c>
      <c r="I66" s="44">
        <v>6.2</v>
      </c>
      <c r="J66" s="44">
        <v>35</v>
      </c>
      <c r="K66" t="s">
        <v>84</v>
      </c>
      <c r="L66">
        <v>27</v>
      </c>
      <c r="M66">
        <v>33</v>
      </c>
      <c r="N66" t="s">
        <v>101</v>
      </c>
      <c r="O66" t="s">
        <v>101</v>
      </c>
      <c r="P66" t="s">
        <v>139</v>
      </c>
      <c r="Q66">
        <v>2</v>
      </c>
      <c r="R66">
        <v>8</v>
      </c>
      <c r="S66">
        <v>30</v>
      </c>
      <c r="T66" t="s">
        <v>151</v>
      </c>
      <c r="U66" t="s">
        <v>152</v>
      </c>
      <c r="V66">
        <v>2</v>
      </c>
      <c r="W66" s="100">
        <v>887.12</v>
      </c>
      <c r="X66" s="100">
        <v>886.96</v>
      </c>
      <c r="Y66" s="104">
        <f t="shared" si="17"/>
        <v>2.5974025974020805E-3</v>
      </c>
      <c r="Z66" s="104">
        <f t="shared" si="9"/>
        <v>0.15999999999996817</v>
      </c>
      <c r="AA66" s="100">
        <v>1</v>
      </c>
      <c r="AB66" s="100">
        <v>1.5</v>
      </c>
      <c r="AC66" s="106">
        <f t="shared" si="18"/>
        <v>8.1168831168831161E-3</v>
      </c>
      <c r="AD66" s="132"/>
      <c r="AE66" s="132"/>
      <c r="AF66" s="106"/>
      <c r="BE66" s="93"/>
      <c r="BK66" s="107"/>
    </row>
    <row r="67" spans="1:63" ht="15" hidden="1" customHeight="1" x14ac:dyDescent="0.25">
      <c r="A67" s="90" t="s">
        <v>540</v>
      </c>
      <c r="B67" s="88">
        <v>58</v>
      </c>
      <c r="C67" s="88">
        <v>13</v>
      </c>
      <c r="D67" s="86">
        <v>45527</v>
      </c>
      <c r="E67" s="92">
        <v>0.64236111111111116</v>
      </c>
      <c r="F67" s="86">
        <v>45530</v>
      </c>
      <c r="G67" s="92">
        <v>0.625</v>
      </c>
      <c r="H67">
        <v>38.799999999999997</v>
      </c>
      <c r="I67" s="44">
        <v>6.5</v>
      </c>
      <c r="J67" s="44">
        <v>35</v>
      </c>
      <c r="K67" t="s">
        <v>84</v>
      </c>
      <c r="L67">
        <v>27</v>
      </c>
      <c r="M67">
        <v>33</v>
      </c>
      <c r="N67" t="s">
        <v>101</v>
      </c>
      <c r="O67" t="s">
        <v>101</v>
      </c>
      <c r="P67" t="s">
        <v>139</v>
      </c>
      <c r="Q67">
        <v>2</v>
      </c>
      <c r="R67">
        <v>8</v>
      </c>
      <c r="S67">
        <v>30</v>
      </c>
      <c r="T67" t="s">
        <v>153</v>
      </c>
      <c r="U67" t="s">
        <v>152</v>
      </c>
      <c r="V67">
        <v>1</v>
      </c>
      <c r="W67" s="100">
        <v>886.56</v>
      </c>
      <c r="X67" s="100">
        <v>886.51</v>
      </c>
      <c r="Y67" s="104">
        <f t="shared" si="17"/>
        <v>1.2886597938132612E-3</v>
      </c>
      <c r="Z67" s="104">
        <f t="shared" si="9"/>
        <v>4.9999999999954525E-2</v>
      </c>
      <c r="AA67" s="100">
        <v>1.3</v>
      </c>
      <c r="AB67" s="100">
        <v>1.5</v>
      </c>
      <c r="AC67" s="106">
        <f t="shared" si="18"/>
        <v>5.154639175257731E-3</v>
      </c>
      <c r="AD67" s="132"/>
      <c r="AE67" s="132"/>
      <c r="AF67" s="106"/>
      <c r="BE67" s="93"/>
      <c r="BK67" s="107" t="s">
        <v>154</v>
      </c>
    </row>
    <row r="68" spans="1:63" ht="15" hidden="1" customHeight="1" x14ac:dyDescent="0.25">
      <c r="A68" s="90" t="s">
        <v>541</v>
      </c>
      <c r="B68" s="88">
        <v>59</v>
      </c>
      <c r="C68" s="88">
        <v>14</v>
      </c>
      <c r="D68" s="86">
        <v>45530</v>
      </c>
      <c r="E68" s="92">
        <v>0.36458333333333331</v>
      </c>
      <c r="F68" s="86">
        <v>45532</v>
      </c>
      <c r="G68" s="92">
        <v>0.32291666666666669</v>
      </c>
      <c r="H68">
        <v>42.2</v>
      </c>
      <c r="I68" s="44">
        <v>6.2</v>
      </c>
      <c r="J68" s="44">
        <v>35</v>
      </c>
      <c r="K68" t="s">
        <v>84</v>
      </c>
      <c r="L68">
        <v>27</v>
      </c>
      <c r="M68">
        <v>33</v>
      </c>
      <c r="N68" t="s">
        <v>101</v>
      </c>
      <c r="O68" t="s">
        <v>101</v>
      </c>
      <c r="P68" t="s">
        <v>139</v>
      </c>
      <c r="Q68">
        <v>2</v>
      </c>
      <c r="R68">
        <v>8</v>
      </c>
      <c r="S68">
        <v>30</v>
      </c>
      <c r="T68" t="s">
        <v>151</v>
      </c>
      <c r="U68" t="s">
        <v>152</v>
      </c>
      <c r="V68">
        <v>2</v>
      </c>
      <c r="W68" s="100">
        <v>886.96</v>
      </c>
      <c r="X68" s="100">
        <v>886.96</v>
      </c>
      <c r="Y68" s="104">
        <f t="shared" si="17"/>
        <v>0</v>
      </c>
      <c r="Z68" s="104">
        <f t="shared" si="9"/>
        <v>0</v>
      </c>
      <c r="AA68" s="100">
        <v>1.5</v>
      </c>
      <c r="AB68" s="100">
        <v>1.3</v>
      </c>
      <c r="AC68" s="106">
        <f t="shared" si="18"/>
        <v>-4.7393364928909939E-3</v>
      </c>
      <c r="AD68" s="132"/>
      <c r="AE68" s="132"/>
      <c r="AF68" s="106"/>
      <c r="BE68" s="93"/>
      <c r="BK68" s="107"/>
    </row>
    <row r="69" spans="1:63" ht="15" hidden="1" customHeight="1" x14ac:dyDescent="0.25">
      <c r="A69" s="90" t="s">
        <v>542</v>
      </c>
      <c r="B69" s="88">
        <v>60</v>
      </c>
      <c r="C69" s="88">
        <v>13</v>
      </c>
      <c r="D69" s="86">
        <v>45530</v>
      </c>
      <c r="E69" s="92">
        <v>0.63194444444444442</v>
      </c>
      <c r="F69" s="86">
        <v>45532</v>
      </c>
      <c r="G69" s="92">
        <v>0.3611111111111111</v>
      </c>
      <c r="H69">
        <v>38.299999999999997</v>
      </c>
      <c r="I69" s="44">
        <v>6.5</v>
      </c>
      <c r="J69" s="44">
        <v>35</v>
      </c>
      <c r="K69" t="s">
        <v>84</v>
      </c>
      <c r="L69">
        <v>27</v>
      </c>
      <c r="M69">
        <v>33</v>
      </c>
      <c r="N69" t="s">
        <v>101</v>
      </c>
      <c r="O69" t="s">
        <v>101</v>
      </c>
      <c r="P69" t="s">
        <v>139</v>
      </c>
      <c r="Q69">
        <v>2</v>
      </c>
      <c r="R69">
        <v>8</v>
      </c>
      <c r="S69">
        <v>30</v>
      </c>
      <c r="T69" t="s">
        <v>153</v>
      </c>
      <c r="U69" t="s">
        <v>152</v>
      </c>
      <c r="V69">
        <v>1</v>
      </c>
      <c r="W69" s="100">
        <v>886.51</v>
      </c>
      <c r="X69" s="100">
        <v>886.54</v>
      </c>
      <c r="Y69" s="104">
        <f t="shared" si="17"/>
        <v>-7.8328981723166369E-4</v>
      </c>
      <c r="Z69" s="104">
        <f t="shared" si="9"/>
        <v>-2.9999999999972715E-2</v>
      </c>
      <c r="AA69" s="100">
        <v>1.5</v>
      </c>
      <c r="AB69" s="100">
        <v>1.6</v>
      </c>
      <c r="AC69" s="106">
        <f t="shared" si="18"/>
        <v>2.6109660574412559E-3</v>
      </c>
      <c r="AD69" s="132"/>
      <c r="AE69" s="132"/>
      <c r="AF69" s="106"/>
      <c r="BE69" s="93"/>
      <c r="BK69" s="107"/>
    </row>
    <row r="70" spans="1:63" ht="15" hidden="1" customHeight="1" x14ac:dyDescent="0.25">
      <c r="A70" s="90" t="s">
        <v>543</v>
      </c>
      <c r="B70" s="88">
        <v>61</v>
      </c>
      <c r="C70" s="88">
        <v>14</v>
      </c>
      <c r="D70" s="86">
        <v>45532</v>
      </c>
      <c r="E70" s="92">
        <v>0.33333333333333331</v>
      </c>
      <c r="F70" s="86">
        <v>45533</v>
      </c>
      <c r="G70" s="92">
        <v>0.41666666666666669</v>
      </c>
      <c r="H70">
        <v>23.5</v>
      </c>
      <c r="I70" s="44">
        <v>6.2</v>
      </c>
      <c r="J70" s="44">
        <v>35</v>
      </c>
      <c r="K70" t="s">
        <v>84</v>
      </c>
      <c r="L70">
        <v>27</v>
      </c>
      <c r="M70">
        <v>33</v>
      </c>
      <c r="N70" t="s">
        <v>101</v>
      </c>
      <c r="O70" t="s">
        <v>101</v>
      </c>
      <c r="P70" t="s">
        <v>139</v>
      </c>
      <c r="Q70">
        <v>2</v>
      </c>
      <c r="R70">
        <v>8</v>
      </c>
      <c r="S70">
        <v>30</v>
      </c>
      <c r="T70" t="s">
        <v>148</v>
      </c>
      <c r="U70" t="s">
        <v>146</v>
      </c>
      <c r="V70">
        <v>2</v>
      </c>
      <c r="W70" s="100">
        <v>883.22</v>
      </c>
      <c r="X70" s="100">
        <v>883.16</v>
      </c>
      <c r="Y70" s="104">
        <f t="shared" si="17"/>
        <v>2.5531914893642178E-3</v>
      </c>
      <c r="Z70" s="104">
        <f t="shared" si="9"/>
        <v>6.0000000000059117E-2</v>
      </c>
      <c r="AA70" s="100">
        <v>1.3</v>
      </c>
      <c r="AB70" s="100">
        <v>1.3</v>
      </c>
      <c r="AC70" s="106">
        <f t="shared" si="18"/>
        <v>0</v>
      </c>
      <c r="AD70" s="132"/>
      <c r="AE70" s="132"/>
      <c r="AF70" s="106"/>
      <c r="BE70" s="93"/>
      <c r="BK70" s="107"/>
    </row>
    <row r="71" spans="1:63" ht="15" hidden="1" customHeight="1" x14ac:dyDescent="0.25">
      <c r="A71" s="90" t="s">
        <v>544</v>
      </c>
      <c r="B71" s="88">
        <v>62</v>
      </c>
      <c r="C71" s="88">
        <v>13</v>
      </c>
      <c r="D71" s="86">
        <v>45532</v>
      </c>
      <c r="E71" s="92">
        <v>0.43333333333333335</v>
      </c>
      <c r="F71" s="86">
        <v>45533</v>
      </c>
      <c r="G71" s="92">
        <v>0.3263888888888889</v>
      </c>
      <c r="H71">
        <v>20</v>
      </c>
      <c r="I71" s="44">
        <v>6</v>
      </c>
      <c r="J71" s="44">
        <v>35</v>
      </c>
      <c r="K71" t="s">
        <v>84</v>
      </c>
      <c r="L71">
        <v>27</v>
      </c>
      <c r="M71">
        <v>33</v>
      </c>
      <c r="N71" t="s">
        <v>101</v>
      </c>
      <c r="O71" t="s">
        <v>101</v>
      </c>
      <c r="P71" t="s">
        <v>139</v>
      </c>
      <c r="Q71">
        <v>2</v>
      </c>
      <c r="R71">
        <v>8</v>
      </c>
      <c r="S71">
        <v>30</v>
      </c>
      <c r="T71" t="s">
        <v>153</v>
      </c>
      <c r="U71" t="s">
        <v>152</v>
      </c>
      <c r="V71">
        <v>1</v>
      </c>
      <c r="W71" s="100">
        <v>886.54</v>
      </c>
      <c r="X71" s="100">
        <v>886.54</v>
      </c>
      <c r="Y71" s="104">
        <f t="shared" si="17"/>
        <v>0</v>
      </c>
      <c r="Z71" s="104">
        <f t="shared" si="9"/>
        <v>0</v>
      </c>
      <c r="AA71" s="100">
        <v>1.6</v>
      </c>
      <c r="AB71" s="100">
        <v>1.8</v>
      </c>
      <c r="AC71" s="106">
        <f t="shared" si="18"/>
        <v>9.9999999999999985E-3</v>
      </c>
      <c r="AD71" s="132"/>
      <c r="AE71" s="132"/>
      <c r="AF71" s="106"/>
      <c r="BE71" s="93"/>
      <c r="BK71" s="107"/>
    </row>
    <row r="72" spans="1:63" ht="15" hidden="1" customHeight="1" x14ac:dyDescent="0.25">
      <c r="A72" s="90" t="s">
        <v>545</v>
      </c>
      <c r="B72" s="88">
        <v>63</v>
      </c>
      <c r="C72" s="88">
        <v>13</v>
      </c>
      <c r="D72" s="86">
        <v>45533</v>
      </c>
      <c r="E72" s="92">
        <v>0.33680555555555558</v>
      </c>
      <c r="F72" s="86">
        <v>45534</v>
      </c>
      <c r="G72" s="92">
        <v>0.34166666666666667</v>
      </c>
      <c r="H72">
        <v>21.6</v>
      </c>
      <c r="I72" s="44">
        <v>6</v>
      </c>
      <c r="J72" s="44">
        <v>35</v>
      </c>
      <c r="K72" t="s">
        <v>84</v>
      </c>
      <c r="L72">
        <v>27</v>
      </c>
      <c r="M72">
        <v>33</v>
      </c>
      <c r="N72" t="s">
        <v>101</v>
      </c>
      <c r="O72" t="s">
        <v>101</v>
      </c>
      <c r="P72" t="s">
        <v>139</v>
      </c>
      <c r="Q72">
        <v>2</v>
      </c>
      <c r="R72">
        <v>8</v>
      </c>
      <c r="S72">
        <v>30</v>
      </c>
      <c r="T72" t="s">
        <v>153</v>
      </c>
      <c r="U72" t="s">
        <v>152</v>
      </c>
      <c r="V72">
        <v>1</v>
      </c>
      <c r="W72" s="100">
        <v>886.54</v>
      </c>
      <c r="X72" s="100">
        <v>886.48</v>
      </c>
      <c r="Y72" s="104">
        <f t="shared" si="17"/>
        <v>2.7777777777752513E-3</v>
      </c>
      <c r="Z72" s="104">
        <f t="shared" si="9"/>
        <v>5.999999999994543E-2</v>
      </c>
      <c r="AA72" s="100">
        <v>1.8</v>
      </c>
      <c r="AB72" s="100">
        <v>1.9</v>
      </c>
      <c r="AC72" s="106">
        <f t="shared" si="18"/>
        <v>4.6296296296296233E-3</v>
      </c>
      <c r="AD72" s="132"/>
      <c r="AE72" s="132"/>
      <c r="AF72" s="106"/>
      <c r="BE72" s="93"/>
      <c r="BK72" s="107"/>
    </row>
    <row r="73" spans="1:63" ht="15" hidden="1" customHeight="1" x14ac:dyDescent="0.25">
      <c r="A73" s="90" t="s">
        <v>546</v>
      </c>
      <c r="B73" s="88">
        <v>64</v>
      </c>
      <c r="C73" s="88">
        <v>14</v>
      </c>
      <c r="D73" s="86">
        <v>45533</v>
      </c>
      <c r="E73" s="92">
        <v>0.52777777777777779</v>
      </c>
      <c r="F73" s="86">
        <v>45533</v>
      </c>
      <c r="G73" s="92">
        <v>0.63194444444444442</v>
      </c>
      <c r="H73">
        <v>2.2000000000000002</v>
      </c>
      <c r="I73" s="44">
        <v>5.5</v>
      </c>
      <c r="J73" s="44">
        <v>35</v>
      </c>
      <c r="K73" t="s">
        <v>84</v>
      </c>
      <c r="L73">
        <v>27</v>
      </c>
      <c r="M73">
        <v>33</v>
      </c>
      <c r="N73" t="s">
        <v>101</v>
      </c>
      <c r="O73" t="s">
        <v>101</v>
      </c>
      <c r="P73" t="s">
        <v>139</v>
      </c>
      <c r="Q73">
        <v>2</v>
      </c>
      <c r="R73">
        <v>8</v>
      </c>
      <c r="S73">
        <v>30</v>
      </c>
      <c r="T73" t="s">
        <v>148</v>
      </c>
      <c r="U73" t="s">
        <v>146</v>
      </c>
      <c r="V73">
        <v>2</v>
      </c>
      <c r="W73" s="100">
        <v>883.16</v>
      </c>
      <c r="X73" s="100">
        <v>883.13</v>
      </c>
      <c r="Y73" s="104">
        <f t="shared" si="17"/>
        <v>1.3636363636351232E-2</v>
      </c>
      <c r="Z73" s="104">
        <f t="shared" si="9"/>
        <v>2.9999999999972715E-2</v>
      </c>
      <c r="AA73" s="100">
        <v>1.3</v>
      </c>
      <c r="AB73" s="100">
        <v>1.3</v>
      </c>
      <c r="AC73" s="106">
        <f t="shared" si="18"/>
        <v>0</v>
      </c>
      <c r="AD73" s="132"/>
      <c r="AE73" s="132"/>
      <c r="AF73" s="106"/>
      <c r="BE73" s="93"/>
      <c r="BK73" s="107"/>
    </row>
    <row r="74" spans="1:63" ht="15" hidden="1" customHeight="1" x14ac:dyDescent="0.25">
      <c r="A74" s="90" t="s">
        <v>547</v>
      </c>
      <c r="B74" s="88">
        <v>65</v>
      </c>
      <c r="C74" s="88">
        <v>14</v>
      </c>
      <c r="D74" s="86">
        <v>45533</v>
      </c>
      <c r="E74" s="92">
        <v>0.63888888888888884</v>
      </c>
      <c r="F74" s="86">
        <v>45534</v>
      </c>
      <c r="G74" s="92">
        <v>0.33333333333333331</v>
      </c>
      <c r="H74">
        <v>12.9</v>
      </c>
      <c r="I74" s="44">
        <v>5.5</v>
      </c>
      <c r="J74" s="44">
        <v>35</v>
      </c>
      <c r="K74" t="s">
        <v>84</v>
      </c>
      <c r="L74">
        <v>27</v>
      </c>
      <c r="M74">
        <v>33</v>
      </c>
      <c r="N74" t="s">
        <v>101</v>
      </c>
      <c r="O74" t="s">
        <v>101</v>
      </c>
      <c r="P74" t="s">
        <v>139</v>
      </c>
      <c r="Q74">
        <v>2</v>
      </c>
      <c r="R74">
        <v>8</v>
      </c>
      <c r="S74">
        <v>30</v>
      </c>
      <c r="T74" t="s">
        <v>148</v>
      </c>
      <c r="U74" t="s">
        <v>146</v>
      </c>
      <c r="V74">
        <v>2</v>
      </c>
      <c r="W74" s="100">
        <v>883.13</v>
      </c>
      <c r="X74" s="100">
        <v>881.7</v>
      </c>
      <c r="Y74" s="104">
        <f t="shared" si="17"/>
        <v>0.11085271317829069</v>
      </c>
      <c r="Z74" s="104">
        <f t="shared" si="9"/>
        <v>1.42999999999995</v>
      </c>
      <c r="AA74" s="100">
        <v>1.3</v>
      </c>
      <c r="AB74" s="100">
        <v>1.4</v>
      </c>
      <c r="AC74" s="106">
        <f t="shared" si="18"/>
        <v>7.7519379844961135E-3</v>
      </c>
      <c r="AD74" s="132"/>
      <c r="AE74" s="132"/>
      <c r="AF74" s="106"/>
      <c r="BE74" s="93"/>
      <c r="BK74" s="107"/>
    </row>
    <row r="75" spans="1:63" ht="15" hidden="1" customHeight="1" x14ac:dyDescent="0.25">
      <c r="A75" s="90" t="s">
        <v>548</v>
      </c>
      <c r="B75" s="88">
        <v>66</v>
      </c>
      <c r="C75" s="88">
        <v>13</v>
      </c>
      <c r="D75" s="86">
        <v>45534</v>
      </c>
      <c r="E75" s="92">
        <v>0.3576388888888889</v>
      </c>
      <c r="F75" s="86">
        <v>45534</v>
      </c>
      <c r="G75" s="92">
        <v>0.64236111111111116</v>
      </c>
      <c r="H75">
        <v>6.45</v>
      </c>
      <c r="I75" s="44">
        <v>6</v>
      </c>
      <c r="J75" s="44">
        <v>35</v>
      </c>
      <c r="K75" t="s">
        <v>84</v>
      </c>
      <c r="L75">
        <v>27</v>
      </c>
      <c r="M75">
        <v>33</v>
      </c>
      <c r="N75" t="s">
        <v>101</v>
      </c>
      <c r="O75" t="s">
        <v>101</v>
      </c>
      <c r="P75" t="s">
        <v>139</v>
      </c>
      <c r="Q75">
        <v>2</v>
      </c>
      <c r="R75">
        <v>8</v>
      </c>
      <c r="S75">
        <v>30</v>
      </c>
      <c r="T75" t="s">
        <v>148</v>
      </c>
      <c r="U75" t="s">
        <v>146</v>
      </c>
      <c r="V75">
        <v>1</v>
      </c>
      <c r="W75" s="100">
        <v>881.7</v>
      </c>
      <c r="X75" s="100">
        <v>881.5</v>
      </c>
      <c r="Y75" s="104">
        <f t="shared" si="17"/>
        <v>3.1007751937991546E-2</v>
      </c>
      <c r="Z75" s="104">
        <f t="shared" ref="Z75:Z84" si="20">W75-X75</f>
        <v>0.20000000000004547</v>
      </c>
      <c r="AA75" s="100">
        <v>1.9</v>
      </c>
      <c r="AB75" s="100">
        <v>1.9</v>
      </c>
      <c r="AC75" s="106">
        <f t="shared" si="18"/>
        <v>0</v>
      </c>
      <c r="AD75" s="132"/>
      <c r="AE75" s="132"/>
      <c r="AF75" s="106"/>
      <c r="BE75" s="93"/>
      <c r="BK75" s="107"/>
    </row>
    <row r="76" spans="1:63" ht="15" hidden="1" customHeight="1" x14ac:dyDescent="0.25">
      <c r="A76" s="90" t="s">
        <v>549</v>
      </c>
      <c r="B76" s="88">
        <v>67</v>
      </c>
      <c r="C76" s="88">
        <v>14</v>
      </c>
      <c r="D76" s="86">
        <v>45534</v>
      </c>
      <c r="E76" s="92">
        <v>0.38541666666666669</v>
      </c>
      <c r="F76" s="86">
        <v>45537</v>
      </c>
      <c r="G76" s="92">
        <v>0.20833333333333334</v>
      </c>
      <c r="H76">
        <v>65</v>
      </c>
      <c r="I76" s="44">
        <v>6</v>
      </c>
      <c r="J76" s="44">
        <v>35</v>
      </c>
      <c r="K76" t="s">
        <v>84</v>
      </c>
      <c r="L76">
        <v>27</v>
      </c>
      <c r="M76">
        <v>33</v>
      </c>
      <c r="N76" t="s">
        <v>101</v>
      </c>
      <c r="O76" t="s">
        <v>101</v>
      </c>
      <c r="P76" t="s">
        <v>139</v>
      </c>
      <c r="Q76">
        <v>2</v>
      </c>
      <c r="R76">
        <v>8</v>
      </c>
      <c r="S76">
        <v>30</v>
      </c>
      <c r="T76" t="s">
        <v>153</v>
      </c>
      <c r="U76" t="s">
        <v>152</v>
      </c>
      <c r="V76">
        <v>2</v>
      </c>
      <c r="W76" s="100">
        <v>886.48</v>
      </c>
      <c r="X76" s="100">
        <v>886.47</v>
      </c>
      <c r="Y76" s="104">
        <f t="shared" si="17"/>
        <v>1.5384615384601394E-4</v>
      </c>
      <c r="Z76" s="104">
        <f t="shared" si="20"/>
        <v>9.9999999999909051E-3</v>
      </c>
      <c r="AA76" s="100">
        <v>1.4</v>
      </c>
      <c r="AB76" s="100">
        <v>1.7</v>
      </c>
      <c r="AC76" s="106">
        <f t="shared" si="18"/>
        <v>4.6153846153846158E-3</v>
      </c>
      <c r="AD76" s="132"/>
      <c r="AE76" s="132"/>
      <c r="AF76" s="106"/>
      <c r="BE76" s="93"/>
      <c r="BK76" s="107"/>
    </row>
    <row r="77" spans="1:63" ht="15" hidden="1" customHeight="1" x14ac:dyDescent="0.25">
      <c r="A77" s="90" t="s">
        <v>550</v>
      </c>
      <c r="B77" s="88">
        <v>68</v>
      </c>
      <c r="C77" s="88">
        <v>13</v>
      </c>
      <c r="D77" s="86">
        <v>45534</v>
      </c>
      <c r="E77" s="92">
        <v>0.65625</v>
      </c>
      <c r="F77" s="86">
        <v>45537</v>
      </c>
      <c r="G77" s="92">
        <v>0.36805555555555558</v>
      </c>
      <c r="H77">
        <v>63</v>
      </c>
      <c r="I77" s="44">
        <v>6</v>
      </c>
      <c r="J77" s="44">
        <v>35</v>
      </c>
      <c r="K77" t="s">
        <v>84</v>
      </c>
      <c r="L77">
        <v>27</v>
      </c>
      <c r="M77">
        <v>33</v>
      </c>
      <c r="N77" t="s">
        <v>101</v>
      </c>
      <c r="O77" t="s">
        <v>101</v>
      </c>
      <c r="P77" t="s">
        <v>139</v>
      </c>
      <c r="Q77">
        <v>2</v>
      </c>
      <c r="R77">
        <v>8</v>
      </c>
      <c r="S77">
        <v>30</v>
      </c>
      <c r="T77" t="s">
        <v>148</v>
      </c>
      <c r="U77" t="s">
        <v>146</v>
      </c>
      <c r="V77">
        <v>1</v>
      </c>
      <c r="W77" s="100">
        <v>881.5</v>
      </c>
      <c r="X77" s="100">
        <v>881.26</v>
      </c>
      <c r="Y77" s="104">
        <f t="shared" si="17"/>
        <v>3.8095238095239539E-3</v>
      </c>
      <c r="Z77" s="104">
        <f t="shared" si="20"/>
        <v>0.24000000000000909</v>
      </c>
      <c r="AA77" s="100">
        <v>1.9</v>
      </c>
      <c r="AB77" s="100">
        <v>2.2000000000000002</v>
      </c>
      <c r="AC77" s="106">
        <f t="shared" si="18"/>
        <v>4.7619047619047658E-3</v>
      </c>
      <c r="AD77" s="132"/>
      <c r="AE77" s="132"/>
      <c r="AF77" s="106"/>
      <c r="BE77" s="93"/>
      <c r="BK77" s="107"/>
    </row>
    <row r="78" spans="1:63" ht="15" hidden="1" customHeight="1" x14ac:dyDescent="0.25">
      <c r="A78" s="90" t="s">
        <v>551</v>
      </c>
      <c r="B78" s="88">
        <v>69</v>
      </c>
      <c r="C78" s="88">
        <v>14</v>
      </c>
      <c r="D78" s="86">
        <v>45538</v>
      </c>
      <c r="E78" s="92">
        <v>0.36458333333333331</v>
      </c>
      <c r="F78" s="86">
        <v>45539</v>
      </c>
      <c r="G78" s="92">
        <v>0.5625</v>
      </c>
      <c r="H78">
        <v>26</v>
      </c>
      <c r="I78" s="44">
        <v>6</v>
      </c>
      <c r="J78" s="44">
        <v>35</v>
      </c>
      <c r="K78" t="s">
        <v>84</v>
      </c>
      <c r="L78">
        <v>27</v>
      </c>
      <c r="M78">
        <v>33</v>
      </c>
      <c r="N78" t="s">
        <v>101</v>
      </c>
      <c r="O78" t="s">
        <v>101</v>
      </c>
      <c r="S78">
        <v>40</v>
      </c>
      <c r="T78" t="s">
        <v>153</v>
      </c>
      <c r="U78" t="s">
        <v>152</v>
      </c>
      <c r="V78">
        <v>2</v>
      </c>
      <c r="W78" s="100">
        <v>886.47</v>
      </c>
      <c r="X78" s="100">
        <v>886.47</v>
      </c>
      <c r="Y78" s="104">
        <f t="shared" si="17"/>
        <v>0</v>
      </c>
      <c r="Z78" s="104">
        <f t="shared" si="20"/>
        <v>0</v>
      </c>
      <c r="AA78" s="100">
        <v>1.7</v>
      </c>
      <c r="AB78" s="100">
        <v>1.9</v>
      </c>
      <c r="AC78" s="106">
        <f t="shared" si="18"/>
        <v>7.692307692307691E-3</v>
      </c>
      <c r="AD78" s="132"/>
      <c r="AE78" s="132"/>
      <c r="AF78" s="106"/>
      <c r="BE78" s="93"/>
      <c r="BK78" s="107" t="s">
        <v>155</v>
      </c>
    </row>
    <row r="79" spans="1:63" ht="15" hidden="1" customHeight="1" x14ac:dyDescent="0.25">
      <c r="A79" s="90" t="s">
        <v>552</v>
      </c>
      <c r="B79" s="88">
        <v>70</v>
      </c>
      <c r="C79" s="88">
        <v>13</v>
      </c>
      <c r="D79" s="86">
        <v>45537</v>
      </c>
      <c r="E79" s="92">
        <v>0.38194444444444442</v>
      </c>
      <c r="F79" s="86">
        <v>45539</v>
      </c>
      <c r="G79" s="92">
        <v>0.51041666666666663</v>
      </c>
      <c r="H79">
        <v>49</v>
      </c>
      <c r="I79" s="44">
        <v>6</v>
      </c>
      <c r="J79" s="44">
        <v>35</v>
      </c>
      <c r="K79" t="s">
        <v>84</v>
      </c>
      <c r="L79">
        <v>27</v>
      </c>
      <c r="M79">
        <v>33</v>
      </c>
      <c r="N79" t="s">
        <v>101</v>
      </c>
      <c r="O79" t="s">
        <v>101</v>
      </c>
      <c r="S79">
        <v>40</v>
      </c>
      <c r="T79" t="s">
        <v>148</v>
      </c>
      <c r="U79" t="s">
        <v>146</v>
      </c>
      <c r="V79">
        <v>1</v>
      </c>
      <c r="W79" s="100">
        <v>881.26</v>
      </c>
      <c r="X79" s="100">
        <v>881.14</v>
      </c>
      <c r="Y79" s="104">
        <f t="shared" si="17"/>
        <v>2.4489795918368274E-3</v>
      </c>
      <c r="Z79" s="104">
        <f t="shared" si="20"/>
        <v>0.12000000000000455</v>
      </c>
      <c r="AA79" s="100">
        <v>2.2000000000000002</v>
      </c>
      <c r="AB79" s="100">
        <v>2.2999999999999998</v>
      </c>
      <c r="AC79" s="106">
        <f t="shared" si="18"/>
        <v>2.0408163265306051E-3</v>
      </c>
      <c r="AD79" s="132"/>
      <c r="AE79" s="132"/>
      <c r="AF79" s="117"/>
      <c r="BE79" s="93"/>
      <c r="BK79" s="107"/>
    </row>
    <row r="80" spans="1:63" ht="15" hidden="1" customHeight="1" x14ac:dyDescent="0.25">
      <c r="A80" s="90" t="s">
        <v>553</v>
      </c>
      <c r="B80" s="88">
        <v>71</v>
      </c>
      <c r="C80" s="88">
        <v>13</v>
      </c>
      <c r="D80" s="86">
        <v>45539</v>
      </c>
      <c r="E80" s="92">
        <v>0.52777777777777779</v>
      </c>
      <c r="F80" s="86">
        <v>45540</v>
      </c>
      <c r="G80" s="92">
        <v>0.51736111111111116</v>
      </c>
      <c r="H80">
        <v>22.9</v>
      </c>
      <c r="I80" s="44">
        <v>6</v>
      </c>
      <c r="K80" t="s">
        <v>84</v>
      </c>
      <c r="L80">
        <v>27</v>
      </c>
      <c r="M80">
        <v>31.5</v>
      </c>
      <c r="N80" t="s">
        <v>101</v>
      </c>
      <c r="O80" t="s">
        <v>101</v>
      </c>
      <c r="S80">
        <v>40</v>
      </c>
      <c r="T80" t="s">
        <v>148</v>
      </c>
      <c r="U80" t="s">
        <v>146</v>
      </c>
      <c r="V80">
        <v>1</v>
      </c>
      <c r="W80" s="100">
        <v>881.14</v>
      </c>
      <c r="X80" s="100">
        <v>881.12</v>
      </c>
      <c r="Y80" s="104">
        <f t="shared" si="17"/>
        <v>8.7336244541405289E-4</v>
      </c>
      <c r="Z80" s="104">
        <f t="shared" si="20"/>
        <v>1.999999999998181E-2</v>
      </c>
      <c r="AA80" s="100">
        <v>2.2999999999999998</v>
      </c>
      <c r="AB80" s="100">
        <v>2.4</v>
      </c>
      <c r="AC80" s="106">
        <f t="shared" si="18"/>
        <v>4.3668122270742399E-3</v>
      </c>
      <c r="AD80" s="132">
        <v>2</v>
      </c>
      <c r="AE80" s="143" t="s">
        <v>156</v>
      </c>
      <c r="AF80" s="144">
        <f t="shared" ref="AF80:AF101" si="21">AD80/H80</f>
        <v>8.7336244541484725E-2</v>
      </c>
      <c r="BE80" s="93"/>
      <c r="BK80" s="107" t="s">
        <v>157</v>
      </c>
    </row>
    <row r="81" spans="1:63" ht="15" hidden="1" customHeight="1" x14ac:dyDescent="0.25">
      <c r="A81" s="90" t="s">
        <v>554</v>
      </c>
      <c r="B81" s="88">
        <v>72</v>
      </c>
      <c r="C81" s="88">
        <v>14</v>
      </c>
      <c r="D81" s="86">
        <v>45539</v>
      </c>
      <c r="E81" s="92">
        <v>0.57638888888888884</v>
      </c>
      <c r="F81" s="86">
        <v>45540</v>
      </c>
      <c r="G81" s="92">
        <v>0.54861111111111116</v>
      </c>
      <c r="H81">
        <v>22.3</v>
      </c>
      <c r="I81" s="44">
        <v>6</v>
      </c>
      <c r="K81" t="s">
        <v>84</v>
      </c>
      <c r="L81">
        <v>27</v>
      </c>
      <c r="M81">
        <v>31.5</v>
      </c>
      <c r="N81" t="s">
        <v>101</v>
      </c>
      <c r="O81" t="s">
        <v>101</v>
      </c>
      <c r="S81">
        <v>40</v>
      </c>
      <c r="T81" t="s">
        <v>153</v>
      </c>
      <c r="U81" t="s">
        <v>152</v>
      </c>
      <c r="V81">
        <v>2</v>
      </c>
      <c r="W81" s="100">
        <v>886.47</v>
      </c>
      <c r="X81" s="100">
        <v>886.5</v>
      </c>
      <c r="Y81" s="104">
        <f t="shared" si="17"/>
        <v>-1.3452914798194042E-3</v>
      </c>
      <c r="Z81" s="104">
        <f t="shared" si="20"/>
        <v>-2.9999999999972715E-2</v>
      </c>
      <c r="AA81" s="100">
        <v>1.9</v>
      </c>
      <c r="AB81" s="100">
        <v>1.9</v>
      </c>
      <c r="AC81" s="106">
        <f t="shared" si="18"/>
        <v>0</v>
      </c>
      <c r="AD81" s="132">
        <v>0</v>
      </c>
      <c r="AE81" s="143" t="s">
        <v>156</v>
      </c>
      <c r="AF81" s="144">
        <f t="shared" si="21"/>
        <v>0</v>
      </c>
      <c r="BE81" s="93"/>
      <c r="BK81" s="107" t="s">
        <v>157</v>
      </c>
    </row>
    <row r="82" spans="1:63" ht="15" hidden="1" customHeight="1" x14ac:dyDescent="0.25">
      <c r="A82" s="90" t="s">
        <v>555</v>
      </c>
      <c r="B82" s="88">
        <v>73</v>
      </c>
      <c r="C82" s="88">
        <v>13</v>
      </c>
      <c r="D82" s="86">
        <v>45540</v>
      </c>
      <c r="E82" s="92">
        <v>0.54166666666666663</v>
      </c>
      <c r="F82" s="86">
        <v>45541</v>
      </c>
      <c r="G82" s="92">
        <v>0.3125</v>
      </c>
      <c r="H82">
        <v>9.6</v>
      </c>
      <c r="I82" s="44">
        <v>6</v>
      </c>
      <c r="K82" t="s">
        <v>84</v>
      </c>
      <c r="L82">
        <v>27</v>
      </c>
      <c r="M82">
        <v>30</v>
      </c>
      <c r="N82" t="s">
        <v>101</v>
      </c>
      <c r="O82" t="s">
        <v>101</v>
      </c>
      <c r="S82">
        <v>40</v>
      </c>
      <c r="T82" t="s">
        <v>148</v>
      </c>
      <c r="U82" t="s">
        <v>146</v>
      </c>
      <c r="V82">
        <v>1</v>
      </c>
      <c r="W82" s="100">
        <v>881.12</v>
      </c>
      <c r="X82" s="100">
        <v>881.03</v>
      </c>
      <c r="Y82" s="104">
        <f t="shared" si="17"/>
        <v>9.3750000000033164E-3</v>
      </c>
      <c r="Z82" s="104">
        <f t="shared" si="20"/>
        <v>9.0000000000031832E-2</v>
      </c>
      <c r="AA82" s="100">
        <v>2.4</v>
      </c>
      <c r="AB82" s="100">
        <v>2.5</v>
      </c>
      <c r="AC82" s="106">
        <f t="shared" si="18"/>
        <v>1.0416666666666676E-2</v>
      </c>
      <c r="AD82" s="132">
        <v>10</v>
      </c>
      <c r="AE82" s="143" t="s">
        <v>158</v>
      </c>
      <c r="AF82" s="144">
        <f t="shared" si="21"/>
        <v>1.0416666666666667</v>
      </c>
      <c r="BE82" s="93"/>
      <c r="BK82" s="107"/>
    </row>
    <row r="83" spans="1:63" ht="15" hidden="1" customHeight="1" x14ac:dyDescent="0.25">
      <c r="A83" s="90" t="s">
        <v>556</v>
      </c>
      <c r="B83" s="88">
        <v>74</v>
      </c>
      <c r="C83" s="88">
        <v>14</v>
      </c>
      <c r="D83" s="86">
        <v>45540</v>
      </c>
      <c r="E83" s="92">
        <v>0.55555555555555558</v>
      </c>
      <c r="F83" s="86">
        <v>45541</v>
      </c>
      <c r="G83" s="92">
        <v>0.34027777777777779</v>
      </c>
      <c r="H83">
        <v>18.2</v>
      </c>
      <c r="I83" s="44">
        <v>6</v>
      </c>
      <c r="K83" t="s">
        <v>84</v>
      </c>
      <c r="L83">
        <v>27</v>
      </c>
      <c r="M83">
        <v>30</v>
      </c>
      <c r="N83" t="s">
        <v>101</v>
      </c>
      <c r="O83" t="s">
        <v>101</v>
      </c>
      <c r="S83">
        <v>40</v>
      </c>
      <c r="T83" t="s">
        <v>153</v>
      </c>
      <c r="U83" t="s">
        <v>152</v>
      </c>
      <c r="V83">
        <v>2</v>
      </c>
      <c r="W83" s="100">
        <v>886.5</v>
      </c>
      <c r="X83" s="100">
        <v>886.47</v>
      </c>
      <c r="Y83" s="104">
        <f t="shared" si="17"/>
        <v>1.6483516483501493E-3</v>
      </c>
      <c r="Z83" s="104">
        <f t="shared" si="20"/>
        <v>2.9999999999972715E-2</v>
      </c>
      <c r="AA83" s="100">
        <v>1.9</v>
      </c>
      <c r="AB83" s="100">
        <v>1.8</v>
      </c>
      <c r="AC83" s="106">
        <f t="shared" si="18"/>
        <v>-5.4945054945054871E-3</v>
      </c>
      <c r="AD83" s="132">
        <v>2</v>
      </c>
      <c r="AE83" s="143" t="s">
        <v>156</v>
      </c>
      <c r="AF83" s="144">
        <f t="shared" si="21"/>
        <v>0.10989010989010989</v>
      </c>
      <c r="BE83" s="93"/>
      <c r="BK83" s="107"/>
    </row>
    <row r="84" spans="1:63" ht="15" hidden="1" customHeight="1" x14ac:dyDescent="0.25">
      <c r="A84" s="90" t="s">
        <v>557</v>
      </c>
      <c r="B84" s="88">
        <v>75</v>
      </c>
      <c r="C84" s="88">
        <v>13</v>
      </c>
      <c r="D84" s="86">
        <v>45541</v>
      </c>
      <c r="E84" s="92">
        <v>0.33680555555555558</v>
      </c>
      <c r="F84" s="86">
        <v>45541</v>
      </c>
      <c r="G84" s="92">
        <v>0.625</v>
      </c>
      <c r="H84">
        <v>6.6</v>
      </c>
      <c r="I84" s="44">
        <v>6</v>
      </c>
      <c r="K84" t="s">
        <v>84</v>
      </c>
      <c r="L84">
        <v>27</v>
      </c>
      <c r="M84">
        <v>31</v>
      </c>
      <c r="N84" t="s">
        <v>101</v>
      </c>
      <c r="O84" t="s">
        <v>101</v>
      </c>
      <c r="S84">
        <v>40</v>
      </c>
      <c r="T84" t="s">
        <v>148</v>
      </c>
      <c r="U84" t="s">
        <v>146</v>
      </c>
      <c r="V84">
        <v>1</v>
      </c>
      <c r="W84" s="100">
        <v>881.03</v>
      </c>
      <c r="X84" s="100">
        <v>881.01</v>
      </c>
      <c r="Y84" s="104">
        <f t="shared" si="17"/>
        <v>3.0303030303002743E-3</v>
      </c>
      <c r="Z84" s="104">
        <f t="shared" si="20"/>
        <v>1.999999999998181E-2</v>
      </c>
      <c r="AA84" s="100">
        <v>2.5</v>
      </c>
      <c r="AB84" s="100">
        <v>2.4</v>
      </c>
      <c r="AC84" s="106">
        <f t="shared" si="18"/>
        <v>-1.5151515151515166E-2</v>
      </c>
      <c r="AD84" s="132">
        <v>1</v>
      </c>
      <c r="AE84" s="132" t="s">
        <v>159</v>
      </c>
      <c r="AF84" s="144">
        <f t="shared" si="21"/>
        <v>0.15151515151515152</v>
      </c>
      <c r="BE84" s="93"/>
      <c r="BK84" s="107" t="s">
        <v>160</v>
      </c>
    </row>
    <row r="85" spans="1:63" ht="15" hidden="1" customHeight="1" x14ac:dyDescent="0.25">
      <c r="A85" s="90" t="s">
        <v>558</v>
      </c>
      <c r="B85" s="88">
        <v>76</v>
      </c>
      <c r="C85" s="88">
        <v>14</v>
      </c>
      <c r="D85" s="86">
        <v>45541</v>
      </c>
      <c r="E85" s="92">
        <v>0.35069444444444442</v>
      </c>
      <c r="F85" s="86">
        <v>45541</v>
      </c>
      <c r="G85" s="92">
        <v>0.625</v>
      </c>
      <c r="H85">
        <v>6.2</v>
      </c>
      <c r="I85" s="44">
        <v>6</v>
      </c>
      <c r="K85" t="s">
        <v>84</v>
      </c>
      <c r="L85">
        <v>27</v>
      </c>
      <c r="M85">
        <v>31</v>
      </c>
      <c r="N85" t="s">
        <v>101</v>
      </c>
      <c r="O85" t="s">
        <v>101</v>
      </c>
      <c r="S85">
        <v>40</v>
      </c>
      <c r="T85" t="s">
        <v>153</v>
      </c>
      <c r="U85" t="s">
        <v>152</v>
      </c>
      <c r="V85">
        <v>2</v>
      </c>
      <c r="W85" s="100">
        <v>886.47</v>
      </c>
      <c r="X85" s="100">
        <v>886.49</v>
      </c>
      <c r="Y85" s="104">
        <f t="shared" si="17"/>
        <v>-3.2258064516099694E-3</v>
      </c>
      <c r="Z85" s="104">
        <f t="shared" ref="Z85:Z108" si="22">W85-X85</f>
        <v>-1.999999999998181E-2</v>
      </c>
      <c r="AA85" s="100">
        <v>1.8</v>
      </c>
      <c r="AB85" s="100">
        <v>1.9</v>
      </c>
      <c r="AC85" s="106">
        <f t="shared" ref="AC85:AC108" si="23">IF(OR(ISBLANK(AB85),ISBLANK(AA85),ISBLANK(H85)), "---", (AB85-AA85)/H85)</f>
        <v>1.6129032258064495E-2</v>
      </c>
      <c r="AD85" s="132">
        <v>3</v>
      </c>
      <c r="AE85" s="132" t="s">
        <v>156</v>
      </c>
      <c r="AF85" s="144">
        <f t="shared" si="21"/>
        <v>0.48387096774193544</v>
      </c>
      <c r="BE85" s="93"/>
      <c r="BK85" s="107" t="s">
        <v>160</v>
      </c>
    </row>
    <row r="86" spans="1:63" ht="15" hidden="1" customHeight="1" x14ac:dyDescent="0.25">
      <c r="A86" s="90" t="s">
        <v>559</v>
      </c>
      <c r="B86" s="88">
        <v>77</v>
      </c>
      <c r="C86" s="88">
        <v>13</v>
      </c>
      <c r="D86" s="86">
        <v>45541</v>
      </c>
      <c r="E86" s="92">
        <v>0.63055555555555554</v>
      </c>
      <c r="F86" s="86">
        <v>45544</v>
      </c>
      <c r="G86" s="92">
        <v>0.32291666666666669</v>
      </c>
      <c r="H86">
        <v>62.6</v>
      </c>
      <c r="I86" s="44">
        <v>6</v>
      </c>
      <c r="K86" t="s">
        <v>84</v>
      </c>
      <c r="L86">
        <v>27</v>
      </c>
      <c r="M86">
        <v>34</v>
      </c>
      <c r="N86" t="s">
        <v>101</v>
      </c>
      <c r="O86" t="s">
        <v>101</v>
      </c>
      <c r="S86">
        <v>40</v>
      </c>
      <c r="T86" t="s">
        <v>148</v>
      </c>
      <c r="U86" t="s">
        <v>146</v>
      </c>
      <c r="V86">
        <v>1</v>
      </c>
      <c r="W86" s="100">
        <v>881.01</v>
      </c>
      <c r="X86" s="100">
        <v>880.83</v>
      </c>
      <c r="Y86" s="104">
        <f t="shared" si="17"/>
        <v>2.8753993610215649E-3</v>
      </c>
      <c r="Z86" s="104">
        <f t="shared" si="22"/>
        <v>0.17999999999994998</v>
      </c>
      <c r="AA86" s="100">
        <v>2.4</v>
      </c>
      <c r="AB86" s="100">
        <v>2.5</v>
      </c>
      <c r="AC86" s="106">
        <f t="shared" si="23"/>
        <v>1.5974440894568705E-3</v>
      </c>
      <c r="AD86" s="132">
        <v>0</v>
      </c>
      <c r="AE86" s="132" t="s">
        <v>156</v>
      </c>
      <c r="AF86" s="144">
        <f t="shared" si="21"/>
        <v>0</v>
      </c>
      <c r="BE86" s="93"/>
      <c r="BK86" s="107"/>
    </row>
    <row r="87" spans="1:63" ht="15" hidden="1" customHeight="1" x14ac:dyDescent="0.25">
      <c r="A87" s="90" t="s">
        <v>560</v>
      </c>
      <c r="B87" s="88">
        <v>78</v>
      </c>
      <c r="C87" s="88">
        <v>14</v>
      </c>
      <c r="D87" s="86">
        <v>45541</v>
      </c>
      <c r="E87" s="92">
        <v>0.63888888888888884</v>
      </c>
      <c r="F87" s="86">
        <v>45544</v>
      </c>
      <c r="G87" s="92">
        <v>0.34027777777777779</v>
      </c>
      <c r="H87">
        <v>62.8</v>
      </c>
      <c r="I87" s="44">
        <v>6</v>
      </c>
      <c r="K87" t="s">
        <v>84</v>
      </c>
      <c r="L87">
        <v>27</v>
      </c>
      <c r="M87">
        <v>34</v>
      </c>
      <c r="N87" t="s">
        <v>101</v>
      </c>
      <c r="O87" t="s">
        <v>101</v>
      </c>
      <c r="S87">
        <v>40</v>
      </c>
      <c r="T87" t="s">
        <v>153</v>
      </c>
      <c r="U87" t="s">
        <v>152</v>
      </c>
      <c r="V87">
        <v>2</v>
      </c>
      <c r="W87" s="100">
        <v>886.49</v>
      </c>
      <c r="X87" s="100">
        <v>886.44</v>
      </c>
      <c r="Y87" s="104">
        <f t="shared" si="17"/>
        <v>7.9617834394832049E-4</v>
      </c>
      <c r="Z87" s="104">
        <f t="shared" si="22"/>
        <v>4.9999999999954525E-2</v>
      </c>
      <c r="AA87" s="100">
        <v>1.9</v>
      </c>
      <c r="AB87" s="100">
        <v>2.2999999999999998</v>
      </c>
      <c r="AC87" s="106">
        <f t="shared" si="23"/>
        <v>6.3694267515923553E-3</v>
      </c>
      <c r="AD87" s="132">
        <v>2</v>
      </c>
      <c r="AE87" s="132" t="s">
        <v>156</v>
      </c>
      <c r="AF87" s="144">
        <f t="shared" si="21"/>
        <v>3.1847133757961783E-2</v>
      </c>
      <c r="BE87" s="93"/>
      <c r="BK87" s="107"/>
    </row>
    <row r="88" spans="1:63" ht="15" hidden="1" customHeight="1" x14ac:dyDescent="0.25">
      <c r="A88" s="90" t="s">
        <v>561</v>
      </c>
      <c r="B88" s="88">
        <v>79</v>
      </c>
      <c r="C88" s="88">
        <v>13</v>
      </c>
      <c r="D88" s="86">
        <v>45544</v>
      </c>
      <c r="E88" s="92">
        <v>0.34722222222222221</v>
      </c>
      <c r="F88" s="86">
        <v>45551</v>
      </c>
      <c r="G88" s="92">
        <v>0.43055555555555558</v>
      </c>
      <c r="H88">
        <v>164.2</v>
      </c>
      <c r="I88" s="44">
        <v>6</v>
      </c>
      <c r="K88" t="s">
        <v>161</v>
      </c>
      <c r="L88">
        <v>27</v>
      </c>
      <c r="M88" t="s">
        <v>101</v>
      </c>
      <c r="N88" t="s">
        <v>101</v>
      </c>
      <c r="O88">
        <v>30</v>
      </c>
      <c r="S88">
        <v>40</v>
      </c>
      <c r="T88" t="s">
        <v>148</v>
      </c>
      <c r="U88" t="s">
        <v>146</v>
      </c>
      <c r="V88">
        <v>1</v>
      </c>
      <c r="W88" s="100">
        <v>880.83</v>
      </c>
      <c r="X88" s="100">
        <v>880.35</v>
      </c>
      <c r="Y88" s="104">
        <f t="shared" si="17"/>
        <v>2.923264311814971E-3</v>
      </c>
      <c r="Z88" s="104">
        <f t="shared" si="22"/>
        <v>0.48000000000001819</v>
      </c>
      <c r="AA88" s="100">
        <v>2.5</v>
      </c>
      <c r="AB88" s="100">
        <v>2.4</v>
      </c>
      <c r="AC88" s="106">
        <f t="shared" si="23"/>
        <v>-6.090133982947631E-4</v>
      </c>
      <c r="AD88" s="132">
        <v>0</v>
      </c>
      <c r="AE88" s="132" t="s">
        <v>156</v>
      </c>
      <c r="AF88" s="144">
        <f t="shared" si="21"/>
        <v>0</v>
      </c>
      <c r="BE88" s="93"/>
      <c r="BK88" s="107"/>
    </row>
    <row r="89" spans="1:63" ht="15" hidden="1" customHeight="1" x14ac:dyDescent="0.25">
      <c r="A89" s="90" t="s">
        <v>562</v>
      </c>
      <c r="B89" s="88">
        <v>80</v>
      </c>
      <c r="C89" s="88">
        <v>14</v>
      </c>
      <c r="D89" s="86">
        <v>45544</v>
      </c>
      <c r="E89" s="92">
        <v>0.34722222222222221</v>
      </c>
      <c r="F89" s="86">
        <v>45551</v>
      </c>
      <c r="G89" s="92">
        <v>0.43055555555555558</v>
      </c>
      <c r="H89">
        <v>104</v>
      </c>
      <c r="I89" s="44">
        <v>6</v>
      </c>
      <c r="K89" s="44"/>
      <c r="L89">
        <v>27</v>
      </c>
      <c r="M89" t="s">
        <v>101</v>
      </c>
      <c r="N89" t="s">
        <v>101</v>
      </c>
      <c r="O89">
        <v>30</v>
      </c>
      <c r="S89">
        <v>40</v>
      </c>
      <c r="T89" t="s">
        <v>153</v>
      </c>
      <c r="U89" t="s">
        <v>152</v>
      </c>
      <c r="V89">
        <v>2</v>
      </c>
      <c r="W89" s="100">
        <v>886.44</v>
      </c>
      <c r="X89" s="100">
        <v>886.38</v>
      </c>
      <c r="Y89" s="104">
        <f t="shared" si="17"/>
        <v>5.7692307692364532E-4</v>
      </c>
      <c r="Z89" s="104">
        <f t="shared" si="22"/>
        <v>6.0000000000059117E-2</v>
      </c>
      <c r="AA89" s="100">
        <v>2.2999999999999998</v>
      </c>
      <c r="AB89" s="100">
        <v>2.2999999999999998</v>
      </c>
      <c r="AC89" s="106">
        <f t="shared" si="23"/>
        <v>0</v>
      </c>
      <c r="AD89" s="132">
        <v>3</v>
      </c>
      <c r="AE89" s="132" t="s">
        <v>158</v>
      </c>
      <c r="AF89" s="144">
        <f t="shared" si="21"/>
        <v>2.8846153846153848E-2</v>
      </c>
      <c r="BE89" s="93"/>
      <c r="BK89" s="107" t="s">
        <v>162</v>
      </c>
    </row>
    <row r="90" spans="1:63" ht="15" hidden="1" customHeight="1" x14ac:dyDescent="0.25">
      <c r="A90" s="90" t="s">
        <v>563</v>
      </c>
      <c r="B90" s="88">
        <v>81</v>
      </c>
      <c r="C90" s="88">
        <v>13</v>
      </c>
      <c r="D90" s="86">
        <v>45551</v>
      </c>
      <c r="E90" s="92">
        <v>0.55555555555555558</v>
      </c>
      <c r="F90" s="86">
        <v>45555</v>
      </c>
      <c r="G90" s="92">
        <v>0.3125</v>
      </c>
      <c r="H90">
        <v>58.5</v>
      </c>
      <c r="I90" s="44">
        <v>6</v>
      </c>
      <c r="K90" t="s">
        <v>84</v>
      </c>
      <c r="L90">
        <v>27</v>
      </c>
      <c r="M90">
        <v>33</v>
      </c>
      <c r="N90" t="s">
        <v>101</v>
      </c>
      <c r="O90" t="s">
        <v>101</v>
      </c>
      <c r="S90">
        <v>40</v>
      </c>
      <c r="T90" t="s">
        <v>153</v>
      </c>
      <c r="U90" t="s">
        <v>152</v>
      </c>
      <c r="V90">
        <v>1</v>
      </c>
      <c r="W90" s="100">
        <v>886.38</v>
      </c>
      <c r="X90" s="100">
        <v>886.34</v>
      </c>
      <c r="Y90" s="104">
        <f t="shared" si="17"/>
        <v>6.8376068376006186E-4</v>
      </c>
      <c r="Z90" s="104">
        <f t="shared" si="22"/>
        <v>3.999999999996362E-2</v>
      </c>
      <c r="AA90" s="100">
        <v>2.4</v>
      </c>
      <c r="AB90" s="100">
        <v>2.6</v>
      </c>
      <c r="AC90" s="106">
        <f t="shared" si="23"/>
        <v>3.4188034188034218E-3</v>
      </c>
      <c r="AD90" s="132">
        <v>0</v>
      </c>
      <c r="AE90" s="132" t="s">
        <v>156</v>
      </c>
      <c r="AF90" s="144">
        <f t="shared" si="21"/>
        <v>0</v>
      </c>
      <c r="BE90" s="93"/>
      <c r="BK90" s="107" t="s">
        <v>163</v>
      </c>
    </row>
    <row r="91" spans="1:63" ht="15" hidden="1" customHeight="1" x14ac:dyDescent="0.25">
      <c r="A91" s="90" t="s">
        <v>564</v>
      </c>
      <c r="B91" s="88">
        <v>82</v>
      </c>
      <c r="C91" s="88">
        <v>14</v>
      </c>
      <c r="D91" s="86">
        <v>45551</v>
      </c>
      <c r="E91" s="92">
        <v>0.47569444444444442</v>
      </c>
      <c r="F91" s="86">
        <v>45555</v>
      </c>
      <c r="G91" s="92">
        <v>0.60416666666666663</v>
      </c>
      <c r="H91">
        <v>90.8</v>
      </c>
      <c r="I91" s="44">
        <v>6</v>
      </c>
      <c r="K91" t="s">
        <v>84</v>
      </c>
      <c r="L91">
        <v>27</v>
      </c>
      <c r="M91">
        <v>33</v>
      </c>
      <c r="N91" t="s">
        <v>101</v>
      </c>
      <c r="O91" t="s">
        <v>101</v>
      </c>
      <c r="S91">
        <v>40</v>
      </c>
      <c r="T91" t="s">
        <v>148</v>
      </c>
      <c r="U91" t="s">
        <v>146</v>
      </c>
      <c r="V91">
        <v>2</v>
      </c>
      <c r="W91" s="100">
        <v>880.35</v>
      </c>
      <c r="X91" s="100">
        <v>880.16</v>
      </c>
      <c r="Y91" s="104">
        <f t="shared" si="17"/>
        <v>2.0925110132164601E-3</v>
      </c>
      <c r="Z91" s="104">
        <f t="shared" si="22"/>
        <v>0.19000000000005457</v>
      </c>
      <c r="AA91" s="100">
        <v>2.2999999999999998</v>
      </c>
      <c r="AB91" s="100">
        <v>3.1</v>
      </c>
      <c r="AC91" s="106">
        <f t="shared" si="23"/>
        <v>8.8105726872246722E-3</v>
      </c>
      <c r="AD91" s="132">
        <v>0</v>
      </c>
      <c r="AE91" s="132" t="s">
        <v>156</v>
      </c>
      <c r="AF91" s="144">
        <f t="shared" si="21"/>
        <v>0</v>
      </c>
      <c r="BE91" s="93"/>
      <c r="BK91" s="107" t="s">
        <v>164</v>
      </c>
    </row>
    <row r="92" spans="1:63" ht="15" hidden="1" customHeight="1" x14ac:dyDescent="0.25">
      <c r="A92" s="90" t="s">
        <v>565</v>
      </c>
      <c r="B92" s="88">
        <v>83</v>
      </c>
      <c r="C92" s="88">
        <v>13</v>
      </c>
      <c r="D92" s="86">
        <v>45555</v>
      </c>
      <c r="E92" s="92">
        <v>0.33333333333333331</v>
      </c>
      <c r="F92" s="86">
        <v>45555</v>
      </c>
      <c r="G92" s="92">
        <v>0.61805555555555558</v>
      </c>
      <c r="H92">
        <v>6</v>
      </c>
      <c r="I92" s="44">
        <v>6</v>
      </c>
      <c r="K92" t="s">
        <v>165</v>
      </c>
      <c r="L92" t="s">
        <v>101</v>
      </c>
      <c r="M92" t="s">
        <v>101</v>
      </c>
      <c r="N92">
        <v>780</v>
      </c>
      <c r="O92">
        <v>29</v>
      </c>
      <c r="S92">
        <v>40</v>
      </c>
      <c r="T92" t="s">
        <v>153</v>
      </c>
      <c r="U92" t="s">
        <v>152</v>
      </c>
      <c r="V92">
        <v>1</v>
      </c>
      <c r="W92" s="100">
        <v>886.34</v>
      </c>
      <c r="X92" s="100">
        <v>886.36</v>
      </c>
      <c r="Y92" s="104">
        <f t="shared" si="17"/>
        <v>-3.3333333333303017E-3</v>
      </c>
      <c r="Z92" s="104">
        <f t="shared" si="22"/>
        <v>-1.999999999998181E-2</v>
      </c>
      <c r="AA92" s="100">
        <v>2.6</v>
      </c>
      <c r="AB92" s="100">
        <v>3</v>
      </c>
      <c r="AC92" s="106">
        <f t="shared" si="23"/>
        <v>6.6666666666666652E-2</v>
      </c>
      <c r="AD92" s="132" t="s">
        <v>101</v>
      </c>
      <c r="AE92" s="132" t="s">
        <v>101</v>
      </c>
      <c r="AF92" s="144" t="e">
        <f t="shared" si="21"/>
        <v>#VALUE!</v>
      </c>
      <c r="BE92" s="93"/>
      <c r="BK92" s="107" t="s">
        <v>166</v>
      </c>
    </row>
    <row r="93" spans="1:63" ht="15" hidden="1" customHeight="1" x14ac:dyDescent="0.25">
      <c r="A93" s="90" t="s">
        <v>566</v>
      </c>
      <c r="B93" s="88">
        <v>84</v>
      </c>
      <c r="C93" s="88">
        <v>14</v>
      </c>
      <c r="D93" s="86">
        <v>45555</v>
      </c>
      <c r="E93" s="92">
        <v>0.61111111111111116</v>
      </c>
      <c r="F93" s="86">
        <v>45562</v>
      </c>
      <c r="G93" s="92">
        <v>0.34027777777777779</v>
      </c>
      <c r="H93">
        <v>155.9</v>
      </c>
      <c r="I93" s="44">
        <v>6</v>
      </c>
      <c r="K93" t="s">
        <v>84</v>
      </c>
      <c r="L93">
        <v>27</v>
      </c>
      <c r="M93">
        <v>33</v>
      </c>
      <c r="N93" t="s">
        <v>101</v>
      </c>
      <c r="O93" t="s">
        <v>101</v>
      </c>
      <c r="S93">
        <v>40</v>
      </c>
      <c r="T93" t="s">
        <v>148</v>
      </c>
      <c r="U93" t="s">
        <v>146</v>
      </c>
      <c r="V93">
        <v>2</v>
      </c>
      <c r="W93" s="100">
        <v>880.16</v>
      </c>
      <c r="X93" s="100">
        <v>879.75</v>
      </c>
      <c r="Y93" s="104">
        <f t="shared" si="17"/>
        <v>2.6298909557406552E-3</v>
      </c>
      <c r="Z93" s="104">
        <f t="shared" si="22"/>
        <v>0.40999999999996817</v>
      </c>
      <c r="AA93" s="100">
        <v>3.1</v>
      </c>
      <c r="AB93" s="100">
        <v>2.7</v>
      </c>
      <c r="AC93" s="106">
        <f t="shared" si="23"/>
        <v>-2.5657472738935209E-3</v>
      </c>
      <c r="AD93" s="132">
        <v>0</v>
      </c>
      <c r="AE93" s="132" t="s">
        <v>156</v>
      </c>
      <c r="AF93" s="144">
        <f t="shared" si="21"/>
        <v>0</v>
      </c>
      <c r="BE93" s="93"/>
      <c r="BK93" s="107"/>
    </row>
    <row r="94" spans="1:63" ht="15" hidden="1" customHeight="1" x14ac:dyDescent="0.25">
      <c r="A94" s="90" t="s">
        <v>567</v>
      </c>
      <c r="B94" s="88">
        <v>85</v>
      </c>
      <c r="C94" s="88">
        <v>13</v>
      </c>
      <c r="D94" s="86">
        <v>45555</v>
      </c>
      <c r="E94" s="92">
        <v>0.63194444444444442</v>
      </c>
      <c r="F94" s="86">
        <v>45559</v>
      </c>
      <c r="G94" s="92">
        <v>0.3298611111111111</v>
      </c>
      <c r="H94">
        <v>82.6</v>
      </c>
      <c r="I94" s="44">
        <v>6</v>
      </c>
      <c r="K94" t="s">
        <v>84</v>
      </c>
      <c r="L94">
        <v>27</v>
      </c>
      <c r="M94">
        <v>33</v>
      </c>
      <c r="N94" t="s">
        <v>101</v>
      </c>
      <c r="O94" t="s">
        <v>101</v>
      </c>
      <c r="S94">
        <v>40</v>
      </c>
      <c r="T94" t="s">
        <v>153</v>
      </c>
      <c r="U94" t="s">
        <v>152</v>
      </c>
      <c r="V94">
        <v>1</v>
      </c>
      <c r="W94" s="100">
        <v>886.36</v>
      </c>
      <c r="X94" s="100">
        <v>886.28</v>
      </c>
      <c r="Y94" s="104">
        <f t="shared" si="17"/>
        <v>9.685230024218031E-4</v>
      </c>
      <c r="Z94" s="104">
        <f t="shared" si="22"/>
        <v>8.0000000000040927E-2</v>
      </c>
      <c r="AA94" s="100">
        <v>3</v>
      </c>
      <c r="AB94" s="100">
        <v>3</v>
      </c>
      <c r="AC94" s="106">
        <f t="shared" si="23"/>
        <v>0</v>
      </c>
      <c r="AD94" s="132">
        <v>1</v>
      </c>
      <c r="AE94" s="132" t="s">
        <v>156</v>
      </c>
      <c r="AF94" s="144">
        <f t="shared" si="21"/>
        <v>1.2106537530266345E-2</v>
      </c>
      <c r="BE94" s="93"/>
      <c r="BK94" s="107"/>
    </row>
    <row r="95" spans="1:63" ht="15" hidden="1" customHeight="1" x14ac:dyDescent="0.25">
      <c r="A95" s="90" t="s">
        <v>568</v>
      </c>
      <c r="B95" s="88">
        <v>86</v>
      </c>
      <c r="C95" s="88">
        <v>13</v>
      </c>
      <c r="D95" s="86">
        <v>45559</v>
      </c>
      <c r="E95" s="92">
        <v>0.33888888888888891</v>
      </c>
      <c r="F95" s="86">
        <v>45561</v>
      </c>
      <c r="G95" s="92">
        <v>0.36458333333333331</v>
      </c>
      <c r="H95">
        <v>15.4</v>
      </c>
      <c r="I95" s="44">
        <v>6</v>
      </c>
      <c r="K95" t="s">
        <v>165</v>
      </c>
      <c r="L95" t="s">
        <v>101</v>
      </c>
      <c r="M95" t="s">
        <v>101</v>
      </c>
      <c r="N95">
        <v>780</v>
      </c>
      <c r="O95">
        <v>28.5</v>
      </c>
      <c r="S95">
        <v>40</v>
      </c>
      <c r="T95" t="s">
        <v>153</v>
      </c>
      <c r="U95" t="s">
        <v>152</v>
      </c>
      <c r="V95">
        <v>1</v>
      </c>
      <c r="W95" s="100">
        <v>886.28</v>
      </c>
      <c r="X95" s="100">
        <v>886.24</v>
      </c>
      <c r="Y95" s="104">
        <f t="shared" si="17"/>
        <v>2.5974025974002351E-3</v>
      </c>
      <c r="Z95" s="104">
        <f t="shared" si="22"/>
        <v>3.999999999996362E-2</v>
      </c>
      <c r="AA95" s="100">
        <v>3</v>
      </c>
      <c r="AB95" s="100">
        <v>3.4</v>
      </c>
      <c r="AC95" s="106">
        <f t="shared" si="23"/>
        <v>2.5974025974025969E-2</v>
      </c>
      <c r="AD95" s="132"/>
      <c r="AE95" s="132"/>
      <c r="AF95" s="144">
        <f t="shared" si="21"/>
        <v>0</v>
      </c>
      <c r="BE95" s="93"/>
      <c r="BK95" s="107" t="s">
        <v>167</v>
      </c>
    </row>
    <row r="96" spans="1:63" ht="14.25" hidden="1" customHeight="1" x14ac:dyDescent="0.25">
      <c r="A96" s="90" t="s">
        <v>569</v>
      </c>
      <c r="B96" s="88">
        <v>87</v>
      </c>
      <c r="C96" s="88">
        <v>13</v>
      </c>
      <c r="D96" s="86">
        <v>45561</v>
      </c>
      <c r="E96" s="92">
        <v>0.39583333333333331</v>
      </c>
      <c r="F96" s="86">
        <v>45573</v>
      </c>
      <c r="G96" s="92">
        <v>0.49305555555555558</v>
      </c>
      <c r="H96">
        <v>290</v>
      </c>
      <c r="I96" s="44">
        <v>6</v>
      </c>
      <c r="K96" t="s">
        <v>84</v>
      </c>
      <c r="L96">
        <v>27</v>
      </c>
      <c r="M96">
        <v>33</v>
      </c>
      <c r="N96" t="s">
        <v>101</v>
      </c>
      <c r="O96" t="s">
        <v>101</v>
      </c>
      <c r="S96">
        <v>40</v>
      </c>
      <c r="T96" t="s">
        <v>153</v>
      </c>
      <c r="U96" t="s">
        <v>152</v>
      </c>
      <c r="V96">
        <v>1</v>
      </c>
      <c r="W96" s="100">
        <v>886.24</v>
      </c>
      <c r="X96" s="100">
        <v>885.34</v>
      </c>
      <c r="Y96" s="104">
        <f t="shared" si="17"/>
        <v>3.1034482758619908E-3</v>
      </c>
      <c r="Z96" s="104">
        <f t="shared" si="22"/>
        <v>0.89999999999997726</v>
      </c>
      <c r="AA96" s="100">
        <v>3.4</v>
      </c>
      <c r="AB96" s="100">
        <v>3.3</v>
      </c>
      <c r="AC96" s="106">
        <f t="shared" si="23"/>
        <v>-3.4482758620689685E-4</v>
      </c>
      <c r="AD96" s="132">
        <v>0</v>
      </c>
      <c r="AE96" s="132" t="s">
        <v>156</v>
      </c>
      <c r="AF96" s="144">
        <f t="shared" si="21"/>
        <v>0</v>
      </c>
      <c r="BE96" s="93"/>
      <c r="BK96" s="107" t="s">
        <v>168</v>
      </c>
    </row>
    <row r="97" spans="1:64" ht="15" hidden="1" customHeight="1" x14ac:dyDescent="0.25">
      <c r="A97" s="90" t="s">
        <v>570</v>
      </c>
      <c r="B97" s="88">
        <v>88</v>
      </c>
      <c r="C97" s="88">
        <v>14</v>
      </c>
      <c r="D97" s="86">
        <v>45562</v>
      </c>
      <c r="E97" s="92">
        <v>0.4375</v>
      </c>
      <c r="F97" s="86">
        <v>45568</v>
      </c>
      <c r="G97" s="92">
        <v>0.33333333333333331</v>
      </c>
      <c r="H97">
        <v>14</v>
      </c>
      <c r="I97" s="44">
        <v>6</v>
      </c>
      <c r="K97" t="s">
        <v>84</v>
      </c>
      <c r="L97">
        <v>27</v>
      </c>
      <c r="M97">
        <v>33</v>
      </c>
      <c r="N97" t="s">
        <v>101</v>
      </c>
      <c r="O97" t="s">
        <v>101</v>
      </c>
      <c r="S97" t="s">
        <v>169</v>
      </c>
      <c r="T97" t="s">
        <v>148</v>
      </c>
      <c r="U97" t="s">
        <v>146</v>
      </c>
      <c r="V97">
        <v>2</v>
      </c>
      <c r="W97" s="100">
        <v>879.75</v>
      </c>
      <c r="X97" s="100">
        <v>879.69</v>
      </c>
      <c r="Y97" s="104">
        <f t="shared" si="17"/>
        <v>4.285714285710388E-3</v>
      </c>
      <c r="Z97" s="104">
        <f t="shared" si="22"/>
        <v>5.999999999994543E-2</v>
      </c>
      <c r="AA97" s="100">
        <v>3</v>
      </c>
      <c r="AB97" s="100">
        <v>3.1</v>
      </c>
      <c r="AC97" s="106">
        <f t="shared" si="23"/>
        <v>7.1428571428571496E-3</v>
      </c>
      <c r="AD97" s="132"/>
      <c r="AE97" s="132"/>
      <c r="AF97" s="144">
        <f t="shared" si="21"/>
        <v>0</v>
      </c>
      <c r="BE97" s="93"/>
      <c r="BK97" s="107" t="s">
        <v>170</v>
      </c>
    </row>
    <row r="98" spans="1:64" ht="15" hidden="1" customHeight="1" x14ac:dyDescent="0.25">
      <c r="A98" s="90" t="s">
        <v>571</v>
      </c>
      <c r="B98" s="88">
        <v>89</v>
      </c>
      <c r="C98" s="88">
        <v>14</v>
      </c>
      <c r="D98" s="86">
        <v>45568</v>
      </c>
      <c r="E98" s="92">
        <v>0.34375</v>
      </c>
      <c r="F98" s="86">
        <v>45569</v>
      </c>
      <c r="G98" s="92">
        <v>0.67361111111111116</v>
      </c>
      <c r="H98">
        <v>9.8000000000000007</v>
      </c>
      <c r="I98" s="44">
        <v>6</v>
      </c>
      <c r="K98" t="s">
        <v>84</v>
      </c>
      <c r="L98">
        <v>27</v>
      </c>
      <c r="M98">
        <v>33</v>
      </c>
      <c r="N98" t="s">
        <v>101</v>
      </c>
      <c r="O98" t="s">
        <v>101</v>
      </c>
      <c r="S98">
        <v>40</v>
      </c>
      <c r="T98" t="s">
        <v>148</v>
      </c>
      <c r="U98" t="s">
        <v>146</v>
      </c>
      <c r="V98">
        <v>2</v>
      </c>
      <c r="W98" s="100">
        <v>879.69</v>
      </c>
      <c r="X98" s="100">
        <v>879.73</v>
      </c>
      <c r="Y98" s="104">
        <f t="shared" si="17"/>
        <v>-4.0816326530575117E-3</v>
      </c>
      <c r="Z98" s="104">
        <f t="shared" si="22"/>
        <v>-3.999999999996362E-2</v>
      </c>
      <c r="AA98" s="100">
        <v>3.1</v>
      </c>
      <c r="AB98" s="100">
        <v>3.1</v>
      </c>
      <c r="AC98" s="106">
        <f t="shared" si="23"/>
        <v>0</v>
      </c>
      <c r="AD98" s="106">
        <f>IF(OR(ISBLANK(AC98),ISBLANK(AB98),ISBLANK(I98)), "---", (AC98-AB98)/I98)</f>
        <v>-0.51666666666666672</v>
      </c>
      <c r="AE98" s="132"/>
      <c r="AF98" s="144">
        <f t="shared" si="21"/>
        <v>-5.2721088435374153E-2</v>
      </c>
      <c r="BE98" s="93"/>
      <c r="BK98" s="107" t="s">
        <v>171</v>
      </c>
    </row>
    <row r="99" spans="1:64" ht="15" hidden="1" customHeight="1" x14ac:dyDescent="0.25">
      <c r="A99" s="90" t="s">
        <v>572</v>
      </c>
      <c r="B99" s="88">
        <v>90</v>
      </c>
      <c r="C99" s="88">
        <v>13</v>
      </c>
      <c r="D99" s="86">
        <v>45573</v>
      </c>
      <c r="E99" s="92">
        <v>0.59027777777777779</v>
      </c>
      <c r="F99" s="86">
        <v>45586</v>
      </c>
      <c r="G99" s="92">
        <v>0.46180555555555558</v>
      </c>
      <c r="H99">
        <v>168.8</v>
      </c>
      <c r="I99" s="44">
        <v>6</v>
      </c>
      <c r="K99" t="s">
        <v>84</v>
      </c>
      <c r="L99">
        <v>27</v>
      </c>
      <c r="M99">
        <v>33</v>
      </c>
      <c r="N99" t="s">
        <v>101</v>
      </c>
      <c r="O99" t="s">
        <v>101</v>
      </c>
      <c r="S99">
        <v>40</v>
      </c>
      <c r="T99" t="s">
        <v>153</v>
      </c>
      <c r="U99" t="s">
        <v>152</v>
      </c>
      <c r="V99">
        <v>1</v>
      </c>
      <c r="W99" s="100">
        <v>885.34</v>
      </c>
      <c r="X99" s="100">
        <v>885.32</v>
      </c>
      <c r="Y99" s="104">
        <f t="shared" si="17"/>
        <v>1.1848341232216712E-4</v>
      </c>
      <c r="Z99" s="104">
        <f t="shared" ref="Z99" si="24">W99-X99</f>
        <v>1.999999999998181E-2</v>
      </c>
      <c r="AA99" s="100">
        <v>3.3</v>
      </c>
      <c r="AB99" s="100">
        <v>3.7</v>
      </c>
      <c r="AC99" s="106">
        <f t="shared" ref="AC99" si="25">IF(OR(ISBLANK(AB99),ISBLANK(AA99),ISBLANK(H99)), "---", (AB99-AA99)/H99)</f>
        <v>2.3696682464454995E-3</v>
      </c>
      <c r="AD99" s="132"/>
      <c r="AE99" s="132"/>
      <c r="AF99" s="144">
        <f t="shared" si="21"/>
        <v>0</v>
      </c>
      <c r="BE99" s="93"/>
      <c r="BK99" s="107"/>
    </row>
    <row r="100" spans="1:64" ht="15" hidden="1" customHeight="1" x14ac:dyDescent="0.25">
      <c r="A100" s="90" t="s">
        <v>573</v>
      </c>
      <c r="B100" s="88">
        <v>91</v>
      </c>
      <c r="C100" s="88">
        <v>14</v>
      </c>
      <c r="D100" s="86">
        <v>45572</v>
      </c>
      <c r="E100" s="92">
        <v>0.375</v>
      </c>
      <c r="F100" s="86">
        <v>45575</v>
      </c>
      <c r="G100" s="92">
        <v>0.36458333333333331</v>
      </c>
      <c r="H100">
        <v>7.5</v>
      </c>
      <c r="I100" s="44">
        <v>6</v>
      </c>
      <c r="K100" t="s">
        <v>84</v>
      </c>
      <c r="L100">
        <v>27</v>
      </c>
      <c r="M100">
        <v>33</v>
      </c>
      <c r="N100" t="s">
        <v>101</v>
      </c>
      <c r="O100" t="s">
        <v>101</v>
      </c>
      <c r="S100">
        <v>40</v>
      </c>
      <c r="T100" t="s">
        <v>148</v>
      </c>
      <c r="U100" t="s">
        <v>146</v>
      </c>
      <c r="V100">
        <v>2</v>
      </c>
      <c r="W100" s="100">
        <v>879.73</v>
      </c>
      <c r="X100" s="100">
        <v>879.74</v>
      </c>
      <c r="Y100" s="104">
        <f>IF(OR(ISBLANK(W100),ISBLANK(X100),ISBLANK(H100)), "---", (W100-X100)/H100)</f>
        <v>-1.3333333333321207E-3</v>
      </c>
      <c r="Z100" s="104">
        <f t="shared" si="22"/>
        <v>-9.9999999999909051E-3</v>
      </c>
      <c r="AA100" s="100">
        <v>3.1</v>
      </c>
      <c r="AB100" s="100">
        <v>3.1</v>
      </c>
      <c r="AC100" s="106">
        <f t="shared" si="23"/>
        <v>0</v>
      </c>
      <c r="AD100" s="132"/>
      <c r="AE100" s="132"/>
      <c r="AF100" s="144">
        <f t="shared" si="21"/>
        <v>0</v>
      </c>
      <c r="BE100" s="93"/>
      <c r="BK100" s="107" t="s">
        <v>172</v>
      </c>
    </row>
    <row r="101" spans="1:64" ht="15" hidden="1" customHeight="1" x14ac:dyDescent="0.25">
      <c r="A101" s="90" t="s">
        <v>574</v>
      </c>
      <c r="B101" s="88">
        <v>92</v>
      </c>
      <c r="C101" s="88">
        <v>14</v>
      </c>
      <c r="D101" s="86">
        <v>45575</v>
      </c>
      <c r="E101" s="92">
        <v>0.375</v>
      </c>
      <c r="F101" s="86">
        <v>45579</v>
      </c>
      <c r="G101" s="92">
        <v>0.47222222222222221</v>
      </c>
      <c r="H101">
        <v>88.2</v>
      </c>
      <c r="I101" s="44">
        <v>6</v>
      </c>
      <c r="K101" t="s">
        <v>84</v>
      </c>
      <c r="L101">
        <v>27</v>
      </c>
      <c r="M101">
        <v>33</v>
      </c>
      <c r="N101" t="s">
        <v>101</v>
      </c>
      <c r="O101" t="s">
        <v>101</v>
      </c>
      <c r="S101">
        <v>40</v>
      </c>
      <c r="T101" t="s">
        <v>148</v>
      </c>
      <c r="U101" t="s">
        <v>146</v>
      </c>
      <c r="V101">
        <v>2</v>
      </c>
      <c r="W101" s="100">
        <v>879.74</v>
      </c>
      <c r="X101" s="100">
        <v>879.47</v>
      </c>
      <c r="Y101" s="104">
        <f>IF(OR(ISBLANK(W101),ISBLANK(X101),ISBLANK(H101)), "---", (W101-X101)/H101)</f>
        <v>3.0612244897957122E-3</v>
      </c>
      <c r="Z101" s="104">
        <f t="shared" si="22"/>
        <v>0.26999999999998181</v>
      </c>
      <c r="AA101" s="100">
        <v>3.1</v>
      </c>
      <c r="AB101" s="100">
        <v>3.3</v>
      </c>
      <c r="AC101" s="106">
        <f t="shared" si="23"/>
        <v>2.2675736961451217E-3</v>
      </c>
      <c r="AD101" s="132">
        <v>2</v>
      </c>
      <c r="AE101" s="132" t="s">
        <v>156</v>
      </c>
      <c r="AF101" s="144">
        <f t="shared" si="21"/>
        <v>2.2675736961451247E-2</v>
      </c>
      <c r="BE101" s="93"/>
      <c r="BK101" s="107" t="s">
        <v>173</v>
      </c>
    </row>
    <row r="102" spans="1:64" ht="15" hidden="1" customHeight="1" x14ac:dyDescent="0.25">
      <c r="A102" s="90" t="s">
        <v>575</v>
      </c>
      <c r="B102" s="88">
        <v>93</v>
      </c>
      <c r="C102" s="88">
        <v>14</v>
      </c>
      <c r="D102" s="86">
        <v>45579</v>
      </c>
      <c r="E102" s="92">
        <v>0.47916666666666669</v>
      </c>
      <c r="F102" s="86">
        <v>45580</v>
      </c>
      <c r="G102" s="92">
        <v>0.54861111111111116</v>
      </c>
      <c r="H102">
        <v>14.3</v>
      </c>
      <c r="I102" s="44">
        <v>6</v>
      </c>
      <c r="K102" t="s">
        <v>84</v>
      </c>
      <c r="L102">
        <v>27</v>
      </c>
      <c r="M102">
        <v>33</v>
      </c>
      <c r="N102" t="s">
        <v>101</v>
      </c>
      <c r="O102" t="s">
        <v>101</v>
      </c>
      <c r="S102">
        <v>40</v>
      </c>
      <c r="T102" t="s">
        <v>148</v>
      </c>
      <c r="U102" t="s">
        <v>146</v>
      </c>
      <c r="V102">
        <v>2</v>
      </c>
      <c r="W102" s="100">
        <v>879.47</v>
      </c>
      <c r="X102" s="100">
        <v>879.41</v>
      </c>
      <c r="Y102" s="104">
        <f t="shared" si="17"/>
        <v>4.1958041958083296E-3</v>
      </c>
      <c r="Z102" s="104">
        <f t="shared" si="22"/>
        <v>6.0000000000059117E-2</v>
      </c>
      <c r="AA102" s="100">
        <v>3.3</v>
      </c>
      <c r="AB102" s="100">
        <v>3.3</v>
      </c>
      <c r="AC102" s="106">
        <f t="shared" si="23"/>
        <v>0</v>
      </c>
      <c r="AD102" s="132"/>
      <c r="AE102" s="132"/>
      <c r="AF102" s="106"/>
      <c r="BE102" s="93"/>
      <c r="BK102" s="107" t="s">
        <v>173</v>
      </c>
    </row>
    <row r="103" spans="1:64" ht="15" hidden="1" customHeight="1" x14ac:dyDescent="0.25">
      <c r="A103" s="90" t="s">
        <v>576</v>
      </c>
      <c r="B103" s="88">
        <v>94</v>
      </c>
      <c r="C103" s="88">
        <v>14</v>
      </c>
      <c r="D103" s="86">
        <v>45582</v>
      </c>
      <c r="E103" s="92">
        <v>0.55208333333333337</v>
      </c>
      <c r="F103" s="86">
        <v>45586</v>
      </c>
      <c r="G103" s="92">
        <v>0.46180555555555558</v>
      </c>
      <c r="H103">
        <v>89.8</v>
      </c>
      <c r="I103" s="44">
        <v>6</v>
      </c>
      <c r="K103" t="s">
        <v>84</v>
      </c>
      <c r="L103">
        <v>27</v>
      </c>
      <c r="M103">
        <v>33</v>
      </c>
      <c r="N103" t="s">
        <v>101</v>
      </c>
      <c r="O103" t="s">
        <v>101</v>
      </c>
      <c r="S103">
        <v>40</v>
      </c>
      <c r="T103" t="s">
        <v>148</v>
      </c>
      <c r="U103" t="s">
        <v>146</v>
      </c>
      <c r="V103">
        <v>2</v>
      </c>
      <c r="W103" s="100">
        <v>879.41</v>
      </c>
      <c r="X103" s="100">
        <v>879.23</v>
      </c>
      <c r="Y103" s="104">
        <f t="shared" si="17"/>
        <v>2.0044543429838528E-3</v>
      </c>
      <c r="Z103" s="104">
        <f t="shared" si="22"/>
        <v>0.17999999999994998</v>
      </c>
      <c r="AA103" s="100">
        <v>3.3</v>
      </c>
      <c r="AB103" s="100">
        <v>3.6</v>
      </c>
      <c r="AC103" s="106">
        <f t="shared" si="23"/>
        <v>3.3407572383073528E-3</v>
      </c>
      <c r="AD103" s="132"/>
      <c r="AE103" s="132"/>
      <c r="AF103" s="106"/>
      <c r="BE103" s="93"/>
      <c r="BK103" s="107" t="s">
        <v>174</v>
      </c>
    </row>
    <row r="104" spans="1:64" ht="15" hidden="1" customHeight="1" x14ac:dyDescent="0.25">
      <c r="A104" s="90" t="s">
        <v>577</v>
      </c>
      <c r="B104" s="88">
        <v>95</v>
      </c>
      <c r="C104" s="88">
        <v>13</v>
      </c>
      <c r="D104" s="86">
        <v>45586</v>
      </c>
      <c r="E104" s="92">
        <v>0.52083333333333337</v>
      </c>
      <c r="F104" s="86">
        <v>45596</v>
      </c>
      <c r="G104" s="92">
        <v>0.51388888888888884</v>
      </c>
      <c r="H104">
        <v>85.8</v>
      </c>
      <c r="I104" s="44">
        <v>6</v>
      </c>
      <c r="K104" t="s">
        <v>84</v>
      </c>
      <c r="L104">
        <v>27</v>
      </c>
      <c r="M104">
        <v>33</v>
      </c>
      <c r="N104" t="s">
        <v>101</v>
      </c>
      <c r="O104" t="s">
        <v>101</v>
      </c>
      <c r="S104">
        <v>40</v>
      </c>
      <c r="T104" t="s">
        <v>153</v>
      </c>
      <c r="U104" t="s">
        <v>152</v>
      </c>
      <c r="V104">
        <v>1</v>
      </c>
      <c r="W104" s="100">
        <v>885.32</v>
      </c>
      <c r="X104" s="100">
        <v>885.29</v>
      </c>
      <c r="Y104" s="104">
        <f t="shared" si="17"/>
        <v>3.4965034965135666E-4</v>
      </c>
      <c r="Z104" s="104">
        <f t="shared" si="22"/>
        <v>3.0000000000086402E-2</v>
      </c>
      <c r="AA104" s="100">
        <v>3.7</v>
      </c>
      <c r="AB104" s="100">
        <v>3.7</v>
      </c>
      <c r="AC104" s="106">
        <f t="shared" si="23"/>
        <v>0</v>
      </c>
      <c r="AD104" s="132"/>
      <c r="AE104" s="132"/>
      <c r="AF104" s="106"/>
      <c r="BE104" s="93"/>
      <c r="BK104" s="107" t="s">
        <v>464</v>
      </c>
    </row>
    <row r="105" spans="1:64" ht="15" hidden="1" customHeight="1" x14ac:dyDescent="0.25">
      <c r="A105" s="90" t="s">
        <v>578</v>
      </c>
      <c r="B105" s="88">
        <v>96</v>
      </c>
      <c r="C105" s="88">
        <v>14</v>
      </c>
      <c r="D105" s="86">
        <v>45586</v>
      </c>
      <c r="E105" s="92">
        <v>0.52083333333333337</v>
      </c>
      <c r="F105" s="86">
        <v>45596</v>
      </c>
      <c r="G105" s="92">
        <v>0.54513888888888884</v>
      </c>
      <c r="H105">
        <v>217.5</v>
      </c>
      <c r="I105" s="44">
        <v>6</v>
      </c>
      <c r="K105" t="s">
        <v>84</v>
      </c>
      <c r="L105">
        <v>27</v>
      </c>
      <c r="M105">
        <v>33</v>
      </c>
      <c r="N105" t="s">
        <v>101</v>
      </c>
      <c r="O105" t="s">
        <v>101</v>
      </c>
      <c r="S105">
        <v>40</v>
      </c>
      <c r="T105" t="s">
        <v>148</v>
      </c>
      <c r="U105" t="s">
        <v>146</v>
      </c>
      <c r="V105">
        <v>2</v>
      </c>
      <c r="W105" s="100">
        <v>879.23</v>
      </c>
      <c r="X105" s="100">
        <v>878.72</v>
      </c>
      <c r="Y105" s="104">
        <f t="shared" si="17"/>
        <v>2.3448275862068546E-3</v>
      </c>
      <c r="Z105" s="104">
        <f t="shared" si="22"/>
        <v>0.50999999999999091</v>
      </c>
      <c r="AA105" s="100">
        <v>3.6</v>
      </c>
      <c r="AB105" s="100">
        <v>3.7</v>
      </c>
      <c r="AC105" s="106">
        <f t="shared" si="23"/>
        <v>4.5977011494252915E-4</v>
      </c>
      <c r="AD105" s="132"/>
      <c r="AE105" s="132"/>
      <c r="AF105" s="106"/>
      <c r="BE105" s="93"/>
      <c r="BK105" s="107"/>
    </row>
    <row r="106" spans="1:64" ht="15" hidden="1" customHeight="1" x14ac:dyDescent="0.25">
      <c r="A106" s="90" t="s">
        <v>579</v>
      </c>
      <c r="B106" s="88">
        <v>97</v>
      </c>
      <c r="C106" s="88">
        <v>13</v>
      </c>
      <c r="D106" s="86">
        <v>45596</v>
      </c>
      <c r="E106" s="92">
        <v>0.53125</v>
      </c>
      <c r="F106" s="86">
        <v>45601</v>
      </c>
      <c r="G106" s="92">
        <v>0.5</v>
      </c>
      <c r="H106">
        <v>88.8</v>
      </c>
      <c r="I106" s="44">
        <v>6</v>
      </c>
      <c r="K106" t="s">
        <v>84</v>
      </c>
      <c r="L106">
        <v>27</v>
      </c>
      <c r="M106">
        <v>33</v>
      </c>
      <c r="N106" t="s">
        <v>101</v>
      </c>
      <c r="O106" t="s">
        <v>101</v>
      </c>
      <c r="S106">
        <v>40</v>
      </c>
      <c r="T106" t="s">
        <v>153</v>
      </c>
      <c r="U106" t="s">
        <v>152</v>
      </c>
      <c r="V106">
        <v>1</v>
      </c>
      <c r="W106" s="100">
        <v>885.29</v>
      </c>
      <c r="X106" s="100">
        <v>885.28</v>
      </c>
      <c r="Y106" s="104">
        <f t="shared" si="17"/>
        <v>1.126126126125102E-4</v>
      </c>
      <c r="Z106" s="104">
        <f t="shared" si="22"/>
        <v>9.9999999999909051E-3</v>
      </c>
      <c r="AA106" s="100">
        <v>3.7</v>
      </c>
      <c r="AB106" s="100">
        <v>3.7</v>
      </c>
      <c r="AC106" s="106">
        <f t="shared" si="23"/>
        <v>0</v>
      </c>
      <c r="AD106" s="132"/>
      <c r="AE106" s="132"/>
      <c r="AF106" s="106"/>
      <c r="BE106" s="93"/>
      <c r="BK106" s="107" t="s">
        <v>466</v>
      </c>
    </row>
    <row r="107" spans="1:64" ht="15" hidden="1" customHeight="1" x14ac:dyDescent="0.25">
      <c r="A107" s="90" t="s">
        <v>580</v>
      </c>
      <c r="B107" s="88">
        <v>98</v>
      </c>
      <c r="C107" s="88">
        <v>14</v>
      </c>
      <c r="D107" s="86">
        <v>45596</v>
      </c>
      <c r="E107" s="92">
        <v>0.55555555555555558</v>
      </c>
      <c r="F107" s="86">
        <v>45597</v>
      </c>
      <c r="G107" s="92">
        <v>0.65625</v>
      </c>
      <c r="H107">
        <v>18.7</v>
      </c>
      <c r="I107" s="44">
        <v>6</v>
      </c>
      <c r="K107" t="s">
        <v>84</v>
      </c>
      <c r="L107">
        <v>27</v>
      </c>
      <c r="M107">
        <v>33</v>
      </c>
      <c r="N107" t="s">
        <v>101</v>
      </c>
      <c r="O107" t="s">
        <v>101</v>
      </c>
      <c r="S107">
        <v>50</v>
      </c>
      <c r="T107" t="s">
        <v>148</v>
      </c>
      <c r="U107" t="s">
        <v>146</v>
      </c>
      <c r="V107">
        <v>2</v>
      </c>
      <c r="W107" s="100">
        <v>878.72</v>
      </c>
      <c r="X107" s="100">
        <v>878.67</v>
      </c>
      <c r="Y107" s="104">
        <f t="shared" si="17"/>
        <v>2.6737967914474982E-3</v>
      </c>
      <c r="Z107" s="104">
        <f t="shared" si="22"/>
        <v>5.0000000000068212E-2</v>
      </c>
      <c r="AA107" s="100">
        <v>3.7</v>
      </c>
      <c r="AB107" s="100">
        <v>3.7</v>
      </c>
      <c r="AC107" s="106">
        <f t="shared" si="23"/>
        <v>0</v>
      </c>
      <c r="AD107" s="132"/>
      <c r="AE107" s="132"/>
      <c r="AF107" s="106"/>
      <c r="BE107" s="93"/>
      <c r="BK107" s="107" t="s">
        <v>465</v>
      </c>
    </row>
    <row r="108" spans="1:64" ht="15" hidden="1" customHeight="1" x14ac:dyDescent="0.25">
      <c r="A108" s="90" t="s">
        <v>581</v>
      </c>
      <c r="B108" s="88">
        <v>99</v>
      </c>
      <c r="C108" s="88">
        <v>14</v>
      </c>
      <c r="D108" s="86">
        <v>45600</v>
      </c>
      <c r="E108" s="92">
        <v>0.35625000000000001</v>
      </c>
      <c r="F108" s="86">
        <v>45600</v>
      </c>
      <c r="G108" s="92">
        <v>0.63888888888888884</v>
      </c>
      <c r="H108">
        <v>6.2</v>
      </c>
      <c r="I108" s="44">
        <v>6</v>
      </c>
      <c r="K108" t="s">
        <v>84</v>
      </c>
      <c r="L108">
        <v>27</v>
      </c>
      <c r="M108">
        <v>33</v>
      </c>
      <c r="N108" t="s">
        <v>101</v>
      </c>
      <c r="O108" t="s">
        <v>101</v>
      </c>
      <c r="S108">
        <v>40</v>
      </c>
      <c r="T108" t="s">
        <v>148</v>
      </c>
      <c r="U108" t="s">
        <v>146</v>
      </c>
      <c r="V108">
        <v>2</v>
      </c>
      <c r="W108" s="100">
        <v>878.67</v>
      </c>
      <c r="X108" s="100">
        <v>878.64</v>
      </c>
      <c r="Y108" s="104">
        <f t="shared" si="17"/>
        <v>4.8387096774149541E-3</v>
      </c>
      <c r="Z108" s="104">
        <f t="shared" si="22"/>
        <v>2.9999999999972715E-2</v>
      </c>
      <c r="AA108" s="100">
        <v>3.7</v>
      </c>
      <c r="AB108" s="100">
        <v>3.7</v>
      </c>
      <c r="AC108" s="106">
        <f t="shared" si="23"/>
        <v>0</v>
      </c>
      <c r="AD108" s="132"/>
      <c r="AE108" s="132"/>
      <c r="AF108" s="106"/>
      <c r="BE108" s="93"/>
      <c r="BK108" s="107" t="s">
        <v>468</v>
      </c>
    </row>
    <row r="109" spans="1:64" hidden="1" x14ac:dyDescent="0.25">
      <c r="A109" s="90" t="s">
        <v>582</v>
      </c>
      <c r="B109" s="88">
        <v>100</v>
      </c>
      <c r="C109" s="88">
        <v>14</v>
      </c>
      <c r="D109" s="86">
        <v>45600</v>
      </c>
      <c r="E109" s="92">
        <v>0.66666666666666663</v>
      </c>
      <c r="F109" s="86">
        <v>45602</v>
      </c>
      <c r="G109" s="92">
        <v>0.61111111111111116</v>
      </c>
      <c r="H109">
        <v>28.8</v>
      </c>
      <c r="I109" s="44">
        <v>6</v>
      </c>
      <c r="K109" t="s">
        <v>84</v>
      </c>
      <c r="L109">
        <v>27</v>
      </c>
      <c r="M109">
        <v>33</v>
      </c>
      <c r="N109" t="s">
        <v>101</v>
      </c>
      <c r="O109" t="s">
        <v>101</v>
      </c>
      <c r="S109">
        <v>40</v>
      </c>
      <c r="T109" t="s">
        <v>148</v>
      </c>
      <c r="U109" t="s">
        <v>146</v>
      </c>
      <c r="V109">
        <v>2</v>
      </c>
      <c r="W109" s="100">
        <v>878.64</v>
      </c>
      <c r="X109" s="100">
        <v>878.47</v>
      </c>
      <c r="Y109" s="104">
        <f t="shared" ref="Y109:Y119" si="26">IF(OR(ISBLANK(W109),ISBLANK(X109),ISBLANK(H109)), "---", (W109-X109)/H109)</f>
        <v>5.9027777777763569E-3</v>
      </c>
      <c r="Z109" s="104">
        <f t="shared" ref="Z109:Z119" si="27">W109-X109</f>
        <v>0.16999999999995907</v>
      </c>
      <c r="AA109" s="100">
        <v>3.7</v>
      </c>
      <c r="AB109" s="100">
        <v>3.7</v>
      </c>
      <c r="AC109" s="106">
        <f t="shared" ref="AC109:AC119" si="28">IF(OR(ISBLANK(AB109),ISBLANK(AA109),ISBLANK(H109)), "---", (AB109-AA109)/H109)</f>
        <v>0</v>
      </c>
      <c r="AD109" s="132"/>
      <c r="AE109" s="132"/>
      <c r="AF109" s="106"/>
      <c r="BE109" s="93"/>
      <c r="BK109" s="107" t="s">
        <v>467</v>
      </c>
      <c r="BL109" s="44"/>
    </row>
    <row r="110" spans="1:64" hidden="1" x14ac:dyDescent="0.25">
      <c r="A110" s="90" t="s">
        <v>583</v>
      </c>
      <c r="B110" s="88">
        <v>101</v>
      </c>
      <c r="C110" s="88">
        <v>13</v>
      </c>
      <c r="D110" s="86">
        <v>45601</v>
      </c>
      <c r="E110" s="92">
        <v>0.60069444444444442</v>
      </c>
      <c r="F110" s="86">
        <v>45604</v>
      </c>
      <c r="G110" s="92">
        <v>0.61458333333333337</v>
      </c>
      <c r="H110">
        <v>69</v>
      </c>
      <c r="I110" s="44">
        <v>6</v>
      </c>
      <c r="K110" t="s">
        <v>84</v>
      </c>
      <c r="L110">
        <v>27</v>
      </c>
      <c r="M110">
        <v>33</v>
      </c>
      <c r="N110" t="s">
        <v>101</v>
      </c>
      <c r="O110" t="s">
        <v>101</v>
      </c>
      <c r="S110">
        <v>40</v>
      </c>
      <c r="T110" t="s">
        <v>153</v>
      </c>
      <c r="U110" t="s">
        <v>152</v>
      </c>
      <c r="V110">
        <v>1</v>
      </c>
      <c r="W110" s="100">
        <v>885.28</v>
      </c>
      <c r="X110" s="100">
        <v>885.22</v>
      </c>
      <c r="Y110" s="104">
        <f t="shared" si="26"/>
        <v>8.6956521739051345E-4</v>
      </c>
      <c r="Z110" s="104">
        <f t="shared" si="27"/>
        <v>5.999999999994543E-2</v>
      </c>
      <c r="AA110" s="100">
        <v>3.7</v>
      </c>
      <c r="AB110" s="100">
        <v>3.7</v>
      </c>
      <c r="AC110" s="106">
        <f t="shared" si="28"/>
        <v>0</v>
      </c>
      <c r="AD110" s="132"/>
      <c r="AE110" s="132"/>
      <c r="AF110" s="106"/>
      <c r="BE110" s="93"/>
      <c r="BK110" s="107"/>
    </row>
    <row r="111" spans="1:64" hidden="1" x14ac:dyDescent="0.25">
      <c r="A111" s="90" t="s">
        <v>584</v>
      </c>
      <c r="B111" s="88">
        <v>102</v>
      </c>
      <c r="C111" s="88">
        <v>14</v>
      </c>
      <c r="D111" s="86">
        <v>45602</v>
      </c>
      <c r="E111" s="92">
        <v>0.625</v>
      </c>
      <c r="F111" s="86">
        <v>45604</v>
      </c>
      <c r="G111" s="92">
        <v>0.35416666666666669</v>
      </c>
      <c r="H111">
        <v>39.1</v>
      </c>
      <c r="I111" s="44">
        <v>6</v>
      </c>
      <c r="K111" t="s">
        <v>84</v>
      </c>
      <c r="L111">
        <v>27</v>
      </c>
      <c r="M111">
        <v>33</v>
      </c>
      <c r="N111" t="s">
        <v>101</v>
      </c>
      <c r="O111" t="s">
        <v>101</v>
      </c>
      <c r="S111">
        <v>40</v>
      </c>
      <c r="T111" t="s">
        <v>148</v>
      </c>
      <c r="U111" t="s">
        <v>146</v>
      </c>
      <c r="V111">
        <v>2</v>
      </c>
      <c r="W111" s="100">
        <v>878.47</v>
      </c>
      <c r="X111" s="100">
        <v>878.16</v>
      </c>
      <c r="Y111" s="104">
        <f t="shared" si="26"/>
        <v>7.9283887468045815E-3</v>
      </c>
      <c r="Z111" s="104">
        <f t="shared" si="27"/>
        <v>0.31000000000005912</v>
      </c>
      <c r="AA111" s="100">
        <v>3.7</v>
      </c>
      <c r="AB111" s="100">
        <v>3.9</v>
      </c>
      <c r="AC111" s="106">
        <f t="shared" si="28"/>
        <v>5.1150895140664888E-3</v>
      </c>
      <c r="AD111" s="132"/>
      <c r="AE111" s="132"/>
      <c r="AF111" s="106"/>
      <c r="BE111" s="93"/>
      <c r="BK111" s="107" t="s">
        <v>469</v>
      </c>
    </row>
    <row r="112" spans="1:64" hidden="1" x14ac:dyDescent="0.25">
      <c r="A112" s="90" t="s">
        <v>585</v>
      </c>
      <c r="B112" s="88">
        <v>103</v>
      </c>
      <c r="C112" s="88">
        <v>14</v>
      </c>
      <c r="D112" s="86">
        <v>45604</v>
      </c>
      <c r="E112" s="92">
        <v>0.36805555555555558</v>
      </c>
      <c r="F112" s="86">
        <v>45607</v>
      </c>
      <c r="G112" s="92">
        <v>0.34375</v>
      </c>
      <c r="H112">
        <v>68.400000000000006</v>
      </c>
      <c r="I112" s="44">
        <v>6</v>
      </c>
      <c r="K112" t="s">
        <v>84</v>
      </c>
      <c r="L112">
        <v>27</v>
      </c>
      <c r="M112">
        <v>33</v>
      </c>
      <c r="N112" t="s">
        <v>101</v>
      </c>
      <c r="O112" t="s">
        <v>101</v>
      </c>
      <c r="S112">
        <v>40</v>
      </c>
      <c r="T112" t="s">
        <v>151</v>
      </c>
      <c r="U112" t="s">
        <v>152</v>
      </c>
      <c r="V112">
        <v>2</v>
      </c>
      <c r="W112" s="100">
        <v>886.84</v>
      </c>
      <c r="X112" s="100">
        <v>886.82</v>
      </c>
      <c r="Y112" s="104">
        <f t="shared" si="26"/>
        <v>2.923976608184475E-4</v>
      </c>
      <c r="Z112" s="104">
        <f t="shared" si="27"/>
        <v>1.999999999998181E-2</v>
      </c>
      <c r="AA112" s="100">
        <v>3.9</v>
      </c>
      <c r="AB112" s="100">
        <v>4</v>
      </c>
      <c r="AC112" s="106">
        <f t="shared" si="28"/>
        <v>1.4619883040935685E-3</v>
      </c>
      <c r="AD112" s="132"/>
      <c r="AE112" s="132"/>
      <c r="AF112" s="106"/>
      <c r="BE112" s="93"/>
      <c r="BK112" s="107" t="s">
        <v>470</v>
      </c>
    </row>
    <row r="113" spans="1:63" hidden="1" x14ac:dyDescent="0.25">
      <c r="A113" s="90" t="s">
        <v>586</v>
      </c>
      <c r="B113" s="88">
        <v>104</v>
      </c>
      <c r="C113" s="88">
        <v>13</v>
      </c>
      <c r="D113" s="86">
        <v>45604</v>
      </c>
      <c r="E113" s="92">
        <v>0.625</v>
      </c>
      <c r="F113" s="86">
        <v>45614</v>
      </c>
      <c r="G113" s="92">
        <v>0.38194444444444442</v>
      </c>
      <c r="H113">
        <v>66.900000000000006</v>
      </c>
      <c r="I113" s="44">
        <v>6</v>
      </c>
      <c r="K113" t="s">
        <v>84</v>
      </c>
      <c r="L113">
        <v>27</v>
      </c>
      <c r="M113">
        <v>33</v>
      </c>
      <c r="N113" t="s">
        <v>101</v>
      </c>
      <c r="O113" t="s">
        <v>101</v>
      </c>
      <c r="S113">
        <v>40</v>
      </c>
      <c r="T113" t="s">
        <v>153</v>
      </c>
      <c r="U113" t="s">
        <v>152</v>
      </c>
      <c r="V113">
        <v>1</v>
      </c>
      <c r="W113" s="100">
        <v>885.22</v>
      </c>
      <c r="X113" s="100">
        <v>885.17</v>
      </c>
      <c r="Y113" s="104">
        <f t="shared" si="26"/>
        <v>7.4738415545692384E-4</v>
      </c>
      <c r="Z113" s="104">
        <f t="shared" si="27"/>
        <v>5.0000000000068212E-2</v>
      </c>
      <c r="AA113" s="100">
        <v>3.7</v>
      </c>
      <c r="AB113" s="100">
        <v>3.7</v>
      </c>
      <c r="AC113" s="106">
        <f t="shared" si="28"/>
        <v>0</v>
      </c>
      <c r="AD113" s="132"/>
      <c r="AE113" s="132"/>
      <c r="AF113" s="106"/>
      <c r="BE113" s="93"/>
      <c r="BK113" s="107"/>
    </row>
    <row r="114" spans="1:63" ht="15" hidden="1" customHeight="1" x14ac:dyDescent="0.25">
      <c r="A114" s="90" t="s">
        <v>587</v>
      </c>
      <c r="B114" s="88">
        <v>105</v>
      </c>
      <c r="C114" s="88">
        <v>14</v>
      </c>
      <c r="D114" s="86">
        <v>45607</v>
      </c>
      <c r="E114" s="92">
        <v>0.35416666666666669</v>
      </c>
      <c r="F114" s="86">
        <v>45614</v>
      </c>
      <c r="G114" s="92">
        <v>0.38194444444444442</v>
      </c>
      <c r="H114">
        <v>143.5</v>
      </c>
      <c r="I114" s="44">
        <v>6</v>
      </c>
      <c r="K114" t="s">
        <v>84</v>
      </c>
      <c r="L114">
        <v>27</v>
      </c>
      <c r="M114">
        <v>33</v>
      </c>
      <c r="N114" t="s">
        <v>101</v>
      </c>
      <c r="O114" t="s">
        <v>101</v>
      </c>
      <c r="S114">
        <v>40</v>
      </c>
      <c r="T114" t="s">
        <v>151</v>
      </c>
      <c r="U114" t="s">
        <v>152</v>
      </c>
      <c r="V114">
        <v>2</v>
      </c>
      <c r="W114" s="100">
        <v>886.82</v>
      </c>
      <c r="X114" s="100">
        <v>886.65</v>
      </c>
      <c r="Y114" s="104">
        <f t="shared" si="26"/>
        <v>1.1846689895475453E-3</v>
      </c>
      <c r="Z114" s="104">
        <f t="shared" si="27"/>
        <v>0.17000000000007276</v>
      </c>
      <c r="AA114" s="100">
        <v>4</v>
      </c>
      <c r="AB114" s="100">
        <v>4.2</v>
      </c>
      <c r="AC114" s="106">
        <f t="shared" si="28"/>
        <v>1.393728222996517E-3</v>
      </c>
      <c r="AD114" s="132"/>
      <c r="AE114" s="132"/>
      <c r="AF114" s="106"/>
      <c r="BE114" s="93"/>
      <c r="BK114" s="107" t="s">
        <v>471</v>
      </c>
    </row>
    <row r="115" spans="1:63" ht="15" hidden="1" customHeight="1" x14ac:dyDescent="0.25">
      <c r="A115" s="90" t="s">
        <v>588</v>
      </c>
      <c r="B115" s="88">
        <v>106</v>
      </c>
      <c r="C115" s="88">
        <v>14</v>
      </c>
      <c r="D115" s="86">
        <v>45614</v>
      </c>
      <c r="E115" s="92">
        <v>0.39930555555555558</v>
      </c>
      <c r="F115" s="86">
        <v>45615</v>
      </c>
      <c r="G115" s="92">
        <v>0.33333333333333331</v>
      </c>
      <c r="H115">
        <v>21.5</v>
      </c>
      <c r="I115" s="44">
        <v>6</v>
      </c>
      <c r="K115" t="s">
        <v>84</v>
      </c>
      <c r="L115">
        <v>27</v>
      </c>
      <c r="M115">
        <v>33</v>
      </c>
      <c r="N115" t="s">
        <v>101</v>
      </c>
      <c r="O115" t="s">
        <v>101</v>
      </c>
      <c r="S115">
        <v>40</v>
      </c>
      <c r="T115" t="s">
        <v>153</v>
      </c>
      <c r="U115" t="s">
        <v>152</v>
      </c>
      <c r="V115">
        <v>2</v>
      </c>
      <c r="W115" s="100">
        <v>885.15</v>
      </c>
      <c r="X115" s="100">
        <v>885.22</v>
      </c>
      <c r="Y115" s="104">
        <f t="shared" si="26"/>
        <v>-3.2558139534906989E-3</v>
      </c>
      <c r="Z115" s="104">
        <f t="shared" si="27"/>
        <v>-7.0000000000050022E-2</v>
      </c>
      <c r="AA115" s="100">
        <v>4.2</v>
      </c>
      <c r="AB115" s="100">
        <v>4.2</v>
      </c>
      <c r="AC115" s="106">
        <f t="shared" si="28"/>
        <v>0</v>
      </c>
      <c r="AD115" s="132"/>
      <c r="AE115" s="132"/>
      <c r="AF115" s="106"/>
      <c r="BE115" s="93"/>
      <c r="BK115" s="107" t="s">
        <v>471</v>
      </c>
    </row>
    <row r="116" spans="1:63" ht="15" hidden="1" customHeight="1" x14ac:dyDescent="0.25">
      <c r="A116" s="90" t="s">
        <v>589</v>
      </c>
      <c r="B116" s="88">
        <v>107</v>
      </c>
      <c r="C116" s="88">
        <v>14</v>
      </c>
      <c r="D116" s="86">
        <v>45615</v>
      </c>
      <c r="E116" s="92">
        <v>0.33680555555555558</v>
      </c>
      <c r="F116" s="86">
        <v>45616</v>
      </c>
      <c r="G116" s="92">
        <v>0.8125</v>
      </c>
      <c r="H116">
        <v>34.200000000000003</v>
      </c>
      <c r="I116" s="44">
        <v>6</v>
      </c>
      <c r="K116" t="s">
        <v>84</v>
      </c>
      <c r="L116">
        <v>27</v>
      </c>
      <c r="M116">
        <v>33</v>
      </c>
      <c r="N116" t="s">
        <v>101</v>
      </c>
      <c r="O116" t="s">
        <v>101</v>
      </c>
      <c r="S116">
        <v>40</v>
      </c>
      <c r="T116" t="s">
        <v>153</v>
      </c>
      <c r="U116" t="s">
        <v>152</v>
      </c>
      <c r="V116">
        <v>2</v>
      </c>
      <c r="W116" s="100">
        <v>885.22</v>
      </c>
      <c r="X116" s="100">
        <v>885.15</v>
      </c>
      <c r="Y116" s="104">
        <f t="shared" si="26"/>
        <v>2.0467836257324567E-3</v>
      </c>
      <c r="Z116" s="104">
        <f t="shared" si="27"/>
        <v>7.0000000000050022E-2</v>
      </c>
      <c r="AA116" s="100">
        <v>4.2</v>
      </c>
      <c r="AB116" s="100">
        <v>4.2</v>
      </c>
      <c r="AC116" s="106">
        <f t="shared" si="28"/>
        <v>0</v>
      </c>
      <c r="AD116" s="132"/>
      <c r="AE116" s="132"/>
      <c r="AF116" s="106"/>
      <c r="BE116" s="93"/>
      <c r="BK116" s="107" t="s">
        <v>472</v>
      </c>
    </row>
    <row r="117" spans="1:63" ht="15" hidden="1" customHeight="1" x14ac:dyDescent="0.25">
      <c r="A117" s="90" t="s">
        <v>590</v>
      </c>
      <c r="B117" s="88">
        <v>108</v>
      </c>
      <c r="C117" s="88">
        <v>14</v>
      </c>
      <c r="D117" s="86">
        <v>45616</v>
      </c>
      <c r="E117" s="92">
        <v>0.3263888888888889</v>
      </c>
      <c r="F117" s="86">
        <v>45624</v>
      </c>
      <c r="G117" s="92">
        <v>0.60416666666666663</v>
      </c>
      <c r="H117">
        <v>168.6</v>
      </c>
      <c r="I117" s="44">
        <v>6</v>
      </c>
      <c r="K117" t="s">
        <v>84</v>
      </c>
      <c r="L117">
        <v>27</v>
      </c>
      <c r="M117">
        <v>33</v>
      </c>
      <c r="N117" t="s">
        <v>101</v>
      </c>
      <c r="O117" t="s">
        <v>101</v>
      </c>
      <c r="S117">
        <v>40</v>
      </c>
      <c r="T117" t="s">
        <v>153</v>
      </c>
      <c r="U117" t="s">
        <v>152</v>
      </c>
      <c r="V117">
        <v>2</v>
      </c>
      <c r="W117" s="115">
        <v>885.15</v>
      </c>
      <c r="X117" s="115">
        <v>885.13</v>
      </c>
      <c r="Y117" s="116">
        <f t="shared" si="26"/>
        <v>1.1862396204022426E-4</v>
      </c>
      <c r="Z117" s="116">
        <f t="shared" si="27"/>
        <v>1.999999999998181E-2</v>
      </c>
      <c r="AA117" s="115">
        <v>4.2</v>
      </c>
      <c r="AB117" s="115">
        <v>4.4000000000000004</v>
      </c>
      <c r="AC117" s="117">
        <f t="shared" si="28"/>
        <v>1.1862396204033226E-3</v>
      </c>
      <c r="AD117" s="147"/>
      <c r="AE117" s="147"/>
      <c r="AF117" s="117"/>
      <c r="BE117" s="93"/>
      <c r="BK117" s="107" t="s">
        <v>473</v>
      </c>
    </row>
    <row r="118" spans="1:63" ht="15" hidden="1" customHeight="1" x14ac:dyDescent="0.25">
      <c r="A118" s="90" t="s">
        <v>591</v>
      </c>
      <c r="B118" s="88">
        <v>109</v>
      </c>
      <c r="C118" s="88">
        <v>13</v>
      </c>
      <c r="D118" s="86">
        <v>45624</v>
      </c>
      <c r="E118" s="92">
        <v>0.41666666666666669</v>
      </c>
      <c r="F118" s="86">
        <v>45632</v>
      </c>
      <c r="G118" s="92">
        <v>0.3888888888888889</v>
      </c>
      <c r="H118">
        <v>166.9</v>
      </c>
      <c r="I118" s="44">
        <v>6</v>
      </c>
      <c r="K118" t="s">
        <v>84</v>
      </c>
      <c r="L118">
        <v>27</v>
      </c>
      <c r="M118">
        <v>33</v>
      </c>
      <c r="N118" t="s">
        <v>101</v>
      </c>
      <c r="O118" t="s">
        <v>101</v>
      </c>
      <c r="S118">
        <v>40</v>
      </c>
      <c r="T118" t="s">
        <v>148</v>
      </c>
      <c r="U118" t="s">
        <v>146</v>
      </c>
      <c r="V118">
        <v>1</v>
      </c>
      <c r="W118" s="146">
        <v>878.15</v>
      </c>
      <c r="X118" s="146">
        <v>877.2</v>
      </c>
      <c r="Y118" s="145">
        <f>IF(OR(ISBLANK(W118),ISBLANK(X118),ISBLANK(H118)), "---", (W118-X118)/H118)</f>
        <v>5.6920311563806577E-3</v>
      </c>
      <c r="Z118" s="145">
        <f>W118-X118</f>
        <v>0.94999999999993179</v>
      </c>
      <c r="AA118" s="146">
        <v>3.7</v>
      </c>
      <c r="AB118" s="146">
        <v>3.9</v>
      </c>
      <c r="AC118" s="148">
        <f>IF(OR(ISBLANK(AB118),ISBLANK(AA118),ISBLANK(H118)), "---", (AB118-AA118)/H118)</f>
        <v>1.1983223487118018E-3</v>
      </c>
      <c r="AD118" s="149"/>
      <c r="AE118" s="149"/>
      <c r="AF118" s="148"/>
      <c r="BE118" s="93"/>
      <c r="BK118" s="107"/>
    </row>
    <row r="119" spans="1:63" ht="15" hidden="1" customHeight="1" x14ac:dyDescent="0.25">
      <c r="A119" s="90" t="s">
        <v>592</v>
      </c>
      <c r="B119" s="88">
        <v>110</v>
      </c>
      <c r="C119" s="88">
        <v>14</v>
      </c>
      <c r="D119" s="86">
        <v>45624</v>
      </c>
      <c r="E119" s="92">
        <v>0.625</v>
      </c>
      <c r="F119" s="86">
        <v>45632</v>
      </c>
      <c r="G119" s="92">
        <v>0.41666666666666669</v>
      </c>
      <c r="H119">
        <v>164</v>
      </c>
      <c r="I119" s="44">
        <v>6</v>
      </c>
      <c r="K119" t="s">
        <v>84</v>
      </c>
      <c r="L119">
        <v>27</v>
      </c>
      <c r="M119">
        <v>33</v>
      </c>
      <c r="N119" t="s">
        <v>101</v>
      </c>
      <c r="O119" t="s">
        <v>101</v>
      </c>
      <c r="S119">
        <v>40</v>
      </c>
      <c r="T119" t="s">
        <v>153</v>
      </c>
      <c r="U119" t="s">
        <v>152</v>
      </c>
      <c r="V119">
        <v>2</v>
      </c>
      <c r="W119" s="146">
        <v>885.13</v>
      </c>
      <c r="X119" s="146">
        <v>885.04</v>
      </c>
      <c r="Y119" s="145">
        <f t="shared" si="26"/>
        <v>5.4878048780507217E-4</v>
      </c>
      <c r="Z119" s="145">
        <f t="shared" si="27"/>
        <v>9.0000000000031832E-2</v>
      </c>
      <c r="AA119" s="146">
        <v>4.4000000000000004</v>
      </c>
      <c r="AB119" s="146">
        <v>4.5</v>
      </c>
      <c r="AC119" s="148">
        <f t="shared" si="28"/>
        <v>6.0975609756097344E-4</v>
      </c>
      <c r="AD119" s="149"/>
      <c r="AE119" s="149"/>
      <c r="AF119" s="148"/>
      <c r="BE119" s="93"/>
      <c r="BK119" s="107"/>
    </row>
    <row r="120" spans="1:63" ht="15" hidden="1" customHeight="1" x14ac:dyDescent="0.25">
      <c r="A120" s="90" t="s">
        <v>593</v>
      </c>
      <c r="B120" s="88">
        <v>111</v>
      </c>
      <c r="C120" s="88">
        <v>13</v>
      </c>
      <c r="D120" s="86">
        <v>45632</v>
      </c>
      <c r="E120" s="92">
        <v>0.40972222222222221</v>
      </c>
      <c r="F120" s="86">
        <v>45638</v>
      </c>
      <c r="G120" s="92">
        <v>0.31944444444444442</v>
      </c>
      <c r="H120">
        <v>128.69999999999999</v>
      </c>
      <c r="I120" s="44">
        <v>6</v>
      </c>
      <c r="K120" t="s">
        <v>84</v>
      </c>
      <c r="L120">
        <v>27</v>
      </c>
      <c r="M120">
        <v>33</v>
      </c>
      <c r="N120" t="s">
        <v>101</v>
      </c>
      <c r="O120" t="s">
        <v>101</v>
      </c>
      <c r="S120">
        <v>40</v>
      </c>
      <c r="T120" t="s">
        <v>148</v>
      </c>
      <c r="U120" t="s">
        <v>146</v>
      </c>
      <c r="V120">
        <v>1</v>
      </c>
      <c r="W120" s="146">
        <v>877.2</v>
      </c>
      <c r="X120" s="146">
        <v>875.95</v>
      </c>
      <c r="Y120" s="145">
        <f>IF(OR(ISBLANK(W120),ISBLANK(X120),ISBLANK(H120)), "---", (W120-X120)/H120)</f>
        <v>9.7125097125097138E-3</v>
      </c>
      <c r="Z120" s="145">
        <f>W120-X120</f>
        <v>1.25</v>
      </c>
      <c r="AA120" s="146">
        <v>3.9</v>
      </c>
      <c r="AB120" s="146">
        <v>4.0999999999999996</v>
      </c>
      <c r="AC120" s="148">
        <f>IF(OR(ISBLANK(AB120),ISBLANK(AA120),ISBLANK(H120)), "---", (AB120-AA120)/H120)</f>
        <v>1.554001554001552E-3</v>
      </c>
      <c r="AD120" s="149"/>
      <c r="AE120" s="149"/>
      <c r="AF120" s="148"/>
    </row>
    <row r="121" spans="1:63" ht="15" hidden="1" customHeight="1" x14ac:dyDescent="0.25">
      <c r="A121" s="90" t="s">
        <v>594</v>
      </c>
      <c r="B121" s="88">
        <v>112</v>
      </c>
      <c r="C121" s="88">
        <v>14</v>
      </c>
      <c r="D121" s="86">
        <v>45632</v>
      </c>
      <c r="E121" s="92">
        <v>0.43055555555555558</v>
      </c>
      <c r="F121" s="86">
        <v>45638</v>
      </c>
      <c r="G121" s="92">
        <v>0.59722222222222221</v>
      </c>
      <c r="H121">
        <v>98.82</v>
      </c>
      <c r="I121" s="44">
        <v>6</v>
      </c>
      <c r="K121" t="s">
        <v>84</v>
      </c>
      <c r="L121">
        <v>27</v>
      </c>
      <c r="M121">
        <v>33</v>
      </c>
      <c r="N121" t="s">
        <v>101</v>
      </c>
      <c r="O121" t="s">
        <v>101</v>
      </c>
      <c r="S121">
        <v>40</v>
      </c>
      <c r="T121" t="s">
        <v>153</v>
      </c>
      <c r="U121" t="s">
        <v>152</v>
      </c>
      <c r="V121">
        <v>2</v>
      </c>
      <c r="W121" s="146">
        <v>885.04</v>
      </c>
      <c r="X121" s="146">
        <v>884.95</v>
      </c>
      <c r="Y121" s="145">
        <f>IF(OR(ISBLANK(W121),ISBLANK(X121),ISBLANK(H121)), "---", (W121-X121)/H121)</f>
        <v>9.1074681238532843E-4</v>
      </c>
      <c r="Z121" s="145">
        <f>W121-X121</f>
        <v>8.9999999999918145E-2</v>
      </c>
      <c r="AA121" s="146">
        <v>4.5</v>
      </c>
      <c r="AB121" s="146">
        <v>4.5</v>
      </c>
      <c r="AC121" s="148">
        <f>IF(OR(ISBLANK(AB121),ISBLANK(AA121),ISBLANK(H121)), "---", (AB121-AA121)/H121)</f>
        <v>0</v>
      </c>
      <c r="AD121" s="149"/>
      <c r="AE121" s="149"/>
      <c r="AF121" s="148"/>
    </row>
    <row r="122" spans="1:63" ht="15" hidden="1" customHeight="1" x14ac:dyDescent="0.25">
      <c r="A122" s="90" t="s">
        <v>595</v>
      </c>
      <c r="B122" s="88">
        <v>113</v>
      </c>
      <c r="C122" s="88">
        <v>13</v>
      </c>
      <c r="D122" s="86">
        <v>45638</v>
      </c>
      <c r="E122" s="92">
        <v>0.34166666666666667</v>
      </c>
      <c r="F122" s="86">
        <v>45645</v>
      </c>
      <c r="G122" s="92">
        <v>0.66111111111111109</v>
      </c>
      <c r="H122">
        <v>73.2</v>
      </c>
      <c r="I122" s="44">
        <v>6</v>
      </c>
      <c r="K122" t="s">
        <v>84</v>
      </c>
      <c r="L122">
        <v>27</v>
      </c>
      <c r="M122">
        <v>33</v>
      </c>
      <c r="N122" t="s">
        <v>101</v>
      </c>
      <c r="O122" t="s">
        <v>101</v>
      </c>
      <c r="S122">
        <v>40</v>
      </c>
      <c r="T122" t="s">
        <v>148</v>
      </c>
      <c r="U122" t="s">
        <v>146</v>
      </c>
      <c r="V122">
        <v>1</v>
      </c>
      <c r="W122" s="146">
        <v>875.95</v>
      </c>
      <c r="X122" s="146">
        <v>875.01</v>
      </c>
      <c r="Y122" s="145">
        <f t="shared" ref="Y122:Y134" si="29">IF(OR(ISBLANK(W122),ISBLANK(X122),ISBLANK(H122)), "---", (W122-X122)/H122)</f>
        <v>1.2841530054645554E-2</v>
      </c>
      <c r="Z122" s="145">
        <f t="shared" ref="Z122:Z134" si="30">W122-X122</f>
        <v>0.94000000000005457</v>
      </c>
      <c r="AA122" s="146">
        <v>4.0999999999999996</v>
      </c>
      <c r="AB122" s="146">
        <v>4.0999999999999996</v>
      </c>
      <c r="AC122" s="148">
        <f t="shared" ref="AC122:AC134" si="31">IF(OR(ISBLANK(AB122),ISBLANK(AA122),ISBLANK(H122)), "---", (AB122-AA122)/H122)</f>
        <v>0</v>
      </c>
      <c r="AD122" s="149"/>
      <c r="AE122" s="149"/>
      <c r="AF122" s="148"/>
    </row>
    <row r="123" spans="1:63" ht="15" hidden="1" customHeight="1" x14ac:dyDescent="0.25">
      <c r="A123" s="90" t="s">
        <v>596</v>
      </c>
      <c r="B123" s="88">
        <v>114</v>
      </c>
      <c r="C123" s="88">
        <v>14</v>
      </c>
      <c r="D123" s="86">
        <v>45638</v>
      </c>
      <c r="E123" s="92">
        <v>0.61458333333333337</v>
      </c>
      <c r="F123" s="86">
        <v>45645</v>
      </c>
      <c r="G123" s="92">
        <v>0.63888888888888884</v>
      </c>
      <c r="H123">
        <v>167.8</v>
      </c>
      <c r="I123" s="44">
        <v>6</v>
      </c>
      <c r="K123" t="s">
        <v>84</v>
      </c>
      <c r="L123">
        <v>27</v>
      </c>
      <c r="M123">
        <v>33</v>
      </c>
      <c r="N123" t="s">
        <v>101</v>
      </c>
      <c r="O123" t="s">
        <v>101</v>
      </c>
      <c r="S123">
        <v>40</v>
      </c>
      <c r="T123" t="s">
        <v>153</v>
      </c>
      <c r="U123" t="s">
        <v>152</v>
      </c>
      <c r="V123">
        <v>2</v>
      </c>
      <c r="W123" s="146">
        <v>884.95</v>
      </c>
      <c r="X123" s="146">
        <v>884.86</v>
      </c>
      <c r="Y123" s="145">
        <f t="shared" si="29"/>
        <v>5.3635280095370573E-4</v>
      </c>
      <c r="Z123" s="145">
        <f t="shared" si="30"/>
        <v>9.0000000000031832E-2</v>
      </c>
      <c r="AA123" s="146">
        <v>4.5</v>
      </c>
      <c r="AB123" s="146">
        <v>4.5999999999999996</v>
      </c>
      <c r="AC123" s="148">
        <f t="shared" si="31"/>
        <v>5.9594755661501568E-4</v>
      </c>
      <c r="AD123" s="149"/>
      <c r="AE123" s="149"/>
      <c r="AF123" s="148"/>
    </row>
    <row r="124" spans="1:63" ht="15" hidden="1" customHeight="1" x14ac:dyDescent="0.25">
      <c r="A124" s="90" t="s">
        <v>597</v>
      </c>
      <c r="B124" s="88">
        <v>115</v>
      </c>
      <c r="C124" s="88">
        <v>14</v>
      </c>
      <c r="D124" s="86">
        <v>45645</v>
      </c>
      <c r="E124" s="92">
        <v>0.65277777777777779</v>
      </c>
      <c r="F124" s="86">
        <v>45671</v>
      </c>
      <c r="G124" s="92">
        <v>0.3923611111111111</v>
      </c>
      <c r="H124">
        <v>280</v>
      </c>
      <c r="I124" s="44">
        <v>6</v>
      </c>
      <c r="K124" t="s">
        <v>84</v>
      </c>
      <c r="L124">
        <v>27</v>
      </c>
      <c r="M124">
        <v>33</v>
      </c>
      <c r="N124" t="s">
        <v>101</v>
      </c>
      <c r="O124" t="s">
        <v>101</v>
      </c>
      <c r="S124">
        <v>40</v>
      </c>
      <c r="T124" t="s">
        <v>153</v>
      </c>
      <c r="U124" t="s">
        <v>152</v>
      </c>
      <c r="V124">
        <v>2</v>
      </c>
      <c r="W124" s="146">
        <v>884.86</v>
      </c>
      <c r="X124" s="146">
        <v>884.71</v>
      </c>
      <c r="Y124" s="145">
        <f t="shared" si="29"/>
        <v>5.3571428571420453E-4</v>
      </c>
      <c r="Z124" s="145">
        <f t="shared" si="30"/>
        <v>0.14999999999997726</v>
      </c>
      <c r="AA124" s="146">
        <v>4.5999999999999996</v>
      </c>
      <c r="AB124" s="146">
        <v>4.8</v>
      </c>
      <c r="AC124" s="148">
        <f t="shared" si="31"/>
        <v>7.1428571428571494E-4</v>
      </c>
      <c r="AD124" s="149"/>
      <c r="AE124" s="149"/>
      <c r="AF124" s="148"/>
    </row>
    <row r="125" spans="1:63" ht="15" hidden="1" customHeight="1" x14ac:dyDescent="0.25">
      <c r="A125" s="90" t="s">
        <v>598</v>
      </c>
      <c r="B125" s="88">
        <v>116</v>
      </c>
      <c r="C125" s="88">
        <v>13</v>
      </c>
      <c r="D125" s="86">
        <v>45645</v>
      </c>
      <c r="E125" s="92">
        <v>0.69097222222222221</v>
      </c>
      <c r="F125" s="86">
        <v>45673</v>
      </c>
      <c r="G125" s="92">
        <v>0.50694444444444442</v>
      </c>
      <c r="H125">
        <v>172.8</v>
      </c>
      <c r="I125" s="44">
        <v>6</v>
      </c>
      <c r="K125" t="s">
        <v>84</v>
      </c>
      <c r="L125">
        <v>27</v>
      </c>
      <c r="M125">
        <v>33</v>
      </c>
      <c r="N125" t="s">
        <v>101</v>
      </c>
      <c r="O125" t="s">
        <v>101</v>
      </c>
      <c r="S125">
        <v>40</v>
      </c>
      <c r="T125" t="s">
        <v>148</v>
      </c>
      <c r="U125" t="s">
        <v>146</v>
      </c>
      <c r="V125">
        <v>1</v>
      </c>
      <c r="W125" s="146">
        <v>875.01</v>
      </c>
      <c r="X125" s="146">
        <v>870.08</v>
      </c>
      <c r="Y125" s="145">
        <f t="shared" si="29"/>
        <v>2.8530092592592302E-2</v>
      </c>
      <c r="Z125" s="145">
        <f t="shared" si="30"/>
        <v>4.92999999999995</v>
      </c>
      <c r="AA125" s="146">
        <v>4.0999999999999996</v>
      </c>
      <c r="AB125" s="146">
        <v>4.4000000000000004</v>
      </c>
      <c r="AC125" s="148">
        <f t="shared" si="31"/>
        <v>1.7361111111111151E-3</v>
      </c>
      <c r="AD125" s="149"/>
      <c r="AE125" s="149"/>
      <c r="AF125" s="148"/>
    </row>
    <row r="126" spans="1:63" ht="15" hidden="1" customHeight="1" x14ac:dyDescent="0.25">
      <c r="A126" s="90" t="s">
        <v>599</v>
      </c>
      <c r="B126" s="88">
        <v>117</v>
      </c>
      <c r="C126" s="88">
        <v>14</v>
      </c>
      <c r="D126" s="86">
        <v>45671</v>
      </c>
      <c r="E126" s="92">
        <v>0.4201388888888889</v>
      </c>
      <c r="F126" s="86">
        <v>45686</v>
      </c>
      <c r="G126" s="92">
        <v>0.37152777777777779</v>
      </c>
      <c r="H126">
        <v>292.5</v>
      </c>
      <c r="I126" s="44">
        <v>6</v>
      </c>
      <c r="K126" t="s">
        <v>84</v>
      </c>
      <c r="L126">
        <v>27</v>
      </c>
      <c r="M126">
        <v>33</v>
      </c>
      <c r="N126" t="s">
        <v>101</v>
      </c>
      <c r="O126" t="s">
        <v>101</v>
      </c>
      <c r="S126">
        <v>40</v>
      </c>
      <c r="T126" t="s">
        <v>153</v>
      </c>
      <c r="U126" t="s">
        <v>152</v>
      </c>
      <c r="V126">
        <v>2</v>
      </c>
      <c r="W126" s="146">
        <v>884.71</v>
      </c>
      <c r="X126" s="146">
        <v>884.62</v>
      </c>
      <c r="Y126" s="145">
        <f t="shared" si="29"/>
        <v>3.076923076924165E-4</v>
      </c>
      <c r="Z126" s="145">
        <f t="shared" si="30"/>
        <v>9.0000000000031832E-2</v>
      </c>
      <c r="AA126" s="146">
        <v>4.8</v>
      </c>
      <c r="AB126" s="146">
        <v>5.0999999999999996</v>
      </c>
      <c r="AC126" s="148">
        <f t="shared" si="31"/>
        <v>1.025641025641025E-3</v>
      </c>
      <c r="AD126" s="149"/>
      <c r="AE126" s="149"/>
      <c r="AF126" s="148"/>
      <c r="BK126" t="s">
        <v>475</v>
      </c>
    </row>
    <row r="127" spans="1:63" ht="15" hidden="1" customHeight="1" x14ac:dyDescent="0.25">
      <c r="A127" s="90" t="s">
        <v>600</v>
      </c>
      <c r="B127" s="88">
        <v>118</v>
      </c>
      <c r="C127" s="88">
        <v>13</v>
      </c>
      <c r="D127" s="86">
        <v>45674</v>
      </c>
      <c r="E127" s="92">
        <v>0.33333333333333331</v>
      </c>
      <c r="F127" s="86">
        <v>45681</v>
      </c>
      <c r="G127" s="92">
        <v>0.39791666666666664</v>
      </c>
      <c r="H127">
        <v>133.6</v>
      </c>
      <c r="I127" s="44">
        <v>6</v>
      </c>
      <c r="K127" t="s">
        <v>84</v>
      </c>
      <c r="L127">
        <v>27</v>
      </c>
      <c r="M127">
        <v>33</v>
      </c>
      <c r="N127" t="s">
        <v>101</v>
      </c>
      <c r="O127" t="s">
        <v>101</v>
      </c>
      <c r="S127">
        <v>40</v>
      </c>
      <c r="T127" t="s">
        <v>148</v>
      </c>
      <c r="U127" t="s">
        <v>146</v>
      </c>
      <c r="V127">
        <v>1</v>
      </c>
      <c r="W127" s="146">
        <v>870.08</v>
      </c>
      <c r="X127" s="146">
        <v>864.7</v>
      </c>
      <c r="Y127" s="145">
        <f t="shared" si="29"/>
        <v>4.0269461077844279E-2</v>
      </c>
      <c r="Z127" s="145">
        <f t="shared" si="30"/>
        <v>5.3799999999999955</v>
      </c>
      <c r="AA127" s="146">
        <v>4.4000000000000004</v>
      </c>
      <c r="AB127" s="146">
        <v>4.0999999999999996</v>
      </c>
      <c r="AC127" s="148">
        <f t="shared" si="31"/>
        <v>-2.2455089820359337E-3</v>
      </c>
      <c r="AD127" s="149"/>
      <c r="AE127" s="149"/>
      <c r="AF127" s="148"/>
    </row>
    <row r="128" spans="1:63" ht="15" hidden="1" customHeight="1" x14ac:dyDescent="0.25">
      <c r="A128" s="90" t="s">
        <v>601</v>
      </c>
      <c r="B128" s="88">
        <v>119</v>
      </c>
      <c r="C128" s="88">
        <v>13</v>
      </c>
      <c r="D128" s="86">
        <v>45681</v>
      </c>
      <c r="E128" s="92">
        <v>0.44374999999999998</v>
      </c>
      <c r="F128" s="86">
        <v>45692</v>
      </c>
      <c r="G128" s="92">
        <v>0.38333333333333336</v>
      </c>
      <c r="H128">
        <v>20.8</v>
      </c>
      <c r="I128" s="44">
        <v>6</v>
      </c>
      <c r="K128" t="s">
        <v>84</v>
      </c>
      <c r="L128">
        <v>27</v>
      </c>
      <c r="M128">
        <v>33</v>
      </c>
      <c r="N128" t="s">
        <v>101</v>
      </c>
      <c r="O128" t="s">
        <v>101</v>
      </c>
      <c r="S128">
        <v>40</v>
      </c>
      <c r="T128" t="s">
        <v>148</v>
      </c>
      <c r="U128" t="s">
        <v>146</v>
      </c>
      <c r="V128">
        <v>1</v>
      </c>
      <c r="W128" s="146">
        <v>864.7</v>
      </c>
      <c r="X128" s="146">
        <v>863.5</v>
      </c>
      <c r="Y128" s="145">
        <f t="shared" si="29"/>
        <v>5.7692307692309874E-2</v>
      </c>
      <c r="Z128" s="145">
        <f t="shared" si="30"/>
        <v>1.2000000000000455</v>
      </c>
      <c r="AA128" s="146">
        <v>4.0999999999999996</v>
      </c>
      <c r="AB128" s="146">
        <v>4.3</v>
      </c>
      <c r="AC128" s="148">
        <f t="shared" si="31"/>
        <v>9.6153846153846229E-3</v>
      </c>
      <c r="AD128" s="149"/>
      <c r="AE128" s="149"/>
      <c r="AF128" s="148"/>
      <c r="BK128" t="s">
        <v>476</v>
      </c>
    </row>
    <row r="129" spans="1:63" ht="15" customHeight="1" x14ac:dyDescent="0.25">
      <c r="A129" s="90" t="s">
        <v>602</v>
      </c>
      <c r="B129" s="88">
        <v>120</v>
      </c>
      <c r="C129" s="88">
        <v>14</v>
      </c>
      <c r="D129" s="86">
        <v>45686</v>
      </c>
      <c r="E129" s="92">
        <v>0.625</v>
      </c>
      <c r="F129" s="86">
        <v>45687</v>
      </c>
      <c r="G129" s="92">
        <v>0.41666666666666669</v>
      </c>
      <c r="H129">
        <v>19.600000000000001</v>
      </c>
      <c r="I129" s="44">
        <v>6</v>
      </c>
      <c r="K129" t="s">
        <v>84</v>
      </c>
      <c r="L129">
        <v>27</v>
      </c>
      <c r="M129">
        <v>33</v>
      </c>
      <c r="N129" t="s">
        <v>101</v>
      </c>
      <c r="O129" t="s">
        <v>101</v>
      </c>
      <c r="S129">
        <v>40</v>
      </c>
      <c r="T129" t="s">
        <v>474</v>
      </c>
      <c r="U129" t="s">
        <v>481</v>
      </c>
      <c r="V129">
        <v>2</v>
      </c>
      <c r="W129" s="146">
        <v>884.08</v>
      </c>
      <c r="X129" s="146">
        <v>884.08</v>
      </c>
      <c r="Y129" s="145">
        <f t="shared" si="29"/>
        <v>0</v>
      </c>
      <c r="Z129" s="145">
        <f t="shared" si="30"/>
        <v>0</v>
      </c>
      <c r="AA129" s="146">
        <v>5.0999999999999996</v>
      </c>
      <c r="AB129" s="146">
        <v>5</v>
      </c>
      <c r="AC129" s="148">
        <f t="shared" si="31"/>
        <v>-5.102040816326512E-3</v>
      </c>
      <c r="AD129" s="149"/>
      <c r="AE129" s="149"/>
      <c r="AF129" s="148"/>
    </row>
    <row r="130" spans="1:63" ht="15" customHeight="1" x14ac:dyDescent="0.25">
      <c r="A130" s="90" t="s">
        <v>603</v>
      </c>
      <c r="B130" s="88">
        <v>121</v>
      </c>
      <c r="C130" s="88">
        <v>14</v>
      </c>
      <c r="D130" s="86">
        <v>45687</v>
      </c>
      <c r="E130" s="92">
        <v>0.5625</v>
      </c>
      <c r="F130" s="86">
        <v>45691</v>
      </c>
      <c r="G130" s="92">
        <v>0.52083333333333337</v>
      </c>
      <c r="H130">
        <v>94.8</v>
      </c>
      <c r="I130" s="44">
        <v>6</v>
      </c>
      <c r="K130" t="s">
        <v>84</v>
      </c>
      <c r="L130">
        <v>27</v>
      </c>
      <c r="M130">
        <v>33</v>
      </c>
      <c r="N130" t="s">
        <v>101</v>
      </c>
      <c r="O130" t="s">
        <v>101</v>
      </c>
      <c r="S130">
        <v>40</v>
      </c>
      <c r="T130" t="s">
        <v>474</v>
      </c>
      <c r="U130" t="s">
        <v>481</v>
      </c>
      <c r="V130">
        <v>2</v>
      </c>
      <c r="W130" s="146">
        <v>884.08</v>
      </c>
      <c r="X130" s="146">
        <v>883.61</v>
      </c>
      <c r="Y130" s="145">
        <f t="shared" si="29"/>
        <v>4.9578059071732836E-3</v>
      </c>
      <c r="Z130" s="145">
        <f t="shared" si="30"/>
        <v>0.47000000000002728</v>
      </c>
      <c r="AA130" s="146">
        <v>5</v>
      </c>
      <c r="AB130" s="146">
        <v>5.0999999999999996</v>
      </c>
      <c r="AC130" s="148">
        <f t="shared" si="31"/>
        <v>1.0548523206751017E-3</v>
      </c>
      <c r="AD130" s="149"/>
      <c r="AE130" s="149"/>
      <c r="AF130" s="148"/>
    </row>
    <row r="131" spans="1:63" ht="15" customHeight="1" x14ac:dyDescent="0.25">
      <c r="A131" s="90" t="s">
        <v>604</v>
      </c>
      <c r="B131" s="88">
        <v>122</v>
      </c>
      <c r="C131" s="88">
        <v>14</v>
      </c>
      <c r="D131" s="86">
        <v>45691</v>
      </c>
      <c r="E131" s="92">
        <v>0.54166666666666663</v>
      </c>
      <c r="F131" s="86">
        <v>45694</v>
      </c>
      <c r="G131" s="92">
        <v>0.51875000000000004</v>
      </c>
      <c r="H131">
        <v>71.5</v>
      </c>
      <c r="I131" s="44">
        <v>6</v>
      </c>
      <c r="K131" t="s">
        <v>84</v>
      </c>
      <c r="L131">
        <v>27</v>
      </c>
      <c r="M131">
        <v>33</v>
      </c>
      <c r="N131" t="s">
        <v>101</v>
      </c>
      <c r="O131" t="s">
        <v>101</v>
      </c>
      <c r="S131">
        <v>40</v>
      </c>
      <c r="T131" t="s">
        <v>474</v>
      </c>
      <c r="U131" t="s">
        <v>481</v>
      </c>
      <c r="V131">
        <v>2</v>
      </c>
      <c r="W131" s="146">
        <v>883.61</v>
      </c>
      <c r="X131" s="146">
        <v>882.56</v>
      </c>
      <c r="Y131" s="145">
        <f t="shared" si="29"/>
        <v>1.4685314685315639E-2</v>
      </c>
      <c r="Z131" s="145">
        <f t="shared" si="30"/>
        <v>1.0500000000000682</v>
      </c>
      <c r="AA131" s="146">
        <v>5.0999999999999996</v>
      </c>
      <c r="AB131" s="146">
        <v>5.2</v>
      </c>
      <c r="AC131" s="148">
        <f t="shared" si="31"/>
        <v>1.398601398601406E-3</v>
      </c>
      <c r="AD131" s="149"/>
      <c r="AE131" s="149"/>
      <c r="AF131" s="148"/>
    </row>
    <row r="132" spans="1:63" ht="15" hidden="1" customHeight="1" x14ac:dyDescent="0.25">
      <c r="A132" s="90" t="s">
        <v>605</v>
      </c>
      <c r="B132" s="88">
        <v>123</v>
      </c>
      <c r="C132" s="88">
        <v>13</v>
      </c>
      <c r="D132" s="86">
        <v>45692</v>
      </c>
      <c r="E132" s="92">
        <v>0.63055555555555554</v>
      </c>
      <c r="F132" s="86">
        <v>45695</v>
      </c>
      <c r="G132" s="92">
        <v>0.36388888888888887</v>
      </c>
      <c r="H132">
        <v>65.599999999999994</v>
      </c>
      <c r="I132" s="44">
        <v>6</v>
      </c>
      <c r="K132" t="s">
        <v>84</v>
      </c>
      <c r="L132">
        <v>27</v>
      </c>
      <c r="M132">
        <v>33</v>
      </c>
      <c r="N132" t="s">
        <v>101</v>
      </c>
      <c r="O132" t="s">
        <v>101</v>
      </c>
      <c r="S132">
        <v>40</v>
      </c>
      <c r="T132" t="s">
        <v>148</v>
      </c>
      <c r="U132" t="s">
        <v>146</v>
      </c>
      <c r="V132">
        <v>1</v>
      </c>
      <c r="W132" s="146">
        <v>863.5</v>
      </c>
      <c r="X132" s="146">
        <v>845.81</v>
      </c>
      <c r="Y132" s="145">
        <f t="shared" si="29"/>
        <v>0.26966463414634234</v>
      </c>
      <c r="Z132" s="145">
        <f t="shared" si="30"/>
        <v>17.690000000000055</v>
      </c>
      <c r="AA132" s="146">
        <v>4.3</v>
      </c>
      <c r="AB132" s="146">
        <v>4.3</v>
      </c>
      <c r="AC132" s="148">
        <f t="shared" si="31"/>
        <v>0</v>
      </c>
      <c r="AD132" s="149"/>
      <c r="AE132" s="149"/>
      <c r="AF132" s="148"/>
      <c r="BK132" t="s">
        <v>477</v>
      </c>
    </row>
    <row r="133" spans="1:63" ht="15" customHeight="1" x14ac:dyDescent="0.25">
      <c r="A133" s="90" t="s">
        <v>606</v>
      </c>
      <c r="B133" s="88">
        <v>124</v>
      </c>
      <c r="C133" s="88">
        <v>14</v>
      </c>
      <c r="D133" s="86">
        <v>45694</v>
      </c>
      <c r="E133" s="92">
        <v>0.53194444444444444</v>
      </c>
      <c r="F133" s="86">
        <v>45702</v>
      </c>
      <c r="G133" s="92">
        <v>0.51527777777777772</v>
      </c>
      <c r="H133">
        <v>190.7</v>
      </c>
      <c r="I133" s="44">
        <v>6</v>
      </c>
      <c r="K133" t="s">
        <v>84</v>
      </c>
      <c r="L133">
        <v>27</v>
      </c>
      <c r="M133">
        <v>33</v>
      </c>
      <c r="N133" t="s">
        <v>101</v>
      </c>
      <c r="O133" t="s">
        <v>101</v>
      </c>
      <c r="S133">
        <v>40</v>
      </c>
      <c r="T133" t="s">
        <v>474</v>
      </c>
      <c r="U133" t="s">
        <v>481</v>
      </c>
      <c r="V133">
        <v>2</v>
      </c>
      <c r="W133" s="146">
        <v>882.56</v>
      </c>
      <c r="X133" s="146">
        <v>872.83</v>
      </c>
      <c r="Y133" s="145">
        <f t="shared" si="29"/>
        <v>5.1022548505505534E-2</v>
      </c>
      <c r="Z133" s="145">
        <f t="shared" si="30"/>
        <v>9.7299999999999045</v>
      </c>
      <c r="AA133" s="146">
        <v>5.2</v>
      </c>
      <c r="AB133" s="146">
        <v>5.0999999999999996</v>
      </c>
      <c r="AC133" s="148">
        <f t="shared" si="31"/>
        <v>-5.2438384897745432E-4</v>
      </c>
      <c r="AD133" s="149"/>
      <c r="AE133" s="149"/>
      <c r="AF133" s="148"/>
    </row>
    <row r="134" spans="1:63" ht="15" hidden="1" customHeight="1" x14ac:dyDescent="0.25">
      <c r="A134" s="90" t="s">
        <v>607</v>
      </c>
      <c r="B134" s="88">
        <v>125</v>
      </c>
      <c r="C134" s="88">
        <v>13</v>
      </c>
      <c r="D134" s="86">
        <v>45698</v>
      </c>
      <c r="E134" s="92">
        <v>0.31111111111111112</v>
      </c>
      <c r="F134" s="86">
        <v>45700</v>
      </c>
      <c r="G134" s="92">
        <v>0.55069444444444449</v>
      </c>
      <c r="H134">
        <v>50.8</v>
      </c>
      <c r="I134" s="44">
        <v>6</v>
      </c>
      <c r="K134" t="s">
        <v>84</v>
      </c>
      <c r="L134">
        <v>27</v>
      </c>
      <c r="M134">
        <v>33</v>
      </c>
      <c r="N134" t="s">
        <v>101</v>
      </c>
      <c r="O134" t="s">
        <v>101</v>
      </c>
      <c r="S134">
        <v>40</v>
      </c>
      <c r="T134" t="s">
        <v>148</v>
      </c>
      <c r="U134" t="s">
        <v>146</v>
      </c>
      <c r="V134">
        <v>1</v>
      </c>
      <c r="W134" s="146">
        <v>845.61</v>
      </c>
      <c r="X134" s="146">
        <v>837.86</v>
      </c>
      <c r="Y134" s="145">
        <f t="shared" si="29"/>
        <v>0.15255905511811024</v>
      </c>
      <c r="Z134" s="145">
        <f t="shared" si="30"/>
        <v>7.75</v>
      </c>
      <c r="AA134" s="146">
        <v>4.3</v>
      </c>
      <c r="AB134" s="146">
        <v>4.3</v>
      </c>
      <c r="AC134" s="148">
        <f t="shared" si="31"/>
        <v>0</v>
      </c>
      <c r="AD134" s="149"/>
      <c r="AE134" s="149"/>
      <c r="AF134" s="148"/>
      <c r="BK134" t="s">
        <v>478</v>
      </c>
    </row>
    <row r="135" spans="1:63" ht="15" customHeight="1" x14ac:dyDescent="0.25">
      <c r="A135" s="90" t="s">
        <v>608</v>
      </c>
      <c r="B135" s="88">
        <v>126</v>
      </c>
      <c r="C135" s="88">
        <v>13</v>
      </c>
      <c r="D135" s="86">
        <v>45700</v>
      </c>
      <c r="E135" s="92">
        <v>0.59375</v>
      </c>
      <c r="F135" s="86">
        <v>45705</v>
      </c>
      <c r="G135" s="92">
        <v>0.53055555555555556</v>
      </c>
      <c r="H135">
        <v>87.8</v>
      </c>
      <c r="I135" s="44">
        <v>6</v>
      </c>
      <c r="K135" t="s">
        <v>84</v>
      </c>
      <c r="L135">
        <v>27</v>
      </c>
      <c r="M135">
        <v>33</v>
      </c>
      <c r="N135" t="s">
        <v>101</v>
      </c>
      <c r="O135" t="s">
        <v>101</v>
      </c>
      <c r="S135">
        <v>40</v>
      </c>
      <c r="T135" t="s">
        <v>479</v>
      </c>
      <c r="U135" t="s">
        <v>481</v>
      </c>
      <c r="V135">
        <v>1</v>
      </c>
      <c r="W135" s="146">
        <v>884.48</v>
      </c>
      <c r="X135" s="146">
        <v>884.01</v>
      </c>
      <c r="Y135" s="145">
        <f t="shared" ref="Y135:Y148" si="32">IF(OR(ISBLANK(W135),ISBLANK(X135),ISBLANK(H135)), "---", (W135-X135)/H135)</f>
        <v>5.3530751708431353E-3</v>
      </c>
      <c r="Z135" s="145">
        <f t="shared" ref="Z135:Z148" si="33">W135-X135</f>
        <v>0.47000000000002728</v>
      </c>
      <c r="AA135" s="146">
        <v>4.3</v>
      </c>
      <c r="AB135" s="146">
        <v>4.4000000000000004</v>
      </c>
      <c r="AC135" s="148">
        <f t="shared" ref="AC135:AC148" si="34">IF(OR(ISBLANK(AB135),ISBLANK(AA135),ISBLANK(H135)), "---", (AB135-AA135)/H135)</f>
        <v>1.1389521640091176E-3</v>
      </c>
      <c r="AD135" s="149"/>
      <c r="AE135" s="149"/>
      <c r="AF135" s="148"/>
    </row>
    <row r="136" spans="1:63" ht="15" customHeight="1" x14ac:dyDescent="0.25">
      <c r="A136" s="90" t="s">
        <v>609</v>
      </c>
      <c r="B136" s="88">
        <v>127</v>
      </c>
      <c r="C136" s="88">
        <v>14</v>
      </c>
      <c r="D136" s="86">
        <v>45702</v>
      </c>
      <c r="E136" s="92">
        <v>0.58333333333333337</v>
      </c>
      <c r="F136" s="86">
        <v>45709</v>
      </c>
      <c r="G136" s="92">
        <v>0.53749999999999998</v>
      </c>
      <c r="H136">
        <v>144.4</v>
      </c>
      <c r="I136" s="44">
        <v>6</v>
      </c>
      <c r="K136" t="s">
        <v>84</v>
      </c>
      <c r="L136">
        <v>27</v>
      </c>
      <c r="M136">
        <v>33</v>
      </c>
      <c r="N136" t="s">
        <v>101</v>
      </c>
      <c r="O136" t="s">
        <v>101</v>
      </c>
      <c r="S136">
        <v>40</v>
      </c>
      <c r="T136" t="s">
        <v>480</v>
      </c>
      <c r="U136" t="s">
        <v>481</v>
      </c>
      <c r="V136">
        <v>2</v>
      </c>
      <c r="W136" s="146">
        <v>884.36</v>
      </c>
      <c r="X136" s="146">
        <v>884.25</v>
      </c>
      <c r="Y136" s="145">
        <f t="shared" si="32"/>
        <v>7.6177285318569004E-4</v>
      </c>
      <c r="Z136" s="145">
        <f t="shared" si="33"/>
        <v>0.11000000000001364</v>
      </c>
      <c r="AA136" s="146">
        <v>5.0999999999999996</v>
      </c>
      <c r="AB136" s="146">
        <v>5</v>
      </c>
      <c r="AC136" s="148">
        <f t="shared" si="34"/>
        <v>-6.9252077562326621E-4</v>
      </c>
      <c r="AD136" s="149"/>
      <c r="AE136" s="149"/>
      <c r="AF136" s="148"/>
    </row>
    <row r="137" spans="1:63" ht="15" customHeight="1" x14ac:dyDescent="0.25">
      <c r="A137" s="90" t="s">
        <v>610</v>
      </c>
      <c r="B137" s="88">
        <v>128</v>
      </c>
      <c r="C137" s="88">
        <v>13</v>
      </c>
      <c r="D137" s="86">
        <v>45706</v>
      </c>
      <c r="E137" s="92">
        <v>0.29375000000000001</v>
      </c>
      <c r="F137" s="86">
        <v>45712</v>
      </c>
      <c r="G137" s="92">
        <v>0.3125</v>
      </c>
      <c r="H137">
        <v>107.8</v>
      </c>
      <c r="I137" s="44">
        <v>6</v>
      </c>
      <c r="K137" t="s">
        <v>84</v>
      </c>
      <c r="L137">
        <v>27</v>
      </c>
      <c r="M137">
        <v>33</v>
      </c>
      <c r="N137" t="s">
        <v>101</v>
      </c>
      <c r="O137" t="s">
        <v>101</v>
      </c>
      <c r="S137">
        <v>40</v>
      </c>
      <c r="T137" t="s">
        <v>479</v>
      </c>
      <c r="U137" t="s">
        <v>481</v>
      </c>
      <c r="V137">
        <v>1</v>
      </c>
      <c r="W137" s="146">
        <v>884.01</v>
      </c>
      <c r="X137" s="146">
        <v>882.85</v>
      </c>
      <c r="Y137" s="145">
        <f t="shared" si="32"/>
        <v>1.0760667903524751E-2</v>
      </c>
      <c r="Z137" s="145">
        <f t="shared" si="33"/>
        <v>1.1599999999999682</v>
      </c>
      <c r="AA137" s="146">
        <v>4.4000000000000004</v>
      </c>
      <c r="AB137" s="146">
        <v>4.5999999999999996</v>
      </c>
      <c r="AC137" s="148">
        <f t="shared" si="34"/>
        <v>1.8552875695732774E-3</v>
      </c>
      <c r="AD137" s="149"/>
      <c r="AE137" s="149"/>
      <c r="AF137" s="148"/>
    </row>
    <row r="138" spans="1:63" ht="15" customHeight="1" x14ac:dyDescent="0.25">
      <c r="A138" s="90" t="s">
        <v>611</v>
      </c>
      <c r="B138" s="88">
        <v>129</v>
      </c>
      <c r="C138" s="88">
        <v>14</v>
      </c>
      <c r="D138" s="86">
        <v>45709</v>
      </c>
      <c r="E138" s="92">
        <v>0.54791666666666672</v>
      </c>
      <c r="F138" s="86">
        <v>45715</v>
      </c>
      <c r="G138" s="92">
        <v>0.34861111111111109</v>
      </c>
      <c r="H138">
        <v>76.3</v>
      </c>
      <c r="I138" s="44">
        <v>6</v>
      </c>
      <c r="K138" t="s">
        <v>84</v>
      </c>
      <c r="L138">
        <v>27</v>
      </c>
      <c r="M138">
        <v>33</v>
      </c>
      <c r="N138" t="s">
        <v>101</v>
      </c>
      <c r="O138" t="s">
        <v>101</v>
      </c>
      <c r="S138">
        <v>40</v>
      </c>
      <c r="T138" t="s">
        <v>480</v>
      </c>
      <c r="U138" t="s">
        <v>481</v>
      </c>
      <c r="V138">
        <v>2</v>
      </c>
      <c r="W138" s="146">
        <v>884.25</v>
      </c>
      <c r="X138" s="146">
        <v>884.11</v>
      </c>
      <c r="Y138" s="145">
        <f t="shared" si="32"/>
        <v>1.8348623853209221E-3</v>
      </c>
      <c r="Z138" s="145">
        <f t="shared" si="33"/>
        <v>0.13999999999998636</v>
      </c>
      <c r="AA138" s="146">
        <v>5</v>
      </c>
      <c r="AB138" s="146">
        <v>5.0999999999999996</v>
      </c>
      <c r="AC138" s="148">
        <f t="shared" si="34"/>
        <v>1.3106159895150675E-3</v>
      </c>
      <c r="AD138" s="149"/>
      <c r="AE138" s="149"/>
      <c r="AF138" s="148"/>
    </row>
    <row r="139" spans="1:63" ht="15" customHeight="1" x14ac:dyDescent="0.25">
      <c r="A139" s="90" t="s">
        <v>612</v>
      </c>
      <c r="B139" s="88">
        <v>130</v>
      </c>
      <c r="C139" s="88">
        <v>13</v>
      </c>
      <c r="D139" s="86">
        <v>45712</v>
      </c>
      <c r="E139" s="92">
        <v>0.32777777777777778</v>
      </c>
      <c r="F139" s="86">
        <v>45715</v>
      </c>
      <c r="G139" s="92">
        <v>0.375</v>
      </c>
      <c r="H139">
        <v>56.8</v>
      </c>
      <c r="I139" s="44">
        <v>6</v>
      </c>
      <c r="K139" t="s">
        <v>84</v>
      </c>
      <c r="L139">
        <v>27</v>
      </c>
      <c r="M139">
        <v>33</v>
      </c>
      <c r="N139" t="s">
        <v>101</v>
      </c>
      <c r="O139" t="s">
        <v>101</v>
      </c>
      <c r="S139">
        <v>40</v>
      </c>
      <c r="T139" t="s">
        <v>479</v>
      </c>
      <c r="U139" t="s">
        <v>481</v>
      </c>
      <c r="V139">
        <v>1</v>
      </c>
      <c r="W139" s="146">
        <v>882.85</v>
      </c>
      <c r="X139" s="146">
        <v>882.51</v>
      </c>
      <c r="Y139" s="145">
        <f t="shared" si="32"/>
        <v>5.9859154929583075E-3</v>
      </c>
      <c r="Z139" s="145">
        <f t="shared" si="33"/>
        <v>0.34000000000003183</v>
      </c>
      <c r="AA139" s="146">
        <v>4.5999999999999996</v>
      </c>
      <c r="AB139" s="146">
        <v>4.5</v>
      </c>
      <c r="AC139" s="148">
        <f t="shared" si="34"/>
        <v>-1.7605633802816839E-3</v>
      </c>
      <c r="AD139" s="149"/>
      <c r="AE139" s="149"/>
      <c r="AF139" s="148"/>
    </row>
    <row r="140" spans="1:63" ht="15" customHeight="1" x14ac:dyDescent="0.25">
      <c r="A140" s="90" t="s">
        <v>613</v>
      </c>
      <c r="B140" s="88">
        <v>131</v>
      </c>
      <c r="C140" s="88">
        <v>14</v>
      </c>
      <c r="D140" s="86">
        <v>45715</v>
      </c>
      <c r="E140" s="92">
        <v>0.375</v>
      </c>
      <c r="F140" s="86">
        <v>45719</v>
      </c>
      <c r="G140" s="92">
        <v>0.32083333333333336</v>
      </c>
      <c r="H140">
        <v>73.3</v>
      </c>
      <c r="I140" s="44">
        <v>6</v>
      </c>
      <c r="K140" t="s">
        <v>84</v>
      </c>
      <c r="L140">
        <v>27</v>
      </c>
      <c r="M140">
        <v>33</v>
      </c>
      <c r="N140" t="s">
        <v>101</v>
      </c>
      <c r="O140" t="s">
        <v>101</v>
      </c>
      <c r="S140">
        <v>40</v>
      </c>
      <c r="T140" t="s">
        <v>480</v>
      </c>
      <c r="U140" t="s">
        <v>481</v>
      </c>
      <c r="V140">
        <v>2</v>
      </c>
      <c r="W140" s="146">
        <v>884.11</v>
      </c>
      <c r="X140" s="146">
        <v>883.92</v>
      </c>
      <c r="Y140" s="145">
        <f t="shared" si="32"/>
        <v>2.5920873124154783E-3</v>
      </c>
      <c r="Z140" s="145">
        <f t="shared" si="33"/>
        <v>0.19000000000005457</v>
      </c>
      <c r="AA140" s="146">
        <v>5.0999999999999996</v>
      </c>
      <c r="AB140" s="146">
        <v>5.0999999999999996</v>
      </c>
      <c r="AC140" s="148">
        <f t="shared" si="34"/>
        <v>0</v>
      </c>
      <c r="AD140" s="149"/>
      <c r="AE140" s="149"/>
      <c r="AF140" s="148"/>
    </row>
    <row r="141" spans="1:63" ht="15" customHeight="1" x14ac:dyDescent="0.25">
      <c r="A141" s="90" t="s">
        <v>614</v>
      </c>
      <c r="B141" s="88">
        <v>132</v>
      </c>
      <c r="C141" s="88">
        <v>13</v>
      </c>
      <c r="D141" s="86">
        <v>45715</v>
      </c>
      <c r="E141" s="92">
        <v>0.3888888888888889</v>
      </c>
      <c r="F141" s="86">
        <v>45719</v>
      </c>
      <c r="G141" s="92">
        <v>0.33680555555555558</v>
      </c>
      <c r="H141">
        <v>93.1</v>
      </c>
      <c r="I141" s="44">
        <v>6</v>
      </c>
      <c r="K141" t="s">
        <v>84</v>
      </c>
      <c r="L141">
        <v>27</v>
      </c>
      <c r="M141">
        <v>33</v>
      </c>
      <c r="N141" t="s">
        <v>101</v>
      </c>
      <c r="O141" t="s">
        <v>101</v>
      </c>
      <c r="S141">
        <v>40</v>
      </c>
      <c r="T141" t="s">
        <v>479</v>
      </c>
      <c r="U141" t="s">
        <v>481</v>
      </c>
      <c r="V141">
        <v>1</v>
      </c>
      <c r="W141" s="146">
        <v>882.51</v>
      </c>
      <c r="X141" s="146">
        <v>881.87</v>
      </c>
      <c r="Y141" s="145">
        <f t="shared" si="32"/>
        <v>6.8743286788398106E-3</v>
      </c>
      <c r="Z141" s="145">
        <f t="shared" si="33"/>
        <v>0.63999999999998636</v>
      </c>
      <c r="AA141" s="146">
        <v>4.5</v>
      </c>
      <c r="AB141" s="146">
        <v>4.7</v>
      </c>
      <c r="AC141" s="148">
        <f t="shared" si="34"/>
        <v>2.1482277121374887E-3</v>
      </c>
      <c r="AD141" s="149"/>
      <c r="AE141" s="149"/>
      <c r="AF141" s="148"/>
    </row>
    <row r="142" spans="1:63" ht="15" customHeight="1" x14ac:dyDescent="0.25">
      <c r="A142" s="90" t="s">
        <v>615</v>
      </c>
      <c r="B142" s="88">
        <v>133</v>
      </c>
      <c r="C142" s="88">
        <v>14</v>
      </c>
      <c r="D142" s="86">
        <v>45719</v>
      </c>
      <c r="E142" s="92">
        <v>0.33819444444444446</v>
      </c>
      <c r="F142" s="86">
        <v>45726</v>
      </c>
      <c r="G142" s="92">
        <v>0.57222222222222219</v>
      </c>
      <c r="H142">
        <v>146.69999999999999</v>
      </c>
      <c r="I142" s="44">
        <v>6</v>
      </c>
      <c r="K142" t="s">
        <v>84</v>
      </c>
      <c r="L142">
        <v>27</v>
      </c>
      <c r="M142">
        <v>33</v>
      </c>
      <c r="N142" t="s">
        <v>101</v>
      </c>
      <c r="O142" t="s">
        <v>101</v>
      </c>
      <c r="S142">
        <v>40</v>
      </c>
      <c r="T142" t="s">
        <v>480</v>
      </c>
      <c r="U142" t="s">
        <v>481</v>
      </c>
      <c r="V142">
        <v>2</v>
      </c>
      <c r="W142" s="146">
        <v>883.92</v>
      </c>
      <c r="X142" s="146">
        <v>883.4</v>
      </c>
      <c r="Y142" s="145">
        <f t="shared" si="32"/>
        <v>3.544648943421826E-3</v>
      </c>
      <c r="Z142" s="145">
        <f t="shared" si="33"/>
        <v>0.51999999999998181</v>
      </c>
      <c r="AA142" s="146">
        <v>5.0999999999999996</v>
      </c>
      <c r="AB142" s="146">
        <v>5.2</v>
      </c>
      <c r="AC142" s="148">
        <f t="shared" si="34"/>
        <v>6.8166325835037863E-4</v>
      </c>
      <c r="AD142" s="149"/>
      <c r="AE142" s="149"/>
      <c r="AF142" s="148"/>
    </row>
    <row r="143" spans="1:63" ht="15" customHeight="1" x14ac:dyDescent="0.25">
      <c r="A143" s="90" t="s">
        <v>616</v>
      </c>
      <c r="B143" s="88">
        <v>134</v>
      </c>
      <c r="C143" s="88">
        <v>13</v>
      </c>
      <c r="D143" s="86">
        <v>45719</v>
      </c>
      <c r="E143" s="92">
        <v>0.34861111111111109</v>
      </c>
      <c r="F143" s="86">
        <v>45723</v>
      </c>
      <c r="G143" s="92">
        <v>0.40416666666666667</v>
      </c>
      <c r="H143">
        <v>65.8</v>
      </c>
      <c r="I143" s="44">
        <v>6</v>
      </c>
      <c r="K143" t="s">
        <v>84</v>
      </c>
      <c r="L143">
        <v>27</v>
      </c>
      <c r="M143">
        <v>33</v>
      </c>
      <c r="N143" t="s">
        <v>101</v>
      </c>
      <c r="O143" t="s">
        <v>101</v>
      </c>
      <c r="S143">
        <v>40</v>
      </c>
      <c r="T143" t="s">
        <v>479</v>
      </c>
      <c r="U143" t="s">
        <v>481</v>
      </c>
      <c r="V143">
        <v>1</v>
      </c>
      <c r="W143" s="146">
        <v>881.87</v>
      </c>
      <c r="X143" s="146">
        <v>881.46</v>
      </c>
      <c r="Y143" s="145">
        <f t="shared" si="32"/>
        <v>6.2310030395131945E-3</v>
      </c>
      <c r="Z143" s="145">
        <f t="shared" si="33"/>
        <v>0.40999999999996817</v>
      </c>
      <c r="AA143" s="146">
        <v>4.7</v>
      </c>
      <c r="AB143" s="146">
        <v>5.0999999999999996</v>
      </c>
      <c r="AC143" s="148">
        <f t="shared" si="34"/>
        <v>6.0790273556230925E-3</v>
      </c>
      <c r="AD143" s="149"/>
      <c r="AE143" s="149"/>
      <c r="AF143" s="148"/>
    </row>
    <row r="144" spans="1:63" ht="15" customHeight="1" x14ac:dyDescent="0.25">
      <c r="A144" s="90" t="s">
        <v>617</v>
      </c>
      <c r="B144" s="88">
        <v>135</v>
      </c>
      <c r="C144" s="88">
        <v>13</v>
      </c>
      <c r="D144" s="86">
        <v>45723</v>
      </c>
      <c r="I144" s="44">
        <v>6</v>
      </c>
      <c r="K144" t="s">
        <v>84</v>
      </c>
      <c r="L144">
        <v>27</v>
      </c>
      <c r="M144">
        <v>33</v>
      </c>
      <c r="N144" t="s">
        <v>101</v>
      </c>
      <c r="O144" t="s">
        <v>101</v>
      </c>
      <c r="S144">
        <v>40</v>
      </c>
      <c r="T144" t="s">
        <v>479</v>
      </c>
      <c r="U144" t="s">
        <v>481</v>
      </c>
      <c r="V144">
        <v>1</v>
      </c>
      <c r="W144" s="146">
        <v>881.46</v>
      </c>
      <c r="X144" s="146"/>
      <c r="Y144" s="145" t="str">
        <f t="shared" si="32"/>
        <v>---</v>
      </c>
      <c r="Z144" s="145">
        <f t="shared" si="33"/>
        <v>881.46</v>
      </c>
      <c r="AA144" s="146">
        <v>5.0999999999999996</v>
      </c>
      <c r="AB144" s="146"/>
      <c r="AC144" s="148" t="str">
        <f t="shared" si="34"/>
        <v>---</v>
      </c>
      <c r="AD144" s="149"/>
      <c r="AE144" s="149"/>
      <c r="AF144" s="148"/>
    </row>
    <row r="145" spans="1:32" ht="15" customHeight="1" x14ac:dyDescent="0.25">
      <c r="A145" s="90" t="s">
        <v>618</v>
      </c>
      <c r="B145" s="88">
        <v>136</v>
      </c>
      <c r="C145" s="88">
        <v>14</v>
      </c>
      <c r="D145" s="86">
        <v>45726</v>
      </c>
      <c r="E145" s="92">
        <v>0.58333333333333337</v>
      </c>
      <c r="F145" s="86">
        <v>45728</v>
      </c>
      <c r="G145" s="92">
        <v>0.47916666666666669</v>
      </c>
      <c r="H145">
        <v>45.6</v>
      </c>
      <c r="I145" s="44">
        <v>6</v>
      </c>
      <c r="K145" t="s">
        <v>84</v>
      </c>
      <c r="L145">
        <v>27</v>
      </c>
      <c r="M145">
        <v>33</v>
      </c>
      <c r="N145" t="s">
        <v>101</v>
      </c>
      <c r="O145" t="s">
        <v>101</v>
      </c>
      <c r="S145">
        <v>40</v>
      </c>
      <c r="T145" t="s">
        <v>480</v>
      </c>
      <c r="U145" t="s">
        <v>481</v>
      </c>
      <c r="V145">
        <v>2</v>
      </c>
      <c r="W145" s="146">
        <v>883.4</v>
      </c>
      <c r="X145" s="146">
        <v>883.17</v>
      </c>
      <c r="Y145" s="145">
        <f t="shared" si="32"/>
        <v>5.0438596491232061E-3</v>
      </c>
      <c r="Z145" s="145">
        <f t="shared" si="33"/>
        <v>0.23000000000001819</v>
      </c>
      <c r="AA145" s="146">
        <v>5.2</v>
      </c>
      <c r="AB145" s="146">
        <v>5.2</v>
      </c>
      <c r="AC145" s="148">
        <f t="shared" si="34"/>
        <v>0</v>
      </c>
      <c r="AD145" s="149"/>
      <c r="AE145" s="149"/>
      <c r="AF145" s="148"/>
    </row>
    <row r="146" spans="1:32" ht="15" customHeight="1" x14ac:dyDescent="0.25">
      <c r="A146" s="90" t="s">
        <v>619</v>
      </c>
      <c r="B146" s="88">
        <v>137</v>
      </c>
      <c r="C146" s="88">
        <v>14</v>
      </c>
      <c r="D146" s="86">
        <v>45728</v>
      </c>
      <c r="E146" s="92">
        <v>0.59722222222222221</v>
      </c>
      <c r="I146" s="44">
        <v>6</v>
      </c>
      <c r="K146" t="s">
        <v>84</v>
      </c>
      <c r="L146">
        <v>27</v>
      </c>
      <c r="M146">
        <v>33</v>
      </c>
      <c r="N146" t="s">
        <v>101</v>
      </c>
      <c r="O146" t="s">
        <v>101</v>
      </c>
      <c r="S146">
        <v>40</v>
      </c>
      <c r="T146" t="s">
        <v>480</v>
      </c>
      <c r="U146" t="s">
        <v>481</v>
      </c>
      <c r="V146">
        <v>2</v>
      </c>
      <c r="W146" s="146">
        <v>883.17</v>
      </c>
      <c r="X146" s="146"/>
      <c r="Y146" s="145" t="str">
        <f t="shared" si="32"/>
        <v>---</v>
      </c>
      <c r="Z146" s="145">
        <f t="shared" si="33"/>
        <v>883.17</v>
      </c>
      <c r="AA146" s="146">
        <v>5.2</v>
      </c>
      <c r="AB146" s="146"/>
      <c r="AC146" s="148" t="str">
        <f t="shared" si="34"/>
        <v>---</v>
      </c>
      <c r="AD146" s="149"/>
      <c r="AE146" s="149"/>
      <c r="AF146" s="148"/>
    </row>
    <row r="147" spans="1:32" ht="15" hidden="1" customHeight="1" x14ac:dyDescent="0.25">
      <c r="A147" s="90" t="s">
        <v>620</v>
      </c>
      <c r="B147" s="88">
        <v>138</v>
      </c>
      <c r="I147" s="44">
        <v>6</v>
      </c>
      <c r="K147" t="s">
        <v>84</v>
      </c>
      <c r="L147">
        <v>27</v>
      </c>
      <c r="M147">
        <v>33</v>
      </c>
      <c r="N147" t="s">
        <v>101</v>
      </c>
      <c r="O147" t="s">
        <v>101</v>
      </c>
      <c r="S147">
        <v>40</v>
      </c>
      <c r="W147" s="146"/>
      <c r="X147" s="146"/>
      <c r="Y147" s="145" t="str">
        <f t="shared" si="32"/>
        <v>---</v>
      </c>
      <c r="Z147" s="145">
        <f t="shared" si="33"/>
        <v>0</v>
      </c>
      <c r="AA147" s="146"/>
      <c r="AB147" s="146"/>
      <c r="AC147" s="148" t="str">
        <f t="shared" si="34"/>
        <v>---</v>
      </c>
      <c r="AD147" s="149"/>
      <c r="AE147" s="149"/>
      <c r="AF147" s="148"/>
    </row>
    <row r="148" spans="1:32" ht="15" hidden="1" customHeight="1" x14ac:dyDescent="0.25">
      <c r="A148" s="90" t="s">
        <v>621</v>
      </c>
      <c r="B148" s="88">
        <v>139</v>
      </c>
      <c r="I148" s="44">
        <v>6</v>
      </c>
      <c r="K148" t="s">
        <v>84</v>
      </c>
      <c r="L148">
        <v>27</v>
      </c>
      <c r="M148">
        <v>33</v>
      </c>
      <c r="N148" t="s">
        <v>101</v>
      </c>
      <c r="O148" t="s">
        <v>101</v>
      </c>
      <c r="S148">
        <v>40</v>
      </c>
      <c r="W148" s="146"/>
      <c r="X148" s="146"/>
      <c r="Y148" s="145" t="str">
        <f t="shared" si="32"/>
        <v>---</v>
      </c>
      <c r="Z148" s="145">
        <f t="shared" si="33"/>
        <v>0</v>
      </c>
      <c r="AA148" s="146"/>
      <c r="AB148" s="146"/>
      <c r="AC148" s="148" t="str">
        <f t="shared" si="34"/>
        <v>---</v>
      </c>
      <c r="AD148" s="149"/>
      <c r="AE148" s="149"/>
      <c r="AF148" s="148"/>
    </row>
    <row r="149" spans="1:32" ht="15" hidden="1" customHeight="1" x14ac:dyDescent="0.25">
      <c r="A149" s="90" t="s">
        <v>622</v>
      </c>
      <c r="B149" s="88">
        <v>140</v>
      </c>
      <c r="I149" s="44">
        <v>6</v>
      </c>
      <c r="K149" t="s">
        <v>84</v>
      </c>
      <c r="L149">
        <v>27</v>
      </c>
      <c r="M149">
        <v>33</v>
      </c>
      <c r="N149" t="s">
        <v>101</v>
      </c>
      <c r="O149" t="s">
        <v>101</v>
      </c>
      <c r="S149">
        <v>40</v>
      </c>
      <c r="W149" s="146"/>
      <c r="X149" s="146"/>
      <c r="Y149" s="145" t="str">
        <f t="shared" ref="Y149:Y168" si="35">IF(OR(ISBLANK(W149),ISBLANK(X149),ISBLANK(H149)), "---", (W149-X149)/H149)</f>
        <v>---</v>
      </c>
      <c r="Z149" s="145">
        <f t="shared" ref="Z149:Z168" si="36">W149-X149</f>
        <v>0</v>
      </c>
      <c r="AA149" s="146"/>
      <c r="AB149" s="146"/>
      <c r="AC149" s="148" t="str">
        <f t="shared" ref="AC149:AC168" si="37">IF(OR(ISBLANK(AB149),ISBLANK(AA149),ISBLANK(H149)), "---", (AB149-AA149)/H149)</f>
        <v>---</v>
      </c>
      <c r="AD149" s="149"/>
      <c r="AE149" s="149"/>
      <c r="AF149" s="148"/>
    </row>
    <row r="150" spans="1:32" ht="15" hidden="1" customHeight="1" x14ac:dyDescent="0.25">
      <c r="A150" s="90" t="s">
        <v>623</v>
      </c>
      <c r="B150" s="88">
        <v>141</v>
      </c>
      <c r="I150" s="44">
        <v>6</v>
      </c>
      <c r="K150" t="s">
        <v>84</v>
      </c>
      <c r="L150">
        <v>27</v>
      </c>
      <c r="M150">
        <v>33</v>
      </c>
      <c r="N150" t="s">
        <v>101</v>
      </c>
      <c r="O150" t="s">
        <v>101</v>
      </c>
      <c r="S150">
        <v>40</v>
      </c>
      <c r="W150" s="146"/>
      <c r="X150" s="146"/>
      <c r="Y150" s="145" t="str">
        <f t="shared" si="35"/>
        <v>---</v>
      </c>
      <c r="Z150" s="145">
        <f t="shared" si="36"/>
        <v>0</v>
      </c>
      <c r="AA150" s="146"/>
      <c r="AB150" s="146"/>
      <c r="AC150" s="148" t="str">
        <f t="shared" si="37"/>
        <v>---</v>
      </c>
      <c r="AD150" s="149"/>
      <c r="AE150" s="149"/>
      <c r="AF150" s="148"/>
    </row>
    <row r="151" spans="1:32" ht="15" hidden="1" customHeight="1" x14ac:dyDescent="0.25">
      <c r="A151" s="90" t="s">
        <v>624</v>
      </c>
      <c r="B151" s="88">
        <v>142</v>
      </c>
      <c r="I151" s="44">
        <v>6</v>
      </c>
      <c r="K151" t="s">
        <v>84</v>
      </c>
      <c r="L151">
        <v>27</v>
      </c>
      <c r="M151">
        <v>33</v>
      </c>
      <c r="N151" t="s">
        <v>101</v>
      </c>
      <c r="O151" t="s">
        <v>101</v>
      </c>
      <c r="S151">
        <v>40</v>
      </c>
      <c r="W151" s="146"/>
      <c r="X151" s="146"/>
      <c r="Y151" s="145" t="str">
        <f t="shared" si="35"/>
        <v>---</v>
      </c>
      <c r="Z151" s="145">
        <f t="shared" si="36"/>
        <v>0</v>
      </c>
      <c r="AA151" s="146"/>
      <c r="AB151" s="146"/>
      <c r="AC151" s="148" t="str">
        <f t="shared" si="37"/>
        <v>---</v>
      </c>
      <c r="AD151" s="149"/>
      <c r="AE151" s="149"/>
      <c r="AF151" s="148"/>
    </row>
    <row r="152" spans="1:32" ht="15" hidden="1" customHeight="1" x14ac:dyDescent="0.25">
      <c r="A152" s="90" t="s">
        <v>625</v>
      </c>
      <c r="B152" s="88">
        <v>143</v>
      </c>
      <c r="I152" s="44">
        <v>6</v>
      </c>
      <c r="K152" t="s">
        <v>84</v>
      </c>
      <c r="L152">
        <v>27</v>
      </c>
      <c r="M152">
        <v>33</v>
      </c>
      <c r="N152" t="s">
        <v>101</v>
      </c>
      <c r="O152" t="s">
        <v>101</v>
      </c>
      <c r="S152">
        <v>40</v>
      </c>
      <c r="W152" s="146"/>
      <c r="X152" s="146"/>
      <c r="Y152" s="145" t="str">
        <f t="shared" si="35"/>
        <v>---</v>
      </c>
      <c r="Z152" s="145">
        <f t="shared" si="36"/>
        <v>0</v>
      </c>
      <c r="AA152" s="146"/>
      <c r="AB152" s="146"/>
      <c r="AC152" s="148" t="str">
        <f t="shared" si="37"/>
        <v>---</v>
      </c>
      <c r="AD152" s="149"/>
      <c r="AE152" s="149"/>
      <c r="AF152" s="148"/>
    </row>
    <row r="153" spans="1:32" ht="15" hidden="1" customHeight="1" x14ac:dyDescent="0.25">
      <c r="A153" s="90" t="s">
        <v>626</v>
      </c>
      <c r="B153" s="88">
        <v>144</v>
      </c>
      <c r="I153" s="44">
        <v>6</v>
      </c>
      <c r="K153" t="s">
        <v>84</v>
      </c>
      <c r="L153">
        <v>27</v>
      </c>
      <c r="M153">
        <v>33</v>
      </c>
      <c r="N153" t="s">
        <v>101</v>
      </c>
      <c r="O153" t="s">
        <v>101</v>
      </c>
      <c r="S153">
        <v>40</v>
      </c>
      <c r="W153" s="146"/>
      <c r="X153" s="146"/>
      <c r="Y153" s="145" t="str">
        <f t="shared" si="35"/>
        <v>---</v>
      </c>
      <c r="Z153" s="145">
        <f t="shared" si="36"/>
        <v>0</v>
      </c>
      <c r="AA153" s="146"/>
      <c r="AB153" s="146"/>
      <c r="AC153" s="148" t="str">
        <f t="shared" si="37"/>
        <v>---</v>
      </c>
      <c r="AD153" s="149"/>
      <c r="AE153" s="149"/>
      <c r="AF153" s="148"/>
    </row>
    <row r="154" spans="1:32" ht="15" hidden="1" customHeight="1" x14ac:dyDescent="0.25">
      <c r="A154" s="90" t="s">
        <v>627</v>
      </c>
      <c r="B154" s="88">
        <v>145</v>
      </c>
      <c r="I154" s="44">
        <v>6</v>
      </c>
      <c r="K154" t="s">
        <v>84</v>
      </c>
      <c r="L154">
        <v>27</v>
      </c>
      <c r="M154">
        <v>33</v>
      </c>
      <c r="N154" t="s">
        <v>101</v>
      </c>
      <c r="O154" t="s">
        <v>101</v>
      </c>
      <c r="S154">
        <v>40</v>
      </c>
      <c r="W154" s="146"/>
      <c r="X154" s="146"/>
      <c r="Y154" s="145" t="str">
        <f t="shared" si="35"/>
        <v>---</v>
      </c>
      <c r="Z154" s="145">
        <f t="shared" si="36"/>
        <v>0</v>
      </c>
      <c r="AA154" s="146"/>
      <c r="AB154" s="146"/>
      <c r="AC154" s="148" t="str">
        <f t="shared" si="37"/>
        <v>---</v>
      </c>
      <c r="AD154" s="149"/>
      <c r="AE154" s="149"/>
      <c r="AF154" s="148"/>
    </row>
    <row r="155" spans="1:32" ht="15" hidden="1" customHeight="1" x14ac:dyDescent="0.25">
      <c r="A155" s="90" t="s">
        <v>628</v>
      </c>
      <c r="B155" s="88">
        <v>146</v>
      </c>
      <c r="I155" s="44">
        <v>6</v>
      </c>
      <c r="K155" t="s">
        <v>84</v>
      </c>
      <c r="L155">
        <v>27</v>
      </c>
      <c r="M155">
        <v>33</v>
      </c>
      <c r="N155" t="s">
        <v>101</v>
      </c>
      <c r="O155" t="s">
        <v>101</v>
      </c>
      <c r="S155">
        <v>40</v>
      </c>
      <c r="W155" s="146"/>
      <c r="X155" s="146"/>
      <c r="Y155" s="145" t="str">
        <f t="shared" si="35"/>
        <v>---</v>
      </c>
      <c r="Z155" s="145">
        <f t="shared" si="36"/>
        <v>0</v>
      </c>
      <c r="AA155" s="146"/>
      <c r="AB155" s="146"/>
      <c r="AC155" s="148" t="str">
        <f t="shared" si="37"/>
        <v>---</v>
      </c>
      <c r="AD155" s="149"/>
      <c r="AE155" s="149"/>
      <c r="AF155" s="148"/>
    </row>
    <row r="156" spans="1:32" ht="15" hidden="1" customHeight="1" x14ac:dyDescent="0.25">
      <c r="A156" s="90" t="s">
        <v>629</v>
      </c>
      <c r="B156" s="88">
        <v>147</v>
      </c>
      <c r="I156" s="44">
        <v>6</v>
      </c>
      <c r="K156" t="s">
        <v>84</v>
      </c>
      <c r="L156">
        <v>27</v>
      </c>
      <c r="M156">
        <v>33</v>
      </c>
      <c r="N156" t="s">
        <v>101</v>
      </c>
      <c r="O156" t="s">
        <v>101</v>
      </c>
      <c r="S156">
        <v>40</v>
      </c>
      <c r="W156" s="146"/>
      <c r="X156" s="146"/>
      <c r="Y156" s="145" t="str">
        <f t="shared" si="35"/>
        <v>---</v>
      </c>
      <c r="Z156" s="145">
        <f t="shared" si="36"/>
        <v>0</v>
      </c>
      <c r="AA156" s="146"/>
      <c r="AB156" s="146"/>
      <c r="AC156" s="148" t="str">
        <f t="shared" si="37"/>
        <v>---</v>
      </c>
      <c r="AD156" s="149"/>
      <c r="AE156" s="149"/>
      <c r="AF156" s="148"/>
    </row>
    <row r="157" spans="1:32" ht="15" hidden="1" customHeight="1" x14ac:dyDescent="0.25">
      <c r="A157" s="90" t="s">
        <v>630</v>
      </c>
      <c r="B157" s="88">
        <v>148</v>
      </c>
      <c r="I157" s="44">
        <v>6</v>
      </c>
      <c r="K157" t="s">
        <v>84</v>
      </c>
      <c r="L157">
        <v>27</v>
      </c>
      <c r="M157">
        <v>33</v>
      </c>
      <c r="N157" t="s">
        <v>101</v>
      </c>
      <c r="O157" t="s">
        <v>101</v>
      </c>
      <c r="S157">
        <v>40</v>
      </c>
      <c r="W157" s="146"/>
      <c r="X157" s="146"/>
      <c r="Y157" s="145" t="str">
        <f t="shared" si="35"/>
        <v>---</v>
      </c>
      <c r="Z157" s="145">
        <f t="shared" si="36"/>
        <v>0</v>
      </c>
      <c r="AA157" s="146"/>
      <c r="AB157" s="146"/>
      <c r="AC157" s="148" t="str">
        <f t="shared" si="37"/>
        <v>---</v>
      </c>
      <c r="AD157" s="149"/>
      <c r="AE157" s="149"/>
      <c r="AF157" s="148"/>
    </row>
    <row r="158" spans="1:32" ht="15" hidden="1" customHeight="1" x14ac:dyDescent="0.25">
      <c r="A158" s="90" t="s">
        <v>631</v>
      </c>
      <c r="B158" s="88">
        <v>149</v>
      </c>
      <c r="I158" s="44">
        <v>6</v>
      </c>
      <c r="K158" t="s">
        <v>84</v>
      </c>
      <c r="L158">
        <v>27</v>
      </c>
      <c r="M158">
        <v>33</v>
      </c>
      <c r="N158" t="s">
        <v>101</v>
      </c>
      <c r="O158" t="s">
        <v>101</v>
      </c>
      <c r="S158">
        <v>40</v>
      </c>
      <c r="W158" s="146"/>
      <c r="X158" s="146"/>
      <c r="Y158" s="145" t="str">
        <f t="shared" si="35"/>
        <v>---</v>
      </c>
      <c r="Z158" s="145">
        <f t="shared" si="36"/>
        <v>0</v>
      </c>
      <c r="AA158" s="146"/>
      <c r="AB158" s="146"/>
      <c r="AC158" s="148" t="str">
        <f t="shared" si="37"/>
        <v>---</v>
      </c>
      <c r="AD158" s="149"/>
      <c r="AE158" s="149"/>
      <c r="AF158" s="148"/>
    </row>
    <row r="159" spans="1:32" ht="15" hidden="1" customHeight="1" x14ac:dyDescent="0.25">
      <c r="A159" s="90" t="s">
        <v>2</v>
      </c>
      <c r="B159" s="88">
        <v>150</v>
      </c>
      <c r="I159" s="44">
        <v>6</v>
      </c>
      <c r="K159" t="s">
        <v>84</v>
      </c>
      <c r="L159">
        <v>27</v>
      </c>
      <c r="M159">
        <v>33</v>
      </c>
      <c r="N159" t="s">
        <v>101</v>
      </c>
      <c r="O159" t="s">
        <v>101</v>
      </c>
      <c r="S159">
        <v>40</v>
      </c>
      <c r="W159" s="146"/>
      <c r="X159" s="146"/>
      <c r="Y159" s="145" t="str">
        <f t="shared" si="35"/>
        <v>---</v>
      </c>
      <c r="Z159" s="145">
        <f t="shared" si="36"/>
        <v>0</v>
      </c>
      <c r="AA159" s="146"/>
      <c r="AB159" s="146"/>
      <c r="AC159" s="148" t="str">
        <f t="shared" si="37"/>
        <v>---</v>
      </c>
      <c r="AD159" s="149"/>
      <c r="AE159" s="149"/>
      <c r="AF159" s="148"/>
    </row>
    <row r="160" spans="1:32" ht="15" hidden="1" customHeight="1" x14ac:dyDescent="0.25">
      <c r="A160" s="90" t="s">
        <v>2</v>
      </c>
      <c r="B160" s="88">
        <v>151</v>
      </c>
      <c r="I160" s="44">
        <v>6</v>
      </c>
      <c r="K160" t="s">
        <v>84</v>
      </c>
      <c r="L160">
        <v>27</v>
      </c>
      <c r="M160">
        <v>33</v>
      </c>
      <c r="N160" t="s">
        <v>101</v>
      </c>
      <c r="O160" t="s">
        <v>101</v>
      </c>
      <c r="S160">
        <v>40</v>
      </c>
      <c r="W160" s="146"/>
      <c r="X160" s="146"/>
      <c r="Y160" s="145" t="str">
        <f t="shared" si="35"/>
        <v>---</v>
      </c>
      <c r="Z160" s="145">
        <f t="shared" si="36"/>
        <v>0</v>
      </c>
      <c r="AA160" s="146"/>
      <c r="AB160" s="146"/>
      <c r="AC160" s="148" t="str">
        <f t="shared" si="37"/>
        <v>---</v>
      </c>
      <c r="AD160" s="149"/>
      <c r="AE160" s="149"/>
      <c r="AF160" s="148"/>
    </row>
    <row r="161" spans="1:32" ht="15" hidden="1" customHeight="1" x14ac:dyDescent="0.25">
      <c r="A161" s="90" t="s">
        <v>2</v>
      </c>
      <c r="B161" s="88">
        <v>152</v>
      </c>
      <c r="I161" s="44">
        <v>6</v>
      </c>
      <c r="K161" t="s">
        <v>84</v>
      </c>
      <c r="L161">
        <v>27</v>
      </c>
      <c r="M161">
        <v>33</v>
      </c>
      <c r="N161" t="s">
        <v>101</v>
      </c>
      <c r="O161" t="s">
        <v>101</v>
      </c>
      <c r="S161">
        <v>40</v>
      </c>
      <c r="W161" s="146"/>
      <c r="X161" s="146"/>
      <c r="Y161" s="145" t="str">
        <f t="shared" si="35"/>
        <v>---</v>
      </c>
      <c r="Z161" s="145">
        <f t="shared" si="36"/>
        <v>0</v>
      </c>
      <c r="AA161" s="146"/>
      <c r="AB161" s="146"/>
      <c r="AC161" s="148" t="str">
        <f t="shared" si="37"/>
        <v>---</v>
      </c>
      <c r="AD161" s="149"/>
      <c r="AE161" s="149"/>
      <c r="AF161" s="148"/>
    </row>
    <row r="162" spans="1:32" ht="15" hidden="1" customHeight="1" x14ac:dyDescent="0.25">
      <c r="A162" s="90" t="s">
        <v>2</v>
      </c>
      <c r="B162" s="88">
        <v>153</v>
      </c>
      <c r="I162" s="44">
        <v>6</v>
      </c>
      <c r="K162" t="s">
        <v>84</v>
      </c>
      <c r="L162">
        <v>27</v>
      </c>
      <c r="M162">
        <v>33</v>
      </c>
      <c r="N162" t="s">
        <v>101</v>
      </c>
      <c r="O162" t="s">
        <v>101</v>
      </c>
      <c r="S162">
        <v>40</v>
      </c>
      <c r="W162" s="146"/>
      <c r="X162" s="146"/>
      <c r="Y162" s="145" t="str">
        <f t="shared" si="35"/>
        <v>---</v>
      </c>
      <c r="Z162" s="145">
        <f t="shared" si="36"/>
        <v>0</v>
      </c>
      <c r="AA162" s="146"/>
      <c r="AB162" s="146"/>
      <c r="AC162" s="148" t="str">
        <f t="shared" si="37"/>
        <v>---</v>
      </c>
      <c r="AD162" s="149"/>
      <c r="AE162" s="149"/>
      <c r="AF162" s="148"/>
    </row>
    <row r="163" spans="1:32" ht="15" hidden="1" customHeight="1" x14ac:dyDescent="0.25">
      <c r="A163" s="90" t="s">
        <v>2</v>
      </c>
      <c r="B163" s="88">
        <v>154</v>
      </c>
      <c r="I163" s="44">
        <v>6</v>
      </c>
      <c r="K163" t="s">
        <v>84</v>
      </c>
      <c r="L163">
        <v>27</v>
      </c>
      <c r="M163">
        <v>33</v>
      </c>
      <c r="N163" t="s">
        <v>101</v>
      </c>
      <c r="O163" t="s">
        <v>101</v>
      </c>
      <c r="S163">
        <v>40</v>
      </c>
      <c r="W163" s="146"/>
      <c r="X163" s="146"/>
      <c r="Y163" s="145" t="str">
        <f t="shared" si="35"/>
        <v>---</v>
      </c>
      <c r="Z163" s="145">
        <f t="shared" si="36"/>
        <v>0</v>
      </c>
      <c r="AA163" s="146"/>
      <c r="AB163" s="146"/>
      <c r="AC163" s="148" t="str">
        <f t="shared" si="37"/>
        <v>---</v>
      </c>
      <c r="AD163" s="149"/>
      <c r="AE163" s="149"/>
      <c r="AF163" s="148"/>
    </row>
    <row r="164" spans="1:32" ht="15" hidden="1" customHeight="1" x14ac:dyDescent="0.25">
      <c r="A164" s="90" t="s">
        <v>2</v>
      </c>
      <c r="B164" s="88">
        <v>155</v>
      </c>
      <c r="I164" s="44">
        <v>6</v>
      </c>
      <c r="K164" t="s">
        <v>84</v>
      </c>
      <c r="L164">
        <v>27</v>
      </c>
      <c r="M164">
        <v>33</v>
      </c>
      <c r="N164" t="s">
        <v>101</v>
      </c>
      <c r="O164" t="s">
        <v>101</v>
      </c>
      <c r="S164">
        <v>40</v>
      </c>
      <c r="W164" s="146"/>
      <c r="X164" s="146"/>
      <c r="Y164" s="145" t="str">
        <f t="shared" si="35"/>
        <v>---</v>
      </c>
      <c r="Z164" s="145">
        <f t="shared" si="36"/>
        <v>0</v>
      </c>
      <c r="AA164" s="146"/>
      <c r="AB164" s="146"/>
      <c r="AC164" s="148" t="str">
        <f t="shared" si="37"/>
        <v>---</v>
      </c>
      <c r="AD164" s="149"/>
      <c r="AE164" s="149"/>
      <c r="AF164" s="148"/>
    </row>
    <row r="165" spans="1:32" ht="15" hidden="1" customHeight="1" x14ac:dyDescent="0.25">
      <c r="A165" s="90" t="s">
        <v>2</v>
      </c>
      <c r="B165" s="88">
        <v>156</v>
      </c>
      <c r="I165" s="44">
        <v>6</v>
      </c>
      <c r="K165" t="s">
        <v>84</v>
      </c>
      <c r="L165">
        <v>27</v>
      </c>
      <c r="M165">
        <v>33</v>
      </c>
      <c r="N165" t="s">
        <v>101</v>
      </c>
      <c r="O165" t="s">
        <v>101</v>
      </c>
      <c r="S165">
        <v>40</v>
      </c>
      <c r="W165" s="146"/>
      <c r="X165" s="146"/>
      <c r="Y165" s="145" t="str">
        <f t="shared" si="35"/>
        <v>---</v>
      </c>
      <c r="Z165" s="145">
        <f t="shared" si="36"/>
        <v>0</v>
      </c>
      <c r="AA165" s="146"/>
      <c r="AB165" s="146"/>
      <c r="AC165" s="148" t="str">
        <f t="shared" si="37"/>
        <v>---</v>
      </c>
      <c r="AD165" s="149"/>
      <c r="AE165" s="149"/>
      <c r="AF165" s="148"/>
    </row>
    <row r="166" spans="1:32" ht="15" hidden="1" customHeight="1" x14ac:dyDescent="0.25">
      <c r="A166" s="90" t="s">
        <v>2</v>
      </c>
      <c r="B166" s="88">
        <v>157</v>
      </c>
      <c r="I166" s="44">
        <v>6</v>
      </c>
      <c r="K166" t="s">
        <v>84</v>
      </c>
      <c r="L166">
        <v>27</v>
      </c>
      <c r="M166">
        <v>33</v>
      </c>
      <c r="N166" t="s">
        <v>101</v>
      </c>
      <c r="O166" t="s">
        <v>101</v>
      </c>
      <c r="S166">
        <v>40</v>
      </c>
      <c r="W166" s="146"/>
      <c r="X166" s="146"/>
      <c r="Y166" s="145" t="str">
        <f t="shared" si="35"/>
        <v>---</v>
      </c>
      <c r="Z166" s="145">
        <f t="shared" si="36"/>
        <v>0</v>
      </c>
      <c r="AA166" s="146"/>
      <c r="AB166" s="146"/>
      <c r="AC166" s="148" t="str">
        <f t="shared" si="37"/>
        <v>---</v>
      </c>
      <c r="AD166" s="149"/>
      <c r="AE166" s="149"/>
      <c r="AF166" s="148"/>
    </row>
    <row r="167" spans="1:32" ht="15" hidden="1" customHeight="1" x14ac:dyDescent="0.25">
      <c r="A167" s="90" t="s">
        <v>2</v>
      </c>
      <c r="B167" s="88">
        <v>158</v>
      </c>
      <c r="I167" s="44">
        <v>6</v>
      </c>
      <c r="K167" t="s">
        <v>84</v>
      </c>
      <c r="L167">
        <v>27</v>
      </c>
      <c r="M167">
        <v>33</v>
      </c>
      <c r="N167" t="s">
        <v>101</v>
      </c>
      <c r="O167" t="s">
        <v>101</v>
      </c>
      <c r="S167">
        <v>40</v>
      </c>
      <c r="W167" s="146"/>
      <c r="X167" s="146"/>
      <c r="Y167" s="145" t="str">
        <f t="shared" si="35"/>
        <v>---</v>
      </c>
      <c r="Z167" s="145">
        <f t="shared" si="36"/>
        <v>0</v>
      </c>
      <c r="AA167" s="146"/>
      <c r="AB167" s="146"/>
      <c r="AC167" s="148" t="str">
        <f t="shared" si="37"/>
        <v>---</v>
      </c>
      <c r="AD167" s="149"/>
      <c r="AE167" s="149"/>
      <c r="AF167" s="148"/>
    </row>
    <row r="168" spans="1:32" ht="15" hidden="1" customHeight="1" x14ac:dyDescent="0.25">
      <c r="A168" s="90" t="s">
        <v>2</v>
      </c>
      <c r="B168" s="88">
        <v>159</v>
      </c>
      <c r="I168" s="44">
        <v>6</v>
      </c>
      <c r="K168" t="s">
        <v>84</v>
      </c>
      <c r="L168">
        <v>27</v>
      </c>
      <c r="M168">
        <v>33</v>
      </c>
      <c r="N168" t="s">
        <v>101</v>
      </c>
      <c r="O168" t="s">
        <v>101</v>
      </c>
      <c r="S168">
        <v>40</v>
      </c>
      <c r="W168" s="146"/>
      <c r="X168" s="146"/>
      <c r="Y168" s="145" t="str">
        <f t="shared" si="35"/>
        <v>---</v>
      </c>
      <c r="Z168" s="145">
        <f t="shared" si="36"/>
        <v>0</v>
      </c>
      <c r="AA168" s="146"/>
      <c r="AB168" s="146"/>
      <c r="AC168" s="148" t="str">
        <f t="shared" si="37"/>
        <v>---</v>
      </c>
      <c r="AD168" s="149"/>
      <c r="AE168" s="149"/>
      <c r="AF168" s="148"/>
    </row>
    <row r="169" spans="1:32" ht="15" hidden="1" customHeight="1" x14ac:dyDescent="0.25">
      <c r="A169" s="90" t="s">
        <v>2</v>
      </c>
      <c r="B169" s="88">
        <v>160</v>
      </c>
    </row>
    <row r="179" spans="3:32" ht="15" customHeight="1" x14ac:dyDescent="0.25">
      <c r="C179" s="90" t="s">
        <v>175</v>
      </c>
      <c r="D179" t="s">
        <v>176</v>
      </c>
      <c r="F179" s="86">
        <v>45455</v>
      </c>
      <c r="G179" s="92">
        <v>0.58333333333333337</v>
      </c>
      <c r="H179">
        <v>162.6</v>
      </c>
      <c r="T179" s="44" t="s">
        <v>107</v>
      </c>
      <c r="U179" s="44" t="s">
        <v>108</v>
      </c>
      <c r="V179" s="44"/>
      <c r="W179" s="100">
        <v>911.8</v>
      </c>
      <c r="X179" s="100">
        <v>911.67</v>
      </c>
      <c r="Y179" s="98">
        <f>(W179-X179)/H179</f>
        <v>7.9950799507992284E-4</v>
      </c>
      <c r="AA179" s="100"/>
      <c r="AB179" s="100">
        <v>2.5</v>
      </c>
      <c r="AC179" s="100"/>
      <c r="AD179" s="142"/>
      <c r="AE179" s="142"/>
      <c r="AF179" s="100"/>
    </row>
    <row r="180" spans="3:32" ht="15" customHeight="1" x14ac:dyDescent="0.25">
      <c r="C180" s="90" t="s">
        <v>175</v>
      </c>
      <c r="D180" t="s">
        <v>177</v>
      </c>
      <c r="E180" s="92">
        <v>0.625</v>
      </c>
      <c r="T180" s="44" t="s">
        <v>125</v>
      </c>
      <c r="U180" s="44" t="s">
        <v>118</v>
      </c>
      <c r="V180" s="44"/>
      <c r="W180" s="100">
        <v>375.6</v>
      </c>
      <c r="X180" s="100"/>
      <c r="Y180" s="98" t="e">
        <f>(W180-X180)/H180</f>
        <v>#DIV/0!</v>
      </c>
      <c r="AA180" s="100">
        <v>2.5</v>
      </c>
      <c r="AB180" s="100"/>
      <c r="AC180" s="100"/>
      <c r="AD180" s="142"/>
      <c r="AE180" s="142"/>
      <c r="AF180" s="100"/>
    </row>
    <row r="181" spans="3:32" ht="15" customHeight="1" x14ac:dyDescent="0.25">
      <c r="C181" s="90" t="s">
        <v>178</v>
      </c>
      <c r="D181" t="s">
        <v>179</v>
      </c>
      <c r="E181" s="92">
        <v>0.35416666666666669</v>
      </c>
      <c r="T181" s="44" t="s">
        <v>123</v>
      </c>
      <c r="U181" s="44" t="s">
        <v>118</v>
      </c>
      <c r="V181" s="44"/>
      <c r="W181" s="100">
        <v>375.14</v>
      </c>
      <c r="X181" s="100"/>
      <c r="Y181" s="98" t="e">
        <f>(W181-X181)/H181</f>
        <v>#DIV/0!</v>
      </c>
      <c r="AA181" s="100"/>
      <c r="AB181" s="100"/>
      <c r="AC181" s="100"/>
      <c r="AD181" s="142"/>
      <c r="AE181" s="142"/>
      <c r="AF181" s="100"/>
    </row>
    <row r="182" spans="3:32" ht="15" customHeight="1" x14ac:dyDescent="0.25">
      <c r="C182" s="90" t="s">
        <v>178</v>
      </c>
      <c r="D182" t="s">
        <v>180</v>
      </c>
      <c r="E182" s="92">
        <v>0.64583333333333337</v>
      </c>
      <c r="T182" s="44" t="s">
        <v>181</v>
      </c>
      <c r="U182" t="s">
        <v>152</v>
      </c>
      <c r="W182" s="130">
        <v>887.21</v>
      </c>
    </row>
    <row r="183" spans="3:32" ht="15" customHeight="1" x14ac:dyDescent="0.25">
      <c r="C183" s="90" t="s">
        <v>175</v>
      </c>
      <c r="D183" t="s">
        <v>180</v>
      </c>
      <c r="E183" s="92">
        <v>0.64583333333333337</v>
      </c>
      <c r="T183" s="44" t="s">
        <v>182</v>
      </c>
      <c r="U183" t="s">
        <v>152</v>
      </c>
      <c r="W183" s="130">
        <v>884.12</v>
      </c>
    </row>
  </sheetData>
  <autoFilter ref="A9:BQ169" xr:uid="{62571411-131C-4274-9B05-FD71921A3AA3}">
    <filterColumn colId="19">
      <filters>
        <filter val="B52#1"/>
        <filter val="B52#2"/>
        <filter val="B52#3"/>
      </filters>
    </filterColumn>
  </autoFilter>
  <mergeCells count="2">
    <mergeCell ref="BC8:BD8"/>
    <mergeCell ref="BE8:BH8"/>
  </mergeCells>
  <phoneticPr fontId="4"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2E67B-5471-4640-81D4-638F4D2C6DC8}">
  <dimension ref="A1:AT92"/>
  <sheetViews>
    <sheetView tabSelected="1" topLeftCell="AD37" zoomScale="85" zoomScaleNormal="85" workbookViewId="0">
      <selection activeCell="AW86" sqref="AW86"/>
    </sheetView>
  </sheetViews>
  <sheetFormatPr defaultColWidth="8.7109375" defaultRowHeight="15" x14ac:dyDescent="0.25"/>
  <cols>
    <col min="1" max="4" width="15.28515625" customWidth="1"/>
    <col min="8" max="8" width="12.28515625" bestFit="1" customWidth="1"/>
    <col min="9" max="9" width="13.140625" bestFit="1" customWidth="1"/>
    <col min="10" max="10" width="18.28515625" customWidth="1"/>
    <col min="14" max="14" width="15.85546875" customWidth="1"/>
    <col min="15" max="15" width="13.7109375" customWidth="1"/>
    <col min="16" max="16" width="17.7109375" customWidth="1"/>
    <col min="20" max="20" width="12.85546875" bestFit="1" customWidth="1"/>
    <col min="21" max="21" width="13.42578125" bestFit="1" customWidth="1"/>
    <col min="22" max="22" width="18.140625" bestFit="1" customWidth="1"/>
    <col min="26" max="26" width="12.85546875" bestFit="1" customWidth="1"/>
    <col min="27" max="27" width="13.42578125" bestFit="1" customWidth="1"/>
    <col min="28" max="28" width="18.140625" bestFit="1" customWidth="1"/>
    <col min="32" max="32" width="14.42578125" bestFit="1" customWidth="1"/>
    <col min="33" max="33" width="14.5703125" bestFit="1" customWidth="1"/>
    <col min="34" max="34" width="20.140625" bestFit="1" customWidth="1"/>
    <col min="38" max="38" width="14.42578125" bestFit="1" customWidth="1"/>
    <col min="39" max="39" width="14.5703125" bestFit="1" customWidth="1"/>
    <col min="40" max="40" width="20.140625" bestFit="1" customWidth="1"/>
    <col min="44" max="44" width="14.42578125" bestFit="1" customWidth="1"/>
    <col min="45" max="45" width="14.5703125" bestFit="1" customWidth="1"/>
    <col min="46" max="46" width="20.140625" bestFit="1" customWidth="1"/>
  </cols>
  <sheetData>
    <row r="1" spans="1:46" x14ac:dyDescent="0.25">
      <c r="A1" t="s">
        <v>183</v>
      </c>
      <c r="B1" t="s">
        <v>184</v>
      </c>
      <c r="C1" t="s">
        <v>185</v>
      </c>
      <c r="F1" s="44" t="s">
        <v>184</v>
      </c>
      <c r="G1" s="44" t="s">
        <v>145</v>
      </c>
      <c r="L1" s="44" t="s">
        <v>184</v>
      </c>
      <c r="M1" s="44" t="s">
        <v>148</v>
      </c>
      <c r="R1" s="44" t="s">
        <v>184</v>
      </c>
      <c r="S1" s="44" t="s">
        <v>151</v>
      </c>
      <c r="X1" s="44" t="s">
        <v>184</v>
      </c>
      <c r="Y1" s="44" t="s">
        <v>153</v>
      </c>
      <c r="AD1" s="44" t="s">
        <v>184</v>
      </c>
      <c r="AE1" s="44" t="s">
        <v>474</v>
      </c>
      <c r="AJ1" s="44" t="s">
        <v>184</v>
      </c>
      <c r="AK1" s="44" t="s">
        <v>479</v>
      </c>
      <c r="AP1" s="44" t="s">
        <v>184</v>
      </c>
      <c r="AQ1" s="44" t="s">
        <v>480</v>
      </c>
    </row>
    <row r="2" spans="1:46" x14ac:dyDescent="0.25">
      <c r="A2" cm="1">
        <f t="array" ref="A2:A92">'2024-1018-TestLog'!H60:H150</f>
        <v>3.24</v>
      </c>
      <c r="B2" t="str" cm="1">
        <f t="array" ref="B2:B92">'2024-1018-TestLog'!T60:T150</f>
        <v>B19#1</v>
      </c>
      <c r="C2" cm="1">
        <f t="array" ref="C2:C92">'2024-1018-TestLog'!Z60:Z150</f>
        <v>5.0000000000068212E-2</v>
      </c>
      <c r="F2" t="s">
        <v>186</v>
      </c>
      <c r="G2" t="s">
        <v>187</v>
      </c>
      <c r="H2" t="s">
        <v>185</v>
      </c>
      <c r="I2" t="s">
        <v>188</v>
      </c>
      <c r="J2" t="s">
        <v>189</v>
      </c>
      <c r="L2" t="s">
        <v>186</v>
      </c>
      <c r="M2" t="s">
        <v>187</v>
      </c>
      <c r="N2" t="s">
        <v>185</v>
      </c>
      <c r="O2" t="s">
        <v>188</v>
      </c>
      <c r="P2" t="s">
        <v>189</v>
      </c>
      <c r="R2" t="s">
        <v>186</v>
      </c>
      <c r="S2" t="s">
        <v>187</v>
      </c>
      <c r="T2" t="s">
        <v>185</v>
      </c>
      <c r="U2" t="s">
        <v>188</v>
      </c>
      <c r="V2" t="s">
        <v>189</v>
      </c>
      <c r="X2" t="s">
        <v>186</v>
      </c>
      <c r="Y2" t="s">
        <v>187</v>
      </c>
      <c r="Z2" t="s">
        <v>185</v>
      </c>
      <c r="AA2" t="s">
        <v>188</v>
      </c>
      <c r="AB2" t="s">
        <v>189</v>
      </c>
      <c r="AD2" t="s">
        <v>186</v>
      </c>
      <c r="AE2" t="s">
        <v>187</v>
      </c>
      <c r="AF2" t="s">
        <v>185</v>
      </c>
      <c r="AG2" t="s">
        <v>188</v>
      </c>
      <c r="AH2" t="s">
        <v>189</v>
      </c>
      <c r="AJ2" t="s">
        <v>186</v>
      </c>
      <c r="AK2" t="s">
        <v>187</v>
      </c>
      <c r="AL2" t="s">
        <v>185</v>
      </c>
      <c r="AM2" t="s">
        <v>188</v>
      </c>
      <c r="AN2" t="s">
        <v>189</v>
      </c>
      <c r="AP2" t="s">
        <v>186</v>
      </c>
      <c r="AQ2" t="s">
        <v>187</v>
      </c>
      <c r="AR2" t="s">
        <v>185</v>
      </c>
      <c r="AS2" t="s">
        <v>188</v>
      </c>
      <c r="AT2" t="s">
        <v>189</v>
      </c>
    </row>
    <row r="3" spans="1:46" x14ac:dyDescent="0.25">
      <c r="A3">
        <v>65</v>
      </c>
      <c r="B3" t="str">
        <v>B19#2</v>
      </c>
      <c r="C3">
        <v>0.48000000000001819</v>
      </c>
      <c r="F3">
        <v>0</v>
      </c>
      <c r="G3" t="s">
        <v>145</v>
      </c>
      <c r="H3">
        <v>0</v>
      </c>
      <c r="I3">
        <v>0</v>
      </c>
      <c r="J3">
        <v>0</v>
      </c>
      <c r="L3">
        <v>0</v>
      </c>
      <c r="M3" t="s">
        <v>148</v>
      </c>
      <c r="N3">
        <v>0</v>
      </c>
      <c r="O3">
        <v>0</v>
      </c>
      <c r="P3">
        <v>0</v>
      </c>
      <c r="R3">
        <v>0</v>
      </c>
      <c r="S3" t="s">
        <v>151</v>
      </c>
      <c r="T3">
        <v>0</v>
      </c>
      <c r="U3">
        <v>0</v>
      </c>
      <c r="V3">
        <v>0</v>
      </c>
      <c r="X3">
        <v>0</v>
      </c>
      <c r="Y3" t="s">
        <v>153</v>
      </c>
      <c r="Z3">
        <v>0</v>
      </c>
      <c r="AA3">
        <v>0</v>
      </c>
      <c r="AB3">
        <v>0</v>
      </c>
      <c r="AD3">
        <v>0</v>
      </c>
      <c r="AE3" t="s">
        <v>474</v>
      </c>
      <c r="AF3">
        <v>0</v>
      </c>
      <c r="AG3">
        <v>0</v>
      </c>
      <c r="AH3">
        <v>0</v>
      </c>
      <c r="AJ3">
        <v>0</v>
      </c>
      <c r="AK3" t="s">
        <v>479</v>
      </c>
      <c r="AL3">
        <v>0</v>
      </c>
      <c r="AM3">
        <v>0</v>
      </c>
      <c r="AN3">
        <v>0</v>
      </c>
      <c r="AP3">
        <v>0</v>
      </c>
      <c r="AQ3" t="s">
        <v>480</v>
      </c>
      <c r="AR3">
        <v>0</v>
      </c>
      <c r="AS3">
        <v>0</v>
      </c>
      <c r="AT3">
        <v>0</v>
      </c>
    </row>
    <row r="4" spans="1:46" x14ac:dyDescent="0.25">
      <c r="A4">
        <v>18.45</v>
      </c>
      <c r="B4" t="str">
        <v>B19#2</v>
      </c>
      <c r="C4">
        <v>-4.0000000000077307E-2</v>
      </c>
      <c r="F4" cm="1">
        <f t="array" ref="F4:H6">_xlfn._xlws.FILTER($A$2:$C$100,$B$2:$B$100=G1,"")</f>
        <v>3.24</v>
      </c>
      <c r="G4" t="str">
        <v>B19#1</v>
      </c>
      <c r="H4">
        <v>5.0000000000068212E-2</v>
      </c>
      <c r="I4">
        <f>I3+F4</f>
        <v>3.24</v>
      </c>
      <c r="J4">
        <f>J3+H4</f>
        <v>5.0000000000068212E-2</v>
      </c>
      <c r="L4" cm="1">
        <f t="array" ref="L4:N38">_xlfn._xlws.FILTER($A$2:$C$100,$B$2:$B$100=M1,"")</f>
        <v>65</v>
      </c>
      <c r="M4" t="str">
        <v>B19#2</v>
      </c>
      <c r="N4">
        <v>0.48000000000001819</v>
      </c>
      <c r="O4">
        <f>O3+L4</f>
        <v>65</v>
      </c>
      <c r="P4">
        <f>P3+N4</f>
        <v>0.48000000000001819</v>
      </c>
      <c r="R4" cm="1">
        <f t="array" ref="R4:T7">_xlfn._xlws.FILTER($A$2:$C$100,$B$2:$B$100=S1,"")</f>
        <v>61.6</v>
      </c>
      <c r="S4" t="str">
        <v>B18#1</v>
      </c>
      <c r="T4">
        <v>0.15999999999996817</v>
      </c>
      <c r="U4">
        <f>R4</f>
        <v>61.6</v>
      </c>
      <c r="V4">
        <f>T4</f>
        <v>0.15999999999996817</v>
      </c>
      <c r="X4" cm="1">
        <f t="array" ref="X4:Z32">_xlfn._xlws.FILTER($A$2:$C$100,$B$2:$B$100=Y1,"")</f>
        <v>38.799999999999997</v>
      </c>
      <c r="Y4" t="str">
        <v>B18#2</v>
      </c>
      <c r="Z4">
        <v>4.9999999999954525E-2</v>
      </c>
      <c r="AA4">
        <f>X4</f>
        <v>38.799999999999997</v>
      </c>
      <c r="AB4">
        <f>Z4</f>
        <v>4.9999999999954525E-2</v>
      </c>
      <c r="AD4" cm="1">
        <f t="array" ref="AD4:AF7">_xlfn._xlws.FILTER($A$2:$C$100,$B$2:$B$100=AE1,"")</f>
        <v>19.600000000000001</v>
      </c>
      <c r="AE4" t="str">
        <v>B52#1</v>
      </c>
      <c r="AF4">
        <v>0</v>
      </c>
      <c r="AG4">
        <f>AG3+AD4</f>
        <v>19.600000000000001</v>
      </c>
      <c r="AH4">
        <f>AH3+AF4</f>
        <v>0</v>
      </c>
      <c r="AJ4" cm="1">
        <f t="array" ref="AJ4:AL9">_xlfn._xlws.FILTER($A$2:$C$100,$B$2:$B$100=AK1,"")</f>
        <v>87.8</v>
      </c>
      <c r="AK4" t="str">
        <v>B52#2</v>
      </c>
      <c r="AL4">
        <v>0.47000000000002728</v>
      </c>
      <c r="AM4">
        <f>AM3+AJ4</f>
        <v>87.8</v>
      </c>
      <c r="AN4">
        <f>AN3+AL4</f>
        <v>0.47000000000002728</v>
      </c>
      <c r="AP4" cm="1">
        <f t="array" ref="AP4:AR9">_xlfn._xlws.FILTER($A$2:$C$100,$B$2:$B$100=AQ1,"")</f>
        <v>144.4</v>
      </c>
      <c r="AQ4" t="str">
        <v>B52#3</v>
      </c>
      <c r="AR4">
        <v>0.11000000000001364</v>
      </c>
      <c r="AS4">
        <f>AS3+AP4</f>
        <v>144.4</v>
      </c>
      <c r="AT4">
        <f>AT3+AR4</f>
        <v>0.11000000000001364</v>
      </c>
    </row>
    <row r="5" spans="1:46" x14ac:dyDescent="0.25">
      <c r="A5">
        <v>29.23</v>
      </c>
      <c r="B5" t="str">
        <v>B19#1</v>
      </c>
      <c r="C5">
        <v>-1.0000000000104592E-2</v>
      </c>
      <c r="F5">
        <v>29.23</v>
      </c>
      <c r="G5" t="str">
        <v>B19#1</v>
      </c>
      <c r="H5">
        <v>-1.0000000000104592E-2</v>
      </c>
      <c r="I5">
        <f>I4+F5</f>
        <v>32.47</v>
      </c>
      <c r="J5">
        <f>J4+H5</f>
        <v>3.999999999996362E-2</v>
      </c>
      <c r="L5">
        <v>18.45</v>
      </c>
      <c r="M5" t="str">
        <v>B19#2</v>
      </c>
      <c r="N5">
        <v>-4.0000000000077307E-2</v>
      </c>
      <c r="O5">
        <f>O4+L5</f>
        <v>83.45</v>
      </c>
      <c r="P5">
        <f>P4+N5</f>
        <v>0.43999999999994088</v>
      </c>
      <c r="R5">
        <v>42.2</v>
      </c>
      <c r="S5" t="str">
        <v>B18#1</v>
      </c>
      <c r="T5">
        <v>0</v>
      </c>
      <c r="U5">
        <f>U4+R5</f>
        <v>103.80000000000001</v>
      </c>
      <c r="V5">
        <f>V4+T5</f>
        <v>0.15999999999996817</v>
      </c>
      <c r="X5">
        <v>38.299999999999997</v>
      </c>
      <c r="Y5" t="str">
        <v>B18#2</v>
      </c>
      <c r="Z5">
        <v>-2.9999999999972715E-2</v>
      </c>
      <c r="AA5">
        <f>AA4+X5</f>
        <v>77.099999999999994</v>
      </c>
      <c r="AB5">
        <f>AB4+Z5</f>
        <v>1.999999999998181E-2</v>
      </c>
      <c r="AD5">
        <v>94.8</v>
      </c>
      <c r="AE5" t="str">
        <v>B52#1</v>
      </c>
      <c r="AF5">
        <v>0.47000000000002728</v>
      </c>
      <c r="AG5">
        <f t="shared" ref="AG5:AG7" si="0">AG4+AD5</f>
        <v>114.4</v>
      </c>
      <c r="AH5">
        <f t="shared" ref="AH5:AH7" si="1">AH4+AF5</f>
        <v>0.47000000000002728</v>
      </c>
      <c r="AJ5">
        <v>107.8</v>
      </c>
      <c r="AK5" t="str">
        <v>B52#2</v>
      </c>
      <c r="AL5">
        <v>1.1599999999999682</v>
      </c>
      <c r="AM5">
        <f>AM4+AJ5</f>
        <v>195.6</v>
      </c>
      <c r="AN5">
        <f>AN4+AL5</f>
        <v>1.6299999999999955</v>
      </c>
      <c r="AP5">
        <v>76.3</v>
      </c>
      <c r="AQ5" t="str">
        <v>B52#3</v>
      </c>
      <c r="AR5">
        <v>0.13999999999998636</v>
      </c>
      <c r="AS5">
        <f>AS4+AP5</f>
        <v>220.7</v>
      </c>
      <c r="AT5">
        <f>AT4+AR5</f>
        <v>0.25</v>
      </c>
    </row>
    <row r="6" spans="1:46" x14ac:dyDescent="0.25">
      <c r="A6">
        <v>20.16</v>
      </c>
      <c r="B6" t="str">
        <v>B19#2</v>
      </c>
      <c r="C6">
        <v>0.12999999999999545</v>
      </c>
      <c r="F6">
        <v>13.7</v>
      </c>
      <c r="G6" t="str">
        <v>B19#1</v>
      </c>
      <c r="H6">
        <v>6.0000000000059117E-2</v>
      </c>
      <c r="I6">
        <f>I5+F6</f>
        <v>46.17</v>
      </c>
      <c r="J6">
        <f>J5+H6</f>
        <v>0.10000000000002274</v>
      </c>
      <c r="L6">
        <v>20.16</v>
      </c>
      <c r="M6" t="str">
        <v>B19#2</v>
      </c>
      <c r="N6">
        <v>0.12999999999999545</v>
      </c>
      <c r="O6">
        <f>O5+L6</f>
        <v>103.61</v>
      </c>
      <c r="P6">
        <f>P5+N6</f>
        <v>0.56999999999993634</v>
      </c>
      <c r="R6">
        <v>68.400000000000006</v>
      </c>
      <c r="S6" t="str">
        <v>B18#1</v>
      </c>
      <c r="T6">
        <v>1.999999999998181E-2</v>
      </c>
      <c r="U6">
        <f t="shared" ref="U6:U33" si="2">U5+R6</f>
        <v>172.20000000000002</v>
      </c>
      <c r="V6">
        <f t="shared" ref="V6:V33" si="3">V5+T6</f>
        <v>0.17999999999994998</v>
      </c>
      <c r="X6">
        <v>20</v>
      </c>
      <c r="Y6" t="str">
        <v>B18#2</v>
      </c>
      <c r="Z6">
        <v>0</v>
      </c>
      <c r="AA6">
        <f>AA5+X6</f>
        <v>97.1</v>
      </c>
      <c r="AB6">
        <f>AB5+Z6</f>
        <v>1.999999999998181E-2</v>
      </c>
      <c r="AD6">
        <v>71.5</v>
      </c>
      <c r="AE6" t="str">
        <v>B52#1</v>
      </c>
      <c r="AF6">
        <v>1.0500000000000682</v>
      </c>
      <c r="AG6">
        <f t="shared" si="0"/>
        <v>185.9</v>
      </c>
      <c r="AH6">
        <f t="shared" si="1"/>
        <v>1.5200000000000955</v>
      </c>
      <c r="AJ6">
        <v>56.8</v>
      </c>
      <c r="AK6" t="str">
        <v>B52#2</v>
      </c>
      <c r="AL6">
        <v>0.34000000000003183</v>
      </c>
      <c r="AM6">
        <f>AM5+AJ6</f>
        <v>252.39999999999998</v>
      </c>
      <c r="AN6">
        <f>AN5+AL6</f>
        <v>1.9700000000000273</v>
      </c>
      <c r="AP6">
        <v>73.3</v>
      </c>
      <c r="AQ6" t="str">
        <v>B52#3</v>
      </c>
      <c r="AR6">
        <v>0.19000000000005457</v>
      </c>
      <c r="AS6">
        <f>AS5+AP6</f>
        <v>294</v>
      </c>
      <c r="AT6">
        <f>AT5+AR6</f>
        <v>0.44000000000005457</v>
      </c>
    </row>
    <row r="7" spans="1:46" x14ac:dyDescent="0.25">
      <c r="A7">
        <v>13.7</v>
      </c>
      <c r="B7" t="str">
        <v>B19#1</v>
      </c>
      <c r="C7">
        <v>6.0000000000059117E-2</v>
      </c>
      <c r="L7">
        <v>23.5</v>
      </c>
      <c r="M7" t="str">
        <v>B19#2</v>
      </c>
      <c r="N7">
        <v>6.0000000000059117E-2</v>
      </c>
      <c r="O7">
        <f t="shared" ref="O7:O13" si="4">O6+L7</f>
        <v>127.11</v>
      </c>
      <c r="P7">
        <f t="shared" ref="P7:P13" si="5">P6+N7</f>
        <v>0.62999999999999545</v>
      </c>
      <c r="R7">
        <v>143.5</v>
      </c>
      <c r="S7" t="str">
        <v>B18#1</v>
      </c>
      <c r="T7">
        <v>0.17000000000007276</v>
      </c>
      <c r="U7">
        <f t="shared" si="2"/>
        <v>315.70000000000005</v>
      </c>
      <c r="V7">
        <f t="shared" si="3"/>
        <v>0.35000000000002274</v>
      </c>
      <c r="X7">
        <v>21.6</v>
      </c>
      <c r="Y7" t="str">
        <v>B18#2</v>
      </c>
      <c r="Z7">
        <v>5.999999999994543E-2</v>
      </c>
      <c r="AA7">
        <f t="shared" ref="AA7:AA9" si="6">AA6+X7</f>
        <v>118.69999999999999</v>
      </c>
      <c r="AB7">
        <f t="shared" ref="AB7:AB9" si="7">AB6+Z7</f>
        <v>7.999999999992724E-2</v>
      </c>
      <c r="AD7">
        <v>190.7</v>
      </c>
      <c r="AE7" t="str">
        <v>B52#1</v>
      </c>
      <c r="AF7">
        <v>9.7299999999999045</v>
      </c>
      <c r="AG7">
        <f t="shared" si="0"/>
        <v>376.6</v>
      </c>
      <c r="AH7">
        <f t="shared" si="1"/>
        <v>11.25</v>
      </c>
      <c r="AJ7">
        <v>93.1</v>
      </c>
      <c r="AK7" t="str">
        <v>B52#2</v>
      </c>
      <c r="AL7">
        <v>0.63999999999998636</v>
      </c>
      <c r="AM7">
        <f>AM6+AJ7</f>
        <v>345.5</v>
      </c>
      <c r="AN7">
        <f>AN6+AL7</f>
        <v>2.6100000000000136</v>
      </c>
      <c r="AP7">
        <v>146.69999999999999</v>
      </c>
      <c r="AQ7" t="str">
        <v>B52#3</v>
      </c>
      <c r="AR7">
        <v>0.51999999999998181</v>
      </c>
      <c r="AS7">
        <f>AS6+AP7</f>
        <v>440.7</v>
      </c>
      <c r="AT7">
        <f>AT6+AR7</f>
        <v>0.96000000000003638</v>
      </c>
    </row>
    <row r="8" spans="1:46" x14ac:dyDescent="0.25">
      <c r="A8">
        <v>61.6</v>
      </c>
      <c r="B8" t="str">
        <v>B18#1</v>
      </c>
      <c r="C8">
        <v>0.15999999999996817</v>
      </c>
      <c r="L8">
        <v>2.2000000000000002</v>
      </c>
      <c r="M8" t="str">
        <v>B19#2</v>
      </c>
      <c r="N8">
        <v>2.9999999999972715E-2</v>
      </c>
      <c r="O8">
        <f t="shared" si="4"/>
        <v>129.31</v>
      </c>
      <c r="P8">
        <f t="shared" si="5"/>
        <v>0.65999999999996817</v>
      </c>
      <c r="U8">
        <f t="shared" si="2"/>
        <v>315.70000000000005</v>
      </c>
      <c r="V8">
        <f t="shared" si="3"/>
        <v>0.35000000000002274</v>
      </c>
      <c r="X8">
        <v>65</v>
      </c>
      <c r="Y8" t="str">
        <v>B18#2</v>
      </c>
      <c r="Z8">
        <v>9.9999999999909051E-3</v>
      </c>
      <c r="AA8">
        <f t="shared" si="6"/>
        <v>183.7</v>
      </c>
      <c r="AB8">
        <f t="shared" si="7"/>
        <v>8.9999999999918145E-2</v>
      </c>
      <c r="AJ8">
        <v>65.8</v>
      </c>
      <c r="AK8" t="str">
        <v>B52#2</v>
      </c>
      <c r="AL8">
        <v>0.40999999999996817</v>
      </c>
      <c r="AM8">
        <f>AM7+AJ8</f>
        <v>411.3</v>
      </c>
      <c r="AN8">
        <f>AN7+AL8</f>
        <v>3.0199999999999818</v>
      </c>
      <c r="AP8">
        <v>45.6</v>
      </c>
      <c r="AQ8" t="str">
        <v>B52#3</v>
      </c>
      <c r="AR8">
        <v>0.23000000000001819</v>
      </c>
      <c r="AS8">
        <f>AS7+AP8</f>
        <v>486.3</v>
      </c>
      <c r="AT8">
        <f>AT7+AR8</f>
        <v>1.1900000000000546</v>
      </c>
    </row>
    <row r="9" spans="1:46" x14ac:dyDescent="0.25">
      <c r="A9">
        <v>38.799999999999997</v>
      </c>
      <c r="B9" t="str">
        <v>B18#2</v>
      </c>
      <c r="C9">
        <v>4.9999999999954525E-2</v>
      </c>
      <c r="L9">
        <v>12.9</v>
      </c>
      <c r="M9" t="str">
        <v>B19#2</v>
      </c>
      <c r="N9">
        <v>1.42999999999995</v>
      </c>
      <c r="O9">
        <f t="shared" si="4"/>
        <v>142.21</v>
      </c>
      <c r="P9">
        <f t="shared" si="5"/>
        <v>2.0899999999999181</v>
      </c>
      <c r="U9">
        <f t="shared" si="2"/>
        <v>315.70000000000005</v>
      </c>
      <c r="V9">
        <f t="shared" si="3"/>
        <v>0.35000000000002274</v>
      </c>
      <c r="X9">
        <v>26</v>
      </c>
      <c r="Y9" t="str">
        <v>B18#2</v>
      </c>
      <c r="Z9">
        <v>0</v>
      </c>
      <c r="AA9">
        <f t="shared" si="6"/>
        <v>209.7</v>
      </c>
      <c r="AB9">
        <f t="shared" si="7"/>
        <v>8.9999999999918145E-2</v>
      </c>
      <c r="AJ9">
        <v>0</v>
      </c>
      <c r="AK9" t="str">
        <v>B52#2</v>
      </c>
      <c r="AL9">
        <v>881.46</v>
      </c>
      <c r="AP9">
        <v>0</v>
      </c>
      <c r="AQ9" t="str">
        <v>B52#3</v>
      </c>
      <c r="AR9">
        <v>883.17</v>
      </c>
    </row>
    <row r="10" spans="1:46" x14ac:dyDescent="0.25">
      <c r="A10">
        <v>42.2</v>
      </c>
      <c r="B10" t="str">
        <v>B18#1</v>
      </c>
      <c r="C10">
        <v>0</v>
      </c>
      <c r="L10">
        <v>6.45</v>
      </c>
      <c r="M10" t="str">
        <v>B19#2</v>
      </c>
      <c r="N10">
        <v>0.20000000000004547</v>
      </c>
      <c r="O10">
        <f t="shared" si="4"/>
        <v>148.66</v>
      </c>
      <c r="P10">
        <f t="shared" si="5"/>
        <v>2.2899999999999636</v>
      </c>
      <c r="U10">
        <f t="shared" si="2"/>
        <v>315.70000000000005</v>
      </c>
      <c r="V10">
        <f t="shared" si="3"/>
        <v>0.35000000000002274</v>
      </c>
      <c r="X10">
        <v>22.3</v>
      </c>
      <c r="Y10" t="str">
        <v>B18#2</v>
      </c>
      <c r="Z10">
        <v>-2.9999999999972715E-2</v>
      </c>
      <c r="AA10">
        <f t="shared" ref="AA10:AA32" si="8">AA9+X10</f>
        <v>232</v>
      </c>
      <c r="AB10">
        <f t="shared" ref="AB10:AB32" si="9">AB9+Z10</f>
        <v>5.999999999994543E-2</v>
      </c>
    </row>
    <row r="11" spans="1:46" x14ac:dyDescent="0.25">
      <c r="A11">
        <v>38.299999999999997</v>
      </c>
      <c r="B11" t="str">
        <v>B18#2</v>
      </c>
      <c r="C11">
        <v>-2.9999999999972715E-2</v>
      </c>
      <c r="L11">
        <v>63</v>
      </c>
      <c r="M11" t="str">
        <v>B19#2</v>
      </c>
      <c r="N11">
        <v>0.24000000000000909</v>
      </c>
      <c r="O11">
        <f t="shared" si="4"/>
        <v>211.66</v>
      </c>
      <c r="P11">
        <f t="shared" si="5"/>
        <v>2.5299999999999727</v>
      </c>
      <c r="U11">
        <f t="shared" si="2"/>
        <v>315.70000000000005</v>
      </c>
      <c r="V11">
        <f t="shared" si="3"/>
        <v>0.35000000000002274</v>
      </c>
      <c r="X11">
        <v>18.2</v>
      </c>
      <c r="Y11" t="str">
        <v>B18#2</v>
      </c>
      <c r="Z11">
        <v>2.9999999999972715E-2</v>
      </c>
      <c r="AA11">
        <f t="shared" si="8"/>
        <v>250.2</v>
      </c>
      <c r="AB11">
        <f t="shared" si="9"/>
        <v>8.9999999999918145E-2</v>
      </c>
    </row>
    <row r="12" spans="1:46" x14ac:dyDescent="0.25">
      <c r="A12">
        <v>23.5</v>
      </c>
      <c r="B12" t="str">
        <v>B19#2</v>
      </c>
      <c r="C12">
        <v>6.0000000000059117E-2</v>
      </c>
      <c r="L12">
        <v>49</v>
      </c>
      <c r="M12" t="str">
        <v>B19#2</v>
      </c>
      <c r="N12">
        <v>0.12000000000000455</v>
      </c>
      <c r="O12">
        <f t="shared" si="4"/>
        <v>260.65999999999997</v>
      </c>
      <c r="P12">
        <f t="shared" si="5"/>
        <v>2.6499999999999773</v>
      </c>
      <c r="U12">
        <f t="shared" si="2"/>
        <v>315.70000000000005</v>
      </c>
      <c r="V12">
        <f t="shared" si="3"/>
        <v>0.35000000000002274</v>
      </c>
      <c r="X12">
        <v>6.2</v>
      </c>
      <c r="Y12" t="str">
        <v>B18#2</v>
      </c>
      <c r="Z12">
        <v>-1.999999999998181E-2</v>
      </c>
      <c r="AA12">
        <f t="shared" si="8"/>
        <v>256.39999999999998</v>
      </c>
      <c r="AB12">
        <f t="shared" si="9"/>
        <v>6.9999999999936335E-2</v>
      </c>
    </row>
    <row r="13" spans="1:46" x14ac:dyDescent="0.25">
      <c r="A13">
        <v>20</v>
      </c>
      <c r="B13" t="str">
        <v>B18#2</v>
      </c>
      <c r="C13">
        <v>0</v>
      </c>
      <c r="L13">
        <v>22.9</v>
      </c>
      <c r="M13" t="str">
        <v>B19#2</v>
      </c>
      <c r="N13">
        <v>1.999999999998181E-2</v>
      </c>
      <c r="O13">
        <f t="shared" si="4"/>
        <v>283.55999999999995</v>
      </c>
      <c r="P13">
        <f t="shared" si="5"/>
        <v>2.6699999999999591</v>
      </c>
      <c r="U13">
        <f t="shared" si="2"/>
        <v>315.70000000000005</v>
      </c>
      <c r="V13">
        <f t="shared" si="3"/>
        <v>0.35000000000002274</v>
      </c>
      <c r="X13">
        <v>62.8</v>
      </c>
      <c r="Y13" t="str">
        <v>B18#2</v>
      </c>
      <c r="Z13">
        <v>4.9999999999954525E-2</v>
      </c>
      <c r="AA13">
        <f t="shared" si="8"/>
        <v>319.2</v>
      </c>
      <c r="AB13">
        <f t="shared" si="9"/>
        <v>0.11999999999989086</v>
      </c>
    </row>
    <row r="14" spans="1:46" x14ac:dyDescent="0.25">
      <c r="A14">
        <v>21.6</v>
      </c>
      <c r="B14" t="str">
        <v>B18#2</v>
      </c>
      <c r="C14">
        <v>5.999999999994543E-2</v>
      </c>
      <c r="L14">
        <v>9.6</v>
      </c>
      <c r="M14" t="str">
        <v>B19#2</v>
      </c>
      <c r="N14">
        <v>9.0000000000031832E-2</v>
      </c>
      <c r="O14">
        <f t="shared" ref="O14:O36" si="10">O13+L14</f>
        <v>293.15999999999997</v>
      </c>
      <c r="P14">
        <f t="shared" ref="P14:P37" si="11">P13+N14</f>
        <v>2.7599999999999909</v>
      </c>
      <c r="U14">
        <f t="shared" si="2"/>
        <v>315.70000000000005</v>
      </c>
      <c r="V14">
        <f t="shared" si="3"/>
        <v>0.35000000000002274</v>
      </c>
      <c r="X14">
        <v>104</v>
      </c>
      <c r="Y14" t="str">
        <v>B18#2</v>
      </c>
      <c r="Z14">
        <v>6.0000000000059117E-2</v>
      </c>
      <c r="AA14">
        <f t="shared" si="8"/>
        <v>423.2</v>
      </c>
      <c r="AB14">
        <f t="shared" si="9"/>
        <v>0.17999999999994998</v>
      </c>
    </row>
    <row r="15" spans="1:46" x14ac:dyDescent="0.25">
      <c r="A15">
        <v>2.2000000000000002</v>
      </c>
      <c r="B15" t="str">
        <v>B19#2</v>
      </c>
      <c r="C15">
        <v>2.9999999999972715E-2</v>
      </c>
      <c r="L15">
        <v>6.6</v>
      </c>
      <c r="M15" t="str">
        <v>B19#2</v>
      </c>
      <c r="N15">
        <v>1.999999999998181E-2</v>
      </c>
      <c r="O15">
        <f t="shared" si="10"/>
        <v>299.76</v>
      </c>
      <c r="P15">
        <f t="shared" si="11"/>
        <v>2.7799999999999727</v>
      </c>
      <c r="U15">
        <f t="shared" si="2"/>
        <v>315.70000000000005</v>
      </c>
      <c r="V15">
        <f t="shared" si="3"/>
        <v>0.35000000000002274</v>
      </c>
      <c r="X15">
        <v>58.5</v>
      </c>
      <c r="Y15" t="str">
        <v>B18#2</v>
      </c>
      <c r="Z15">
        <v>3.999999999996362E-2</v>
      </c>
      <c r="AA15">
        <f t="shared" si="8"/>
        <v>481.7</v>
      </c>
      <c r="AB15">
        <f t="shared" si="9"/>
        <v>0.2199999999999136</v>
      </c>
    </row>
    <row r="16" spans="1:46" x14ac:dyDescent="0.25">
      <c r="A16">
        <v>12.9</v>
      </c>
      <c r="B16" t="str">
        <v>B19#2</v>
      </c>
      <c r="C16">
        <v>1.42999999999995</v>
      </c>
      <c r="L16">
        <v>62.6</v>
      </c>
      <c r="M16" t="str">
        <v>B19#2</v>
      </c>
      <c r="N16">
        <v>0.17999999999994998</v>
      </c>
      <c r="O16">
        <f t="shared" si="10"/>
        <v>362.36</v>
      </c>
      <c r="P16">
        <f t="shared" si="11"/>
        <v>2.9599999999999227</v>
      </c>
      <c r="U16">
        <f t="shared" si="2"/>
        <v>315.70000000000005</v>
      </c>
      <c r="V16">
        <f t="shared" si="3"/>
        <v>0.35000000000002274</v>
      </c>
      <c r="X16">
        <v>6</v>
      </c>
      <c r="Y16" t="str">
        <v>B18#2</v>
      </c>
      <c r="Z16">
        <v>-1.999999999998181E-2</v>
      </c>
      <c r="AA16">
        <f t="shared" si="8"/>
        <v>487.7</v>
      </c>
      <c r="AB16">
        <f t="shared" si="9"/>
        <v>0.19999999999993179</v>
      </c>
    </row>
    <row r="17" spans="1:28" x14ac:dyDescent="0.25">
      <c r="A17">
        <v>6.45</v>
      </c>
      <c r="B17" t="str">
        <v>B19#2</v>
      </c>
      <c r="C17">
        <v>0.20000000000004547</v>
      </c>
      <c r="L17">
        <v>164.2</v>
      </c>
      <c r="M17" t="str">
        <v>B19#2</v>
      </c>
      <c r="N17">
        <v>0.48000000000001819</v>
      </c>
      <c r="O17">
        <f t="shared" si="10"/>
        <v>526.55999999999995</v>
      </c>
      <c r="P17">
        <f t="shared" si="11"/>
        <v>3.4399999999999409</v>
      </c>
      <c r="U17">
        <f t="shared" si="2"/>
        <v>315.70000000000005</v>
      </c>
      <c r="V17">
        <f t="shared" si="3"/>
        <v>0.35000000000002274</v>
      </c>
      <c r="X17">
        <v>82.6</v>
      </c>
      <c r="Y17" t="str">
        <v>B18#2</v>
      </c>
      <c r="Z17">
        <v>8.0000000000040927E-2</v>
      </c>
      <c r="AA17">
        <f t="shared" si="8"/>
        <v>570.29999999999995</v>
      </c>
      <c r="AB17">
        <f t="shared" si="9"/>
        <v>0.27999999999997272</v>
      </c>
    </row>
    <row r="18" spans="1:28" x14ac:dyDescent="0.25">
      <c r="A18">
        <v>65</v>
      </c>
      <c r="B18" t="str">
        <v>B18#2</v>
      </c>
      <c r="C18">
        <v>9.9999999999909051E-3</v>
      </c>
      <c r="L18">
        <v>90.8</v>
      </c>
      <c r="M18" t="str">
        <v>B19#2</v>
      </c>
      <c r="N18">
        <v>0.19000000000005457</v>
      </c>
      <c r="O18">
        <f t="shared" si="10"/>
        <v>617.3599999999999</v>
      </c>
      <c r="P18">
        <f t="shared" si="11"/>
        <v>3.6299999999999955</v>
      </c>
      <c r="U18">
        <f t="shared" si="2"/>
        <v>315.70000000000005</v>
      </c>
      <c r="V18">
        <f t="shared" si="3"/>
        <v>0.35000000000002274</v>
      </c>
      <c r="X18">
        <v>15.4</v>
      </c>
      <c r="Y18" t="str">
        <v>B18#2</v>
      </c>
      <c r="Z18">
        <v>3.999999999996362E-2</v>
      </c>
      <c r="AA18">
        <f t="shared" si="8"/>
        <v>585.69999999999993</v>
      </c>
      <c r="AB18">
        <f t="shared" si="9"/>
        <v>0.31999999999993634</v>
      </c>
    </row>
    <row r="19" spans="1:28" x14ac:dyDescent="0.25">
      <c r="A19">
        <v>63</v>
      </c>
      <c r="B19" t="str">
        <v>B19#2</v>
      </c>
      <c r="C19">
        <v>0.24000000000000909</v>
      </c>
      <c r="L19">
        <v>155.9</v>
      </c>
      <c r="M19" t="str">
        <v>B19#2</v>
      </c>
      <c r="N19">
        <v>0.40999999999996817</v>
      </c>
      <c r="O19">
        <f t="shared" si="10"/>
        <v>773.25999999999988</v>
      </c>
      <c r="P19">
        <f t="shared" si="11"/>
        <v>4.0399999999999636</v>
      </c>
      <c r="U19">
        <f t="shared" si="2"/>
        <v>315.70000000000005</v>
      </c>
      <c r="V19">
        <f t="shared" si="3"/>
        <v>0.35000000000002274</v>
      </c>
      <c r="X19">
        <v>290</v>
      </c>
      <c r="Y19" t="str">
        <v>B18#2</v>
      </c>
      <c r="Z19">
        <v>0.89999999999997726</v>
      </c>
      <c r="AA19">
        <f t="shared" si="8"/>
        <v>875.69999999999993</v>
      </c>
      <c r="AB19">
        <f t="shared" si="9"/>
        <v>1.2199999999999136</v>
      </c>
    </row>
    <row r="20" spans="1:28" x14ac:dyDescent="0.25">
      <c r="A20">
        <v>26</v>
      </c>
      <c r="B20" t="str">
        <v>B18#2</v>
      </c>
      <c r="C20">
        <v>0</v>
      </c>
      <c r="L20">
        <v>14</v>
      </c>
      <c r="M20" t="str">
        <v>B19#2</v>
      </c>
      <c r="N20">
        <v>5.999999999994543E-2</v>
      </c>
      <c r="O20">
        <f t="shared" si="10"/>
        <v>787.25999999999988</v>
      </c>
      <c r="P20">
        <f t="shared" si="11"/>
        <v>4.0999999999999091</v>
      </c>
      <c r="U20">
        <f t="shared" si="2"/>
        <v>315.70000000000005</v>
      </c>
      <c r="V20">
        <f t="shared" si="3"/>
        <v>0.35000000000002274</v>
      </c>
      <c r="X20">
        <v>168.8</v>
      </c>
      <c r="Y20" t="str">
        <v>B18#2</v>
      </c>
      <c r="Z20">
        <v>1.999999999998181E-2</v>
      </c>
      <c r="AA20">
        <f t="shared" si="8"/>
        <v>1044.5</v>
      </c>
      <c r="AB20">
        <f t="shared" si="9"/>
        <v>1.2399999999998954</v>
      </c>
    </row>
    <row r="21" spans="1:28" x14ac:dyDescent="0.25">
      <c r="A21">
        <v>49</v>
      </c>
      <c r="B21" t="str">
        <v>B19#2</v>
      </c>
      <c r="C21">
        <v>0.12000000000000455</v>
      </c>
      <c r="L21">
        <v>9.8000000000000007</v>
      </c>
      <c r="M21" t="str">
        <v>B19#2</v>
      </c>
      <c r="N21">
        <v>-3.999999999996362E-2</v>
      </c>
      <c r="O21">
        <f t="shared" si="10"/>
        <v>797.05999999999983</v>
      </c>
      <c r="P21">
        <f t="shared" si="11"/>
        <v>4.0599999999999454</v>
      </c>
      <c r="U21">
        <f t="shared" si="2"/>
        <v>315.70000000000005</v>
      </c>
      <c r="V21">
        <f t="shared" si="3"/>
        <v>0.35000000000002274</v>
      </c>
      <c r="X21">
        <v>85.8</v>
      </c>
      <c r="Y21" t="str">
        <v>B18#2</v>
      </c>
      <c r="Z21">
        <v>3.0000000000086402E-2</v>
      </c>
      <c r="AA21">
        <f t="shared" si="8"/>
        <v>1130.3</v>
      </c>
      <c r="AB21">
        <f t="shared" si="9"/>
        <v>1.2699999999999818</v>
      </c>
    </row>
    <row r="22" spans="1:28" x14ac:dyDescent="0.25">
      <c r="A22">
        <v>22.9</v>
      </c>
      <c r="B22" t="str">
        <v>B19#2</v>
      </c>
      <c r="C22">
        <v>1.999999999998181E-2</v>
      </c>
      <c r="L22">
        <v>7.5</v>
      </c>
      <c r="M22" t="str">
        <v>B19#2</v>
      </c>
      <c r="N22">
        <v>-9.9999999999909051E-3</v>
      </c>
      <c r="O22">
        <f t="shared" si="10"/>
        <v>804.55999999999983</v>
      </c>
      <c r="P22">
        <f t="shared" si="11"/>
        <v>4.0499999999999545</v>
      </c>
      <c r="U22">
        <f t="shared" si="2"/>
        <v>315.70000000000005</v>
      </c>
      <c r="V22">
        <f t="shared" si="3"/>
        <v>0.35000000000002274</v>
      </c>
      <c r="X22">
        <v>88.8</v>
      </c>
      <c r="Y22" t="str">
        <v>B18#2</v>
      </c>
      <c r="Z22">
        <v>9.9999999999909051E-3</v>
      </c>
      <c r="AA22">
        <f t="shared" si="8"/>
        <v>1219.0999999999999</v>
      </c>
      <c r="AB22">
        <f t="shared" si="9"/>
        <v>1.2799999999999727</v>
      </c>
    </row>
    <row r="23" spans="1:28" x14ac:dyDescent="0.25">
      <c r="A23">
        <v>22.3</v>
      </c>
      <c r="B23" t="str">
        <v>B18#2</v>
      </c>
      <c r="C23">
        <v>-2.9999999999972715E-2</v>
      </c>
      <c r="L23">
        <v>88.2</v>
      </c>
      <c r="M23" t="str">
        <v>B19#2</v>
      </c>
      <c r="N23">
        <v>0.26999999999998181</v>
      </c>
      <c r="O23">
        <f t="shared" si="10"/>
        <v>892.75999999999988</v>
      </c>
      <c r="P23">
        <f t="shared" si="11"/>
        <v>4.3199999999999363</v>
      </c>
      <c r="U23">
        <f t="shared" si="2"/>
        <v>315.70000000000005</v>
      </c>
      <c r="V23">
        <f t="shared" si="3"/>
        <v>0.35000000000002274</v>
      </c>
      <c r="X23">
        <v>69</v>
      </c>
      <c r="Y23" t="str">
        <v>B18#2</v>
      </c>
      <c r="Z23">
        <v>5.999999999994543E-2</v>
      </c>
      <c r="AA23">
        <f t="shared" si="8"/>
        <v>1288.0999999999999</v>
      </c>
      <c r="AB23">
        <f t="shared" si="9"/>
        <v>1.3399999999999181</v>
      </c>
    </row>
    <row r="24" spans="1:28" x14ac:dyDescent="0.25">
      <c r="A24">
        <v>9.6</v>
      </c>
      <c r="B24" t="str">
        <v>B19#2</v>
      </c>
      <c r="C24">
        <v>9.0000000000031832E-2</v>
      </c>
      <c r="L24">
        <v>14.3</v>
      </c>
      <c r="M24" t="str">
        <v>B19#2</v>
      </c>
      <c r="N24">
        <v>6.0000000000059117E-2</v>
      </c>
      <c r="O24">
        <f t="shared" si="10"/>
        <v>907.05999999999983</v>
      </c>
      <c r="P24">
        <f t="shared" si="11"/>
        <v>4.3799999999999955</v>
      </c>
      <c r="U24">
        <f t="shared" si="2"/>
        <v>315.70000000000005</v>
      </c>
      <c r="V24">
        <f t="shared" si="3"/>
        <v>0.35000000000002274</v>
      </c>
      <c r="X24">
        <v>66.900000000000006</v>
      </c>
      <c r="Y24" t="str">
        <v>B18#2</v>
      </c>
      <c r="Z24">
        <v>5.0000000000068212E-2</v>
      </c>
      <c r="AA24">
        <f t="shared" si="8"/>
        <v>1355</v>
      </c>
      <c r="AB24">
        <f t="shared" si="9"/>
        <v>1.3899999999999864</v>
      </c>
    </row>
    <row r="25" spans="1:28" x14ac:dyDescent="0.25">
      <c r="A25">
        <v>18.2</v>
      </c>
      <c r="B25" t="str">
        <v>B18#2</v>
      </c>
      <c r="C25">
        <v>2.9999999999972715E-2</v>
      </c>
      <c r="L25">
        <v>89.8</v>
      </c>
      <c r="M25" t="str">
        <v>B19#2</v>
      </c>
      <c r="N25">
        <v>0.17999999999994998</v>
      </c>
      <c r="O25">
        <f t="shared" si="10"/>
        <v>996.85999999999979</v>
      </c>
      <c r="P25">
        <f t="shared" si="11"/>
        <v>4.5599999999999454</v>
      </c>
      <c r="U25">
        <f t="shared" si="2"/>
        <v>315.70000000000005</v>
      </c>
      <c r="V25">
        <f t="shared" si="3"/>
        <v>0.35000000000002274</v>
      </c>
      <c r="X25">
        <v>21.5</v>
      </c>
      <c r="Y25" t="str">
        <v>B18#2</v>
      </c>
      <c r="Z25">
        <v>-7.0000000000050022E-2</v>
      </c>
      <c r="AA25">
        <f t="shared" si="8"/>
        <v>1376.5</v>
      </c>
      <c r="AB25">
        <f t="shared" si="9"/>
        <v>1.3199999999999363</v>
      </c>
    </row>
    <row r="26" spans="1:28" x14ac:dyDescent="0.25">
      <c r="A26">
        <v>6.6</v>
      </c>
      <c r="B26" t="str">
        <v>B19#2</v>
      </c>
      <c r="C26">
        <v>1.999999999998181E-2</v>
      </c>
      <c r="L26">
        <v>217.5</v>
      </c>
      <c r="M26" t="str">
        <v>B19#2</v>
      </c>
      <c r="N26">
        <v>0.50999999999999091</v>
      </c>
      <c r="O26">
        <f t="shared" si="10"/>
        <v>1214.3599999999997</v>
      </c>
      <c r="P26">
        <f t="shared" si="11"/>
        <v>5.0699999999999363</v>
      </c>
      <c r="U26">
        <f t="shared" si="2"/>
        <v>315.70000000000005</v>
      </c>
      <c r="V26">
        <f t="shared" si="3"/>
        <v>0.35000000000002274</v>
      </c>
      <c r="X26">
        <v>34.200000000000003</v>
      </c>
      <c r="Y26" t="str">
        <v>B18#2</v>
      </c>
      <c r="Z26">
        <v>7.0000000000050022E-2</v>
      </c>
      <c r="AA26">
        <f t="shared" si="8"/>
        <v>1410.7</v>
      </c>
      <c r="AB26">
        <f t="shared" si="9"/>
        <v>1.3899999999999864</v>
      </c>
    </row>
    <row r="27" spans="1:28" x14ac:dyDescent="0.25">
      <c r="A27">
        <v>6.2</v>
      </c>
      <c r="B27" t="str">
        <v>B18#2</v>
      </c>
      <c r="C27">
        <v>-1.999999999998181E-2</v>
      </c>
      <c r="L27">
        <v>18.7</v>
      </c>
      <c r="M27" t="str">
        <v>B19#2</v>
      </c>
      <c r="N27">
        <v>5.0000000000068212E-2</v>
      </c>
      <c r="O27">
        <f t="shared" si="10"/>
        <v>1233.0599999999997</v>
      </c>
      <c r="P27">
        <f t="shared" si="11"/>
        <v>5.1200000000000045</v>
      </c>
      <c r="U27">
        <f t="shared" si="2"/>
        <v>315.70000000000005</v>
      </c>
      <c r="V27">
        <f t="shared" si="3"/>
        <v>0.35000000000002274</v>
      </c>
      <c r="X27">
        <v>168.6</v>
      </c>
      <c r="Y27" t="str">
        <v>B18#2</v>
      </c>
      <c r="Z27">
        <v>1.999999999998181E-2</v>
      </c>
      <c r="AA27">
        <f t="shared" si="8"/>
        <v>1579.3</v>
      </c>
      <c r="AB27">
        <f t="shared" si="9"/>
        <v>1.4099999999999682</v>
      </c>
    </row>
    <row r="28" spans="1:28" x14ac:dyDescent="0.25">
      <c r="A28">
        <v>62.6</v>
      </c>
      <c r="B28" t="str">
        <v>B19#2</v>
      </c>
      <c r="C28">
        <v>0.17999999999994998</v>
      </c>
      <c r="L28">
        <v>6.2</v>
      </c>
      <c r="M28" t="str">
        <v>B19#2</v>
      </c>
      <c r="N28">
        <v>2.9999999999972715E-2</v>
      </c>
      <c r="O28">
        <f t="shared" si="10"/>
        <v>1239.2599999999998</v>
      </c>
      <c r="P28">
        <f t="shared" si="11"/>
        <v>5.1499999999999773</v>
      </c>
      <c r="U28">
        <f t="shared" si="2"/>
        <v>315.70000000000005</v>
      </c>
      <c r="V28">
        <f t="shared" si="3"/>
        <v>0.35000000000002274</v>
      </c>
      <c r="X28">
        <v>164</v>
      </c>
      <c r="Y28" t="str">
        <v>B18#2</v>
      </c>
      <c r="Z28">
        <v>9.0000000000031832E-2</v>
      </c>
      <c r="AA28">
        <f t="shared" si="8"/>
        <v>1743.3</v>
      </c>
      <c r="AB28">
        <f t="shared" si="9"/>
        <v>1.5</v>
      </c>
    </row>
    <row r="29" spans="1:28" x14ac:dyDescent="0.25">
      <c r="A29">
        <v>62.8</v>
      </c>
      <c r="B29" t="str">
        <v>B18#2</v>
      </c>
      <c r="C29">
        <v>4.9999999999954525E-2</v>
      </c>
      <c r="L29">
        <v>28.8</v>
      </c>
      <c r="M29" t="str">
        <v>B19#2</v>
      </c>
      <c r="N29">
        <v>0.16999999999995907</v>
      </c>
      <c r="O29">
        <f t="shared" si="10"/>
        <v>1268.0599999999997</v>
      </c>
      <c r="P29">
        <f t="shared" si="11"/>
        <v>5.3199999999999363</v>
      </c>
      <c r="U29">
        <f t="shared" si="2"/>
        <v>315.70000000000005</v>
      </c>
      <c r="V29">
        <f t="shared" si="3"/>
        <v>0.35000000000002274</v>
      </c>
      <c r="X29">
        <v>98.82</v>
      </c>
      <c r="Y29" t="str">
        <v>B18#2</v>
      </c>
      <c r="Z29">
        <v>8.9999999999918145E-2</v>
      </c>
      <c r="AA29">
        <f t="shared" si="8"/>
        <v>1842.12</v>
      </c>
      <c r="AB29">
        <f t="shared" si="9"/>
        <v>1.5899999999999181</v>
      </c>
    </row>
    <row r="30" spans="1:28" x14ac:dyDescent="0.25">
      <c r="A30">
        <v>164.2</v>
      </c>
      <c r="B30" t="str">
        <v>B19#2</v>
      </c>
      <c r="C30">
        <v>0.48000000000001819</v>
      </c>
      <c r="L30">
        <v>39.1</v>
      </c>
      <c r="M30" t="str">
        <v>B19#2</v>
      </c>
      <c r="N30">
        <v>0.31000000000005912</v>
      </c>
      <c r="O30">
        <f t="shared" si="10"/>
        <v>1307.1599999999996</v>
      </c>
      <c r="P30">
        <f t="shared" si="11"/>
        <v>5.6299999999999955</v>
      </c>
      <c r="U30">
        <f t="shared" si="2"/>
        <v>315.70000000000005</v>
      </c>
      <c r="V30">
        <f t="shared" si="3"/>
        <v>0.35000000000002274</v>
      </c>
      <c r="X30">
        <v>167.8</v>
      </c>
      <c r="Y30" t="str">
        <v>B18#2</v>
      </c>
      <c r="Z30">
        <v>9.0000000000031832E-2</v>
      </c>
      <c r="AA30">
        <f t="shared" si="8"/>
        <v>2009.9199999999998</v>
      </c>
      <c r="AB30">
        <f t="shared" si="9"/>
        <v>1.67999999999995</v>
      </c>
    </row>
    <row r="31" spans="1:28" x14ac:dyDescent="0.25">
      <c r="A31">
        <v>104</v>
      </c>
      <c r="B31" t="str">
        <v>B18#2</v>
      </c>
      <c r="C31">
        <v>6.0000000000059117E-2</v>
      </c>
      <c r="L31">
        <v>166.9</v>
      </c>
      <c r="M31" t="str">
        <v>B19#2</v>
      </c>
      <c r="N31">
        <v>0.94999999999993179</v>
      </c>
      <c r="O31">
        <f t="shared" si="10"/>
        <v>1474.0599999999997</v>
      </c>
      <c r="P31">
        <f t="shared" si="11"/>
        <v>6.5799999999999272</v>
      </c>
      <c r="U31">
        <f t="shared" si="2"/>
        <v>315.70000000000005</v>
      </c>
      <c r="V31">
        <f t="shared" si="3"/>
        <v>0.35000000000002274</v>
      </c>
      <c r="X31">
        <v>280</v>
      </c>
      <c r="Y31" t="str">
        <v>B18#2</v>
      </c>
      <c r="Z31">
        <v>0.14999999999997726</v>
      </c>
      <c r="AA31">
        <f t="shared" si="8"/>
        <v>2289.92</v>
      </c>
      <c r="AB31">
        <f t="shared" si="9"/>
        <v>1.8299999999999272</v>
      </c>
    </row>
    <row r="32" spans="1:28" x14ac:dyDescent="0.25">
      <c r="A32">
        <v>58.5</v>
      </c>
      <c r="B32" t="str">
        <v>B18#2</v>
      </c>
      <c r="C32">
        <v>3.999999999996362E-2</v>
      </c>
      <c r="L32">
        <v>128.69999999999999</v>
      </c>
      <c r="M32" t="str">
        <v>B19#2</v>
      </c>
      <c r="N32">
        <v>1.25</v>
      </c>
      <c r="O32">
        <f t="shared" si="10"/>
        <v>1602.7599999999998</v>
      </c>
      <c r="P32">
        <f t="shared" si="11"/>
        <v>7.8299999999999272</v>
      </c>
      <c r="U32">
        <f t="shared" si="2"/>
        <v>315.70000000000005</v>
      </c>
      <c r="V32">
        <f t="shared" si="3"/>
        <v>0.35000000000002274</v>
      </c>
      <c r="X32">
        <v>292.5</v>
      </c>
      <c r="Y32" t="str">
        <v>B18#2</v>
      </c>
      <c r="Z32">
        <v>9.0000000000031832E-2</v>
      </c>
      <c r="AA32">
        <f t="shared" si="8"/>
        <v>2582.42</v>
      </c>
      <c r="AB32">
        <f t="shared" si="9"/>
        <v>1.9199999999999591</v>
      </c>
    </row>
    <row r="33" spans="1:30" x14ac:dyDescent="0.25">
      <c r="A33">
        <v>90.8</v>
      </c>
      <c r="B33" t="str">
        <v>B19#2</v>
      </c>
      <c r="C33">
        <v>0.19000000000005457</v>
      </c>
      <c r="L33">
        <v>73.2</v>
      </c>
      <c r="M33" t="str">
        <v>B19#2</v>
      </c>
      <c r="N33">
        <v>0.94000000000005457</v>
      </c>
      <c r="O33">
        <f t="shared" si="10"/>
        <v>1675.9599999999998</v>
      </c>
      <c r="P33">
        <f t="shared" si="11"/>
        <v>8.7699999999999818</v>
      </c>
      <c r="U33">
        <f t="shared" si="2"/>
        <v>315.70000000000005</v>
      </c>
      <c r="V33">
        <f t="shared" si="3"/>
        <v>0.35000000000002274</v>
      </c>
    </row>
    <row r="34" spans="1:30" x14ac:dyDescent="0.25">
      <c r="A34">
        <v>6</v>
      </c>
      <c r="B34" t="str">
        <v>B18#2</v>
      </c>
      <c r="C34">
        <v>-1.999999999998181E-2</v>
      </c>
      <c r="L34">
        <v>172.8</v>
      </c>
      <c r="M34" t="str">
        <v>B19#2</v>
      </c>
      <c r="N34">
        <v>4.92999999999995</v>
      </c>
      <c r="O34">
        <f t="shared" si="10"/>
        <v>1848.7599999999998</v>
      </c>
      <c r="P34">
        <f t="shared" si="11"/>
        <v>13.699999999999932</v>
      </c>
    </row>
    <row r="35" spans="1:30" x14ac:dyDescent="0.25">
      <c r="A35">
        <v>155.9</v>
      </c>
      <c r="B35" t="str">
        <v>B19#2</v>
      </c>
      <c r="C35">
        <v>0.40999999999996817</v>
      </c>
      <c r="L35">
        <v>133.6</v>
      </c>
      <c r="M35" t="str">
        <v>B19#2</v>
      </c>
      <c r="N35">
        <v>5.3799999999999955</v>
      </c>
      <c r="O35">
        <f t="shared" si="10"/>
        <v>1982.3599999999997</v>
      </c>
      <c r="P35">
        <f t="shared" si="11"/>
        <v>19.079999999999927</v>
      </c>
    </row>
    <row r="36" spans="1:30" x14ac:dyDescent="0.25">
      <c r="A36">
        <v>82.6</v>
      </c>
      <c r="B36" t="str">
        <v>B18#2</v>
      </c>
      <c r="C36">
        <v>8.0000000000040927E-2</v>
      </c>
      <c r="L36">
        <v>20.8</v>
      </c>
      <c r="M36" t="str">
        <v>B19#2</v>
      </c>
      <c r="N36">
        <v>1.2000000000000455</v>
      </c>
      <c r="O36">
        <f t="shared" si="10"/>
        <v>2003.1599999999996</v>
      </c>
      <c r="P36">
        <f t="shared" si="11"/>
        <v>20.279999999999973</v>
      </c>
    </row>
    <row r="37" spans="1:30" x14ac:dyDescent="0.25">
      <c r="A37">
        <v>15.4</v>
      </c>
      <c r="B37" t="str">
        <v>B18#2</v>
      </c>
      <c r="C37">
        <v>3.999999999996362E-2</v>
      </c>
      <c r="L37">
        <v>65.599999999999994</v>
      </c>
      <c r="M37" t="str">
        <v>B19#2</v>
      </c>
      <c r="N37">
        <v>17.690000000000055</v>
      </c>
      <c r="P37">
        <f t="shared" si="11"/>
        <v>37.970000000000027</v>
      </c>
    </row>
    <row r="38" spans="1:30" x14ac:dyDescent="0.25">
      <c r="A38">
        <v>290</v>
      </c>
      <c r="B38" t="str">
        <v>B18#2</v>
      </c>
      <c r="C38">
        <v>0.89999999999997726</v>
      </c>
      <c r="L38">
        <v>50.8</v>
      </c>
      <c r="M38" t="str">
        <v>B19#2</v>
      </c>
      <c r="N38">
        <v>7.75</v>
      </c>
    </row>
    <row r="39" spans="1:30" x14ac:dyDescent="0.25">
      <c r="A39">
        <v>14</v>
      </c>
      <c r="B39" t="str">
        <v>B19#2</v>
      </c>
      <c r="C39">
        <v>5.999999999994543E-2</v>
      </c>
    </row>
    <row r="40" spans="1:30" x14ac:dyDescent="0.25">
      <c r="A40">
        <v>9.8000000000000007</v>
      </c>
      <c r="B40" t="str">
        <v>B19#2</v>
      </c>
      <c r="C40">
        <v>-3.999999999996362E-2</v>
      </c>
    </row>
    <row r="41" spans="1:30" x14ac:dyDescent="0.25">
      <c r="A41">
        <v>168.8</v>
      </c>
      <c r="B41" t="str">
        <v>B18#2</v>
      </c>
      <c r="C41">
        <v>1.999999999998181E-2</v>
      </c>
    </row>
    <row r="42" spans="1:30" x14ac:dyDescent="0.25">
      <c r="A42">
        <v>7.5</v>
      </c>
      <c r="B42" t="str">
        <v>B19#2</v>
      </c>
      <c r="C42">
        <v>-9.9999999999909051E-3</v>
      </c>
    </row>
    <row r="43" spans="1:30" x14ac:dyDescent="0.25">
      <c r="A43">
        <v>88.2</v>
      </c>
      <c r="B43" t="str">
        <v>B19#2</v>
      </c>
      <c r="C43">
        <v>0.26999999999998181</v>
      </c>
    </row>
    <row r="44" spans="1:30" x14ac:dyDescent="0.25">
      <c r="A44">
        <v>14.3</v>
      </c>
      <c r="B44" t="str">
        <v>B19#2</v>
      </c>
      <c r="C44">
        <v>6.0000000000059117E-2</v>
      </c>
      <c r="AD44">
        <f>AB26/AA26</f>
        <v>9.853264336853948E-4</v>
      </c>
    </row>
    <row r="45" spans="1:30" x14ac:dyDescent="0.25">
      <c r="A45">
        <v>89.8</v>
      </c>
      <c r="B45" t="str">
        <v>B19#2</v>
      </c>
      <c r="C45">
        <v>0.17999999999994998</v>
      </c>
    </row>
    <row r="46" spans="1:30" x14ac:dyDescent="0.25">
      <c r="A46">
        <v>85.8</v>
      </c>
      <c r="B46" t="str">
        <v>B18#2</v>
      </c>
      <c r="C46">
        <v>3.0000000000086402E-2</v>
      </c>
    </row>
    <row r="47" spans="1:30" x14ac:dyDescent="0.25">
      <c r="A47">
        <v>217.5</v>
      </c>
      <c r="B47" t="str">
        <v>B19#2</v>
      </c>
      <c r="C47">
        <v>0.50999999999999091</v>
      </c>
    </row>
    <row r="48" spans="1:30" x14ac:dyDescent="0.25">
      <c r="A48">
        <v>88.8</v>
      </c>
      <c r="B48" t="str">
        <v>B18#2</v>
      </c>
      <c r="C48">
        <v>9.9999999999909051E-3</v>
      </c>
    </row>
    <row r="49" spans="1:3" x14ac:dyDescent="0.25">
      <c r="A49">
        <v>18.7</v>
      </c>
      <c r="B49" t="str">
        <v>B19#2</v>
      </c>
      <c r="C49">
        <v>5.0000000000068212E-2</v>
      </c>
    </row>
    <row r="50" spans="1:3" x14ac:dyDescent="0.25">
      <c r="A50">
        <v>6.2</v>
      </c>
      <c r="B50" t="str">
        <v>B19#2</v>
      </c>
      <c r="C50">
        <v>2.9999999999972715E-2</v>
      </c>
    </row>
    <row r="51" spans="1:3" x14ac:dyDescent="0.25">
      <c r="A51">
        <v>28.8</v>
      </c>
      <c r="B51" t="str">
        <v>B19#2</v>
      </c>
      <c r="C51">
        <v>0.16999999999995907</v>
      </c>
    </row>
    <row r="52" spans="1:3" x14ac:dyDescent="0.25">
      <c r="A52">
        <v>69</v>
      </c>
      <c r="B52" t="str">
        <v>B18#2</v>
      </c>
      <c r="C52">
        <v>5.999999999994543E-2</v>
      </c>
    </row>
    <row r="53" spans="1:3" x14ac:dyDescent="0.25">
      <c r="A53">
        <v>39.1</v>
      </c>
      <c r="B53" t="str">
        <v>B19#2</v>
      </c>
      <c r="C53">
        <v>0.31000000000005912</v>
      </c>
    </row>
    <row r="54" spans="1:3" x14ac:dyDescent="0.25">
      <c r="A54">
        <v>68.400000000000006</v>
      </c>
      <c r="B54" t="str">
        <v>B18#1</v>
      </c>
      <c r="C54">
        <v>1.999999999998181E-2</v>
      </c>
    </row>
    <row r="55" spans="1:3" x14ac:dyDescent="0.25">
      <c r="A55">
        <v>66.900000000000006</v>
      </c>
      <c r="B55" t="str">
        <v>B18#2</v>
      </c>
      <c r="C55">
        <v>5.0000000000068212E-2</v>
      </c>
    </row>
    <row r="56" spans="1:3" x14ac:dyDescent="0.25">
      <c r="A56">
        <v>143.5</v>
      </c>
      <c r="B56" t="str">
        <v>B18#1</v>
      </c>
      <c r="C56">
        <v>0.17000000000007276</v>
      </c>
    </row>
    <row r="57" spans="1:3" x14ac:dyDescent="0.25">
      <c r="A57">
        <v>21.5</v>
      </c>
      <c r="B57" t="str">
        <v>B18#2</v>
      </c>
      <c r="C57">
        <v>-7.0000000000050022E-2</v>
      </c>
    </row>
    <row r="58" spans="1:3" x14ac:dyDescent="0.25">
      <c r="A58">
        <v>34.200000000000003</v>
      </c>
      <c r="B58" t="str">
        <v>B18#2</v>
      </c>
      <c r="C58">
        <v>7.0000000000050022E-2</v>
      </c>
    </row>
    <row r="59" spans="1:3" x14ac:dyDescent="0.25">
      <c r="A59">
        <v>168.6</v>
      </c>
      <c r="B59" t="str">
        <v>B18#2</v>
      </c>
      <c r="C59">
        <v>1.999999999998181E-2</v>
      </c>
    </row>
    <row r="60" spans="1:3" x14ac:dyDescent="0.25">
      <c r="A60">
        <v>166.9</v>
      </c>
      <c r="B60" t="str">
        <v>B19#2</v>
      </c>
      <c r="C60">
        <v>0.94999999999993179</v>
      </c>
    </row>
    <row r="61" spans="1:3" x14ac:dyDescent="0.25">
      <c r="A61">
        <v>164</v>
      </c>
      <c r="B61" t="str">
        <v>B18#2</v>
      </c>
      <c r="C61">
        <v>9.0000000000031832E-2</v>
      </c>
    </row>
    <row r="62" spans="1:3" x14ac:dyDescent="0.25">
      <c r="A62">
        <v>128.69999999999999</v>
      </c>
      <c r="B62" t="str">
        <v>B19#2</v>
      </c>
      <c r="C62">
        <v>1.25</v>
      </c>
    </row>
    <row r="63" spans="1:3" x14ac:dyDescent="0.25">
      <c r="A63">
        <v>98.82</v>
      </c>
      <c r="B63" t="str">
        <v>B18#2</v>
      </c>
      <c r="C63">
        <v>8.9999999999918145E-2</v>
      </c>
    </row>
    <row r="64" spans="1:3" x14ac:dyDescent="0.25">
      <c r="A64">
        <v>73.2</v>
      </c>
      <c r="B64" t="str">
        <v>B19#2</v>
      </c>
      <c r="C64">
        <v>0.94000000000005457</v>
      </c>
    </row>
    <row r="65" spans="1:3" x14ac:dyDescent="0.25">
      <c r="A65">
        <v>167.8</v>
      </c>
      <c r="B65" t="str">
        <v>B18#2</v>
      </c>
      <c r="C65">
        <v>9.0000000000031832E-2</v>
      </c>
    </row>
    <row r="66" spans="1:3" x14ac:dyDescent="0.25">
      <c r="A66">
        <v>280</v>
      </c>
      <c r="B66" t="str">
        <v>B18#2</v>
      </c>
      <c r="C66">
        <v>0.14999999999997726</v>
      </c>
    </row>
    <row r="67" spans="1:3" x14ac:dyDescent="0.25">
      <c r="A67">
        <v>172.8</v>
      </c>
      <c r="B67" t="str">
        <v>B19#2</v>
      </c>
      <c r="C67">
        <v>4.92999999999995</v>
      </c>
    </row>
    <row r="68" spans="1:3" x14ac:dyDescent="0.25">
      <c r="A68">
        <v>292.5</v>
      </c>
      <c r="B68" t="str">
        <v>B18#2</v>
      </c>
      <c r="C68">
        <v>9.0000000000031832E-2</v>
      </c>
    </row>
    <row r="69" spans="1:3" x14ac:dyDescent="0.25">
      <c r="A69">
        <v>133.6</v>
      </c>
      <c r="B69" t="str">
        <v>B19#2</v>
      </c>
      <c r="C69">
        <v>5.3799999999999955</v>
      </c>
    </row>
    <row r="70" spans="1:3" x14ac:dyDescent="0.25">
      <c r="A70">
        <v>20.8</v>
      </c>
      <c r="B70" t="str">
        <v>B19#2</v>
      </c>
      <c r="C70">
        <v>1.2000000000000455</v>
      </c>
    </row>
    <row r="71" spans="1:3" x14ac:dyDescent="0.25">
      <c r="A71">
        <v>19.600000000000001</v>
      </c>
      <c r="B71" t="str">
        <v>B52#1</v>
      </c>
      <c r="C71">
        <v>0</v>
      </c>
    </row>
    <row r="72" spans="1:3" x14ac:dyDescent="0.25">
      <c r="A72">
        <v>94.8</v>
      </c>
      <c r="B72" t="str">
        <v>B52#1</v>
      </c>
      <c r="C72">
        <v>0.47000000000002728</v>
      </c>
    </row>
    <row r="73" spans="1:3" x14ac:dyDescent="0.25">
      <c r="A73">
        <v>71.5</v>
      </c>
      <c r="B73" t="str">
        <v>B52#1</v>
      </c>
      <c r="C73">
        <v>1.0500000000000682</v>
      </c>
    </row>
    <row r="74" spans="1:3" x14ac:dyDescent="0.25">
      <c r="A74">
        <v>65.599999999999994</v>
      </c>
      <c r="B74" t="str">
        <v>B19#2</v>
      </c>
      <c r="C74">
        <v>17.690000000000055</v>
      </c>
    </row>
    <row r="75" spans="1:3" x14ac:dyDescent="0.25">
      <c r="A75">
        <v>190.7</v>
      </c>
      <c r="B75" t="str">
        <v>B52#1</v>
      </c>
      <c r="C75">
        <v>9.7299999999999045</v>
      </c>
    </row>
    <row r="76" spans="1:3" x14ac:dyDescent="0.25">
      <c r="A76">
        <v>50.8</v>
      </c>
      <c r="B76" t="str">
        <v>B19#2</v>
      </c>
      <c r="C76">
        <v>7.75</v>
      </c>
    </row>
    <row r="77" spans="1:3" x14ac:dyDescent="0.25">
      <c r="A77">
        <v>87.8</v>
      </c>
      <c r="B77" t="str">
        <v>B52#2</v>
      </c>
      <c r="C77">
        <v>0.47000000000002728</v>
      </c>
    </row>
    <row r="78" spans="1:3" x14ac:dyDescent="0.25">
      <c r="A78">
        <v>144.4</v>
      </c>
      <c r="B78" t="str">
        <v>B52#3</v>
      </c>
      <c r="C78">
        <v>0.11000000000001364</v>
      </c>
    </row>
    <row r="79" spans="1:3" x14ac:dyDescent="0.25">
      <c r="A79">
        <v>107.8</v>
      </c>
      <c r="B79" t="str">
        <v>B52#2</v>
      </c>
      <c r="C79">
        <v>1.1599999999999682</v>
      </c>
    </row>
    <row r="80" spans="1:3" x14ac:dyDescent="0.25">
      <c r="A80">
        <v>76.3</v>
      </c>
      <c r="B80" t="str">
        <v>B52#3</v>
      </c>
      <c r="C80">
        <v>0.13999999999998636</v>
      </c>
    </row>
    <row r="81" spans="1:3" x14ac:dyDescent="0.25">
      <c r="A81">
        <v>56.8</v>
      </c>
      <c r="B81" t="str">
        <v>B52#2</v>
      </c>
      <c r="C81">
        <v>0.34000000000003183</v>
      </c>
    </row>
    <row r="82" spans="1:3" x14ac:dyDescent="0.25">
      <c r="A82">
        <v>73.3</v>
      </c>
      <c r="B82" t="str">
        <v>B52#3</v>
      </c>
      <c r="C82">
        <v>0.19000000000005457</v>
      </c>
    </row>
    <row r="83" spans="1:3" x14ac:dyDescent="0.25">
      <c r="A83">
        <v>93.1</v>
      </c>
      <c r="B83" t="str">
        <v>B52#2</v>
      </c>
      <c r="C83">
        <v>0.63999999999998636</v>
      </c>
    </row>
    <row r="84" spans="1:3" x14ac:dyDescent="0.25">
      <c r="A84">
        <v>146.69999999999999</v>
      </c>
      <c r="B84" t="str">
        <v>B52#3</v>
      </c>
      <c r="C84">
        <v>0.51999999999998181</v>
      </c>
    </row>
    <row r="85" spans="1:3" x14ac:dyDescent="0.25">
      <c r="A85">
        <v>65.8</v>
      </c>
      <c r="B85" t="str">
        <v>B52#2</v>
      </c>
      <c r="C85">
        <v>0.40999999999996817</v>
      </c>
    </row>
    <row r="86" spans="1:3" x14ac:dyDescent="0.25">
      <c r="A86">
        <v>0</v>
      </c>
      <c r="B86" t="str">
        <v>B52#2</v>
      </c>
      <c r="C86">
        <v>881.46</v>
      </c>
    </row>
    <row r="87" spans="1:3" x14ac:dyDescent="0.25">
      <c r="A87">
        <v>45.6</v>
      </c>
      <c r="B87" t="str">
        <v>B52#3</v>
      </c>
      <c r="C87">
        <v>0.23000000000001819</v>
      </c>
    </row>
    <row r="88" spans="1:3" x14ac:dyDescent="0.25">
      <c r="A88">
        <v>0</v>
      </c>
      <c r="B88" t="str">
        <v>B52#3</v>
      </c>
      <c r="C88">
        <v>883.17</v>
      </c>
    </row>
    <row r="89" spans="1:3" x14ac:dyDescent="0.25">
      <c r="A89">
        <v>0</v>
      </c>
      <c r="B89">
        <v>0</v>
      </c>
      <c r="C89">
        <v>0</v>
      </c>
    </row>
    <row r="90" spans="1:3" x14ac:dyDescent="0.25">
      <c r="A90">
        <v>0</v>
      </c>
      <c r="B90">
        <v>0</v>
      </c>
      <c r="C90">
        <v>0</v>
      </c>
    </row>
    <row r="91" spans="1:3" x14ac:dyDescent="0.25">
      <c r="A91">
        <v>0</v>
      </c>
      <c r="B91">
        <v>0</v>
      </c>
      <c r="C91">
        <v>0</v>
      </c>
    </row>
    <row r="92" spans="1:3" x14ac:dyDescent="0.25">
      <c r="A92">
        <v>0</v>
      </c>
      <c r="B92">
        <v>0</v>
      </c>
      <c r="C92">
        <v>0</v>
      </c>
    </row>
  </sheetData>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2685F-3167-4E25-9A45-27DFEBEFFB77}">
  <dimension ref="A1:A3"/>
  <sheetViews>
    <sheetView workbookViewId="0">
      <selection activeCell="R2" sqref="R2"/>
    </sheetView>
  </sheetViews>
  <sheetFormatPr defaultColWidth="8.7109375" defaultRowHeight="15" x14ac:dyDescent="0.25"/>
  <cols>
    <col min="1" max="1" width="17.42578125" customWidth="1"/>
  </cols>
  <sheetData>
    <row r="1" spans="1:1" x14ac:dyDescent="0.25">
      <c r="A1" s="16" t="s">
        <v>22</v>
      </c>
    </row>
    <row r="2" spans="1:1" ht="289.5" customHeight="1" x14ac:dyDescent="0.25">
      <c r="A2" s="90" t="s">
        <v>190</v>
      </c>
    </row>
    <row r="3" spans="1:1" ht="330" customHeight="1" x14ac:dyDescent="0.25">
      <c r="A3" s="90" t="s">
        <v>191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30F1C-46F4-4A7C-86DB-BE41F9CEA5F7}">
  <dimension ref="A1:AH28"/>
  <sheetViews>
    <sheetView topLeftCell="A10" workbookViewId="0">
      <selection activeCell="I4" sqref="I4"/>
    </sheetView>
  </sheetViews>
  <sheetFormatPr defaultColWidth="11.42578125" defaultRowHeight="15" x14ac:dyDescent="0.25"/>
  <cols>
    <col min="1" max="1" width="15.28515625" customWidth="1"/>
    <col min="2" max="2" width="26.7109375" bestFit="1" customWidth="1"/>
    <col min="5" max="5" width="43.42578125" customWidth="1"/>
    <col min="6" max="6" width="43.140625" customWidth="1"/>
    <col min="7" max="8" width="27.85546875" customWidth="1"/>
    <col min="9" max="9" width="38.5703125" bestFit="1" customWidth="1"/>
    <col min="10" max="16" width="38.5703125" customWidth="1"/>
    <col min="17" max="17" width="17.140625" customWidth="1"/>
    <col min="18" max="18" width="15.7109375" bestFit="1" customWidth="1"/>
    <col min="19" max="19" width="12.42578125" customWidth="1"/>
    <col min="21" max="21" width="17.140625" customWidth="1"/>
    <col min="22" max="22" width="12.28515625" bestFit="1" customWidth="1"/>
    <col min="23" max="23" width="11.85546875" bestFit="1" customWidth="1"/>
    <col min="24" max="24" width="11.140625" bestFit="1" customWidth="1"/>
    <col min="25" max="25" width="16.5703125" bestFit="1" customWidth="1"/>
    <col min="26" max="26" width="27.140625" bestFit="1" customWidth="1"/>
    <col min="27" max="28" width="27.140625" customWidth="1"/>
    <col min="29" max="29" width="33.85546875" bestFit="1" customWidth="1"/>
    <col min="30" max="30" width="16.7109375" customWidth="1"/>
    <col min="31" max="31" width="16" customWidth="1"/>
    <col min="32" max="32" width="13.42578125" bestFit="1" customWidth="1"/>
    <col min="33" max="33" width="20.85546875" bestFit="1" customWidth="1"/>
  </cols>
  <sheetData>
    <row r="1" spans="1:34" ht="46.5" x14ac:dyDescent="0.35">
      <c r="A1" s="19" t="s">
        <v>192</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row>
    <row r="2" spans="1:34" x14ac:dyDescent="0.25">
      <c r="A2" s="20" t="s">
        <v>193</v>
      </c>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t="s">
        <v>194</v>
      </c>
      <c r="AD2" s="20" t="s">
        <v>194</v>
      </c>
      <c r="AE2" s="20"/>
      <c r="AF2" s="20"/>
      <c r="AG2" s="20" t="s">
        <v>195</v>
      </c>
      <c r="AH2" s="20"/>
    </row>
    <row r="3" spans="1:34" x14ac:dyDescent="0.25">
      <c r="A3" s="1"/>
      <c r="B3" s="1"/>
      <c r="C3" s="1"/>
      <c r="D3" s="1"/>
      <c r="E3" s="1"/>
      <c r="F3" s="1"/>
      <c r="G3" s="1"/>
      <c r="H3" s="1"/>
      <c r="I3" s="1"/>
      <c r="J3" s="1"/>
      <c r="K3" s="1"/>
      <c r="L3" s="1"/>
      <c r="M3" s="1"/>
      <c r="N3" s="1"/>
      <c r="O3" s="1"/>
      <c r="P3" s="1"/>
      <c r="Q3" s="1"/>
      <c r="R3" s="1"/>
      <c r="S3" s="1"/>
      <c r="T3" s="1"/>
      <c r="U3" s="1" t="s">
        <v>196</v>
      </c>
      <c r="V3" s="1"/>
      <c r="W3" s="1"/>
      <c r="X3" s="1"/>
      <c r="Y3" s="1"/>
      <c r="Z3" s="1"/>
      <c r="AA3" s="1"/>
      <c r="AB3" s="1"/>
      <c r="AC3" s="1"/>
      <c r="AD3" s="1" t="s">
        <v>197</v>
      </c>
      <c r="AE3" s="1" t="s">
        <v>198</v>
      </c>
      <c r="AF3" s="1"/>
      <c r="AG3" s="1" t="s">
        <v>199</v>
      </c>
      <c r="AH3" s="1"/>
    </row>
    <row r="4" spans="1:34" ht="60" x14ac:dyDescent="0.25">
      <c r="A4" s="21" t="s">
        <v>200</v>
      </c>
      <c r="B4" s="21" t="s">
        <v>201</v>
      </c>
      <c r="C4" s="21" t="s">
        <v>202</v>
      </c>
      <c r="D4" s="21" t="s">
        <v>203</v>
      </c>
      <c r="E4" s="22">
        <v>45260.5</v>
      </c>
      <c r="F4" s="22">
        <v>45260.5</v>
      </c>
      <c r="G4" s="22">
        <v>45260.5</v>
      </c>
      <c r="H4" s="23" t="s">
        <v>204</v>
      </c>
      <c r="I4" s="21" t="s">
        <v>205</v>
      </c>
      <c r="J4" s="24" t="s">
        <v>206</v>
      </c>
      <c r="K4" s="24" t="s">
        <v>207</v>
      </c>
      <c r="L4" s="24" t="s">
        <v>208</v>
      </c>
      <c r="M4" s="24" t="s">
        <v>209</v>
      </c>
      <c r="N4" s="24" t="s">
        <v>210</v>
      </c>
      <c r="O4" s="24" t="s">
        <v>211</v>
      </c>
      <c r="P4" s="24" t="s">
        <v>212</v>
      </c>
      <c r="Q4" s="21" t="s">
        <v>213</v>
      </c>
      <c r="R4" s="21" t="s">
        <v>214</v>
      </c>
      <c r="S4" s="24" t="s">
        <v>215</v>
      </c>
      <c r="T4" s="21" t="s">
        <v>216</v>
      </c>
      <c r="U4" s="21" t="s">
        <v>217</v>
      </c>
      <c r="V4" s="21"/>
      <c r="W4" s="21" t="s">
        <v>218</v>
      </c>
      <c r="X4" s="21" t="s">
        <v>219</v>
      </c>
      <c r="Y4" s="21" t="s">
        <v>220</v>
      </c>
      <c r="Z4" s="21" t="s">
        <v>221</v>
      </c>
      <c r="AA4" s="21"/>
      <c r="AB4" s="21"/>
      <c r="AC4" s="23" t="s">
        <v>222</v>
      </c>
      <c r="AD4" s="23" t="s">
        <v>223</v>
      </c>
      <c r="AE4" s="21">
        <v>30</v>
      </c>
      <c r="AF4" s="23" t="s">
        <v>224</v>
      </c>
      <c r="AG4" s="23" t="s">
        <v>225</v>
      </c>
      <c r="AH4" s="23"/>
    </row>
    <row r="5" spans="1:34" x14ac:dyDescent="0.25">
      <c r="A5" s="25" t="s">
        <v>226</v>
      </c>
      <c r="B5" s="26" t="s">
        <v>227</v>
      </c>
      <c r="C5" s="26" t="s">
        <v>228</v>
      </c>
      <c r="D5" s="26" t="s">
        <v>229</v>
      </c>
      <c r="E5" s="26" t="s">
        <v>230</v>
      </c>
      <c r="F5" s="26" t="s">
        <v>231</v>
      </c>
      <c r="G5" s="26" t="s">
        <v>232</v>
      </c>
      <c r="H5" s="26" t="s">
        <v>233</v>
      </c>
      <c r="I5" s="26" t="s">
        <v>234</v>
      </c>
      <c r="J5" s="26" t="s">
        <v>235</v>
      </c>
      <c r="K5" s="26" t="s">
        <v>236</v>
      </c>
      <c r="L5" s="26" t="s">
        <v>237</v>
      </c>
      <c r="M5" s="26" t="s">
        <v>238</v>
      </c>
      <c r="N5" s="26" t="s">
        <v>239</v>
      </c>
      <c r="O5" s="26" t="s">
        <v>240</v>
      </c>
      <c r="P5" s="26" t="s">
        <v>241</v>
      </c>
      <c r="Q5" s="26" t="s">
        <v>242</v>
      </c>
      <c r="R5" s="26" t="s">
        <v>243</v>
      </c>
      <c r="S5" s="26" t="s">
        <v>244</v>
      </c>
      <c r="T5" s="26" t="s">
        <v>245</v>
      </c>
      <c r="U5" s="26" t="s">
        <v>246</v>
      </c>
      <c r="V5" s="26" t="s">
        <v>247</v>
      </c>
      <c r="W5" s="26" t="s">
        <v>248</v>
      </c>
      <c r="X5" s="26" t="s">
        <v>249</v>
      </c>
      <c r="Y5" s="26" t="s">
        <v>250</v>
      </c>
      <c r="Z5" s="26" t="s">
        <v>251</v>
      </c>
      <c r="AA5" s="26" t="s">
        <v>252</v>
      </c>
      <c r="AB5" s="26" t="s">
        <v>253</v>
      </c>
      <c r="AC5" s="26" t="s">
        <v>254</v>
      </c>
      <c r="AD5" s="26" t="s">
        <v>255</v>
      </c>
      <c r="AE5" s="26" t="s">
        <v>256</v>
      </c>
      <c r="AF5" s="26" t="s">
        <v>257</v>
      </c>
      <c r="AG5" s="27" t="s">
        <v>258</v>
      </c>
      <c r="AH5" s="27"/>
    </row>
    <row r="6" spans="1:34" x14ac:dyDescent="0.25">
      <c r="A6" s="28" t="str">
        <f>'2024-1018-TestLog'!A10</f>
        <v>2024-1068-1</v>
      </c>
      <c r="B6" s="29" t="s">
        <v>259</v>
      </c>
      <c r="C6" s="29" t="s">
        <v>260</v>
      </c>
      <c r="D6" s="29" t="s">
        <v>261</v>
      </c>
      <c r="E6" s="36" t="str">
        <f>_xlfn.CONCAT(TEXT('2024-1018-TestLog'!$D10,"åååå-mm-dd")," ",TEXT('2024-1018-TestLog'!E10,"tt:mm"))</f>
        <v>Monday-04-08 tt:01</v>
      </c>
      <c r="F6" s="36" t="str">
        <f>_xlfn.CONCAT(TEXT('2024-1018-TestLog'!$D10,"åååå-mm-dd")," ",TEXT('2024-1018-TestLog'!F10,"tt:mm"))</f>
        <v>Monday-04-08 tt:04</v>
      </c>
      <c r="G6" s="36" t="str">
        <f>_xlfn.CONCAT(TEXT('2024-1018-TestLog'!$D10,"åååå-mm-dd")," ",TEXT('2024-1018-TestLog'!G10,"tt:mm"))</f>
        <v>Monday-04-08 tt:01</v>
      </c>
      <c r="H6" s="29" t="s">
        <v>204</v>
      </c>
      <c r="I6" t="s">
        <v>262</v>
      </c>
      <c r="J6" s="30">
        <f>'2024-1018-TestLog'!AL10+3</f>
        <v>3</v>
      </c>
      <c r="K6" s="30">
        <f>'2024-1018-TestLog'!AN10</f>
        <v>0</v>
      </c>
      <c r="L6" s="33">
        <f>'2024-1018-TestLog'!I10</f>
        <v>5.5</v>
      </c>
      <c r="M6" s="30">
        <f>'2024-1018-TestLog'!J10</f>
        <v>35</v>
      </c>
      <c r="N6" s="30" t="e">
        <f>'2024-1018-TestLog'!#REF!</f>
        <v>#REF!</v>
      </c>
      <c r="O6" s="30" t="e">
        <f>'2024-1018-TestLog'!#REF!</f>
        <v>#REF!</v>
      </c>
      <c r="P6" s="30" t="e">
        <f>'2024-1018-TestLog'!#REF!</f>
        <v>#REF!</v>
      </c>
      <c r="Q6" s="29" t="s">
        <v>263</v>
      </c>
      <c r="R6" s="30" t="e">
        <f>'2024-1018-TestLog'!#REF!</f>
        <v>#REF!</v>
      </c>
      <c r="S6" s="30" t="e">
        <f>'2024-1018-TestLog'!#REF!</f>
        <v>#REF!</v>
      </c>
      <c r="T6" s="29"/>
      <c r="U6" s="33"/>
      <c r="V6" s="33"/>
      <c r="W6" s="91">
        <f>'2024-1018-TestLog'!AG10</f>
        <v>0</v>
      </c>
      <c r="X6" s="33">
        <f>'2024-1018-TestLog'!L10</f>
        <v>27</v>
      </c>
      <c r="Y6" s="29" t="s">
        <v>264</v>
      </c>
      <c r="Z6" s="33">
        <f>'2024-1018-TestLog'!BC10</f>
        <v>0</v>
      </c>
      <c r="AA6" s="33" t="e">
        <f>'2024-1018-TestLog'!#REF!</f>
        <v>#REF!</v>
      </c>
      <c r="AB6" s="33" t="e">
        <f>'2024-1018-TestLog'!#REF!</f>
        <v>#REF!</v>
      </c>
      <c r="AC6">
        <v>0</v>
      </c>
      <c r="AD6">
        <v>49</v>
      </c>
    </row>
    <row r="7" spans="1:34" x14ac:dyDescent="0.25">
      <c r="A7" s="28" t="str">
        <f>'2024-1018-TestLog'!A11</f>
        <v>2024-1068-2</v>
      </c>
      <c r="B7" s="29" t="s">
        <v>259</v>
      </c>
      <c r="C7" s="29" t="s">
        <v>260</v>
      </c>
      <c r="D7" s="29" t="s">
        <v>261</v>
      </c>
      <c r="E7" s="36" t="str">
        <f>_xlfn.CONCAT(TEXT('2024-1018-TestLog'!$D11,"åååå-mm-dd")," ",TEXT('2024-1018-TestLog'!E11,"tt:mm"))</f>
        <v>Tuesday-04-09 tt:01</v>
      </c>
      <c r="F7" s="36" t="str">
        <f>_xlfn.CONCAT(TEXT('2024-1018-TestLog'!$D11,"åååå-mm-dd")," ",TEXT('2024-1018-TestLog'!F11,"tt:mm"))</f>
        <v>Tuesday-04-09 tt:04</v>
      </c>
      <c r="G7" s="36" t="str">
        <f>_xlfn.CONCAT(TEXT('2024-1018-TestLog'!$D11,"åååå-mm-dd")," ",TEXT('2024-1018-TestLog'!G11,"tt:mm"))</f>
        <v>Tuesday-04-09 tt:01</v>
      </c>
      <c r="H7" s="29" t="s">
        <v>204</v>
      </c>
      <c r="I7" t="s">
        <v>262</v>
      </c>
      <c r="J7" s="30">
        <f>'2024-1018-TestLog'!AL11+3</f>
        <v>3</v>
      </c>
      <c r="K7" s="30">
        <f>'2024-1018-TestLog'!AN11</f>
        <v>0</v>
      </c>
      <c r="L7" s="33">
        <f>'2024-1018-TestLog'!I11</f>
        <v>5.7</v>
      </c>
      <c r="M7" s="30">
        <f>'2024-1018-TestLog'!J11</f>
        <v>35</v>
      </c>
      <c r="N7" s="30" t="e">
        <f>'2024-1018-TestLog'!#REF!</f>
        <v>#REF!</v>
      </c>
      <c r="O7" s="30" t="e">
        <f>'2024-1018-TestLog'!#REF!</f>
        <v>#REF!</v>
      </c>
      <c r="P7" s="30" t="e">
        <f>'2024-1018-TestLog'!#REF!</f>
        <v>#REF!</v>
      </c>
      <c r="Q7" s="29" t="s">
        <v>263</v>
      </c>
      <c r="R7" s="30" t="e">
        <f>'2024-1018-TestLog'!#REF!</f>
        <v>#REF!</v>
      </c>
      <c r="S7" s="30" t="e">
        <f>'2024-1018-TestLog'!#REF!</f>
        <v>#REF!</v>
      </c>
      <c r="T7" s="29"/>
      <c r="U7" s="33"/>
      <c r="V7" s="33"/>
      <c r="W7" s="91">
        <f>'2024-1018-TestLog'!AG11</f>
        <v>0</v>
      </c>
      <c r="X7" s="33">
        <f>'2024-1018-TestLog'!L11</f>
        <v>27</v>
      </c>
      <c r="Y7" s="29" t="s">
        <v>264</v>
      </c>
      <c r="Z7" s="33">
        <f>'2024-1018-TestLog'!BC11</f>
        <v>0</v>
      </c>
      <c r="AA7" s="33" t="e">
        <f>'2024-1018-TestLog'!#REF!</f>
        <v>#REF!</v>
      </c>
      <c r="AB7" s="33" t="e">
        <f>'2024-1018-TestLog'!#REF!</f>
        <v>#REF!</v>
      </c>
      <c r="AC7">
        <v>0</v>
      </c>
      <c r="AD7">
        <v>49</v>
      </c>
    </row>
    <row r="8" spans="1:34" x14ac:dyDescent="0.25">
      <c r="A8" s="28" t="str">
        <f>'2024-1018-TestLog'!A12</f>
        <v>2024-1068-3</v>
      </c>
      <c r="B8" s="29" t="s">
        <v>259</v>
      </c>
      <c r="C8" s="29" t="s">
        <v>260</v>
      </c>
      <c r="D8" s="29" t="s">
        <v>261</v>
      </c>
      <c r="E8" s="36" t="str">
        <f>_xlfn.CONCAT(TEXT('2024-1018-TestLog'!$D12,"åååå-mm-dd")," ",TEXT('2024-1018-TestLog'!E12,"tt:mm"))</f>
        <v>Tuesday-04-09 tt:01</v>
      </c>
      <c r="F8" s="36" t="str">
        <f>_xlfn.CONCAT(TEXT('2024-1018-TestLog'!$D12,"åååå-mm-dd")," ",TEXT('2024-1018-TestLog'!F12,"tt:mm"))</f>
        <v>Tuesday-04-09 tt:04</v>
      </c>
      <c r="G8" s="36" t="str">
        <f>_xlfn.CONCAT(TEXT('2024-1018-TestLog'!$D12,"åååå-mm-dd")," ",TEXT('2024-1018-TestLog'!G12,"tt:mm"))</f>
        <v>Tuesday-04-09 tt:01</v>
      </c>
      <c r="H8" s="29" t="s">
        <v>204</v>
      </c>
      <c r="I8" t="s">
        <v>262</v>
      </c>
      <c r="J8" s="30">
        <f>'2024-1018-TestLog'!AL12+3</f>
        <v>3</v>
      </c>
      <c r="K8" s="30">
        <f>'2024-1018-TestLog'!AN12</f>
        <v>0</v>
      </c>
      <c r="L8" s="33">
        <f>'2024-1018-TestLog'!I12</f>
        <v>5.9</v>
      </c>
      <c r="M8" s="30">
        <f>'2024-1018-TestLog'!J12</f>
        <v>35</v>
      </c>
      <c r="N8" s="30" t="e">
        <f>'2024-1018-TestLog'!#REF!</f>
        <v>#REF!</v>
      </c>
      <c r="O8" s="30" t="e">
        <f>'2024-1018-TestLog'!#REF!</f>
        <v>#REF!</v>
      </c>
      <c r="P8" s="30" t="e">
        <f>'2024-1018-TestLog'!#REF!</f>
        <v>#REF!</v>
      </c>
      <c r="Q8" s="29" t="s">
        <v>263</v>
      </c>
      <c r="R8" s="30" t="e">
        <f>'2024-1018-TestLog'!#REF!</f>
        <v>#REF!</v>
      </c>
      <c r="S8" s="30" t="e">
        <f>'2024-1018-TestLog'!#REF!</f>
        <v>#REF!</v>
      </c>
      <c r="T8" s="29"/>
      <c r="U8" s="33"/>
      <c r="V8" s="33"/>
      <c r="W8" s="91">
        <f>'2024-1018-TestLog'!AG12</f>
        <v>0</v>
      </c>
      <c r="X8" s="33">
        <f>'2024-1018-TestLog'!L12</f>
        <v>27</v>
      </c>
      <c r="Y8" s="29" t="s">
        <v>264</v>
      </c>
      <c r="Z8" s="33">
        <f>'2024-1018-TestLog'!BC12</f>
        <v>0</v>
      </c>
      <c r="AA8" s="33" t="e">
        <f>'2024-1018-TestLog'!#REF!</f>
        <v>#REF!</v>
      </c>
      <c r="AB8" s="33" t="e">
        <f>'2024-1018-TestLog'!#REF!</f>
        <v>#REF!</v>
      </c>
      <c r="AC8">
        <v>0</v>
      </c>
      <c r="AD8">
        <v>49</v>
      </c>
    </row>
    <row r="9" spans="1:34" x14ac:dyDescent="0.25">
      <c r="A9" s="28" t="str">
        <f>'2024-1018-TestLog'!A13</f>
        <v>2024-1068-4</v>
      </c>
      <c r="B9" s="29" t="s">
        <v>259</v>
      </c>
      <c r="C9" s="29" t="s">
        <v>260</v>
      </c>
      <c r="D9" s="29" t="s">
        <v>261</v>
      </c>
      <c r="E9" s="36" t="str">
        <f>_xlfn.CONCAT(TEXT('2024-1018-TestLog'!$D13,"åååå-mm-dd")," ",TEXT('2024-1018-TestLog'!E13,"tt:mm"))</f>
        <v>Wednesday-04-10 tt:01</v>
      </c>
      <c r="F9" s="36" t="str">
        <f>_xlfn.CONCAT(TEXT('2024-1018-TestLog'!$D13,"åååå-mm-dd")," ",TEXT('2024-1018-TestLog'!F13,"tt:mm"))</f>
        <v>Wednesday-04-10 tt:04</v>
      </c>
      <c r="G9" s="36" t="str">
        <f>_xlfn.CONCAT(TEXT('2024-1018-TestLog'!$D13,"åååå-mm-dd")," ",TEXT('2024-1018-TestLog'!G13,"tt:mm"))</f>
        <v>Wednesday-04-10 tt:01</v>
      </c>
      <c r="H9" s="29" t="s">
        <v>204</v>
      </c>
      <c r="I9" t="s">
        <v>262</v>
      </c>
      <c r="J9" s="30">
        <f>'2024-1018-TestLog'!AL13+3</f>
        <v>3</v>
      </c>
      <c r="K9" s="30">
        <f>'2024-1018-TestLog'!AN13</f>
        <v>0</v>
      </c>
      <c r="L9" s="33">
        <f>'2024-1018-TestLog'!I13</f>
        <v>5.9</v>
      </c>
      <c r="M9" s="30">
        <f>'2024-1018-TestLog'!J13</f>
        <v>35</v>
      </c>
      <c r="N9" s="30" t="e">
        <f>'2024-1018-TestLog'!#REF!</f>
        <v>#REF!</v>
      </c>
      <c r="O9" s="30" t="e">
        <f>'2024-1018-TestLog'!#REF!</f>
        <v>#REF!</v>
      </c>
      <c r="P9" s="30" t="e">
        <f>'2024-1018-TestLog'!#REF!</f>
        <v>#REF!</v>
      </c>
      <c r="Q9" s="29" t="s">
        <v>263</v>
      </c>
      <c r="R9" s="30" t="e">
        <f>'2024-1018-TestLog'!#REF!</f>
        <v>#REF!</v>
      </c>
      <c r="S9" s="30" t="e">
        <f>'2024-1018-TestLog'!#REF!</f>
        <v>#REF!</v>
      </c>
      <c r="T9" s="29"/>
      <c r="U9" s="33"/>
      <c r="V9" s="33"/>
      <c r="W9" s="91">
        <f>'2024-1018-TestLog'!AG13</f>
        <v>0</v>
      </c>
      <c r="X9" s="33">
        <f>'2024-1018-TestLog'!L13</f>
        <v>27</v>
      </c>
      <c r="Y9" s="29" t="s">
        <v>264</v>
      </c>
      <c r="Z9" s="33">
        <f>'2024-1018-TestLog'!BC13</f>
        <v>0</v>
      </c>
      <c r="AA9" s="33" t="e">
        <f>'2024-1018-TestLog'!#REF!</f>
        <v>#REF!</v>
      </c>
      <c r="AB9" s="33" t="e">
        <f>'2024-1018-TestLog'!#REF!</f>
        <v>#REF!</v>
      </c>
      <c r="AC9">
        <v>0</v>
      </c>
      <c r="AD9">
        <v>49</v>
      </c>
    </row>
    <row r="10" spans="1:34" x14ac:dyDescent="0.25">
      <c r="A10" s="28" t="str">
        <f>'2024-1018-TestLog'!A14</f>
        <v>2024-1068-5</v>
      </c>
      <c r="B10" s="29" t="s">
        <v>259</v>
      </c>
      <c r="C10" s="29" t="s">
        <v>260</v>
      </c>
      <c r="D10" s="29" t="s">
        <v>261</v>
      </c>
      <c r="E10" s="36" t="str">
        <f>_xlfn.CONCAT(TEXT('2024-1018-TestLog'!$D14,"åååå-mm-dd")," ",TEXT('2024-1018-TestLog'!E14,"tt:mm"))</f>
        <v>Friday-04-12 tt:01</v>
      </c>
      <c r="F10" s="36" t="str">
        <f>_xlfn.CONCAT(TEXT('2024-1018-TestLog'!$D14,"åååå-mm-dd")," ",TEXT('2024-1018-TestLog'!F14,"tt:mm"))</f>
        <v>Friday-04-12 tt:04</v>
      </c>
      <c r="G10" s="36" t="str">
        <f>_xlfn.CONCAT(TEXT('2024-1018-TestLog'!$D14,"åååå-mm-dd")," ",TEXT('2024-1018-TestLog'!G14,"tt:mm"))</f>
        <v>Friday-04-12 tt:01</v>
      </c>
      <c r="H10" s="29" t="s">
        <v>204</v>
      </c>
      <c r="I10" t="s">
        <v>262</v>
      </c>
      <c r="J10" s="30">
        <f>'2024-1018-TestLog'!AL14+3</f>
        <v>3</v>
      </c>
      <c r="K10" s="30">
        <f>'2024-1018-TestLog'!AN14</f>
        <v>0</v>
      </c>
      <c r="L10" s="33">
        <f>'2024-1018-TestLog'!I14</f>
        <v>6.1</v>
      </c>
      <c r="M10" s="30">
        <f>'2024-1018-TestLog'!J14</f>
        <v>35</v>
      </c>
      <c r="N10" s="30" t="e">
        <f>'2024-1018-TestLog'!#REF!</f>
        <v>#REF!</v>
      </c>
      <c r="O10" s="30" t="e">
        <f>'2024-1018-TestLog'!#REF!</f>
        <v>#REF!</v>
      </c>
      <c r="P10" s="30" t="e">
        <f>'2024-1018-TestLog'!#REF!</f>
        <v>#REF!</v>
      </c>
      <c r="Q10" s="29" t="s">
        <v>263</v>
      </c>
      <c r="R10" s="30" t="e">
        <f>'2024-1018-TestLog'!#REF!</f>
        <v>#REF!</v>
      </c>
      <c r="S10" s="30" t="e">
        <f>'2024-1018-TestLog'!#REF!</f>
        <v>#REF!</v>
      </c>
      <c r="T10" s="29"/>
      <c r="U10" s="33"/>
      <c r="V10" s="33"/>
      <c r="W10" s="91">
        <f>'2024-1018-TestLog'!AG14</f>
        <v>0</v>
      </c>
      <c r="X10" s="33">
        <f>'2024-1018-TestLog'!L14</f>
        <v>27</v>
      </c>
      <c r="Y10" s="29" t="s">
        <v>264</v>
      </c>
      <c r="Z10" s="33">
        <f>'2024-1018-TestLog'!BC14</f>
        <v>0</v>
      </c>
      <c r="AA10" s="33" t="e">
        <f>'2024-1018-TestLog'!#REF!</f>
        <v>#REF!</v>
      </c>
      <c r="AB10" s="33" t="e">
        <f>'2024-1018-TestLog'!#REF!</f>
        <v>#REF!</v>
      </c>
      <c r="AC10" s="31">
        <v>0</v>
      </c>
      <c r="AD10" s="31">
        <v>49</v>
      </c>
      <c r="AE10" s="31"/>
      <c r="AF10" s="31"/>
      <c r="AG10" s="32"/>
      <c r="AH10" s="32"/>
    </row>
    <row r="11" spans="1:34" x14ac:dyDescent="0.25">
      <c r="A11" s="28" t="str">
        <f>'2024-1018-TestLog'!A15</f>
        <v>2024-1068-6</v>
      </c>
      <c r="B11" s="29" t="s">
        <v>259</v>
      </c>
      <c r="C11" s="29" t="s">
        <v>260</v>
      </c>
      <c r="D11" s="29" t="s">
        <v>261</v>
      </c>
      <c r="E11" s="36" t="str">
        <f>_xlfn.CONCAT(TEXT('2024-1018-TestLog'!$D15,"åååå-mm-dd")," ",TEXT('2024-1018-TestLog'!E15,"tt:mm"))</f>
        <v>Friday-04-12 tt:01</v>
      </c>
      <c r="F11" s="36" t="str">
        <f>_xlfn.CONCAT(TEXT('2024-1018-TestLog'!$D15,"åååå-mm-dd")," ",TEXT('2024-1018-TestLog'!F15,"tt:mm"))</f>
        <v>Friday-04-12 tt:04</v>
      </c>
      <c r="G11" s="36" t="str">
        <f>_xlfn.CONCAT(TEXT('2024-1018-TestLog'!$D15,"åååå-mm-dd")," ",TEXT('2024-1018-TestLog'!G15,"tt:mm"))</f>
        <v>Friday-04-12 tt:01</v>
      </c>
      <c r="H11" s="29" t="s">
        <v>204</v>
      </c>
      <c r="I11" t="s">
        <v>262</v>
      </c>
      <c r="J11" s="30">
        <f>'2024-1018-TestLog'!AL15+3</f>
        <v>3</v>
      </c>
      <c r="K11" s="30">
        <f>'2024-1018-TestLog'!AN15</f>
        <v>0</v>
      </c>
      <c r="L11" s="33">
        <f>'2024-1018-TestLog'!I15</f>
        <v>6.1</v>
      </c>
      <c r="M11" s="30">
        <f>'2024-1018-TestLog'!J15</f>
        <v>35</v>
      </c>
      <c r="N11" s="30" t="e">
        <f>'2024-1018-TestLog'!#REF!</f>
        <v>#REF!</v>
      </c>
      <c r="O11" s="30" t="e">
        <f>'2024-1018-TestLog'!#REF!</f>
        <v>#REF!</v>
      </c>
      <c r="P11" s="30" t="e">
        <f>'2024-1018-TestLog'!#REF!</f>
        <v>#REF!</v>
      </c>
      <c r="Q11" s="29" t="s">
        <v>263</v>
      </c>
      <c r="R11" s="30" t="e">
        <f>'2024-1018-TestLog'!#REF!</f>
        <v>#REF!</v>
      </c>
      <c r="S11" s="30" t="e">
        <f>'2024-1018-TestLog'!#REF!</f>
        <v>#REF!</v>
      </c>
      <c r="T11" s="29"/>
      <c r="U11" s="33"/>
      <c r="V11" s="33"/>
      <c r="W11" s="91">
        <f>'2024-1018-TestLog'!AG15</f>
        <v>0</v>
      </c>
      <c r="X11" s="33">
        <f>'2024-1018-TestLog'!L15</f>
        <v>27</v>
      </c>
      <c r="Y11" s="29" t="s">
        <v>264</v>
      </c>
      <c r="Z11" s="33">
        <f>'2024-1018-TestLog'!BC15</f>
        <v>0</v>
      </c>
      <c r="AA11" s="33" t="e">
        <f>'2024-1018-TestLog'!#REF!</f>
        <v>#REF!</v>
      </c>
      <c r="AB11" s="33" t="e">
        <f>'2024-1018-TestLog'!#REF!</f>
        <v>#REF!</v>
      </c>
      <c r="AC11">
        <v>0</v>
      </c>
      <c r="AD11">
        <v>49</v>
      </c>
    </row>
    <row r="12" spans="1:34" x14ac:dyDescent="0.25">
      <c r="A12" s="28" t="str">
        <f>'2024-1018-TestLog'!A16</f>
        <v>2024-1068-7</v>
      </c>
      <c r="B12" s="29" t="s">
        <v>259</v>
      </c>
      <c r="C12" s="29" t="s">
        <v>260</v>
      </c>
      <c r="D12" s="29" t="s">
        <v>261</v>
      </c>
      <c r="E12" s="36" t="str">
        <f>_xlfn.CONCAT(TEXT('2024-1018-TestLog'!$D16,"åååå-mm-dd")," ",TEXT('2024-1018-TestLog'!E16,"tt:mm"))</f>
        <v>Friday-04-12 tt:01</v>
      </c>
      <c r="F12" s="36" t="str">
        <f>_xlfn.CONCAT(TEXT('2024-1018-TestLog'!$D16,"åååå-mm-dd")," ",TEXT('2024-1018-TestLog'!F16,"tt:mm"))</f>
        <v>Friday-04-12 tt:04</v>
      </c>
      <c r="G12" s="36" t="str">
        <f>_xlfn.CONCAT(TEXT('2024-1018-TestLog'!$D16,"åååå-mm-dd")," ",TEXT('2024-1018-TestLog'!G16,"tt:mm"))</f>
        <v>Friday-04-12 tt:01</v>
      </c>
      <c r="H12" s="29" t="s">
        <v>204</v>
      </c>
      <c r="I12" t="s">
        <v>262</v>
      </c>
      <c r="J12" s="30">
        <f>'2024-1018-TestLog'!AL16+3</f>
        <v>3</v>
      </c>
      <c r="K12" s="30">
        <f>'2024-1018-TestLog'!AN16</f>
        <v>0</v>
      </c>
      <c r="L12" s="33">
        <f>'2024-1018-TestLog'!I16</f>
        <v>6.3</v>
      </c>
      <c r="M12" s="30">
        <f>'2024-1018-TestLog'!J16</f>
        <v>35</v>
      </c>
      <c r="N12" s="30" t="e">
        <f>'2024-1018-TestLog'!#REF!</f>
        <v>#REF!</v>
      </c>
      <c r="O12" s="30" t="e">
        <f>'2024-1018-TestLog'!#REF!</f>
        <v>#REF!</v>
      </c>
      <c r="P12" s="30" t="e">
        <f>'2024-1018-TestLog'!#REF!</f>
        <v>#REF!</v>
      </c>
      <c r="Q12" s="29" t="s">
        <v>263</v>
      </c>
      <c r="R12" s="30" t="e">
        <f>'2024-1018-TestLog'!#REF!</f>
        <v>#REF!</v>
      </c>
      <c r="S12" s="30" t="e">
        <f>'2024-1018-TestLog'!#REF!</f>
        <v>#REF!</v>
      </c>
      <c r="T12" s="29"/>
      <c r="U12" s="33"/>
      <c r="V12" s="33"/>
      <c r="W12" s="91">
        <f>'2024-1018-TestLog'!AG16</f>
        <v>0</v>
      </c>
      <c r="X12" s="33">
        <f>'2024-1018-TestLog'!L16</f>
        <v>27</v>
      </c>
      <c r="Y12" s="29" t="s">
        <v>264</v>
      </c>
      <c r="Z12" s="33">
        <f>'2024-1018-TestLog'!BC16</f>
        <v>0</v>
      </c>
      <c r="AA12" s="33" t="e">
        <f>'2024-1018-TestLog'!#REF!</f>
        <v>#REF!</v>
      </c>
      <c r="AB12" s="33" t="e">
        <f>'2024-1018-TestLog'!#REF!</f>
        <v>#REF!</v>
      </c>
      <c r="AC12">
        <v>0</v>
      </c>
      <c r="AD12">
        <v>49</v>
      </c>
    </row>
    <row r="13" spans="1:34" x14ac:dyDescent="0.25">
      <c r="A13" s="28" t="str">
        <f>'2024-1018-TestLog'!A17</f>
        <v>2024-1068-8</v>
      </c>
      <c r="B13" s="29" t="s">
        <v>259</v>
      </c>
      <c r="C13" s="29" t="s">
        <v>260</v>
      </c>
      <c r="D13" s="29" t="s">
        <v>261</v>
      </c>
      <c r="E13" s="36" t="str">
        <f>_xlfn.CONCAT(TEXT('2024-1018-TestLog'!$D17,"åååå-mm-dd")," ",TEXT('2024-1018-TestLog'!E17,"tt:mm"))</f>
        <v>Monday-04-15 tt:01</v>
      </c>
      <c r="F13" s="36" t="str">
        <f>_xlfn.CONCAT(TEXT('2024-1018-TestLog'!$D17,"åååå-mm-dd")," ",TEXT('2024-1018-TestLog'!F17,"tt:mm"))</f>
        <v>Monday-04-15 tt:04</v>
      </c>
      <c r="G13" s="36" t="str">
        <f>_xlfn.CONCAT(TEXT('2024-1018-TestLog'!$D17,"åååå-mm-dd")," ",TEXT('2024-1018-TestLog'!G17,"tt:mm"))</f>
        <v>Monday-04-15 tt:01</v>
      </c>
      <c r="H13" s="29" t="s">
        <v>204</v>
      </c>
      <c r="I13" t="s">
        <v>262</v>
      </c>
      <c r="J13" s="30">
        <f>'2024-1018-TestLog'!AL17+3</f>
        <v>3</v>
      </c>
      <c r="K13" s="30">
        <f>'2024-1018-TestLog'!AN17</f>
        <v>0</v>
      </c>
      <c r="L13" s="33">
        <f>'2024-1018-TestLog'!I17</f>
        <v>6.5</v>
      </c>
      <c r="M13" s="30">
        <f>'2024-1018-TestLog'!J17</f>
        <v>35</v>
      </c>
      <c r="N13" s="30" t="e">
        <f>'2024-1018-TestLog'!#REF!</f>
        <v>#REF!</v>
      </c>
      <c r="O13" s="30" t="e">
        <f>'2024-1018-TestLog'!#REF!</f>
        <v>#REF!</v>
      </c>
      <c r="P13" s="30" t="e">
        <f>'2024-1018-TestLog'!#REF!</f>
        <v>#REF!</v>
      </c>
      <c r="Q13" s="29" t="s">
        <v>263</v>
      </c>
      <c r="R13" s="30" t="e">
        <f>'2024-1018-TestLog'!#REF!</f>
        <v>#REF!</v>
      </c>
      <c r="S13" s="30" t="e">
        <f>'2024-1018-TestLog'!#REF!</f>
        <v>#REF!</v>
      </c>
      <c r="T13" s="29"/>
      <c r="U13" s="33"/>
      <c r="V13" s="33"/>
      <c r="W13" s="91">
        <f>'2024-1018-TestLog'!AG17</f>
        <v>0</v>
      </c>
      <c r="X13" s="33">
        <f>'2024-1018-TestLog'!L17</f>
        <v>27</v>
      </c>
      <c r="Y13" s="29" t="s">
        <v>264</v>
      </c>
      <c r="Z13" s="33">
        <f>'2024-1018-TestLog'!BC17</f>
        <v>0</v>
      </c>
      <c r="AA13" s="33" t="e">
        <f>'2024-1018-TestLog'!#REF!</f>
        <v>#REF!</v>
      </c>
      <c r="AB13" s="33" t="e">
        <f>'2024-1018-TestLog'!#REF!</f>
        <v>#REF!</v>
      </c>
      <c r="AC13">
        <v>0</v>
      </c>
      <c r="AD13">
        <v>49</v>
      </c>
    </row>
    <row r="14" spans="1:34" x14ac:dyDescent="0.25">
      <c r="A14" s="28" t="str">
        <f>'2024-1018-TestLog'!A18</f>
        <v>2024-1068-9</v>
      </c>
      <c r="B14" s="29" t="s">
        <v>259</v>
      </c>
      <c r="C14" s="29" t="s">
        <v>260</v>
      </c>
      <c r="D14" s="29" t="s">
        <v>261</v>
      </c>
      <c r="E14" s="36" t="str">
        <f>_xlfn.CONCAT(TEXT('2024-1018-TestLog'!$D18,"åååå-mm-dd")," ",TEXT('2024-1018-TestLog'!E18,"tt:mm"))</f>
        <v>Tuesday-04-16 tt:01</v>
      </c>
      <c r="F14" s="36" t="str">
        <f>_xlfn.CONCAT(TEXT('2024-1018-TestLog'!$D18,"åååå-mm-dd")," ",TEXT('2024-1018-TestLog'!F18,"tt:mm"))</f>
        <v>Tuesday-04-16 tt:04</v>
      </c>
      <c r="G14" s="36" t="str">
        <f>_xlfn.CONCAT(TEXT('2024-1018-TestLog'!$D18,"åååå-mm-dd")," ",TEXT('2024-1018-TestLog'!G18,"tt:mm"))</f>
        <v>Tuesday-04-16 tt:01</v>
      </c>
      <c r="H14" s="29" t="s">
        <v>204</v>
      </c>
      <c r="I14" t="s">
        <v>262</v>
      </c>
      <c r="J14" s="30">
        <f>'2024-1018-TestLog'!AL18+3</f>
        <v>3</v>
      </c>
      <c r="K14" s="30">
        <f>'2024-1018-TestLog'!AN18</f>
        <v>0</v>
      </c>
      <c r="L14" s="33">
        <f>'2024-1018-TestLog'!I18</f>
        <v>6.5</v>
      </c>
      <c r="M14" s="30">
        <f>'2024-1018-TestLog'!J18</f>
        <v>35</v>
      </c>
      <c r="N14" s="30" t="e">
        <f>'2024-1018-TestLog'!#REF!</f>
        <v>#REF!</v>
      </c>
      <c r="O14" s="30" t="e">
        <f>'2024-1018-TestLog'!#REF!</f>
        <v>#REF!</v>
      </c>
      <c r="P14" s="30" t="e">
        <f>'2024-1018-TestLog'!#REF!</f>
        <v>#REF!</v>
      </c>
      <c r="Q14" s="29" t="s">
        <v>263</v>
      </c>
      <c r="R14" s="30" t="e">
        <f>'2024-1018-TestLog'!#REF!</f>
        <v>#REF!</v>
      </c>
      <c r="S14" s="30" t="e">
        <f>'2024-1018-TestLog'!#REF!</f>
        <v>#REF!</v>
      </c>
      <c r="T14" s="29"/>
      <c r="U14" s="33"/>
      <c r="V14" s="33"/>
      <c r="W14" s="91">
        <f>'2024-1018-TestLog'!AG18</f>
        <v>0</v>
      </c>
      <c r="X14" s="33">
        <f>'2024-1018-TestLog'!L18</f>
        <v>27</v>
      </c>
      <c r="Y14" s="29" t="s">
        <v>264</v>
      </c>
      <c r="Z14" s="33">
        <f>'2024-1018-TestLog'!BC18</f>
        <v>0</v>
      </c>
      <c r="AA14" s="33" t="e">
        <f>'2024-1018-TestLog'!#REF!</f>
        <v>#REF!</v>
      </c>
      <c r="AB14" s="33" t="e">
        <f>'2024-1018-TestLog'!#REF!</f>
        <v>#REF!</v>
      </c>
      <c r="AC14">
        <v>0</v>
      </c>
      <c r="AD14">
        <v>49</v>
      </c>
    </row>
    <row r="15" spans="1:34" x14ac:dyDescent="0.25">
      <c r="A15" s="28" t="str">
        <f>'2024-1018-TestLog'!A19</f>
        <v>2024-1068-10</v>
      </c>
      <c r="B15" s="29" t="s">
        <v>259</v>
      </c>
      <c r="C15" s="29" t="s">
        <v>260</v>
      </c>
      <c r="D15" s="29" t="s">
        <v>261</v>
      </c>
      <c r="E15" s="36" t="str">
        <f>_xlfn.CONCAT(TEXT('2024-1018-TestLog'!$D19,"åååå-mm-dd")," ",TEXT('2024-1018-TestLog'!E19,"tt:mm"))</f>
        <v>Saturday-01-00 tt:01</v>
      </c>
      <c r="F15" s="36" t="str">
        <f>_xlfn.CONCAT(TEXT('2024-1018-TestLog'!$D19,"åååå-mm-dd")," ",TEXT('2024-1018-TestLog'!F19,"tt:mm"))</f>
        <v>Saturday-01-00 tt:04</v>
      </c>
      <c r="G15" s="36" t="str">
        <f>_xlfn.CONCAT(TEXT('2024-1018-TestLog'!$D19,"åååå-mm-dd")," ",TEXT('2024-1018-TestLog'!G19,"tt:mm"))</f>
        <v>Saturday-01-00 tt:01</v>
      </c>
      <c r="H15" s="29" t="s">
        <v>204</v>
      </c>
      <c r="I15" t="s">
        <v>262</v>
      </c>
      <c r="J15" s="30">
        <f>'2024-1018-TestLog'!AL19+3</f>
        <v>3</v>
      </c>
      <c r="K15" s="30">
        <f>'2024-1018-TestLog'!AN19</f>
        <v>0</v>
      </c>
      <c r="L15" s="33">
        <f>'2024-1018-TestLog'!I19</f>
        <v>6.5</v>
      </c>
      <c r="M15" s="30">
        <f>'2024-1018-TestLog'!J19</f>
        <v>35</v>
      </c>
      <c r="N15" s="30" t="e">
        <f>'2024-1018-TestLog'!#REF!</f>
        <v>#REF!</v>
      </c>
      <c r="O15" s="30" t="e">
        <f>'2024-1018-TestLog'!#REF!</f>
        <v>#REF!</v>
      </c>
      <c r="P15" s="30" t="e">
        <f>'2024-1018-TestLog'!#REF!</f>
        <v>#REF!</v>
      </c>
      <c r="Q15" s="29" t="s">
        <v>263</v>
      </c>
      <c r="R15" s="30" t="e">
        <f>'2024-1018-TestLog'!#REF!</f>
        <v>#REF!</v>
      </c>
      <c r="S15" s="30" t="e">
        <f>'2024-1018-TestLog'!#REF!</f>
        <v>#REF!</v>
      </c>
      <c r="T15" s="29"/>
      <c r="U15" s="33"/>
      <c r="V15" s="33"/>
      <c r="W15" s="91">
        <f>'2024-1018-TestLog'!AG19</f>
        <v>0</v>
      </c>
      <c r="X15" s="33">
        <f>'2024-1018-TestLog'!L19</f>
        <v>27</v>
      </c>
      <c r="Y15" s="29" t="s">
        <v>264</v>
      </c>
      <c r="Z15" s="33">
        <f>'2024-1018-TestLog'!BC19</f>
        <v>0</v>
      </c>
      <c r="AA15" s="33" t="e">
        <f>'2024-1018-TestLog'!#REF!</f>
        <v>#REF!</v>
      </c>
      <c r="AB15" s="33" t="e">
        <f>'2024-1018-TestLog'!#REF!</f>
        <v>#REF!</v>
      </c>
      <c r="AC15">
        <v>0</v>
      </c>
      <c r="AD15">
        <v>49</v>
      </c>
    </row>
    <row r="16" spans="1:34" x14ac:dyDescent="0.25">
      <c r="A16" s="28" t="str">
        <f>'2024-1018-TestLog'!A20</f>
        <v>2024-1068-11</v>
      </c>
      <c r="B16" s="29" t="s">
        <v>259</v>
      </c>
      <c r="C16" s="29" t="s">
        <v>260</v>
      </c>
      <c r="D16" s="29" t="s">
        <v>261</v>
      </c>
      <c r="E16" s="36" t="str">
        <f>_xlfn.CONCAT(TEXT('2024-1018-TestLog'!$D20,"åååå-mm-dd")," ",TEXT('2024-1018-TestLog'!E20,"tt:mm"))</f>
        <v>Thursday-04-18 tt:01</v>
      </c>
      <c r="F16" s="36" t="str">
        <f>_xlfn.CONCAT(TEXT('2024-1018-TestLog'!$D20,"åååå-mm-dd")," ",TEXT('2024-1018-TestLog'!F20,"tt:mm"))</f>
        <v>Thursday-04-18 tt:05</v>
      </c>
      <c r="G16" s="36" t="str">
        <f>_xlfn.CONCAT(TEXT('2024-1018-TestLog'!$D20,"åååå-mm-dd")," ",TEXT('2024-1018-TestLog'!G20,"tt:mm"))</f>
        <v>Thursday-04-18 tt:01</v>
      </c>
      <c r="H16" s="29" t="s">
        <v>204</v>
      </c>
      <c r="I16" t="s">
        <v>262</v>
      </c>
      <c r="J16" s="30">
        <f>'2024-1018-TestLog'!AL20+3</f>
        <v>3</v>
      </c>
      <c r="K16" s="30">
        <f>'2024-1018-TestLog'!AN20</f>
        <v>0</v>
      </c>
      <c r="L16" s="33">
        <f>'2024-1018-TestLog'!I20</f>
        <v>6.5</v>
      </c>
      <c r="M16" s="30">
        <f>'2024-1018-TestLog'!J20</f>
        <v>35</v>
      </c>
      <c r="N16" s="30" t="e">
        <f>'2024-1018-TestLog'!#REF!</f>
        <v>#REF!</v>
      </c>
      <c r="O16" s="30" t="e">
        <f>'2024-1018-TestLog'!#REF!</f>
        <v>#REF!</v>
      </c>
      <c r="P16" s="30" t="e">
        <f>'2024-1018-TestLog'!#REF!</f>
        <v>#REF!</v>
      </c>
      <c r="Q16" s="29" t="s">
        <v>263</v>
      </c>
      <c r="R16" s="30" t="e">
        <f>'2024-1018-TestLog'!#REF!</f>
        <v>#REF!</v>
      </c>
      <c r="S16" s="30" t="e">
        <f>'2024-1018-TestLog'!#REF!</f>
        <v>#REF!</v>
      </c>
      <c r="T16" s="29"/>
      <c r="U16" s="33"/>
      <c r="V16" s="33"/>
      <c r="W16" s="91">
        <f>'2024-1018-TestLog'!AG20</f>
        <v>0</v>
      </c>
      <c r="X16" s="33">
        <f>'2024-1018-TestLog'!L20</f>
        <v>27</v>
      </c>
      <c r="Y16" s="29" t="s">
        <v>264</v>
      </c>
      <c r="Z16" s="33">
        <f>'2024-1018-TestLog'!BC20</f>
        <v>0</v>
      </c>
      <c r="AA16" s="33" t="e">
        <f>'2024-1018-TestLog'!#REF!</f>
        <v>#REF!</v>
      </c>
      <c r="AB16" s="33" t="e">
        <f>'2024-1018-TestLog'!#REF!</f>
        <v>#REF!</v>
      </c>
      <c r="AC16">
        <v>0</v>
      </c>
      <c r="AD16">
        <v>49</v>
      </c>
    </row>
    <row r="17" spans="1:30" ht="15.75" customHeight="1" x14ac:dyDescent="0.25">
      <c r="A17" s="28" t="str">
        <f>'2024-1018-TestLog'!A21</f>
        <v>2024-1068-12</v>
      </c>
      <c r="B17" s="29" t="s">
        <v>259</v>
      </c>
      <c r="C17" s="29" t="s">
        <v>260</v>
      </c>
      <c r="D17" s="29" t="s">
        <v>261</v>
      </c>
      <c r="E17" s="36" t="str">
        <f>_xlfn.CONCAT(TEXT('2024-1018-TestLog'!$D21,"åååå-mm-dd")," ",TEXT('2024-1018-TestLog'!E21,"tt:mm"))</f>
        <v>Thursday-05-02 tt:01</v>
      </c>
      <c r="F17" s="36" t="str">
        <f>_xlfn.CONCAT(TEXT('2024-1018-TestLog'!$D21,"åååå-mm-dd")," ",TEXT('2024-1018-TestLog'!F21,"tt:mm"))</f>
        <v>Thursday-05-02 tt:05</v>
      </c>
      <c r="G17" s="36" t="str">
        <f>_xlfn.CONCAT(TEXT('2024-1018-TestLog'!$D21,"åååå-mm-dd")," ",TEXT('2024-1018-TestLog'!G21,"tt:mm"))</f>
        <v>Thursday-05-02 tt:01</v>
      </c>
      <c r="H17" s="29" t="s">
        <v>204</v>
      </c>
      <c r="I17" t="s">
        <v>262</v>
      </c>
      <c r="J17" s="30">
        <f>'2024-1018-TestLog'!AL21+3</f>
        <v>3</v>
      </c>
      <c r="K17" s="30">
        <f>'2024-1018-TestLog'!AN21</f>
        <v>0</v>
      </c>
      <c r="L17" s="33">
        <f>'2024-1018-TestLog'!I21</f>
        <v>6.5</v>
      </c>
      <c r="M17" s="30">
        <f>'2024-1018-TestLog'!J21</f>
        <v>35</v>
      </c>
      <c r="N17" s="30" t="e">
        <f>'2024-1018-TestLog'!#REF!</f>
        <v>#REF!</v>
      </c>
      <c r="O17" s="30" t="e">
        <f>'2024-1018-TestLog'!#REF!</f>
        <v>#REF!</v>
      </c>
      <c r="P17" s="30" t="e">
        <f>'2024-1018-TestLog'!#REF!</f>
        <v>#REF!</v>
      </c>
      <c r="Q17" s="29" t="s">
        <v>263</v>
      </c>
      <c r="R17" s="30" t="e">
        <f>'2024-1018-TestLog'!#REF!</f>
        <v>#REF!</v>
      </c>
      <c r="S17" s="30" t="e">
        <f>'2024-1018-TestLog'!#REF!</f>
        <v>#REF!</v>
      </c>
      <c r="T17" s="29"/>
      <c r="U17" s="33"/>
      <c r="V17" s="33"/>
      <c r="W17" s="91">
        <f>'2024-1018-TestLog'!AG21</f>
        <v>0</v>
      </c>
      <c r="X17" s="33">
        <f>'2024-1018-TestLog'!L21</f>
        <v>27</v>
      </c>
      <c r="Y17" s="29" t="s">
        <v>264</v>
      </c>
      <c r="Z17" s="33">
        <f>'2024-1018-TestLog'!BC21</f>
        <v>0</v>
      </c>
      <c r="AA17" s="33" t="e">
        <f>'2024-1018-TestLog'!#REF!</f>
        <v>#REF!</v>
      </c>
      <c r="AB17" s="33" t="e">
        <f>'2024-1018-TestLog'!#REF!</f>
        <v>#REF!</v>
      </c>
      <c r="AC17">
        <v>0</v>
      </c>
      <c r="AD17">
        <v>49</v>
      </c>
    </row>
    <row r="18" spans="1:30" ht="15.75" customHeight="1" x14ac:dyDescent="0.25">
      <c r="A18" s="28" t="str">
        <f>'2024-1018-TestLog'!A22</f>
        <v>2024-1068-13</v>
      </c>
      <c r="B18" s="29" t="s">
        <v>259</v>
      </c>
      <c r="C18" s="29" t="s">
        <v>260</v>
      </c>
      <c r="D18" s="29" t="s">
        <v>261</v>
      </c>
      <c r="E18" s="36" t="str">
        <f>_xlfn.CONCAT(TEXT('2024-1018-TestLog'!$D22,"åååå-mm-dd")," ",TEXT('2024-1018-TestLog'!E22,"tt:mm"))</f>
        <v>Friday-05-03 tt:01</v>
      </c>
      <c r="F18" s="36" t="str">
        <f>_xlfn.CONCAT(TEXT('2024-1018-TestLog'!$D22,"åååå-mm-dd")," ",TEXT('2024-1018-TestLog'!F22,"tt:mm"))</f>
        <v>Friday-05-03 tt:05</v>
      </c>
      <c r="G18" s="36" t="str">
        <f>_xlfn.CONCAT(TEXT('2024-1018-TestLog'!$D22,"åååå-mm-dd")," ",TEXT('2024-1018-TestLog'!G22,"tt:mm"))</f>
        <v>Friday-05-03 tt:01</v>
      </c>
      <c r="H18" s="29" t="s">
        <v>204</v>
      </c>
      <c r="I18" t="s">
        <v>262</v>
      </c>
      <c r="J18" s="30">
        <f>'2024-1018-TestLog'!AL22+3</f>
        <v>3</v>
      </c>
      <c r="K18" s="30">
        <f>'2024-1018-TestLog'!AN22</f>
        <v>0</v>
      </c>
      <c r="L18" s="33">
        <f>'2024-1018-TestLog'!I22</f>
        <v>6.5</v>
      </c>
      <c r="M18" s="30">
        <f>'2024-1018-TestLog'!J22</f>
        <v>35</v>
      </c>
      <c r="N18" s="30" t="e">
        <f>'2024-1018-TestLog'!#REF!</f>
        <v>#REF!</v>
      </c>
      <c r="O18" s="30" t="e">
        <f>'2024-1018-TestLog'!#REF!</f>
        <v>#REF!</v>
      </c>
      <c r="P18" s="30" t="e">
        <f>'2024-1018-TestLog'!#REF!</f>
        <v>#REF!</v>
      </c>
      <c r="Q18" s="29" t="s">
        <v>263</v>
      </c>
      <c r="R18" s="30" t="e">
        <f>'2024-1018-TestLog'!#REF!</f>
        <v>#REF!</v>
      </c>
      <c r="S18" s="30" t="e">
        <f>'2024-1018-TestLog'!#REF!</f>
        <v>#REF!</v>
      </c>
      <c r="T18" s="29"/>
      <c r="U18" s="33"/>
      <c r="V18" s="33"/>
      <c r="W18" s="91">
        <f>'2024-1018-TestLog'!AG22</f>
        <v>0</v>
      </c>
      <c r="X18" s="33">
        <f>'2024-1018-TestLog'!L22</f>
        <v>27</v>
      </c>
      <c r="Y18" s="29" t="s">
        <v>264</v>
      </c>
      <c r="Z18" s="33">
        <f>'2024-1018-TestLog'!BC22</f>
        <v>0</v>
      </c>
      <c r="AA18" s="33" t="e">
        <f>'2024-1018-TestLog'!#REF!</f>
        <v>#REF!</v>
      </c>
      <c r="AB18" s="33" t="e">
        <f>'2024-1018-TestLog'!#REF!</f>
        <v>#REF!</v>
      </c>
      <c r="AC18">
        <v>0</v>
      </c>
      <c r="AD18">
        <v>49</v>
      </c>
    </row>
    <row r="19" spans="1:30" ht="15.75" customHeight="1" x14ac:dyDescent="0.25">
      <c r="A19" s="28" t="str">
        <f>'2024-1018-TestLog'!A23</f>
        <v>2024-1068-14</v>
      </c>
      <c r="B19" s="29" t="s">
        <v>259</v>
      </c>
      <c r="C19" s="29" t="s">
        <v>260</v>
      </c>
      <c r="D19" s="29" t="s">
        <v>261</v>
      </c>
      <c r="E19" s="36" t="str">
        <f>_xlfn.CONCAT(TEXT('2024-1018-TestLog'!$D23,"åååå-mm-dd")," ",TEXT('2024-1018-TestLog'!E23,"tt:mm"))</f>
        <v>Monday-05-06 tt:01</v>
      </c>
      <c r="F19" s="36" t="str">
        <f>_xlfn.CONCAT(TEXT('2024-1018-TestLog'!$D23,"åååå-mm-dd")," ",TEXT('2024-1018-TestLog'!F23,"tt:mm"))</f>
        <v>Monday-05-06 tt:05</v>
      </c>
      <c r="G19" s="36" t="str">
        <f>_xlfn.CONCAT(TEXT('2024-1018-TestLog'!$D23,"åååå-mm-dd")," ",TEXT('2024-1018-TestLog'!G23,"tt:mm"))</f>
        <v>Monday-05-06 tt:01</v>
      </c>
      <c r="H19" s="29" t="s">
        <v>204</v>
      </c>
      <c r="I19" t="s">
        <v>262</v>
      </c>
      <c r="J19" s="30">
        <f>'2024-1018-TestLog'!AL23+3</f>
        <v>3</v>
      </c>
      <c r="K19" s="30">
        <f>'2024-1018-TestLog'!AN23</f>
        <v>0</v>
      </c>
      <c r="L19" s="33">
        <f>'2024-1018-TestLog'!I23</f>
        <v>6.5</v>
      </c>
      <c r="M19" s="30">
        <f>'2024-1018-TestLog'!J23</f>
        <v>35</v>
      </c>
      <c r="N19" s="30" t="e">
        <f>'2024-1018-TestLog'!#REF!</f>
        <v>#REF!</v>
      </c>
      <c r="O19" s="30" t="e">
        <f>'2024-1018-TestLog'!#REF!</f>
        <v>#REF!</v>
      </c>
      <c r="P19" s="30" t="e">
        <f>'2024-1018-TestLog'!#REF!</f>
        <v>#REF!</v>
      </c>
      <c r="Q19" s="29" t="s">
        <v>263</v>
      </c>
      <c r="R19" s="30" t="e">
        <f>'2024-1018-TestLog'!#REF!</f>
        <v>#REF!</v>
      </c>
      <c r="S19" s="30" t="e">
        <f>'2024-1018-TestLog'!#REF!</f>
        <v>#REF!</v>
      </c>
      <c r="T19" s="29"/>
      <c r="U19" s="33"/>
      <c r="V19" s="33"/>
      <c r="W19" s="91">
        <f>'2024-1018-TestLog'!AG23</f>
        <v>0</v>
      </c>
      <c r="X19" s="33">
        <f>'2024-1018-TestLog'!L23</f>
        <v>27</v>
      </c>
      <c r="Y19" s="29" t="s">
        <v>264</v>
      </c>
      <c r="Z19" s="33">
        <f>'2024-1018-TestLog'!BC23</f>
        <v>0</v>
      </c>
      <c r="AA19" s="33" t="e">
        <f>'2024-1018-TestLog'!#REF!</f>
        <v>#REF!</v>
      </c>
      <c r="AB19" s="33" t="e">
        <f>'2024-1018-TestLog'!#REF!</f>
        <v>#REF!</v>
      </c>
      <c r="AC19">
        <v>0</v>
      </c>
      <c r="AD19">
        <v>49</v>
      </c>
    </row>
    <row r="20" spans="1:30" ht="15.75" customHeight="1" x14ac:dyDescent="0.25">
      <c r="A20" s="28" t="str">
        <f>'2024-1018-TestLog'!A24</f>
        <v>2024-1068-15</v>
      </c>
      <c r="B20" s="29" t="s">
        <v>259</v>
      </c>
      <c r="C20" s="29" t="s">
        <v>260</v>
      </c>
      <c r="D20" s="29" t="s">
        <v>261</v>
      </c>
      <c r="E20" s="36" t="str">
        <f>_xlfn.CONCAT(TEXT('2024-1018-TestLog'!$D24,"åååå-mm-dd")," ",TEXT('2024-1018-TestLog'!E24,"tt:mm"))</f>
        <v>Tuesday-05-21 tt:01</v>
      </c>
      <c r="F20" s="36" t="str">
        <f>_xlfn.CONCAT(TEXT('2024-1018-TestLog'!$D24,"åååå-mm-dd")," ",TEXT('2024-1018-TestLog'!F24,"tt:mm"))</f>
        <v>Tuesday-05-21 tt:05</v>
      </c>
      <c r="G20" s="36" t="str">
        <f>_xlfn.CONCAT(TEXT('2024-1018-TestLog'!$D24,"åååå-mm-dd")," ",TEXT('2024-1018-TestLog'!G24,"tt:mm"))</f>
        <v>Tuesday-05-21 tt:01</v>
      </c>
      <c r="H20" s="29" t="s">
        <v>204</v>
      </c>
      <c r="I20" t="s">
        <v>262</v>
      </c>
      <c r="J20" s="30">
        <f>'2024-1018-TestLog'!AL24+3</f>
        <v>3</v>
      </c>
      <c r="K20" s="30">
        <f>'2024-1018-TestLog'!AN24</f>
        <v>0</v>
      </c>
      <c r="L20" s="33">
        <f>'2024-1018-TestLog'!I24</f>
        <v>6.5</v>
      </c>
      <c r="M20" s="30">
        <f>'2024-1018-TestLog'!J24</f>
        <v>35</v>
      </c>
      <c r="N20" s="30" t="e">
        <f>'2024-1018-TestLog'!#REF!</f>
        <v>#REF!</v>
      </c>
      <c r="O20" s="30" t="e">
        <f>'2024-1018-TestLog'!#REF!</f>
        <v>#REF!</v>
      </c>
      <c r="P20" s="30" t="e">
        <f>'2024-1018-TestLog'!#REF!</f>
        <v>#REF!</v>
      </c>
      <c r="Q20" s="29" t="s">
        <v>263</v>
      </c>
      <c r="R20" s="30" t="e">
        <f>'2024-1018-TestLog'!#REF!</f>
        <v>#REF!</v>
      </c>
      <c r="S20" s="30" t="e">
        <f>'2024-1018-TestLog'!#REF!</f>
        <v>#REF!</v>
      </c>
      <c r="T20" s="29"/>
      <c r="U20" s="33"/>
      <c r="V20" s="33"/>
      <c r="W20" s="91">
        <f>'2024-1018-TestLog'!AG24</f>
        <v>0</v>
      </c>
      <c r="X20" s="33">
        <f>'2024-1018-TestLog'!L24</f>
        <v>27</v>
      </c>
      <c r="Y20" s="29" t="s">
        <v>264</v>
      </c>
      <c r="Z20" s="33">
        <f>'2024-1018-TestLog'!BC24</f>
        <v>0</v>
      </c>
      <c r="AA20" s="33" t="e">
        <f>'2024-1018-TestLog'!#REF!</f>
        <v>#REF!</v>
      </c>
      <c r="AB20" s="33" t="e">
        <f>'2024-1018-TestLog'!#REF!</f>
        <v>#REF!</v>
      </c>
      <c r="AC20">
        <v>0</v>
      </c>
      <c r="AD20">
        <v>49</v>
      </c>
    </row>
    <row r="21" spans="1:30" ht="15.75" customHeight="1" x14ac:dyDescent="0.25">
      <c r="A21" s="28" t="str">
        <f>'2024-1018-TestLog'!A25</f>
        <v>2024-1068-16</v>
      </c>
      <c r="B21" s="29" t="s">
        <v>259</v>
      </c>
      <c r="C21" s="29" t="s">
        <v>260</v>
      </c>
      <c r="D21" s="29" t="s">
        <v>261</v>
      </c>
      <c r="E21" s="36" t="str">
        <f>_xlfn.CONCAT(TEXT('2024-1018-TestLog'!$D25,"åååå-mm-dd")," ",TEXT('2024-1018-TestLog'!E25,"tt:mm"))</f>
        <v>Tuesday-05-21 tt:01</v>
      </c>
      <c r="F21" s="36" t="str">
        <f>_xlfn.CONCAT(TEXT('2024-1018-TestLog'!$D25,"åååå-mm-dd")," ",TEXT('2024-1018-TestLog'!F25,"tt:mm"))</f>
        <v>Tuesday-05-21 tt:05</v>
      </c>
      <c r="G21" s="36" t="str">
        <f>_xlfn.CONCAT(TEXT('2024-1018-TestLog'!$D25,"åååå-mm-dd")," ",TEXT('2024-1018-TestLog'!G25,"tt:mm"))</f>
        <v>Tuesday-05-21 tt:01</v>
      </c>
      <c r="H21" s="29" t="s">
        <v>204</v>
      </c>
      <c r="I21" t="s">
        <v>262</v>
      </c>
      <c r="J21" s="30">
        <f>'2024-1018-TestLog'!AL25+3</f>
        <v>3</v>
      </c>
      <c r="K21" s="30">
        <f>'2024-1018-TestLog'!AN25</f>
        <v>0</v>
      </c>
      <c r="L21" s="33">
        <f>'2024-1018-TestLog'!I25</f>
        <v>6.5</v>
      </c>
      <c r="M21" s="30">
        <f>'2024-1018-TestLog'!J25</f>
        <v>35</v>
      </c>
      <c r="N21" s="30" t="e">
        <f>'2024-1018-TestLog'!#REF!</f>
        <v>#REF!</v>
      </c>
      <c r="O21" s="30" t="e">
        <f>'2024-1018-TestLog'!#REF!</f>
        <v>#REF!</v>
      </c>
      <c r="P21" s="30" t="e">
        <f>'2024-1018-TestLog'!#REF!</f>
        <v>#REF!</v>
      </c>
      <c r="Q21" s="29" t="s">
        <v>263</v>
      </c>
      <c r="R21" s="30" t="e">
        <f>'2024-1018-TestLog'!#REF!</f>
        <v>#REF!</v>
      </c>
      <c r="S21" s="30" t="e">
        <f>'2024-1018-TestLog'!#REF!</f>
        <v>#REF!</v>
      </c>
      <c r="T21" s="29"/>
      <c r="U21" s="33"/>
      <c r="V21" s="33"/>
      <c r="W21" s="91">
        <f>'2024-1018-TestLog'!AG25</f>
        <v>0</v>
      </c>
      <c r="X21" s="33">
        <f>'2024-1018-TestLog'!L25</f>
        <v>27</v>
      </c>
      <c r="Y21" s="29" t="s">
        <v>264</v>
      </c>
      <c r="Z21" s="33">
        <f>'2024-1018-TestLog'!BC25</f>
        <v>0</v>
      </c>
      <c r="AA21" s="33" t="e">
        <f>'2024-1018-TestLog'!#REF!</f>
        <v>#REF!</v>
      </c>
      <c r="AB21" s="33" t="e">
        <f>'2024-1018-TestLog'!#REF!</f>
        <v>#REF!</v>
      </c>
      <c r="AC21">
        <v>0</v>
      </c>
      <c r="AD21">
        <v>49</v>
      </c>
    </row>
    <row r="22" spans="1:30" ht="15.75" customHeight="1" x14ac:dyDescent="0.25">
      <c r="A22" s="28" t="str">
        <f>'2024-1018-TestLog'!A26</f>
        <v>2024-1068-17</v>
      </c>
      <c r="B22" s="29" t="s">
        <v>259</v>
      </c>
      <c r="C22" s="29" t="s">
        <v>260</v>
      </c>
      <c r="D22" s="29" t="s">
        <v>261</v>
      </c>
      <c r="E22" s="36" t="str">
        <f>_xlfn.CONCAT(TEXT('2024-1018-TestLog'!$D26,"åååå-mm-dd")," ",TEXT('2024-1018-TestLog'!E26,"tt:mm"))</f>
        <v>Wednesday-05-22 tt:01</v>
      </c>
      <c r="F22" s="36" t="str">
        <f>_xlfn.CONCAT(TEXT('2024-1018-TestLog'!$D26,"åååå-mm-dd")," ",TEXT('2024-1018-TestLog'!F26,"tt:mm"))</f>
        <v>Wednesday-05-22 tt:05</v>
      </c>
      <c r="G22" s="36" t="str">
        <f>_xlfn.CONCAT(TEXT('2024-1018-TestLog'!$D26,"åååå-mm-dd")," ",TEXT('2024-1018-TestLog'!G26,"tt:mm"))</f>
        <v>Wednesday-05-22 tt:01</v>
      </c>
      <c r="H22" s="29" t="s">
        <v>204</v>
      </c>
      <c r="I22" t="s">
        <v>262</v>
      </c>
      <c r="J22" s="30">
        <f>'2024-1018-TestLog'!AL26+3</f>
        <v>3</v>
      </c>
      <c r="K22" s="30">
        <f>'2024-1018-TestLog'!AN26</f>
        <v>0</v>
      </c>
      <c r="L22" s="33">
        <f>'2024-1018-TestLog'!I26</f>
        <v>6.5</v>
      </c>
      <c r="M22" s="30">
        <f>'2024-1018-TestLog'!J26</f>
        <v>35</v>
      </c>
      <c r="N22" s="30" t="e">
        <f>'2024-1018-TestLog'!#REF!</f>
        <v>#REF!</v>
      </c>
      <c r="O22" s="30" t="e">
        <f>'2024-1018-TestLog'!#REF!</f>
        <v>#REF!</v>
      </c>
      <c r="P22" s="30" t="e">
        <f>'2024-1018-TestLog'!#REF!</f>
        <v>#REF!</v>
      </c>
      <c r="Q22" s="29" t="s">
        <v>263</v>
      </c>
      <c r="R22" s="30" t="e">
        <f>'2024-1018-TestLog'!#REF!</f>
        <v>#REF!</v>
      </c>
      <c r="S22" s="30" t="e">
        <f>'2024-1018-TestLog'!#REF!</f>
        <v>#REF!</v>
      </c>
      <c r="T22" s="29"/>
      <c r="U22" s="33"/>
      <c r="V22" s="33"/>
      <c r="W22" s="91">
        <f>'2024-1018-TestLog'!AG26</f>
        <v>0</v>
      </c>
      <c r="X22" s="33">
        <f>'2024-1018-TestLog'!L26</f>
        <v>27</v>
      </c>
      <c r="Y22" s="29" t="s">
        <v>264</v>
      </c>
      <c r="Z22" s="33">
        <f>'2024-1018-TestLog'!BC26</f>
        <v>0</v>
      </c>
      <c r="AA22" s="33" t="e">
        <f>'2024-1018-TestLog'!#REF!</f>
        <v>#REF!</v>
      </c>
      <c r="AB22" s="33" t="e">
        <f>'2024-1018-TestLog'!#REF!</f>
        <v>#REF!</v>
      </c>
      <c r="AC22">
        <v>0</v>
      </c>
      <c r="AD22">
        <v>49</v>
      </c>
    </row>
    <row r="23" spans="1:30" ht="15.75" customHeight="1" x14ac:dyDescent="0.25">
      <c r="A23" s="28" t="str">
        <f>'2024-1018-TestLog'!A27</f>
        <v>2024-1068-18</v>
      </c>
      <c r="B23" s="29" t="s">
        <v>259</v>
      </c>
      <c r="C23" s="29" t="s">
        <v>260</v>
      </c>
      <c r="D23" s="29" t="s">
        <v>265</v>
      </c>
      <c r="E23" s="36" t="str">
        <f>_xlfn.CONCAT(TEXT('2024-1018-TestLog'!$D27,"åååå-mm-dd")," ",TEXT('2024-1018-TestLog'!E27,"tt:mm"))</f>
        <v>Thursday-05-23 tt:01</v>
      </c>
      <c r="F23" s="36" t="str">
        <f>_xlfn.CONCAT(TEXT('2024-1018-TestLog'!$D27,"åååå-mm-dd")," ",TEXT('2024-1018-TestLog'!F27,"tt:mm"))</f>
        <v>Thursday-05-23 tt:05</v>
      </c>
      <c r="G23" s="36" t="str">
        <f>_xlfn.CONCAT(TEXT('2024-1018-TestLog'!$D27,"åååå-mm-dd")," ",TEXT('2024-1018-TestLog'!G27,"tt:mm"))</f>
        <v>Thursday-05-23 tt:01</v>
      </c>
      <c r="H23" s="29" t="s">
        <v>204</v>
      </c>
      <c r="I23" t="s">
        <v>262</v>
      </c>
      <c r="J23" s="30">
        <f>'2024-1018-TestLog'!AL27+3</f>
        <v>3</v>
      </c>
      <c r="K23" s="30">
        <f>'2024-1018-TestLog'!AN27</f>
        <v>0</v>
      </c>
      <c r="L23" s="33">
        <f>'2024-1018-TestLog'!I27</f>
        <v>6.5</v>
      </c>
      <c r="M23" s="30">
        <f>'2024-1018-TestLog'!J27</f>
        <v>35</v>
      </c>
      <c r="N23" s="30" t="e">
        <f>'2024-1018-TestLog'!#REF!</f>
        <v>#REF!</v>
      </c>
      <c r="O23" s="30" t="e">
        <f>'2024-1018-TestLog'!#REF!</f>
        <v>#REF!</v>
      </c>
      <c r="P23" s="30" t="e">
        <f>'2024-1018-TestLog'!#REF!</f>
        <v>#REF!</v>
      </c>
      <c r="Q23" s="29" t="s">
        <v>266</v>
      </c>
      <c r="R23" s="30" t="e">
        <f>'2024-1018-TestLog'!#REF!</f>
        <v>#REF!</v>
      </c>
      <c r="S23" s="30" t="e">
        <f>'2024-1018-TestLog'!#REF!</f>
        <v>#REF!</v>
      </c>
      <c r="T23" s="29"/>
      <c r="U23" s="33"/>
      <c r="V23" s="33"/>
      <c r="W23" s="91">
        <f>'2024-1018-TestLog'!AG27</f>
        <v>0</v>
      </c>
      <c r="X23" s="33">
        <f>'2024-1018-TestLog'!L27</f>
        <v>27</v>
      </c>
      <c r="Y23" s="29" t="s">
        <v>267</v>
      </c>
      <c r="Z23" s="33">
        <f>'2024-1018-TestLog'!BC27</f>
        <v>0</v>
      </c>
      <c r="AA23" s="33" t="e">
        <f>'2024-1018-TestLog'!#REF!</f>
        <v>#REF!</v>
      </c>
      <c r="AB23" s="33" t="e">
        <f>'2024-1018-TestLog'!#REF!</f>
        <v>#REF!</v>
      </c>
      <c r="AC23">
        <v>0</v>
      </c>
      <c r="AD23">
        <v>49</v>
      </c>
    </row>
    <row r="24" spans="1:30" ht="15.75" customHeight="1" x14ac:dyDescent="0.25">
      <c r="A24" s="28" t="str">
        <f>'2024-1018-TestLog'!A28</f>
        <v>2024-1068-19</v>
      </c>
      <c r="B24" s="29" t="s">
        <v>259</v>
      </c>
      <c r="C24" s="29" t="s">
        <v>260</v>
      </c>
      <c r="D24" s="29" t="s">
        <v>268</v>
      </c>
      <c r="E24" s="36" t="str">
        <f>_xlfn.CONCAT(TEXT('2024-1018-TestLog'!$D28,"åååå-mm-dd")," ",TEXT('2024-1018-TestLog'!E28,"tt:mm"))</f>
        <v>Monday-05-27 tt:01</v>
      </c>
      <c r="F24" s="36" t="str">
        <f>_xlfn.CONCAT(TEXT('2024-1018-TestLog'!$D28,"åååå-mm-dd")," ",TEXT('2024-1018-TestLog'!F28,"tt:mm"))</f>
        <v>Monday-05-27 tt:05</v>
      </c>
      <c r="G24" s="36" t="str">
        <f>_xlfn.CONCAT(TEXT('2024-1018-TestLog'!$D28,"åååå-mm-dd")," ",TEXT('2024-1018-TestLog'!G28,"tt:mm"))</f>
        <v>Monday-05-27 tt:01</v>
      </c>
      <c r="H24" s="29" t="s">
        <v>204</v>
      </c>
      <c r="I24" t="s">
        <v>262</v>
      </c>
      <c r="J24" s="30">
        <f>'2024-1018-TestLog'!AL28+3</f>
        <v>3</v>
      </c>
      <c r="K24" s="30">
        <f>'2024-1018-TestLog'!AN28</f>
        <v>0</v>
      </c>
      <c r="L24" s="33">
        <f>'2024-1018-TestLog'!I28</f>
        <v>6.5</v>
      </c>
      <c r="M24" s="30">
        <f>'2024-1018-TestLog'!J28</f>
        <v>35</v>
      </c>
      <c r="N24" s="30" t="e">
        <f>'2024-1018-TestLog'!#REF!</f>
        <v>#REF!</v>
      </c>
      <c r="O24" s="30" t="e">
        <f>'2024-1018-TestLog'!#REF!</f>
        <v>#REF!</v>
      </c>
      <c r="P24" s="30" t="e">
        <f>'2024-1018-TestLog'!#REF!</f>
        <v>#REF!</v>
      </c>
      <c r="Q24" s="29" t="s">
        <v>269</v>
      </c>
      <c r="R24" s="30" t="e">
        <f>'2024-1018-TestLog'!#REF!</f>
        <v>#REF!</v>
      </c>
      <c r="S24" s="30" t="e">
        <f>'2024-1018-TestLog'!#REF!</f>
        <v>#REF!</v>
      </c>
      <c r="T24" s="29"/>
      <c r="U24" s="33"/>
      <c r="V24" s="33"/>
      <c r="W24" s="91">
        <f>'2024-1018-TestLog'!AG28</f>
        <v>0</v>
      </c>
      <c r="X24" s="33">
        <f>'2024-1018-TestLog'!L28</f>
        <v>27</v>
      </c>
      <c r="Y24" s="29" t="s">
        <v>270</v>
      </c>
      <c r="Z24" s="33">
        <f>'2024-1018-TestLog'!BC28</f>
        <v>0</v>
      </c>
      <c r="AA24" s="33" t="e">
        <f>'2024-1018-TestLog'!#REF!</f>
        <v>#REF!</v>
      </c>
      <c r="AB24" s="33" t="e">
        <f>'2024-1018-TestLog'!#REF!</f>
        <v>#REF!</v>
      </c>
      <c r="AC24">
        <v>0</v>
      </c>
      <c r="AD24">
        <v>49</v>
      </c>
    </row>
    <row r="25" spans="1:30" ht="15.75" customHeight="1" x14ac:dyDescent="0.25">
      <c r="A25" s="28"/>
      <c r="B25" s="29"/>
      <c r="C25" s="29"/>
      <c r="D25" s="29"/>
      <c r="E25" s="36"/>
      <c r="F25" s="36"/>
      <c r="G25" s="36"/>
      <c r="H25" s="29"/>
      <c r="J25" s="30"/>
      <c r="K25" s="30"/>
      <c r="L25" s="30"/>
      <c r="M25" s="30"/>
      <c r="N25" s="30"/>
      <c r="O25" s="30"/>
      <c r="P25" s="30"/>
      <c r="Q25" s="29"/>
      <c r="R25" s="30"/>
      <c r="S25" s="30"/>
      <c r="T25" s="29"/>
      <c r="U25" s="33"/>
      <c r="V25" s="33"/>
      <c r="W25" s="33"/>
      <c r="X25" s="33"/>
      <c r="Y25" s="29"/>
      <c r="Z25" s="33"/>
      <c r="AA25" s="33"/>
      <c r="AB25" s="33"/>
    </row>
    <row r="26" spans="1:30" ht="15.75" customHeight="1" x14ac:dyDescent="0.25">
      <c r="A26" s="28"/>
      <c r="B26" s="29"/>
      <c r="C26" s="29"/>
      <c r="D26" s="29"/>
      <c r="E26" s="36"/>
      <c r="F26" s="36"/>
      <c r="G26" s="36"/>
      <c r="H26" s="29"/>
      <c r="J26" s="30"/>
      <c r="K26" s="30"/>
      <c r="L26" s="30"/>
      <c r="M26" s="30"/>
      <c r="N26" s="30"/>
      <c r="O26" s="30"/>
      <c r="P26" s="30"/>
      <c r="Q26" s="29"/>
      <c r="R26" s="30"/>
      <c r="S26" s="30"/>
      <c r="T26" s="29"/>
      <c r="U26" s="33"/>
      <c r="V26" s="33"/>
      <c r="W26" s="33"/>
      <c r="X26" s="33"/>
      <c r="Y26" s="29"/>
      <c r="Z26" s="33"/>
      <c r="AA26" s="33"/>
      <c r="AB26" s="33"/>
    </row>
    <row r="27" spans="1:30" ht="15.75" customHeight="1" x14ac:dyDescent="0.25">
      <c r="A27" s="28"/>
      <c r="B27" s="29"/>
      <c r="C27" s="29"/>
      <c r="D27" s="29"/>
      <c r="E27" s="36"/>
      <c r="F27" s="36"/>
      <c r="G27" s="36"/>
      <c r="H27" s="29"/>
      <c r="J27" s="30"/>
      <c r="K27" s="30"/>
      <c r="L27" s="30"/>
      <c r="M27" s="30"/>
      <c r="N27" s="30"/>
      <c r="O27" s="30"/>
      <c r="P27" s="30"/>
      <c r="Q27" s="29"/>
      <c r="R27" s="30"/>
      <c r="S27" s="30"/>
      <c r="T27" s="29"/>
      <c r="U27" s="33"/>
      <c r="V27" s="33"/>
      <c r="W27" s="33"/>
      <c r="X27" s="33"/>
      <c r="Y27" s="29"/>
      <c r="Z27" s="33"/>
      <c r="AA27" s="33"/>
      <c r="AB27" s="33"/>
    </row>
    <row r="28" spans="1:30" ht="15.75" customHeight="1" x14ac:dyDescent="0.25">
      <c r="A28" s="28"/>
      <c r="B28" s="29"/>
      <c r="C28" s="29"/>
      <c r="D28" s="29"/>
      <c r="E28" s="36"/>
      <c r="F28" s="36"/>
      <c r="G28" s="36"/>
      <c r="H28" s="29"/>
      <c r="J28" s="30"/>
      <c r="K28" s="30"/>
      <c r="L28" s="30"/>
      <c r="M28" s="30"/>
      <c r="N28" s="30"/>
      <c r="O28" s="30"/>
      <c r="P28" s="30"/>
      <c r="Q28" s="29"/>
      <c r="R28" s="30"/>
      <c r="S28" s="30"/>
      <c r="T28" s="29"/>
      <c r="U28" s="33"/>
      <c r="V28" s="33"/>
      <c r="W28" s="33"/>
      <c r="X28" s="33"/>
      <c r="Y28" s="29"/>
      <c r="Z28" s="33"/>
      <c r="AA28" s="33"/>
      <c r="AB28" s="33"/>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D4063-F508-4C17-BBCF-7307B67EA6F9}">
  <dimension ref="A1:GG23"/>
  <sheetViews>
    <sheetView workbookViewId="0">
      <selection sqref="A1:GF20"/>
    </sheetView>
  </sheetViews>
  <sheetFormatPr defaultColWidth="21.140625" defaultRowHeight="15" x14ac:dyDescent="0.25"/>
  <sheetData>
    <row r="1" spans="1:189" x14ac:dyDescent="0.25">
      <c r="B1" t="s">
        <v>227</v>
      </c>
      <c r="C1" t="s">
        <v>228</v>
      </c>
      <c r="D1" t="s">
        <v>229</v>
      </c>
      <c r="E1" t="s">
        <v>230</v>
      </c>
      <c r="F1" t="s">
        <v>231</v>
      </c>
      <c r="G1" t="s">
        <v>232</v>
      </c>
      <c r="H1" t="s">
        <v>233</v>
      </c>
      <c r="I1" t="s">
        <v>234</v>
      </c>
      <c r="J1" t="s">
        <v>235</v>
      </c>
      <c r="K1" t="s">
        <v>236</v>
      </c>
      <c r="L1" t="s">
        <v>237</v>
      </c>
      <c r="M1" t="s">
        <v>238</v>
      </c>
      <c r="N1" t="s">
        <v>239</v>
      </c>
      <c r="O1" t="s">
        <v>240</v>
      </c>
      <c r="P1" t="s">
        <v>241</v>
      </c>
      <c r="Q1" t="s">
        <v>242</v>
      </c>
      <c r="R1" t="s">
        <v>243</v>
      </c>
      <c r="S1" t="s">
        <v>244</v>
      </c>
      <c r="T1" t="s">
        <v>245</v>
      </c>
      <c r="U1" t="s">
        <v>246</v>
      </c>
      <c r="V1" t="s">
        <v>247</v>
      </c>
      <c r="W1" t="s">
        <v>248</v>
      </c>
      <c r="X1" t="s">
        <v>249</v>
      </c>
      <c r="Y1" t="s">
        <v>250</v>
      </c>
      <c r="Z1" t="s">
        <v>251</v>
      </c>
      <c r="AA1" t="s">
        <v>271</v>
      </c>
      <c r="AB1" t="s">
        <v>272</v>
      </c>
      <c r="AC1" t="s">
        <v>273</v>
      </c>
      <c r="AD1" t="s">
        <v>274</v>
      </c>
      <c r="AE1" t="s">
        <v>275</v>
      </c>
      <c r="AF1" t="s">
        <v>276</v>
      </c>
      <c r="AG1" t="s">
        <v>277</v>
      </c>
      <c r="AH1" t="s">
        <v>278</v>
      </c>
      <c r="AI1" t="s">
        <v>279</v>
      </c>
      <c r="AJ1" t="s">
        <v>280</v>
      </c>
      <c r="AK1" t="s">
        <v>281</v>
      </c>
      <c r="AL1" t="s">
        <v>282</v>
      </c>
      <c r="AM1" t="s">
        <v>283</v>
      </c>
      <c r="AN1" t="s">
        <v>284</v>
      </c>
      <c r="AO1" t="s">
        <v>285</v>
      </c>
      <c r="AP1" t="s">
        <v>286</v>
      </c>
      <c r="AQ1" t="s">
        <v>287</v>
      </c>
      <c r="AR1" t="s">
        <v>288</v>
      </c>
      <c r="AS1" t="s">
        <v>289</v>
      </c>
      <c r="AT1" t="s">
        <v>290</v>
      </c>
      <c r="AU1" t="s">
        <v>291</v>
      </c>
      <c r="AV1" t="s">
        <v>292</v>
      </c>
      <c r="AW1" t="s">
        <v>293</v>
      </c>
      <c r="AX1" t="s">
        <v>294</v>
      </c>
      <c r="AY1" t="s">
        <v>295</v>
      </c>
      <c r="AZ1" t="s">
        <v>296</v>
      </c>
      <c r="BA1" t="s">
        <v>297</v>
      </c>
      <c r="BB1" t="s">
        <v>298</v>
      </c>
      <c r="BC1" t="s">
        <v>299</v>
      </c>
      <c r="BD1" t="s">
        <v>300</v>
      </c>
      <c r="BE1" t="s">
        <v>301</v>
      </c>
      <c r="BF1" t="s">
        <v>302</v>
      </c>
      <c r="BG1" t="s">
        <v>303</v>
      </c>
      <c r="BH1" t="s">
        <v>304</v>
      </c>
      <c r="BI1" t="s">
        <v>305</v>
      </c>
      <c r="BJ1" t="s">
        <v>306</v>
      </c>
      <c r="BK1" t="s">
        <v>307</v>
      </c>
      <c r="BL1" t="s">
        <v>308</v>
      </c>
      <c r="BM1" t="s">
        <v>309</v>
      </c>
      <c r="BN1" t="s">
        <v>310</v>
      </c>
      <c r="BO1" t="s">
        <v>311</v>
      </c>
      <c r="BP1" t="s">
        <v>312</v>
      </c>
      <c r="BQ1" t="s">
        <v>313</v>
      </c>
      <c r="BR1" t="s">
        <v>314</v>
      </c>
      <c r="BS1" t="s">
        <v>315</v>
      </c>
      <c r="BT1" t="s">
        <v>316</v>
      </c>
      <c r="BU1" t="s">
        <v>317</v>
      </c>
      <c r="BV1" t="s">
        <v>318</v>
      </c>
      <c r="BW1" t="s">
        <v>319</v>
      </c>
      <c r="BX1" t="s">
        <v>320</v>
      </c>
      <c r="BY1" t="s">
        <v>321</v>
      </c>
      <c r="BZ1" t="s">
        <v>322</v>
      </c>
      <c r="CA1" t="s">
        <v>323</v>
      </c>
      <c r="CB1" t="s">
        <v>324</v>
      </c>
      <c r="CC1" t="s">
        <v>325</v>
      </c>
      <c r="CD1" t="s">
        <v>326</v>
      </c>
      <c r="CE1" t="s">
        <v>327</v>
      </c>
      <c r="CF1" t="s">
        <v>328</v>
      </c>
      <c r="CG1" t="s">
        <v>329</v>
      </c>
      <c r="CH1" t="s">
        <v>330</v>
      </c>
      <c r="CI1" t="s">
        <v>331</v>
      </c>
      <c r="CJ1" t="s">
        <v>332</v>
      </c>
      <c r="CK1" t="s">
        <v>333</v>
      </c>
      <c r="CL1" t="s">
        <v>334</v>
      </c>
      <c r="CM1" t="s">
        <v>335</v>
      </c>
      <c r="CN1" t="s">
        <v>336</v>
      </c>
      <c r="CO1" t="s">
        <v>337</v>
      </c>
      <c r="CP1" t="s">
        <v>338</v>
      </c>
      <c r="CQ1" t="s">
        <v>339</v>
      </c>
      <c r="CR1" t="s">
        <v>340</v>
      </c>
      <c r="CS1" t="s">
        <v>341</v>
      </c>
      <c r="CT1" t="s">
        <v>342</v>
      </c>
      <c r="CU1" t="s">
        <v>343</v>
      </c>
      <c r="CV1" t="s">
        <v>344</v>
      </c>
      <c r="CW1" t="s">
        <v>345</v>
      </c>
      <c r="CX1" t="s">
        <v>346</v>
      </c>
      <c r="CY1" t="s">
        <v>347</v>
      </c>
      <c r="CZ1" t="s">
        <v>348</v>
      </c>
      <c r="DA1" t="s">
        <v>349</v>
      </c>
      <c r="DB1" t="s">
        <v>350</v>
      </c>
      <c r="DC1" t="s">
        <v>351</v>
      </c>
      <c r="DD1" t="s">
        <v>352</v>
      </c>
      <c r="DE1" t="s">
        <v>353</v>
      </c>
      <c r="DF1" t="s">
        <v>354</v>
      </c>
      <c r="DG1" t="s">
        <v>355</v>
      </c>
      <c r="DH1" t="s">
        <v>356</v>
      </c>
      <c r="DI1" t="s">
        <v>357</v>
      </c>
      <c r="DJ1" t="s">
        <v>358</v>
      </c>
      <c r="DK1" t="s">
        <v>359</v>
      </c>
      <c r="DL1" t="s">
        <v>360</v>
      </c>
      <c r="DM1" t="s">
        <v>361</v>
      </c>
      <c r="DN1" t="s">
        <v>362</v>
      </c>
      <c r="DO1" t="s">
        <v>363</v>
      </c>
      <c r="DP1" t="s">
        <v>364</v>
      </c>
      <c r="DQ1" t="s">
        <v>365</v>
      </c>
      <c r="DR1" t="s">
        <v>366</v>
      </c>
      <c r="DS1" t="s">
        <v>367</v>
      </c>
      <c r="DT1" t="s">
        <v>368</v>
      </c>
      <c r="DU1" t="s">
        <v>369</v>
      </c>
      <c r="DV1" t="s">
        <v>370</v>
      </c>
      <c r="DW1" t="s">
        <v>371</v>
      </c>
      <c r="DX1" t="s">
        <v>372</v>
      </c>
      <c r="DY1" t="s">
        <v>373</v>
      </c>
      <c r="DZ1" t="s">
        <v>374</v>
      </c>
      <c r="EA1" t="s">
        <v>375</v>
      </c>
      <c r="EB1" t="s">
        <v>376</v>
      </c>
      <c r="EC1" t="s">
        <v>377</v>
      </c>
      <c r="ED1" t="s">
        <v>378</v>
      </c>
      <c r="EE1" t="s">
        <v>379</v>
      </c>
      <c r="EF1" t="s">
        <v>380</v>
      </c>
      <c r="EG1" t="s">
        <v>381</v>
      </c>
      <c r="EH1" t="s">
        <v>382</v>
      </c>
      <c r="EI1" t="s">
        <v>383</v>
      </c>
      <c r="EJ1" t="s">
        <v>384</v>
      </c>
      <c r="EK1" t="s">
        <v>385</v>
      </c>
      <c r="EL1" t="s">
        <v>386</v>
      </c>
      <c r="EM1" t="s">
        <v>387</v>
      </c>
      <c r="EN1" t="s">
        <v>388</v>
      </c>
      <c r="EO1" t="s">
        <v>389</v>
      </c>
      <c r="EP1" t="s">
        <v>390</v>
      </c>
      <c r="EQ1" t="s">
        <v>391</v>
      </c>
      <c r="ER1" t="s">
        <v>392</v>
      </c>
      <c r="ES1" t="s">
        <v>393</v>
      </c>
      <c r="ET1" t="s">
        <v>394</v>
      </c>
      <c r="EU1" t="s">
        <v>395</v>
      </c>
      <c r="EV1" t="s">
        <v>396</v>
      </c>
      <c r="EW1" t="s">
        <v>397</v>
      </c>
      <c r="EX1" t="s">
        <v>398</v>
      </c>
      <c r="EY1" t="s">
        <v>399</v>
      </c>
      <c r="EZ1" t="s">
        <v>400</v>
      </c>
      <c r="FA1" t="s">
        <v>401</v>
      </c>
      <c r="FB1" t="s">
        <v>402</v>
      </c>
      <c r="FC1" t="s">
        <v>403</v>
      </c>
      <c r="FD1" t="s">
        <v>404</v>
      </c>
      <c r="FE1" t="s">
        <v>405</v>
      </c>
      <c r="FF1" t="s">
        <v>406</v>
      </c>
      <c r="FG1" t="s">
        <v>407</v>
      </c>
      <c r="FH1" t="s">
        <v>408</v>
      </c>
      <c r="FI1" t="s">
        <v>409</v>
      </c>
      <c r="FJ1" t="s">
        <v>410</v>
      </c>
      <c r="FK1" t="s">
        <v>411</v>
      </c>
      <c r="FL1" t="s">
        <v>412</v>
      </c>
      <c r="FM1" t="s">
        <v>413</v>
      </c>
      <c r="FN1" t="s">
        <v>414</v>
      </c>
      <c r="FO1" t="s">
        <v>415</v>
      </c>
      <c r="FP1" t="s">
        <v>416</v>
      </c>
      <c r="FQ1" t="s">
        <v>417</v>
      </c>
      <c r="FR1" t="s">
        <v>418</v>
      </c>
      <c r="FS1" t="s">
        <v>419</v>
      </c>
      <c r="FT1" t="s">
        <v>420</v>
      </c>
      <c r="FU1" t="s">
        <v>421</v>
      </c>
      <c r="FV1" t="s">
        <v>422</v>
      </c>
      <c r="FW1" t="s">
        <v>423</v>
      </c>
      <c r="FX1" t="s">
        <v>424</v>
      </c>
      <c r="FY1" t="s">
        <v>425</v>
      </c>
      <c r="FZ1" s="44" t="s">
        <v>426</v>
      </c>
      <c r="GA1" t="s">
        <v>427</v>
      </c>
      <c r="GB1" t="s">
        <v>428</v>
      </c>
      <c r="GC1" t="s">
        <v>429</v>
      </c>
      <c r="GD1" t="s">
        <v>430</v>
      </c>
      <c r="GE1" t="s">
        <v>431</v>
      </c>
      <c r="GF1" t="s">
        <v>432</v>
      </c>
    </row>
    <row r="2" spans="1:189" x14ac:dyDescent="0.25">
      <c r="A2" t="s">
        <v>433</v>
      </c>
      <c r="B2" t="s">
        <v>259</v>
      </c>
      <c r="C2" t="s">
        <v>260</v>
      </c>
      <c r="D2" t="s">
        <v>261</v>
      </c>
      <c r="E2" s="34">
        <v>45320.434027777781</v>
      </c>
      <c r="F2" s="34">
        <v>45320.4375</v>
      </c>
      <c r="G2" s="34">
        <v>45320.451388888891</v>
      </c>
      <c r="H2" t="s">
        <v>204</v>
      </c>
      <c r="J2">
        <v>28</v>
      </c>
      <c r="K2">
        <v>250</v>
      </c>
      <c r="L2">
        <v>5.5</v>
      </c>
      <c r="M2">
        <v>30</v>
      </c>
      <c r="N2">
        <v>11</v>
      </c>
      <c r="O2">
        <v>80</v>
      </c>
      <c r="P2" t="s">
        <v>434</v>
      </c>
      <c r="Q2" t="s">
        <v>263</v>
      </c>
      <c r="S2" t="s">
        <v>435</v>
      </c>
      <c r="W2">
        <v>0.8</v>
      </c>
      <c r="X2">
        <v>27</v>
      </c>
      <c r="Y2" t="s">
        <v>264</v>
      </c>
      <c r="Z2">
        <v>0</v>
      </c>
      <c r="AA2">
        <v>5</v>
      </c>
      <c r="AB2">
        <v>20</v>
      </c>
      <c r="AC2">
        <v>33.808</v>
      </c>
      <c r="AD2">
        <v>0.23200000000000001</v>
      </c>
      <c r="AE2">
        <v>34.6</v>
      </c>
      <c r="AF2">
        <v>33.229999999999997</v>
      </c>
      <c r="AG2">
        <v>25.748999999999999</v>
      </c>
      <c r="AH2">
        <v>0.17599999999999999</v>
      </c>
      <c r="AI2">
        <v>26.25</v>
      </c>
      <c r="AJ2">
        <v>25.5</v>
      </c>
      <c r="AK2">
        <v>5.2450000000000001</v>
      </c>
      <c r="AL2">
        <v>5.2999999999999999E-2</v>
      </c>
      <c r="AM2">
        <v>5.4</v>
      </c>
      <c r="AN2">
        <v>5.08</v>
      </c>
      <c r="AO2">
        <v>30.643999999999998</v>
      </c>
      <c r="AP2">
        <v>0.53600000000000003</v>
      </c>
      <c r="AQ2">
        <v>32.045000000000002</v>
      </c>
      <c r="AR2">
        <v>28.957999999999998</v>
      </c>
      <c r="AS2">
        <v>26.998000000000001</v>
      </c>
      <c r="AT2">
        <v>0.80400000000000005</v>
      </c>
      <c r="AU2">
        <v>29.300999999999998</v>
      </c>
      <c r="AV2">
        <v>24.067</v>
      </c>
      <c r="AW2">
        <v>879.70399999999995</v>
      </c>
      <c r="AX2">
        <v>24.753</v>
      </c>
      <c r="AY2">
        <v>944.76099999999997</v>
      </c>
      <c r="AZ2">
        <v>790.49</v>
      </c>
      <c r="BA2">
        <v>0.8</v>
      </c>
      <c r="BB2">
        <v>1.7999999999999999E-2</v>
      </c>
      <c r="BC2">
        <v>0.85</v>
      </c>
      <c r="BD2">
        <v>0.74199999999999999</v>
      </c>
      <c r="BE2">
        <v>36.945</v>
      </c>
      <c r="BF2">
        <v>0.61899999999999999</v>
      </c>
      <c r="BG2">
        <v>38.9</v>
      </c>
      <c r="BH2">
        <v>35.4</v>
      </c>
      <c r="BI2">
        <v>33.052</v>
      </c>
      <c r="BJ2">
        <v>0.48299999999999998</v>
      </c>
      <c r="BK2">
        <v>35</v>
      </c>
      <c r="BL2">
        <v>32.5</v>
      </c>
      <c r="BM2">
        <v>10.19</v>
      </c>
      <c r="BN2">
        <v>0.08</v>
      </c>
      <c r="BO2">
        <v>10.4</v>
      </c>
      <c r="BP2">
        <v>10</v>
      </c>
      <c r="BQ2">
        <v>33.767000000000003</v>
      </c>
      <c r="BR2">
        <v>0.48099999999999998</v>
      </c>
      <c r="BS2">
        <v>35.700000000000003</v>
      </c>
      <c r="BT2">
        <v>33.200000000000003</v>
      </c>
      <c r="BU2">
        <v>34.591999999999999</v>
      </c>
      <c r="BV2">
        <v>0.52800000000000002</v>
      </c>
      <c r="BW2">
        <v>36.700000000000003</v>
      </c>
      <c r="BX2">
        <v>34</v>
      </c>
      <c r="BY2">
        <v>6.8440000000000003</v>
      </c>
      <c r="BZ2">
        <v>1.4E-2</v>
      </c>
      <c r="CA2">
        <v>6.8819999999999997</v>
      </c>
      <c r="CB2">
        <v>6.8040000000000003</v>
      </c>
      <c r="CC2">
        <v>32.988</v>
      </c>
      <c r="CD2">
        <v>0.47499999999999998</v>
      </c>
      <c r="CE2">
        <v>35.200000000000003</v>
      </c>
      <c r="CF2">
        <v>32.4</v>
      </c>
      <c r="CG2">
        <v>33.08</v>
      </c>
      <c r="CH2">
        <v>0.51900000000000002</v>
      </c>
      <c r="CI2">
        <v>35.200000000000003</v>
      </c>
      <c r="CJ2">
        <v>32.5</v>
      </c>
      <c r="CK2">
        <v>22.109000000000002</v>
      </c>
      <c r="CL2">
        <v>0.13900000000000001</v>
      </c>
      <c r="CM2">
        <v>22.9</v>
      </c>
      <c r="CN2">
        <v>21.7</v>
      </c>
      <c r="CO2">
        <v>32.295000000000002</v>
      </c>
      <c r="CP2">
        <v>0.51200000000000001</v>
      </c>
      <c r="CQ2">
        <v>32.9</v>
      </c>
      <c r="CR2">
        <v>30.2</v>
      </c>
      <c r="CS2">
        <v>1.7929999999999999</v>
      </c>
      <c r="CT2">
        <v>8.9999999999999993E-3</v>
      </c>
      <c r="CU2">
        <v>1.8089999999999999</v>
      </c>
      <c r="CV2">
        <v>1.7529999999999999</v>
      </c>
      <c r="CW2">
        <v>32.927</v>
      </c>
      <c r="CX2">
        <v>0.50900000000000001</v>
      </c>
      <c r="CY2">
        <v>35</v>
      </c>
      <c r="CZ2">
        <v>32.299999999999997</v>
      </c>
      <c r="DA2">
        <v>263.81099999999998</v>
      </c>
      <c r="DB2">
        <v>0.56899999999999995</v>
      </c>
      <c r="DC2">
        <v>265.30599999999998</v>
      </c>
      <c r="DD2">
        <v>262.24299999999999</v>
      </c>
      <c r="DE2">
        <v>39.476999999999997</v>
      </c>
      <c r="DF2">
        <v>0.317</v>
      </c>
      <c r="DG2">
        <v>40.5</v>
      </c>
      <c r="DH2">
        <v>38.799999999999997</v>
      </c>
      <c r="DI2">
        <v>34.140999999999998</v>
      </c>
      <c r="DJ2">
        <v>0.48099999999999998</v>
      </c>
      <c r="DK2">
        <v>36.200000000000003</v>
      </c>
      <c r="DL2">
        <v>33.5</v>
      </c>
      <c r="DM2">
        <v>32.622999999999998</v>
      </c>
      <c r="DN2">
        <v>0.45</v>
      </c>
      <c r="DO2">
        <v>34.5</v>
      </c>
      <c r="DP2">
        <v>32</v>
      </c>
      <c r="DQ2">
        <v>40.039000000000001</v>
      </c>
      <c r="DR2">
        <v>0.51</v>
      </c>
      <c r="DS2">
        <v>41.9</v>
      </c>
      <c r="DT2">
        <v>39.299999999999997</v>
      </c>
      <c r="DU2">
        <v>45.956000000000003</v>
      </c>
      <c r="DV2">
        <v>0.54700000000000004</v>
      </c>
      <c r="DW2">
        <v>47.8</v>
      </c>
      <c r="DX2">
        <v>45.1</v>
      </c>
      <c r="DY2">
        <v>30.702000000000002</v>
      </c>
      <c r="DZ2">
        <v>0.99399999999999999</v>
      </c>
      <c r="EA2">
        <v>32.5</v>
      </c>
      <c r="EB2">
        <v>27.5</v>
      </c>
      <c r="EC2">
        <v>30.007999999999999</v>
      </c>
      <c r="ED2">
        <v>0.33400000000000002</v>
      </c>
      <c r="EE2">
        <v>30.9</v>
      </c>
      <c r="EF2">
        <v>29.1</v>
      </c>
      <c r="EG2">
        <v>22.725999999999999</v>
      </c>
      <c r="EH2">
        <v>0.435</v>
      </c>
      <c r="EI2">
        <v>23.2</v>
      </c>
      <c r="EJ2">
        <v>21.35</v>
      </c>
      <c r="EK2">
        <v>29.76</v>
      </c>
      <c r="EL2">
        <v>0.20499999999999999</v>
      </c>
      <c r="EM2">
        <v>30.3</v>
      </c>
      <c r="EN2">
        <v>29.3</v>
      </c>
      <c r="EO2">
        <v>29.725999999999999</v>
      </c>
      <c r="EP2">
        <v>0.35199999999999998</v>
      </c>
      <c r="EQ2">
        <v>31.05</v>
      </c>
      <c r="ER2">
        <v>28.9</v>
      </c>
      <c r="ES2">
        <v>3.2189999999999999</v>
      </c>
      <c r="ET2">
        <v>0.18099999999999999</v>
      </c>
      <c r="EU2">
        <v>3.39</v>
      </c>
      <c r="EV2">
        <v>2.67</v>
      </c>
      <c r="EW2">
        <v>29.573</v>
      </c>
      <c r="EX2">
        <v>0.371</v>
      </c>
      <c r="EY2">
        <v>31.2</v>
      </c>
      <c r="EZ2">
        <v>28.8</v>
      </c>
      <c r="FA2">
        <v>2.093</v>
      </c>
      <c r="FB2">
        <v>0.66</v>
      </c>
      <c r="FC2">
        <v>3.2639999999999998</v>
      </c>
      <c r="FD2">
        <v>1.1579999999999999</v>
      </c>
      <c r="FE2">
        <v>1.0660000000000001</v>
      </c>
      <c r="FF2">
        <v>1.0999999999999999E-2</v>
      </c>
      <c r="FG2">
        <v>1.083</v>
      </c>
      <c r="FH2">
        <v>1.0349999999999999</v>
      </c>
      <c r="FI2">
        <v>1.69</v>
      </c>
      <c r="FJ2">
        <v>8.0000000000000002E-3</v>
      </c>
      <c r="FK2">
        <v>1.7010000000000001</v>
      </c>
      <c r="FL2">
        <v>1.661</v>
      </c>
      <c r="FM2">
        <v>2.7559999999999998</v>
      </c>
      <c r="FN2">
        <v>1.7000000000000001E-2</v>
      </c>
      <c r="FO2">
        <v>2.7810000000000001</v>
      </c>
      <c r="FP2">
        <v>2.702</v>
      </c>
      <c r="FQ2">
        <v>1.5860000000000001</v>
      </c>
      <c r="FR2">
        <v>1.2999999999999999E-2</v>
      </c>
      <c r="FS2">
        <v>1.6279999999999999</v>
      </c>
      <c r="FT2">
        <v>1.5669999999999999</v>
      </c>
      <c r="FU2">
        <v>101.908</v>
      </c>
      <c r="FV2">
        <v>12.747</v>
      </c>
      <c r="FW2">
        <v>128.636</v>
      </c>
      <c r="FX2">
        <v>75.212999999999994</v>
      </c>
      <c r="FY2">
        <v>0.58199999999999996</v>
      </c>
      <c r="FZ2" s="44">
        <v>46.368000000000002</v>
      </c>
      <c r="GA2">
        <v>9.9909999999999997</v>
      </c>
      <c r="GB2">
        <v>9.9600000000000009</v>
      </c>
      <c r="GC2">
        <v>2.5630000000000002</v>
      </c>
      <c r="GD2">
        <v>0.48899999999999999</v>
      </c>
      <c r="GE2">
        <v>7.23</v>
      </c>
      <c r="GF2">
        <v>27.404</v>
      </c>
    </row>
    <row r="3" spans="1:189" x14ac:dyDescent="0.25">
      <c r="A3" t="s">
        <v>436</v>
      </c>
      <c r="B3" t="s">
        <v>259</v>
      </c>
      <c r="C3" t="s">
        <v>260</v>
      </c>
      <c r="D3" t="s">
        <v>261</v>
      </c>
      <c r="E3" s="34">
        <v>45320.451388888891</v>
      </c>
      <c r="F3" s="34">
        <v>45320.453472222223</v>
      </c>
      <c r="G3" s="34">
        <v>45320.467361111114</v>
      </c>
      <c r="H3" t="s">
        <v>204</v>
      </c>
      <c r="J3">
        <v>28</v>
      </c>
      <c r="K3">
        <v>250</v>
      </c>
      <c r="L3">
        <v>5.5</v>
      </c>
      <c r="M3">
        <v>30</v>
      </c>
      <c r="N3">
        <v>11</v>
      </c>
      <c r="O3">
        <v>80</v>
      </c>
      <c r="P3" t="s">
        <v>434</v>
      </c>
      <c r="Q3" t="s">
        <v>263</v>
      </c>
      <c r="S3" t="s">
        <v>435</v>
      </c>
      <c r="W3">
        <v>0.95</v>
      </c>
      <c r="X3">
        <v>27</v>
      </c>
      <c r="Y3" t="s">
        <v>264</v>
      </c>
      <c r="Z3">
        <v>0</v>
      </c>
      <c r="AA3">
        <v>3</v>
      </c>
      <c r="AB3">
        <v>20</v>
      </c>
      <c r="AC3">
        <v>28.396000000000001</v>
      </c>
      <c r="AD3">
        <v>0.13400000000000001</v>
      </c>
      <c r="AE3">
        <v>28.73</v>
      </c>
      <c r="AF3">
        <v>27.97</v>
      </c>
      <c r="AG3">
        <v>26.64</v>
      </c>
      <c r="AH3">
        <v>0.33400000000000002</v>
      </c>
      <c r="AI3">
        <v>27.2</v>
      </c>
      <c r="AJ3">
        <v>25.9</v>
      </c>
      <c r="AK3">
        <v>4.399</v>
      </c>
      <c r="AL3">
        <v>7.0999999999999994E-2</v>
      </c>
      <c r="AM3">
        <v>4.58</v>
      </c>
      <c r="AN3">
        <v>4.25</v>
      </c>
      <c r="AO3">
        <v>35.134999999999998</v>
      </c>
      <c r="AP3">
        <v>0.55400000000000005</v>
      </c>
      <c r="AQ3">
        <v>36.804000000000002</v>
      </c>
      <c r="AR3">
        <v>33.645000000000003</v>
      </c>
      <c r="AS3">
        <v>27.096</v>
      </c>
      <c r="AT3">
        <v>0.77700000000000002</v>
      </c>
      <c r="AU3">
        <v>29.2</v>
      </c>
      <c r="AV3">
        <v>24.315000000000001</v>
      </c>
      <c r="AW3">
        <v>769.55600000000004</v>
      </c>
      <c r="AX3">
        <v>19.858000000000001</v>
      </c>
      <c r="AY3">
        <v>824.09100000000001</v>
      </c>
      <c r="AZ3">
        <v>704.428</v>
      </c>
      <c r="BA3">
        <v>0.95299999999999996</v>
      </c>
      <c r="BB3">
        <v>1.7999999999999999E-2</v>
      </c>
      <c r="BC3">
        <v>1.0149999999999999</v>
      </c>
      <c r="BD3">
        <v>0.88700000000000001</v>
      </c>
      <c r="BE3">
        <v>36.942999999999998</v>
      </c>
      <c r="BF3">
        <v>0.626</v>
      </c>
      <c r="BG3">
        <v>38.9</v>
      </c>
      <c r="BH3">
        <v>35.200000000000003</v>
      </c>
      <c r="BI3">
        <v>33.363999999999997</v>
      </c>
      <c r="BJ3">
        <v>0.20100000000000001</v>
      </c>
      <c r="BK3">
        <v>33.799999999999997</v>
      </c>
      <c r="BL3">
        <v>33</v>
      </c>
      <c r="BM3">
        <v>10.186</v>
      </c>
      <c r="BN3">
        <v>7.9000000000000001E-2</v>
      </c>
      <c r="BO3">
        <v>10.4</v>
      </c>
      <c r="BP3">
        <v>10</v>
      </c>
      <c r="BQ3">
        <v>34.677</v>
      </c>
      <c r="BR3">
        <v>0.17599999999999999</v>
      </c>
      <c r="BS3">
        <v>35.1</v>
      </c>
      <c r="BT3">
        <v>34.299999999999997</v>
      </c>
      <c r="BU3">
        <v>35.237000000000002</v>
      </c>
      <c r="BV3">
        <v>0.193</v>
      </c>
      <c r="BW3">
        <v>35.700000000000003</v>
      </c>
      <c r="BX3">
        <v>34.9</v>
      </c>
      <c r="BY3">
        <v>6.82</v>
      </c>
      <c r="BZ3">
        <v>1.2999999999999999E-2</v>
      </c>
      <c r="CA3">
        <v>6.8639999999999999</v>
      </c>
      <c r="CB3">
        <v>6.7759999999999998</v>
      </c>
      <c r="CC3">
        <v>33.421999999999997</v>
      </c>
      <c r="CD3">
        <v>0.183</v>
      </c>
      <c r="CE3">
        <v>34</v>
      </c>
      <c r="CF3">
        <v>33</v>
      </c>
      <c r="CG3">
        <v>33.401000000000003</v>
      </c>
      <c r="CH3">
        <v>0.19900000000000001</v>
      </c>
      <c r="CI3">
        <v>33.9</v>
      </c>
      <c r="CJ3">
        <v>33.1</v>
      </c>
      <c r="CK3">
        <v>22.169</v>
      </c>
      <c r="CL3">
        <v>0.152</v>
      </c>
      <c r="CM3">
        <v>22.7</v>
      </c>
      <c r="CN3">
        <v>21.7</v>
      </c>
      <c r="CO3">
        <v>33.134999999999998</v>
      </c>
      <c r="CP3">
        <v>0.19700000000000001</v>
      </c>
      <c r="CQ3">
        <v>33.6</v>
      </c>
      <c r="CR3">
        <v>32.5</v>
      </c>
      <c r="CS3">
        <v>1.8120000000000001</v>
      </c>
      <c r="CT3">
        <v>8.0000000000000002E-3</v>
      </c>
      <c r="CU3">
        <v>1.8280000000000001</v>
      </c>
      <c r="CV3">
        <v>1.768</v>
      </c>
      <c r="CW3">
        <v>33.234999999999999</v>
      </c>
      <c r="CX3">
        <v>0.20499999999999999</v>
      </c>
      <c r="CY3">
        <v>33.700000000000003</v>
      </c>
      <c r="CZ3">
        <v>32.9</v>
      </c>
      <c r="DA3">
        <v>264.78399999999999</v>
      </c>
      <c r="DB3">
        <v>0.99399999999999999</v>
      </c>
      <c r="DC3">
        <v>266.87400000000002</v>
      </c>
      <c r="DD3">
        <v>262.38499999999999</v>
      </c>
      <c r="DE3">
        <v>38.64</v>
      </c>
      <c r="DF3">
        <v>0.14199999999999999</v>
      </c>
      <c r="DG3">
        <v>39</v>
      </c>
      <c r="DH3">
        <v>38.4</v>
      </c>
      <c r="DI3">
        <v>34.161000000000001</v>
      </c>
      <c r="DJ3">
        <v>0.20300000000000001</v>
      </c>
      <c r="DK3">
        <v>34.700000000000003</v>
      </c>
      <c r="DL3">
        <v>33.799999999999997</v>
      </c>
      <c r="DM3">
        <v>32.929000000000002</v>
      </c>
      <c r="DN3">
        <v>0.21099999999999999</v>
      </c>
      <c r="DO3">
        <v>33.4</v>
      </c>
      <c r="DP3">
        <v>32.5</v>
      </c>
      <c r="DQ3">
        <v>39.593000000000004</v>
      </c>
      <c r="DR3">
        <v>0.21199999999999999</v>
      </c>
      <c r="DS3">
        <v>40.200000000000003</v>
      </c>
      <c r="DT3">
        <v>39.299999999999997</v>
      </c>
      <c r="DU3">
        <v>45.512</v>
      </c>
      <c r="DV3">
        <v>0.24399999999999999</v>
      </c>
      <c r="DW3">
        <v>46.5</v>
      </c>
      <c r="DX3">
        <v>45.1</v>
      </c>
      <c r="DY3">
        <v>31.279</v>
      </c>
      <c r="DZ3">
        <v>0.51300000000000001</v>
      </c>
      <c r="EA3">
        <v>32.5</v>
      </c>
      <c r="EB3">
        <v>28.6</v>
      </c>
      <c r="EC3">
        <v>30.015000000000001</v>
      </c>
      <c r="ED3">
        <v>0.28000000000000003</v>
      </c>
      <c r="EE3">
        <v>30.7</v>
      </c>
      <c r="EF3">
        <v>29.3</v>
      </c>
      <c r="EG3">
        <v>23.094000000000001</v>
      </c>
      <c r="EH3">
        <v>4.9000000000000002E-2</v>
      </c>
      <c r="EI3">
        <v>23.2</v>
      </c>
      <c r="EJ3">
        <v>23</v>
      </c>
      <c r="EK3">
        <v>29.806999999999999</v>
      </c>
      <c r="EL3">
        <v>0.16800000000000001</v>
      </c>
      <c r="EM3">
        <v>30.3</v>
      </c>
      <c r="EN3">
        <v>29.4</v>
      </c>
      <c r="EO3">
        <v>29.632999999999999</v>
      </c>
      <c r="EP3">
        <v>0.26200000000000001</v>
      </c>
      <c r="EQ3">
        <v>30.3</v>
      </c>
      <c r="ER3">
        <v>29</v>
      </c>
      <c r="ES3">
        <v>3.286</v>
      </c>
      <c r="ET3">
        <v>6.8000000000000005E-2</v>
      </c>
      <c r="EU3">
        <v>3.37</v>
      </c>
      <c r="EV3">
        <v>2.8279999999999998</v>
      </c>
      <c r="EW3">
        <v>29.481000000000002</v>
      </c>
      <c r="EX3">
        <v>0.25700000000000001</v>
      </c>
      <c r="EY3">
        <v>30</v>
      </c>
      <c r="EZ3">
        <v>29</v>
      </c>
      <c r="FA3">
        <v>2.4119999999999999</v>
      </c>
      <c r="FB3">
        <v>0.61599999999999999</v>
      </c>
      <c r="FC3">
        <v>3.5649999999999999</v>
      </c>
      <c r="FD3">
        <v>1.248</v>
      </c>
      <c r="FE3">
        <v>1.288</v>
      </c>
      <c r="FF3">
        <v>1.2999999999999999E-2</v>
      </c>
      <c r="FG3">
        <v>1.31</v>
      </c>
      <c r="FH3">
        <v>1.256</v>
      </c>
      <c r="FI3">
        <v>1.839</v>
      </c>
      <c r="FJ3">
        <v>8.9999999999999993E-3</v>
      </c>
      <c r="FK3">
        <v>1.8520000000000001</v>
      </c>
      <c r="FL3">
        <v>1.8220000000000001</v>
      </c>
      <c r="FM3">
        <v>3.1269999999999998</v>
      </c>
      <c r="FN3">
        <v>2.1000000000000001E-2</v>
      </c>
      <c r="FO3">
        <v>3.1629999999999998</v>
      </c>
      <c r="FP3">
        <v>3.0790000000000002</v>
      </c>
      <c r="FQ3">
        <v>1.4279999999999999</v>
      </c>
      <c r="FR3">
        <v>0.01</v>
      </c>
      <c r="FS3">
        <v>1.4510000000000001</v>
      </c>
      <c r="FT3">
        <v>1.4119999999999999</v>
      </c>
      <c r="FU3">
        <v>84.951999999999998</v>
      </c>
      <c r="FV3">
        <v>14.401</v>
      </c>
      <c r="FW3">
        <v>113.895</v>
      </c>
      <c r="FX3">
        <v>61.158999999999999</v>
      </c>
      <c r="FY3">
        <v>0.55500000000000005</v>
      </c>
      <c r="FZ3" s="44">
        <v>48.823</v>
      </c>
      <c r="GA3">
        <v>10.182</v>
      </c>
      <c r="GB3">
        <v>9.3439999999999994</v>
      </c>
      <c r="GC3">
        <v>2.12</v>
      </c>
      <c r="GD3">
        <v>0.90900000000000003</v>
      </c>
      <c r="GE3">
        <v>6.625</v>
      </c>
      <c r="GF3">
        <v>27.314</v>
      </c>
      <c r="GG3" s="3"/>
    </row>
    <row r="4" spans="1:189" x14ac:dyDescent="0.25">
      <c r="A4" t="s">
        <v>437</v>
      </c>
      <c r="B4" t="s">
        <v>259</v>
      </c>
      <c r="C4" t="s">
        <v>260</v>
      </c>
      <c r="D4" t="s">
        <v>261</v>
      </c>
      <c r="E4" s="34">
        <v>45320.504861111112</v>
      </c>
      <c r="F4" s="34">
        <v>45320.506944444445</v>
      </c>
      <c r="G4" s="34">
        <v>45320.520833333336</v>
      </c>
      <c r="H4" t="s">
        <v>204</v>
      </c>
      <c r="J4">
        <v>28</v>
      </c>
      <c r="K4">
        <v>250</v>
      </c>
      <c r="L4">
        <v>6.5</v>
      </c>
      <c r="M4">
        <v>30</v>
      </c>
      <c r="N4">
        <v>11</v>
      </c>
      <c r="O4">
        <v>80</v>
      </c>
      <c r="P4" t="s">
        <v>434</v>
      </c>
      <c r="Q4" t="s">
        <v>263</v>
      </c>
      <c r="S4" t="s">
        <v>435</v>
      </c>
      <c r="W4">
        <v>0.8</v>
      </c>
      <c r="X4">
        <v>27</v>
      </c>
      <c r="Y4" t="s">
        <v>264</v>
      </c>
      <c r="Z4">
        <v>0</v>
      </c>
      <c r="AA4">
        <v>3</v>
      </c>
      <c r="AB4">
        <v>20</v>
      </c>
      <c r="AC4">
        <v>33.805999999999997</v>
      </c>
      <c r="AD4">
        <v>0.186</v>
      </c>
      <c r="AE4">
        <v>34.43</v>
      </c>
      <c r="AF4">
        <v>33.28</v>
      </c>
      <c r="AG4">
        <v>27.98</v>
      </c>
      <c r="AH4">
        <v>0.38600000000000001</v>
      </c>
      <c r="AI4">
        <v>28.75</v>
      </c>
      <c r="AJ4">
        <v>27.45</v>
      </c>
      <c r="AK4">
        <v>3.488</v>
      </c>
      <c r="AL4">
        <v>0.03</v>
      </c>
      <c r="AM4">
        <v>3.57</v>
      </c>
      <c r="AN4">
        <v>3.4</v>
      </c>
      <c r="AO4">
        <v>33.819000000000003</v>
      </c>
      <c r="AP4">
        <v>0.56799999999999995</v>
      </c>
      <c r="AQ4">
        <v>34.847999999999999</v>
      </c>
      <c r="AR4">
        <v>32.543999999999997</v>
      </c>
      <c r="AS4">
        <v>26.939</v>
      </c>
      <c r="AT4">
        <v>0.76800000000000002</v>
      </c>
      <c r="AU4">
        <v>29.18</v>
      </c>
      <c r="AV4">
        <v>24.395</v>
      </c>
      <c r="AW4">
        <v>795.76400000000001</v>
      </c>
      <c r="AX4">
        <v>21.834</v>
      </c>
      <c r="AY4">
        <v>851.375</v>
      </c>
      <c r="AZ4">
        <v>736.10599999999999</v>
      </c>
      <c r="BA4">
        <v>0.79900000000000004</v>
      </c>
      <c r="BB4">
        <v>1.6E-2</v>
      </c>
      <c r="BC4">
        <v>0.85199999999999998</v>
      </c>
      <c r="BD4">
        <v>0.73599999999999999</v>
      </c>
      <c r="BE4">
        <v>36.979999999999997</v>
      </c>
      <c r="BF4">
        <v>0.58799999999999997</v>
      </c>
      <c r="BG4">
        <v>38.5</v>
      </c>
      <c r="BH4">
        <v>35.4</v>
      </c>
      <c r="BI4">
        <v>33.159999999999997</v>
      </c>
      <c r="BJ4">
        <v>0.83799999999999997</v>
      </c>
      <c r="BK4">
        <v>35.5</v>
      </c>
      <c r="BL4">
        <v>31.2</v>
      </c>
      <c r="BM4">
        <v>10.186</v>
      </c>
      <c r="BN4">
        <v>0.08</v>
      </c>
      <c r="BO4">
        <v>10.4</v>
      </c>
      <c r="BP4">
        <v>10</v>
      </c>
      <c r="BQ4">
        <v>33.85</v>
      </c>
      <c r="BR4">
        <v>0.85799999999999998</v>
      </c>
      <c r="BS4">
        <v>35.9</v>
      </c>
      <c r="BT4">
        <v>30.4</v>
      </c>
      <c r="BU4">
        <v>34.658999999999999</v>
      </c>
      <c r="BV4">
        <v>0.876</v>
      </c>
      <c r="BW4">
        <v>36.9</v>
      </c>
      <c r="BX4">
        <v>32.1</v>
      </c>
      <c r="BY4">
        <v>6.8449999999999998</v>
      </c>
      <c r="BZ4">
        <v>1.9E-2</v>
      </c>
      <c r="CA4">
        <v>6.9080000000000004</v>
      </c>
      <c r="CB4">
        <v>6.79</v>
      </c>
      <c r="CC4">
        <v>32.988</v>
      </c>
      <c r="CD4">
        <v>0.91900000000000004</v>
      </c>
      <c r="CE4">
        <v>35.4</v>
      </c>
      <c r="CF4">
        <v>29.8</v>
      </c>
      <c r="CG4">
        <v>33.204999999999998</v>
      </c>
      <c r="CH4">
        <v>0.875</v>
      </c>
      <c r="CI4">
        <v>35.5</v>
      </c>
      <c r="CJ4">
        <v>30.8</v>
      </c>
      <c r="CK4">
        <v>22.071000000000002</v>
      </c>
      <c r="CL4">
        <v>0.152</v>
      </c>
      <c r="CM4">
        <v>22.9</v>
      </c>
      <c r="CN4">
        <v>21.6</v>
      </c>
      <c r="CO4">
        <v>31.815000000000001</v>
      </c>
      <c r="CP4">
        <v>1.6559999999999999</v>
      </c>
      <c r="CQ4">
        <v>32.9</v>
      </c>
      <c r="CR4">
        <v>25.5</v>
      </c>
      <c r="CS4">
        <v>1.873</v>
      </c>
      <c r="CT4">
        <v>1.2E-2</v>
      </c>
      <c r="CU4">
        <v>1.931</v>
      </c>
      <c r="CV4">
        <v>1.833</v>
      </c>
      <c r="CW4">
        <v>33.076000000000001</v>
      </c>
      <c r="CX4">
        <v>0.874</v>
      </c>
      <c r="CY4">
        <v>35.5</v>
      </c>
      <c r="CZ4">
        <v>31</v>
      </c>
      <c r="DA4">
        <v>250.44499999999999</v>
      </c>
      <c r="DB4">
        <v>1.9810000000000001</v>
      </c>
      <c r="DC4">
        <v>253.12299999999999</v>
      </c>
      <c r="DD4">
        <v>242.00800000000001</v>
      </c>
      <c r="DE4">
        <v>39.033999999999999</v>
      </c>
      <c r="DF4">
        <v>1.004</v>
      </c>
      <c r="DG4">
        <v>40.4</v>
      </c>
      <c r="DH4">
        <v>34.799999999999997</v>
      </c>
      <c r="DI4">
        <v>34.139000000000003</v>
      </c>
      <c r="DJ4">
        <v>0.86199999999999999</v>
      </c>
      <c r="DK4">
        <v>36.5</v>
      </c>
      <c r="DL4">
        <v>31.7</v>
      </c>
      <c r="DM4">
        <v>32.823999999999998</v>
      </c>
      <c r="DN4">
        <v>0.85099999999999998</v>
      </c>
      <c r="DO4">
        <v>35.299999999999997</v>
      </c>
      <c r="DP4">
        <v>31.3</v>
      </c>
      <c r="DQ4">
        <v>39.857999999999997</v>
      </c>
      <c r="DR4">
        <v>0.81299999999999994</v>
      </c>
      <c r="DS4">
        <v>42.1</v>
      </c>
      <c r="DT4">
        <v>37.200000000000003</v>
      </c>
      <c r="DU4">
        <v>45.956000000000003</v>
      </c>
      <c r="DV4">
        <v>0.80700000000000005</v>
      </c>
      <c r="DW4">
        <v>48</v>
      </c>
      <c r="DX4">
        <v>43.1</v>
      </c>
      <c r="DY4">
        <v>30.79</v>
      </c>
      <c r="DZ4">
        <v>0.95499999999999996</v>
      </c>
      <c r="EA4">
        <v>32.4</v>
      </c>
      <c r="EB4">
        <v>27.9</v>
      </c>
      <c r="EC4">
        <v>30.725999999999999</v>
      </c>
      <c r="ED4">
        <v>1.46</v>
      </c>
      <c r="EE4">
        <v>34.9</v>
      </c>
      <c r="EF4">
        <v>29.2</v>
      </c>
      <c r="EG4">
        <v>22.213000000000001</v>
      </c>
      <c r="EH4">
        <v>0.73399999999999999</v>
      </c>
      <c r="EI4">
        <v>23.1</v>
      </c>
      <c r="EJ4">
        <v>19.7</v>
      </c>
      <c r="EK4">
        <v>29.420999999999999</v>
      </c>
      <c r="EL4">
        <v>1.099</v>
      </c>
      <c r="EM4">
        <v>30.6</v>
      </c>
      <c r="EN4">
        <v>24.5</v>
      </c>
      <c r="EO4">
        <v>30.407</v>
      </c>
      <c r="EP4">
        <v>1.3740000000000001</v>
      </c>
      <c r="EQ4">
        <v>33.9</v>
      </c>
      <c r="ER4">
        <v>28.9</v>
      </c>
      <c r="ES4">
        <v>3.2090000000000001</v>
      </c>
      <c r="ET4">
        <v>0.18099999999999999</v>
      </c>
      <c r="EU4">
        <v>3.4</v>
      </c>
      <c r="EV4">
        <v>2.6840000000000002</v>
      </c>
      <c r="EW4">
        <v>29.962</v>
      </c>
      <c r="EX4">
        <v>1.0569999999999999</v>
      </c>
      <c r="EY4">
        <v>33.200000000000003</v>
      </c>
      <c r="EZ4">
        <v>28.8</v>
      </c>
      <c r="FA4">
        <v>4.3</v>
      </c>
      <c r="FB4">
        <v>0.76300000000000001</v>
      </c>
      <c r="FC4">
        <v>5.79</v>
      </c>
      <c r="FD4">
        <v>2.6840000000000002</v>
      </c>
      <c r="FE4">
        <v>0.93500000000000005</v>
      </c>
      <c r="FF4">
        <v>1.2E-2</v>
      </c>
      <c r="FG4">
        <v>0.95499999999999996</v>
      </c>
      <c r="FH4">
        <v>0.91300000000000003</v>
      </c>
      <c r="FI4">
        <v>1.6319999999999999</v>
      </c>
      <c r="FJ4">
        <v>1.0999999999999999E-2</v>
      </c>
      <c r="FK4">
        <v>1.6479999999999999</v>
      </c>
      <c r="FL4">
        <v>1.6020000000000001</v>
      </c>
      <c r="FM4">
        <v>2.5670000000000002</v>
      </c>
      <c r="FN4">
        <v>2.3E-2</v>
      </c>
      <c r="FO4">
        <v>2.6030000000000002</v>
      </c>
      <c r="FP4">
        <v>2.516</v>
      </c>
      <c r="FQ4">
        <v>1.744</v>
      </c>
      <c r="FR4">
        <v>1.4E-2</v>
      </c>
      <c r="FS4">
        <v>1.766</v>
      </c>
      <c r="FT4">
        <v>1.72</v>
      </c>
      <c r="FU4">
        <v>86.855999999999995</v>
      </c>
      <c r="FV4">
        <v>11.122999999999999</v>
      </c>
      <c r="FW4">
        <v>103.092</v>
      </c>
      <c r="FX4">
        <v>63.54</v>
      </c>
      <c r="FY4">
        <v>0.54200000000000004</v>
      </c>
      <c r="FZ4" s="44">
        <v>49.67</v>
      </c>
      <c r="GA4">
        <v>10.326000000000001</v>
      </c>
      <c r="GB4">
        <v>9.6850000000000005</v>
      </c>
      <c r="GC4">
        <v>2.226</v>
      </c>
      <c r="GD4">
        <v>0.46</v>
      </c>
      <c r="GE4">
        <v>7.0720000000000001</v>
      </c>
      <c r="GF4">
        <v>26.33</v>
      </c>
      <c r="GG4" s="3"/>
    </row>
    <row r="5" spans="1:189" x14ac:dyDescent="0.25">
      <c r="A5" t="s">
        <v>438</v>
      </c>
      <c r="B5" t="s">
        <v>259</v>
      </c>
      <c r="C5" t="s">
        <v>260</v>
      </c>
      <c r="D5" t="s">
        <v>261</v>
      </c>
      <c r="E5" s="34">
        <v>45320.523611111108</v>
      </c>
      <c r="F5" s="34">
        <v>45320.526388888888</v>
      </c>
      <c r="G5" s="34">
        <v>45320.540277777778</v>
      </c>
      <c r="H5" t="s">
        <v>204</v>
      </c>
      <c r="J5">
        <v>28</v>
      </c>
      <c r="K5">
        <v>250</v>
      </c>
      <c r="L5">
        <v>6.5</v>
      </c>
      <c r="M5">
        <v>30</v>
      </c>
      <c r="N5">
        <v>11</v>
      </c>
      <c r="O5">
        <v>80</v>
      </c>
      <c r="P5" t="s">
        <v>434</v>
      </c>
      <c r="Q5" t="s">
        <v>263</v>
      </c>
      <c r="S5" t="s">
        <v>435</v>
      </c>
      <c r="W5">
        <v>0.95</v>
      </c>
      <c r="X5">
        <v>27</v>
      </c>
      <c r="Y5" t="s">
        <v>264</v>
      </c>
      <c r="Z5">
        <v>0</v>
      </c>
      <c r="AA5">
        <v>4</v>
      </c>
      <c r="AB5">
        <v>20</v>
      </c>
      <c r="AC5">
        <v>28.4</v>
      </c>
      <c r="AD5">
        <v>0.14899999999999999</v>
      </c>
      <c r="AE5">
        <v>28.82</v>
      </c>
      <c r="AF5">
        <v>27.98</v>
      </c>
      <c r="AG5">
        <v>28.1</v>
      </c>
      <c r="AH5">
        <v>0.25600000000000001</v>
      </c>
      <c r="AI5">
        <v>28.6</v>
      </c>
      <c r="AJ5">
        <v>27.5</v>
      </c>
      <c r="AK5">
        <v>2.726</v>
      </c>
      <c r="AL5">
        <v>5.2999999999999999E-2</v>
      </c>
      <c r="AM5">
        <v>2.85</v>
      </c>
      <c r="AN5">
        <v>2.59</v>
      </c>
      <c r="AO5">
        <v>37.622</v>
      </c>
      <c r="AP5">
        <v>0.50700000000000001</v>
      </c>
      <c r="AQ5">
        <v>39.259</v>
      </c>
      <c r="AR5">
        <v>35.686</v>
      </c>
      <c r="AS5">
        <v>27.013999999999999</v>
      </c>
      <c r="AT5">
        <v>0.8</v>
      </c>
      <c r="AU5">
        <v>29.809000000000001</v>
      </c>
      <c r="AV5">
        <v>24.91</v>
      </c>
      <c r="AW5">
        <v>716.37300000000005</v>
      </c>
      <c r="AX5">
        <v>19.411999999999999</v>
      </c>
      <c r="AY5">
        <v>765.95399999999995</v>
      </c>
      <c r="AZ5">
        <v>657.46</v>
      </c>
      <c r="BA5">
        <v>0.95099999999999996</v>
      </c>
      <c r="BB5">
        <v>0.02</v>
      </c>
      <c r="BC5">
        <v>1.0269999999999999</v>
      </c>
      <c r="BD5">
        <v>0.88300000000000001</v>
      </c>
      <c r="BE5">
        <v>36.893999999999998</v>
      </c>
      <c r="BF5">
        <v>0.55500000000000005</v>
      </c>
      <c r="BG5">
        <v>38.299999999999997</v>
      </c>
      <c r="BH5">
        <v>35.299999999999997</v>
      </c>
      <c r="BI5">
        <v>33.326999999999998</v>
      </c>
      <c r="BJ5">
        <v>0.17599999999999999</v>
      </c>
      <c r="BK5">
        <v>33.700000000000003</v>
      </c>
      <c r="BL5">
        <v>33</v>
      </c>
      <c r="BM5">
        <v>10.191000000000001</v>
      </c>
      <c r="BN5">
        <v>7.8E-2</v>
      </c>
      <c r="BO5">
        <v>10.4</v>
      </c>
      <c r="BP5">
        <v>10</v>
      </c>
      <c r="BQ5">
        <v>34.817999999999998</v>
      </c>
      <c r="BR5">
        <v>0.16500000000000001</v>
      </c>
      <c r="BS5">
        <v>35.1</v>
      </c>
      <c r="BT5">
        <v>34.5</v>
      </c>
      <c r="BU5">
        <v>35.206000000000003</v>
      </c>
      <c r="BV5">
        <v>0.16900000000000001</v>
      </c>
      <c r="BW5">
        <v>35.5</v>
      </c>
      <c r="BX5">
        <v>34.9</v>
      </c>
      <c r="BY5">
        <v>6.8230000000000004</v>
      </c>
      <c r="BZ5">
        <v>1.2999999999999999E-2</v>
      </c>
      <c r="CA5">
        <v>6.86</v>
      </c>
      <c r="CB5">
        <v>6.782</v>
      </c>
      <c r="CC5">
        <v>33.402999999999999</v>
      </c>
      <c r="CD5">
        <v>0.153</v>
      </c>
      <c r="CE5">
        <v>33.799999999999997</v>
      </c>
      <c r="CF5">
        <v>33</v>
      </c>
      <c r="CG5">
        <v>33.4</v>
      </c>
      <c r="CH5">
        <v>0.17100000000000001</v>
      </c>
      <c r="CI5">
        <v>33.799999999999997</v>
      </c>
      <c r="CJ5">
        <v>33.1</v>
      </c>
      <c r="CK5">
        <v>22.132999999999999</v>
      </c>
      <c r="CL5">
        <v>0.13600000000000001</v>
      </c>
      <c r="CM5">
        <v>22.7</v>
      </c>
      <c r="CN5">
        <v>21.8</v>
      </c>
      <c r="CO5">
        <v>33.183999999999997</v>
      </c>
      <c r="CP5">
        <v>0.159</v>
      </c>
      <c r="CQ5">
        <v>33.5</v>
      </c>
      <c r="CR5">
        <v>32.799999999999997</v>
      </c>
      <c r="CS5">
        <v>1.839</v>
      </c>
      <c r="CT5">
        <v>8.9999999999999993E-3</v>
      </c>
      <c r="CU5">
        <v>1.8580000000000001</v>
      </c>
      <c r="CV5">
        <v>1.8009999999999999</v>
      </c>
      <c r="CW5">
        <v>33.218000000000004</v>
      </c>
      <c r="CX5">
        <v>0.17699999999999999</v>
      </c>
      <c r="CY5">
        <v>33.6</v>
      </c>
      <c r="CZ5">
        <v>32.9</v>
      </c>
      <c r="DA5">
        <v>251.82499999999999</v>
      </c>
      <c r="DB5">
        <v>0.52800000000000002</v>
      </c>
      <c r="DC5">
        <v>253.12299999999999</v>
      </c>
      <c r="DD5">
        <v>250.41499999999999</v>
      </c>
      <c r="DE5">
        <v>38.026000000000003</v>
      </c>
      <c r="DF5">
        <v>0.129</v>
      </c>
      <c r="DG5">
        <v>38.299999999999997</v>
      </c>
      <c r="DH5">
        <v>37.799999999999997</v>
      </c>
      <c r="DI5">
        <v>34.045000000000002</v>
      </c>
      <c r="DJ5">
        <v>0.18099999999999999</v>
      </c>
      <c r="DK5">
        <v>34.5</v>
      </c>
      <c r="DL5">
        <v>33.700000000000003</v>
      </c>
      <c r="DM5">
        <v>32.936</v>
      </c>
      <c r="DN5">
        <v>0.189</v>
      </c>
      <c r="DO5">
        <v>33.4</v>
      </c>
      <c r="DP5">
        <v>32.6</v>
      </c>
      <c r="DQ5">
        <v>39.527000000000001</v>
      </c>
      <c r="DR5">
        <v>0.22600000000000001</v>
      </c>
      <c r="DS5">
        <v>40.200000000000003</v>
      </c>
      <c r="DT5">
        <v>39.1</v>
      </c>
      <c r="DU5">
        <v>45.804000000000002</v>
      </c>
      <c r="DV5">
        <v>0.32900000000000001</v>
      </c>
      <c r="DW5">
        <v>46.8</v>
      </c>
      <c r="DX5">
        <v>45.3</v>
      </c>
      <c r="DY5">
        <v>30.837</v>
      </c>
      <c r="DZ5">
        <v>1.016</v>
      </c>
      <c r="EA5">
        <v>32.700000000000003</v>
      </c>
      <c r="EB5">
        <v>27.8</v>
      </c>
      <c r="EC5">
        <v>30.027999999999999</v>
      </c>
      <c r="ED5">
        <v>0.26500000000000001</v>
      </c>
      <c r="EE5">
        <v>30.7</v>
      </c>
      <c r="EF5">
        <v>29.5</v>
      </c>
      <c r="EG5">
        <v>22.998999999999999</v>
      </c>
      <c r="EH5">
        <v>0.10100000000000001</v>
      </c>
      <c r="EI5">
        <v>23.2</v>
      </c>
      <c r="EJ5">
        <v>22.3</v>
      </c>
      <c r="EK5">
        <v>29.75</v>
      </c>
      <c r="EL5">
        <v>0.18099999999999999</v>
      </c>
      <c r="EM5">
        <v>30.1</v>
      </c>
      <c r="EN5">
        <v>29.4</v>
      </c>
      <c r="EO5">
        <v>29.614999999999998</v>
      </c>
      <c r="EP5">
        <v>0.24</v>
      </c>
      <c r="EQ5">
        <v>30.2</v>
      </c>
      <c r="ER5">
        <v>29.2</v>
      </c>
      <c r="ES5">
        <v>3.177</v>
      </c>
      <c r="ET5">
        <v>0.187</v>
      </c>
      <c r="EU5">
        <v>3.3540000000000001</v>
      </c>
      <c r="EV5">
        <v>2.65</v>
      </c>
      <c r="EW5">
        <v>29.484999999999999</v>
      </c>
      <c r="EX5">
        <v>0.255</v>
      </c>
      <c r="EY5">
        <v>30</v>
      </c>
      <c r="EZ5">
        <v>29.2</v>
      </c>
      <c r="FA5">
        <v>3.6349999999999998</v>
      </c>
      <c r="FB5">
        <v>0.76800000000000002</v>
      </c>
      <c r="FC5">
        <v>5.0949999999999998</v>
      </c>
      <c r="FD5">
        <v>1.798</v>
      </c>
      <c r="FE5">
        <v>1.1739999999999999</v>
      </c>
      <c r="FF5">
        <v>8.0000000000000002E-3</v>
      </c>
      <c r="FG5">
        <v>1.1890000000000001</v>
      </c>
      <c r="FH5">
        <v>1.159</v>
      </c>
      <c r="FI5">
        <v>1.7849999999999999</v>
      </c>
      <c r="FJ5">
        <v>6.0000000000000001E-3</v>
      </c>
      <c r="FK5">
        <v>1.7949999999999999</v>
      </c>
      <c r="FL5">
        <v>1.77</v>
      </c>
      <c r="FM5">
        <v>2.9580000000000002</v>
      </c>
      <c r="FN5">
        <v>1.2E-2</v>
      </c>
      <c r="FO5">
        <v>2.9830000000000001</v>
      </c>
      <c r="FP5">
        <v>2.9319999999999999</v>
      </c>
      <c r="FQ5">
        <v>1.52</v>
      </c>
      <c r="FR5">
        <v>8.0000000000000002E-3</v>
      </c>
      <c r="FS5">
        <v>1.538</v>
      </c>
      <c r="FT5">
        <v>1.498</v>
      </c>
      <c r="FU5">
        <v>79.222999999999999</v>
      </c>
      <c r="FV5">
        <v>10.029999999999999</v>
      </c>
      <c r="FW5">
        <v>98.055999999999997</v>
      </c>
      <c r="FX5">
        <v>55.344999999999999</v>
      </c>
      <c r="FY5">
        <v>0.52500000000000002</v>
      </c>
      <c r="FZ5" s="44">
        <v>51.445999999999998</v>
      </c>
      <c r="GA5">
        <v>10.646000000000001</v>
      </c>
      <c r="GB5">
        <v>9.2959999999999994</v>
      </c>
      <c r="GC5">
        <v>1.881</v>
      </c>
      <c r="GD5">
        <v>1.01</v>
      </c>
      <c r="GE5">
        <v>6.5220000000000002</v>
      </c>
      <c r="GF5">
        <v>27.454999999999998</v>
      </c>
      <c r="GG5" s="3"/>
    </row>
    <row r="6" spans="1:189" x14ac:dyDescent="0.25">
      <c r="A6" t="s">
        <v>439</v>
      </c>
      <c r="B6" t="s">
        <v>259</v>
      </c>
      <c r="C6" t="s">
        <v>260</v>
      </c>
      <c r="D6" t="s">
        <v>261</v>
      </c>
      <c r="E6" s="34">
        <v>45320.59097222222</v>
      </c>
      <c r="F6" s="34">
        <v>45320.59375</v>
      </c>
      <c r="G6" s="34">
        <v>45320.607638888891</v>
      </c>
      <c r="H6" t="s">
        <v>204</v>
      </c>
      <c r="J6">
        <v>28</v>
      </c>
      <c r="K6">
        <v>250</v>
      </c>
      <c r="L6">
        <v>6</v>
      </c>
      <c r="M6">
        <v>45</v>
      </c>
      <c r="N6">
        <v>11</v>
      </c>
      <c r="O6">
        <v>80</v>
      </c>
      <c r="P6" t="s">
        <v>434</v>
      </c>
      <c r="Q6" t="s">
        <v>263</v>
      </c>
      <c r="S6" t="s">
        <v>435</v>
      </c>
      <c r="W6">
        <v>0.875</v>
      </c>
      <c r="X6">
        <v>27</v>
      </c>
      <c r="Y6" t="s">
        <v>264</v>
      </c>
      <c r="Z6">
        <v>0</v>
      </c>
      <c r="AA6">
        <v>4</v>
      </c>
      <c r="AB6">
        <v>20</v>
      </c>
      <c r="AC6">
        <v>30.902999999999999</v>
      </c>
      <c r="AD6">
        <v>0.151</v>
      </c>
      <c r="AE6">
        <v>31.37</v>
      </c>
      <c r="AF6">
        <v>30.495000000000001</v>
      </c>
      <c r="AG6">
        <v>26.154</v>
      </c>
      <c r="AH6">
        <v>0.21099999999999999</v>
      </c>
      <c r="AI6">
        <v>26.6</v>
      </c>
      <c r="AJ6">
        <v>25.8</v>
      </c>
      <c r="AK6">
        <v>3.8029999999999999</v>
      </c>
      <c r="AL6">
        <v>6.0999999999999999E-2</v>
      </c>
      <c r="AM6">
        <v>3.93</v>
      </c>
      <c r="AN6">
        <v>3.65</v>
      </c>
      <c r="AO6">
        <v>35.561999999999998</v>
      </c>
      <c r="AP6">
        <v>0.443</v>
      </c>
      <c r="AQ6">
        <v>37</v>
      </c>
      <c r="AR6">
        <v>33.905999999999999</v>
      </c>
      <c r="AS6">
        <v>26.943999999999999</v>
      </c>
      <c r="AT6">
        <v>0.73699999999999999</v>
      </c>
      <c r="AU6">
        <v>29.114000000000001</v>
      </c>
      <c r="AV6">
        <v>24.882999999999999</v>
      </c>
      <c r="AW6">
        <v>757.04499999999996</v>
      </c>
      <c r="AX6">
        <v>19.684000000000001</v>
      </c>
      <c r="AY6">
        <v>810.90700000000004</v>
      </c>
      <c r="AZ6">
        <v>699.02599999999995</v>
      </c>
      <c r="BA6">
        <v>0.873</v>
      </c>
      <c r="BB6">
        <v>1.7000000000000001E-2</v>
      </c>
      <c r="BC6">
        <v>0.94</v>
      </c>
      <c r="BD6">
        <v>0.82</v>
      </c>
      <c r="BE6">
        <v>36.890999999999998</v>
      </c>
      <c r="BF6">
        <v>0.58599999999999997</v>
      </c>
      <c r="BG6">
        <v>38.299999999999997</v>
      </c>
      <c r="BH6">
        <v>34.9</v>
      </c>
      <c r="BI6">
        <v>33.531999999999996</v>
      </c>
      <c r="BJ6">
        <v>0.996</v>
      </c>
      <c r="BK6">
        <v>36.299999999999997</v>
      </c>
      <c r="BL6">
        <v>32.5</v>
      </c>
      <c r="BM6">
        <v>10.194000000000001</v>
      </c>
      <c r="BN6">
        <v>7.6999999999999999E-2</v>
      </c>
      <c r="BO6">
        <v>10.4</v>
      </c>
      <c r="BP6">
        <v>10</v>
      </c>
      <c r="BQ6">
        <v>34.351999999999997</v>
      </c>
      <c r="BR6">
        <v>0.81299999999999994</v>
      </c>
      <c r="BS6">
        <v>36.6</v>
      </c>
      <c r="BT6">
        <v>33.299999999999997</v>
      </c>
      <c r="BU6">
        <v>35.149000000000001</v>
      </c>
      <c r="BV6">
        <v>0.96199999999999997</v>
      </c>
      <c r="BW6">
        <v>37.799999999999997</v>
      </c>
      <c r="BX6">
        <v>34</v>
      </c>
      <c r="BY6">
        <v>6.827</v>
      </c>
      <c r="BZ6">
        <v>1.4999999999999999E-2</v>
      </c>
      <c r="CA6">
        <v>6.87</v>
      </c>
      <c r="CB6">
        <v>6.7839999999999998</v>
      </c>
      <c r="CC6">
        <v>33.389000000000003</v>
      </c>
      <c r="CD6">
        <v>0.88700000000000001</v>
      </c>
      <c r="CE6">
        <v>36.200000000000003</v>
      </c>
      <c r="CF6">
        <v>32.4</v>
      </c>
      <c r="CG6">
        <v>33.549999999999997</v>
      </c>
      <c r="CH6">
        <v>1.0089999999999999</v>
      </c>
      <c r="CI6">
        <v>36.200000000000003</v>
      </c>
      <c r="CJ6">
        <v>32.4</v>
      </c>
      <c r="CK6">
        <v>22.16</v>
      </c>
      <c r="CL6">
        <v>0.156</v>
      </c>
      <c r="CM6">
        <v>23.1</v>
      </c>
      <c r="CN6">
        <v>21.8</v>
      </c>
      <c r="CO6">
        <v>32.106000000000002</v>
      </c>
      <c r="CP6">
        <v>1.3</v>
      </c>
      <c r="CQ6">
        <v>33.1</v>
      </c>
      <c r="CR6">
        <v>26.7</v>
      </c>
      <c r="CS6">
        <v>1.8859999999999999</v>
      </c>
      <c r="CT6">
        <v>1.0999999999999999E-2</v>
      </c>
      <c r="CU6">
        <v>1.9259999999999999</v>
      </c>
      <c r="CV6">
        <v>1.8420000000000001</v>
      </c>
      <c r="CW6">
        <v>33.456000000000003</v>
      </c>
      <c r="CX6">
        <v>1.0529999999999999</v>
      </c>
      <c r="CY6">
        <v>36.299999999999997</v>
      </c>
      <c r="CZ6">
        <v>32.299999999999997</v>
      </c>
      <c r="DA6">
        <v>273.78300000000002</v>
      </c>
      <c r="DB6">
        <v>1.5449999999999999</v>
      </c>
      <c r="DC6">
        <v>277.06200000000001</v>
      </c>
      <c r="DD6">
        <v>271.149</v>
      </c>
      <c r="DE6">
        <v>38.857999999999997</v>
      </c>
      <c r="DF6">
        <v>0.52400000000000002</v>
      </c>
      <c r="DG6">
        <v>40.1</v>
      </c>
      <c r="DH6">
        <v>37.1</v>
      </c>
      <c r="DI6">
        <v>34.503999999999998</v>
      </c>
      <c r="DJ6">
        <v>1.018</v>
      </c>
      <c r="DK6">
        <v>37.4</v>
      </c>
      <c r="DL6">
        <v>33.299999999999997</v>
      </c>
      <c r="DM6">
        <v>33.085000000000001</v>
      </c>
      <c r="DN6">
        <v>1.0429999999999999</v>
      </c>
      <c r="DO6">
        <v>36.1</v>
      </c>
      <c r="DP6">
        <v>31.9</v>
      </c>
      <c r="DQ6">
        <v>40.01</v>
      </c>
      <c r="DR6">
        <v>0.92100000000000004</v>
      </c>
      <c r="DS6">
        <v>43</v>
      </c>
      <c r="DT6">
        <v>38.799999999999997</v>
      </c>
      <c r="DU6">
        <v>46.198999999999998</v>
      </c>
      <c r="DV6">
        <v>0.95499999999999996</v>
      </c>
      <c r="DW6">
        <v>49.3</v>
      </c>
      <c r="DX6">
        <v>44.8</v>
      </c>
      <c r="DY6">
        <v>30.123999999999999</v>
      </c>
      <c r="DZ6">
        <v>1.236</v>
      </c>
      <c r="EA6">
        <v>32.5</v>
      </c>
      <c r="EB6">
        <v>27.3</v>
      </c>
      <c r="EC6">
        <v>30.492000000000001</v>
      </c>
      <c r="ED6">
        <v>1.32</v>
      </c>
      <c r="EE6">
        <v>35.6</v>
      </c>
      <c r="EF6">
        <v>28.9</v>
      </c>
      <c r="EG6">
        <v>21.891999999999999</v>
      </c>
      <c r="EH6">
        <v>0.63100000000000001</v>
      </c>
      <c r="EI6">
        <v>23</v>
      </c>
      <c r="EJ6">
        <v>20.2</v>
      </c>
      <c r="EK6">
        <v>29.692</v>
      </c>
      <c r="EL6">
        <v>0.59899999999999998</v>
      </c>
      <c r="EM6">
        <v>30.7</v>
      </c>
      <c r="EN6">
        <v>26.5</v>
      </c>
      <c r="EO6">
        <v>30.42</v>
      </c>
      <c r="EP6">
        <v>1.55</v>
      </c>
      <c r="EQ6">
        <v>34.6</v>
      </c>
      <c r="ER6">
        <v>28.7</v>
      </c>
      <c r="ES6">
        <v>3.05</v>
      </c>
      <c r="ET6">
        <v>0.22800000000000001</v>
      </c>
      <c r="EU6">
        <v>3.38</v>
      </c>
      <c r="EV6">
        <v>2.6840000000000002</v>
      </c>
      <c r="EW6">
        <v>29.873000000000001</v>
      </c>
      <c r="EX6">
        <v>1.2010000000000001</v>
      </c>
      <c r="EY6">
        <v>33.799999999999997</v>
      </c>
      <c r="EZ6">
        <v>28.6</v>
      </c>
      <c r="FA6">
        <v>2.4409999999999998</v>
      </c>
      <c r="FB6">
        <v>0.63900000000000001</v>
      </c>
      <c r="FC6">
        <v>4.0599999999999996</v>
      </c>
      <c r="FD6">
        <v>0.81200000000000006</v>
      </c>
      <c r="FE6">
        <v>1.115</v>
      </c>
      <c r="FF6">
        <v>1.0999999999999999E-2</v>
      </c>
      <c r="FG6">
        <v>1.1399999999999999</v>
      </c>
      <c r="FH6">
        <v>1.1000000000000001</v>
      </c>
      <c r="FI6">
        <v>1.6859999999999999</v>
      </c>
      <c r="FJ6">
        <v>7.0000000000000001E-3</v>
      </c>
      <c r="FK6">
        <v>1.7010000000000001</v>
      </c>
      <c r="FL6">
        <v>1.6639999999999999</v>
      </c>
      <c r="FM6">
        <v>2.8010000000000002</v>
      </c>
      <c r="FN6">
        <v>1.2E-2</v>
      </c>
      <c r="FO6">
        <v>2.8330000000000002</v>
      </c>
      <c r="FP6">
        <v>2.7829999999999999</v>
      </c>
      <c r="FQ6">
        <v>1.512</v>
      </c>
      <c r="FR6">
        <v>1.7999999999999999E-2</v>
      </c>
      <c r="FS6">
        <v>1.5429999999999999</v>
      </c>
      <c r="FT6">
        <v>1.476</v>
      </c>
      <c r="FU6">
        <v>82.688000000000002</v>
      </c>
      <c r="FV6">
        <v>12.574</v>
      </c>
      <c r="FW6">
        <v>101.627</v>
      </c>
      <c r="FX6">
        <v>52.186999999999998</v>
      </c>
      <c r="FY6">
        <v>0.54100000000000004</v>
      </c>
      <c r="FZ6" s="44">
        <v>49.804000000000002</v>
      </c>
      <c r="GA6">
        <v>10.252000000000001</v>
      </c>
      <c r="GB6">
        <v>9.1219999999999999</v>
      </c>
      <c r="GC6">
        <v>2.351</v>
      </c>
      <c r="GD6">
        <v>0.57099999999999995</v>
      </c>
      <c r="GE6">
        <v>6.2359999999999998</v>
      </c>
      <c r="GF6">
        <v>26.138999999999999</v>
      </c>
      <c r="GG6" s="3"/>
    </row>
    <row r="7" spans="1:189" s="81" customFormat="1" x14ac:dyDescent="0.25">
      <c r="A7" t="s">
        <v>440</v>
      </c>
      <c r="B7" t="s">
        <v>259</v>
      </c>
      <c r="C7" t="s">
        <v>260</v>
      </c>
      <c r="D7" t="s">
        <v>261</v>
      </c>
      <c r="E7" s="34">
        <v>45320.635416666664</v>
      </c>
      <c r="F7" s="34">
        <v>45320.638888888891</v>
      </c>
      <c r="G7" s="34">
        <v>45320.652777777781</v>
      </c>
      <c r="H7" t="s">
        <v>204</v>
      </c>
      <c r="I7"/>
      <c r="J7">
        <v>28</v>
      </c>
      <c r="K7">
        <v>250</v>
      </c>
      <c r="L7">
        <v>5.5</v>
      </c>
      <c r="M7">
        <v>45</v>
      </c>
      <c r="N7">
        <v>11</v>
      </c>
      <c r="O7">
        <v>80</v>
      </c>
      <c r="P7" t="s">
        <v>434</v>
      </c>
      <c r="Q7" t="s">
        <v>263</v>
      </c>
      <c r="R7"/>
      <c r="S7" t="s">
        <v>435</v>
      </c>
      <c r="T7"/>
      <c r="U7"/>
      <c r="V7"/>
      <c r="W7">
        <v>0.8</v>
      </c>
      <c r="X7">
        <v>27</v>
      </c>
      <c r="Y7" t="s">
        <v>264</v>
      </c>
      <c r="Z7">
        <v>0</v>
      </c>
      <c r="AA7">
        <v>5</v>
      </c>
      <c r="AB7">
        <v>20</v>
      </c>
      <c r="AC7">
        <v>33.802999999999997</v>
      </c>
      <c r="AD7">
        <v>0.24299999999999999</v>
      </c>
      <c r="AE7">
        <v>34.6</v>
      </c>
      <c r="AF7">
        <v>33.17</v>
      </c>
      <c r="AG7">
        <v>26.728999999999999</v>
      </c>
      <c r="AH7">
        <v>0.3</v>
      </c>
      <c r="AI7">
        <v>27.4</v>
      </c>
      <c r="AJ7">
        <v>26.25</v>
      </c>
      <c r="AK7">
        <v>5.1379999999999999</v>
      </c>
      <c r="AL7">
        <v>5.8000000000000003E-2</v>
      </c>
      <c r="AM7">
        <v>5.28</v>
      </c>
      <c r="AN7">
        <v>4.97</v>
      </c>
      <c r="AO7">
        <v>30.748000000000001</v>
      </c>
      <c r="AP7">
        <v>0.56799999999999995</v>
      </c>
      <c r="AQ7">
        <v>32.353000000000002</v>
      </c>
      <c r="AR7">
        <v>29.18</v>
      </c>
      <c r="AS7">
        <v>26.963000000000001</v>
      </c>
      <c r="AT7">
        <v>0.8</v>
      </c>
      <c r="AU7">
        <v>29.849</v>
      </c>
      <c r="AV7">
        <v>24.641999999999999</v>
      </c>
      <c r="AW7">
        <v>876.08699999999999</v>
      </c>
      <c r="AX7">
        <v>24.916</v>
      </c>
      <c r="AY7">
        <v>958.03700000000003</v>
      </c>
      <c r="AZ7">
        <v>804.86500000000001</v>
      </c>
      <c r="BA7">
        <v>0.8</v>
      </c>
      <c r="BB7">
        <v>1.7999999999999999E-2</v>
      </c>
      <c r="BC7">
        <v>0.84899999999999998</v>
      </c>
      <c r="BD7">
        <v>0.745</v>
      </c>
      <c r="BE7">
        <v>36.819000000000003</v>
      </c>
      <c r="BF7">
        <v>0.60899999999999999</v>
      </c>
      <c r="BG7">
        <v>39</v>
      </c>
      <c r="BH7">
        <v>34.799999999999997</v>
      </c>
      <c r="BI7">
        <v>32.936</v>
      </c>
      <c r="BJ7">
        <v>0.56899999999999995</v>
      </c>
      <c r="BK7">
        <v>34.9</v>
      </c>
      <c r="BL7">
        <v>32.4</v>
      </c>
      <c r="BM7">
        <v>10.191000000000001</v>
      </c>
      <c r="BN7">
        <v>0.08</v>
      </c>
      <c r="BO7">
        <v>10.4</v>
      </c>
      <c r="BP7">
        <v>10</v>
      </c>
      <c r="BQ7">
        <v>33.725999999999999</v>
      </c>
      <c r="BR7">
        <v>0.53400000000000003</v>
      </c>
      <c r="BS7">
        <v>35.5</v>
      </c>
      <c r="BT7">
        <v>33.200000000000003</v>
      </c>
      <c r="BU7">
        <v>34.420999999999999</v>
      </c>
      <c r="BV7">
        <v>0.58399999999999996</v>
      </c>
      <c r="BW7">
        <v>36.4</v>
      </c>
      <c r="BX7">
        <v>33.9</v>
      </c>
      <c r="BY7">
        <v>6.8449999999999998</v>
      </c>
      <c r="BZ7">
        <v>1.4999999999999999E-2</v>
      </c>
      <c r="CA7">
        <v>6.8819999999999997</v>
      </c>
      <c r="CB7">
        <v>6.8040000000000003</v>
      </c>
      <c r="CC7">
        <v>32.832999999999998</v>
      </c>
      <c r="CD7">
        <v>0.57199999999999995</v>
      </c>
      <c r="CE7">
        <v>34.799999999999997</v>
      </c>
      <c r="CF7">
        <v>32.4</v>
      </c>
      <c r="CG7">
        <v>32.918999999999997</v>
      </c>
      <c r="CH7">
        <v>0.59499999999999997</v>
      </c>
      <c r="CI7">
        <v>34.9</v>
      </c>
      <c r="CJ7">
        <v>32.4</v>
      </c>
      <c r="CK7">
        <v>22.152999999999999</v>
      </c>
      <c r="CL7">
        <v>0.14799999999999999</v>
      </c>
      <c r="CM7">
        <v>22.9</v>
      </c>
      <c r="CN7">
        <v>21.5</v>
      </c>
      <c r="CO7">
        <v>32.017000000000003</v>
      </c>
      <c r="CP7">
        <v>0.63300000000000001</v>
      </c>
      <c r="CQ7">
        <v>32.799999999999997</v>
      </c>
      <c r="CR7">
        <v>29.1</v>
      </c>
      <c r="CS7">
        <v>1.899</v>
      </c>
      <c r="CT7">
        <v>8.9999999999999993E-3</v>
      </c>
      <c r="CU7">
        <v>1.9179999999999999</v>
      </c>
      <c r="CV7">
        <v>1.8460000000000001</v>
      </c>
      <c r="CW7">
        <v>32.799999999999997</v>
      </c>
      <c r="CX7">
        <v>0.60499999999999998</v>
      </c>
      <c r="CY7">
        <v>34.799999999999997</v>
      </c>
      <c r="CZ7">
        <v>32.200000000000003</v>
      </c>
      <c r="DA7">
        <v>269.96800000000002</v>
      </c>
      <c r="DB7">
        <v>0.55600000000000005</v>
      </c>
      <c r="DC7">
        <v>271.22000000000003</v>
      </c>
      <c r="DD7">
        <v>268.37</v>
      </c>
      <c r="DE7">
        <v>39.423000000000002</v>
      </c>
      <c r="DF7">
        <v>0.31</v>
      </c>
      <c r="DG7">
        <v>40.1</v>
      </c>
      <c r="DH7">
        <v>38.700000000000003</v>
      </c>
      <c r="DI7">
        <v>33.942999999999998</v>
      </c>
      <c r="DJ7">
        <v>0.59099999999999997</v>
      </c>
      <c r="DK7">
        <v>35.9</v>
      </c>
      <c r="DL7">
        <v>33.4</v>
      </c>
      <c r="DM7">
        <v>32.463999999999999</v>
      </c>
      <c r="DN7">
        <v>0.57099999999999995</v>
      </c>
      <c r="DO7">
        <v>34.5</v>
      </c>
      <c r="DP7">
        <v>31.9</v>
      </c>
      <c r="DQ7">
        <v>39.44</v>
      </c>
      <c r="DR7">
        <v>0.57099999999999995</v>
      </c>
      <c r="DS7">
        <v>41.3</v>
      </c>
      <c r="DT7">
        <v>38.799999999999997</v>
      </c>
      <c r="DU7">
        <v>45.167999999999999</v>
      </c>
      <c r="DV7">
        <v>0.51900000000000002</v>
      </c>
      <c r="DW7">
        <v>47</v>
      </c>
      <c r="DX7">
        <v>44.6</v>
      </c>
      <c r="DY7">
        <v>30.571999999999999</v>
      </c>
      <c r="DZ7">
        <v>0.49399999999999999</v>
      </c>
      <c r="EA7">
        <v>32.6</v>
      </c>
      <c r="EB7">
        <v>27.9</v>
      </c>
      <c r="EC7">
        <v>30.167999999999999</v>
      </c>
      <c r="ED7">
        <v>0.59799999999999998</v>
      </c>
      <c r="EE7">
        <v>32.5</v>
      </c>
      <c r="EF7">
        <v>29.4</v>
      </c>
      <c r="EG7">
        <v>20.297000000000001</v>
      </c>
      <c r="EH7">
        <v>0.161</v>
      </c>
      <c r="EI7">
        <v>20.6</v>
      </c>
      <c r="EJ7">
        <v>19.8</v>
      </c>
      <c r="EK7">
        <v>29.75</v>
      </c>
      <c r="EL7">
        <v>0.217</v>
      </c>
      <c r="EM7">
        <v>30.4</v>
      </c>
      <c r="EN7">
        <v>29</v>
      </c>
      <c r="EO7">
        <v>29.86</v>
      </c>
      <c r="EP7">
        <v>0.65200000000000002</v>
      </c>
      <c r="EQ7">
        <v>32.1</v>
      </c>
      <c r="ER7">
        <v>29.1</v>
      </c>
      <c r="ES7">
        <v>3.3780000000000001</v>
      </c>
      <c r="ET7">
        <v>4.3999999999999997E-2</v>
      </c>
      <c r="EU7">
        <v>3.468</v>
      </c>
      <c r="EV7">
        <v>2.82</v>
      </c>
      <c r="EW7">
        <v>29.576000000000001</v>
      </c>
      <c r="EX7">
        <v>0.57399999999999995</v>
      </c>
      <c r="EY7">
        <v>32</v>
      </c>
      <c r="EZ7">
        <v>29</v>
      </c>
      <c r="FA7">
        <v>1.2709999999999999</v>
      </c>
      <c r="FB7">
        <v>0.93200000000000005</v>
      </c>
      <c r="FC7">
        <v>2.9849999999999999</v>
      </c>
      <c r="FD7">
        <v>0</v>
      </c>
      <c r="FE7">
        <v>1.0680000000000001</v>
      </c>
      <c r="FF7">
        <v>8.0000000000000002E-3</v>
      </c>
      <c r="FG7">
        <v>1.0840000000000001</v>
      </c>
      <c r="FH7">
        <v>1.05</v>
      </c>
      <c r="FI7">
        <v>1.6759999999999999</v>
      </c>
      <c r="FJ7">
        <v>8.0000000000000002E-3</v>
      </c>
      <c r="FK7">
        <v>1.6919999999999999</v>
      </c>
      <c r="FL7">
        <v>1.655</v>
      </c>
      <c r="FM7">
        <v>2.7440000000000002</v>
      </c>
      <c r="FN7">
        <v>1.4999999999999999E-2</v>
      </c>
      <c r="FO7">
        <v>2.7730000000000001</v>
      </c>
      <c r="FP7">
        <v>2.7149999999999999</v>
      </c>
      <c r="FQ7">
        <v>1.569</v>
      </c>
      <c r="FR7">
        <v>8.9999999999999993E-3</v>
      </c>
      <c r="FS7">
        <v>1.589</v>
      </c>
      <c r="FT7">
        <v>1.5509999999999999</v>
      </c>
      <c r="FU7">
        <v>103.861</v>
      </c>
      <c r="FV7">
        <v>12.85</v>
      </c>
      <c r="FW7">
        <v>124.607</v>
      </c>
      <c r="FX7">
        <v>82.4</v>
      </c>
      <c r="FY7">
        <v>0.57999999999999996</v>
      </c>
      <c r="FZ7" s="44">
        <v>46.512</v>
      </c>
      <c r="GA7">
        <v>9.6310000000000002</v>
      </c>
      <c r="GB7">
        <v>9.2420000000000009</v>
      </c>
      <c r="GC7">
        <v>2.4860000000000002</v>
      </c>
      <c r="GD7">
        <v>0.57499999999999996</v>
      </c>
      <c r="GE7">
        <v>7.2590000000000003</v>
      </c>
      <c r="GF7">
        <v>25.738</v>
      </c>
      <c r="GG7" s="83"/>
    </row>
    <row r="8" spans="1:189" s="81" customFormat="1" x14ac:dyDescent="0.25">
      <c r="A8" t="s">
        <v>441</v>
      </c>
      <c r="B8" t="s">
        <v>259</v>
      </c>
      <c r="C8" t="s">
        <v>260</v>
      </c>
      <c r="D8" t="s">
        <v>261</v>
      </c>
      <c r="E8" s="34">
        <v>45320.65347222222</v>
      </c>
      <c r="F8" s="34">
        <v>45320.65625</v>
      </c>
      <c r="G8" s="34">
        <v>45320.670138888891</v>
      </c>
      <c r="H8" t="s">
        <v>204</v>
      </c>
      <c r="I8"/>
      <c r="J8">
        <v>28</v>
      </c>
      <c r="K8">
        <v>250</v>
      </c>
      <c r="L8">
        <v>5.5</v>
      </c>
      <c r="M8">
        <v>45</v>
      </c>
      <c r="N8">
        <v>11</v>
      </c>
      <c r="O8">
        <v>80</v>
      </c>
      <c r="P8" t="s">
        <v>434</v>
      </c>
      <c r="Q8" t="s">
        <v>263</v>
      </c>
      <c r="R8"/>
      <c r="S8" t="s">
        <v>435</v>
      </c>
      <c r="T8"/>
      <c r="U8"/>
      <c r="V8"/>
      <c r="W8">
        <v>0.95</v>
      </c>
      <c r="X8">
        <v>27</v>
      </c>
      <c r="Y8" t="s">
        <v>264</v>
      </c>
      <c r="Z8">
        <v>0</v>
      </c>
      <c r="AA8">
        <v>4</v>
      </c>
      <c r="AB8">
        <v>20</v>
      </c>
      <c r="AC8">
        <v>28.399000000000001</v>
      </c>
      <c r="AD8">
        <v>0.14499999999999999</v>
      </c>
      <c r="AE8">
        <v>28.79</v>
      </c>
      <c r="AF8">
        <v>27.99</v>
      </c>
      <c r="AG8">
        <v>25.978000000000002</v>
      </c>
      <c r="AH8">
        <v>0.10299999999999999</v>
      </c>
      <c r="AI8">
        <v>26.2</v>
      </c>
      <c r="AJ8">
        <v>25.7</v>
      </c>
      <c r="AK8">
        <v>4.3819999999999997</v>
      </c>
      <c r="AL8">
        <v>5.5E-2</v>
      </c>
      <c r="AM8">
        <v>4.5199999999999996</v>
      </c>
      <c r="AN8">
        <v>4.2300000000000004</v>
      </c>
      <c r="AO8">
        <v>34.976999999999997</v>
      </c>
      <c r="AP8">
        <v>0.63200000000000001</v>
      </c>
      <c r="AQ8">
        <v>36.822000000000003</v>
      </c>
      <c r="AR8">
        <v>32.908000000000001</v>
      </c>
      <c r="AS8">
        <v>26.978999999999999</v>
      </c>
      <c r="AT8">
        <v>0.79600000000000004</v>
      </c>
      <c r="AU8">
        <v>29.126999999999999</v>
      </c>
      <c r="AV8">
        <v>24.776</v>
      </c>
      <c r="AW8">
        <v>770.25699999999995</v>
      </c>
      <c r="AX8">
        <v>20.254000000000001</v>
      </c>
      <c r="AY8">
        <v>827.79899999999998</v>
      </c>
      <c r="AZ8">
        <v>703.23800000000006</v>
      </c>
      <c r="BA8">
        <v>0.95099999999999996</v>
      </c>
      <c r="BB8">
        <v>2.1000000000000001E-2</v>
      </c>
      <c r="BC8">
        <v>1.0109999999999999</v>
      </c>
      <c r="BD8">
        <v>0.88600000000000001</v>
      </c>
      <c r="BE8">
        <v>36.856000000000002</v>
      </c>
      <c r="BF8">
        <v>0.59399999999999997</v>
      </c>
      <c r="BG8">
        <v>39.200000000000003</v>
      </c>
      <c r="BH8">
        <v>35.1</v>
      </c>
      <c r="BI8">
        <v>33.145000000000003</v>
      </c>
      <c r="BJ8">
        <v>0.14199999999999999</v>
      </c>
      <c r="BK8">
        <v>33.5</v>
      </c>
      <c r="BL8">
        <v>32.9</v>
      </c>
      <c r="BM8">
        <v>10.194000000000001</v>
      </c>
      <c r="BN8">
        <v>7.4999999999999997E-2</v>
      </c>
      <c r="BO8">
        <v>10.4</v>
      </c>
      <c r="BP8">
        <v>10</v>
      </c>
      <c r="BQ8">
        <v>34.445</v>
      </c>
      <c r="BR8">
        <v>0.14399999999999999</v>
      </c>
      <c r="BS8">
        <v>34.799999999999997</v>
      </c>
      <c r="BT8">
        <v>34.200000000000003</v>
      </c>
      <c r="BU8">
        <v>34.905000000000001</v>
      </c>
      <c r="BV8">
        <v>0.14699999999999999</v>
      </c>
      <c r="BW8">
        <v>35.200000000000003</v>
      </c>
      <c r="BX8">
        <v>34.6</v>
      </c>
      <c r="BY8">
        <v>6.8369999999999997</v>
      </c>
      <c r="BZ8">
        <v>1.4999999999999999E-2</v>
      </c>
      <c r="CA8">
        <v>6.8819999999999997</v>
      </c>
      <c r="CB8">
        <v>6.7880000000000003</v>
      </c>
      <c r="CC8">
        <v>33.091000000000001</v>
      </c>
      <c r="CD8">
        <v>0.189</v>
      </c>
      <c r="CE8">
        <v>33.4</v>
      </c>
      <c r="CF8">
        <v>32.799999999999997</v>
      </c>
      <c r="CG8">
        <v>33.106999999999999</v>
      </c>
      <c r="CH8">
        <v>0.13600000000000001</v>
      </c>
      <c r="CI8">
        <v>33.4</v>
      </c>
      <c r="CJ8">
        <v>32.799999999999997</v>
      </c>
      <c r="CK8">
        <v>22.181000000000001</v>
      </c>
      <c r="CL8">
        <v>0.129</v>
      </c>
      <c r="CM8">
        <v>22.5</v>
      </c>
      <c r="CN8">
        <v>21.9</v>
      </c>
      <c r="CO8">
        <v>32.889000000000003</v>
      </c>
      <c r="CP8">
        <v>0.16400000000000001</v>
      </c>
      <c r="CQ8">
        <v>33.200000000000003</v>
      </c>
      <c r="CR8">
        <v>32.5</v>
      </c>
      <c r="CS8">
        <v>1.8779999999999999</v>
      </c>
      <c r="CT8">
        <v>8.9999999999999993E-3</v>
      </c>
      <c r="CU8">
        <v>1.893</v>
      </c>
      <c r="CV8">
        <v>1.825</v>
      </c>
      <c r="CW8">
        <v>32.99</v>
      </c>
      <c r="CX8">
        <v>0.14499999999999999</v>
      </c>
      <c r="CY8">
        <v>33.299999999999997</v>
      </c>
      <c r="CZ8">
        <v>32.700000000000003</v>
      </c>
      <c r="DA8">
        <v>274.26299999999998</v>
      </c>
      <c r="DB8">
        <v>1.046</v>
      </c>
      <c r="DC8">
        <v>277.34800000000001</v>
      </c>
      <c r="DD8">
        <v>272.28899999999999</v>
      </c>
      <c r="DE8">
        <v>38.618000000000002</v>
      </c>
      <c r="DF8">
        <v>0.107</v>
      </c>
      <c r="DG8">
        <v>38.799999999999997</v>
      </c>
      <c r="DH8">
        <v>38.4</v>
      </c>
      <c r="DI8">
        <v>33.895000000000003</v>
      </c>
      <c r="DJ8">
        <v>0.14799999999999999</v>
      </c>
      <c r="DK8">
        <v>34.200000000000003</v>
      </c>
      <c r="DL8">
        <v>33.6</v>
      </c>
      <c r="DM8">
        <v>32.649000000000001</v>
      </c>
      <c r="DN8">
        <v>0.14899999999999999</v>
      </c>
      <c r="DO8">
        <v>33</v>
      </c>
      <c r="DP8">
        <v>32.4</v>
      </c>
      <c r="DQ8">
        <v>39.110999999999997</v>
      </c>
      <c r="DR8">
        <v>0.151</v>
      </c>
      <c r="DS8">
        <v>39.4</v>
      </c>
      <c r="DT8">
        <v>38.799999999999997</v>
      </c>
      <c r="DU8">
        <v>44.868000000000002</v>
      </c>
      <c r="DV8">
        <v>0.152</v>
      </c>
      <c r="DW8">
        <v>45.2</v>
      </c>
      <c r="DX8">
        <v>44.5</v>
      </c>
      <c r="DY8">
        <v>30.699000000000002</v>
      </c>
      <c r="DZ8">
        <v>0.48699999999999999</v>
      </c>
      <c r="EA8">
        <v>32.299999999999997</v>
      </c>
      <c r="EB8">
        <v>29.4</v>
      </c>
      <c r="EC8">
        <v>29.978000000000002</v>
      </c>
      <c r="ED8">
        <v>0.20499999999999999</v>
      </c>
      <c r="EE8">
        <v>30.5</v>
      </c>
      <c r="EF8">
        <v>29.6</v>
      </c>
      <c r="EG8">
        <v>20.821999999999999</v>
      </c>
      <c r="EH8">
        <v>0.185</v>
      </c>
      <c r="EI8">
        <v>21.8</v>
      </c>
      <c r="EJ8">
        <v>20.399999999999999</v>
      </c>
      <c r="EK8">
        <v>29.792999999999999</v>
      </c>
      <c r="EL8">
        <v>0.14399999999999999</v>
      </c>
      <c r="EM8">
        <v>30.1</v>
      </c>
      <c r="EN8">
        <v>29.4</v>
      </c>
      <c r="EO8">
        <v>29.585000000000001</v>
      </c>
      <c r="EP8">
        <v>0.187</v>
      </c>
      <c r="EQ8">
        <v>30</v>
      </c>
      <c r="ER8">
        <v>29.2</v>
      </c>
      <c r="ES8">
        <v>3.3719999999999999</v>
      </c>
      <c r="ET8">
        <v>2.9000000000000001E-2</v>
      </c>
      <c r="EU8">
        <v>3.448</v>
      </c>
      <c r="EV8">
        <v>3.2839999999999998</v>
      </c>
      <c r="EW8">
        <v>29.39</v>
      </c>
      <c r="EX8">
        <v>0.185</v>
      </c>
      <c r="EY8">
        <v>30</v>
      </c>
      <c r="EZ8">
        <v>29</v>
      </c>
      <c r="FA8">
        <v>1.0109999999999999</v>
      </c>
      <c r="FB8">
        <v>0.70699999999999996</v>
      </c>
      <c r="FC8">
        <v>2.742</v>
      </c>
      <c r="FD8">
        <v>0</v>
      </c>
      <c r="FE8">
        <v>1.276</v>
      </c>
      <c r="FF8">
        <v>1.4E-2</v>
      </c>
      <c r="FG8">
        <v>1.302</v>
      </c>
      <c r="FH8">
        <v>1.25</v>
      </c>
      <c r="FI8">
        <v>1.7909999999999999</v>
      </c>
      <c r="FJ8">
        <v>1.2E-2</v>
      </c>
      <c r="FK8">
        <v>1.8080000000000001</v>
      </c>
      <c r="FL8">
        <v>1.7609999999999999</v>
      </c>
      <c r="FM8">
        <v>3.0670000000000002</v>
      </c>
      <c r="FN8">
        <v>2.4E-2</v>
      </c>
      <c r="FO8">
        <v>3.11</v>
      </c>
      <c r="FP8">
        <v>3.0169999999999999</v>
      </c>
      <c r="FQ8">
        <v>1.4039999999999999</v>
      </c>
      <c r="FR8">
        <v>0.01</v>
      </c>
      <c r="FS8">
        <v>1.419</v>
      </c>
      <c r="FT8">
        <v>1.387</v>
      </c>
      <c r="FU8">
        <v>87.174999999999997</v>
      </c>
      <c r="FV8">
        <v>13.007999999999999</v>
      </c>
      <c r="FW8">
        <v>107.852</v>
      </c>
      <c r="FX8">
        <v>67.66</v>
      </c>
      <c r="FY8">
        <v>0.54400000000000004</v>
      </c>
      <c r="FZ8" s="44">
        <v>49.561999999999998</v>
      </c>
      <c r="GA8">
        <v>9.7200000000000006</v>
      </c>
      <c r="GB8">
        <v>8.8059999999999992</v>
      </c>
      <c r="GC8">
        <v>2.1040000000000001</v>
      </c>
      <c r="GD8">
        <v>0.95399999999999996</v>
      </c>
      <c r="GE8">
        <v>6.9880000000000004</v>
      </c>
      <c r="GF8">
        <v>25.803999999999998</v>
      </c>
      <c r="GG8" s="84"/>
    </row>
    <row r="9" spans="1:189" s="81" customFormat="1" x14ac:dyDescent="0.25">
      <c r="A9" t="s">
        <v>442</v>
      </c>
      <c r="B9" t="s">
        <v>259</v>
      </c>
      <c r="C9" t="s">
        <v>260</v>
      </c>
      <c r="D9" t="s">
        <v>261</v>
      </c>
      <c r="E9" s="34">
        <v>45321.375</v>
      </c>
      <c r="F9" s="34">
        <v>45321.379861111112</v>
      </c>
      <c r="G9" s="34">
        <v>45321.393750000003</v>
      </c>
      <c r="H9" t="s">
        <v>204</v>
      </c>
      <c r="I9"/>
      <c r="J9">
        <v>28</v>
      </c>
      <c r="K9">
        <v>250</v>
      </c>
      <c r="L9">
        <v>6.5</v>
      </c>
      <c r="M9">
        <v>45</v>
      </c>
      <c r="N9">
        <v>11</v>
      </c>
      <c r="O9">
        <v>80</v>
      </c>
      <c r="P9" t="s">
        <v>434</v>
      </c>
      <c r="Q9" t="s">
        <v>263</v>
      </c>
      <c r="R9"/>
      <c r="S9" t="s">
        <v>435</v>
      </c>
      <c r="T9"/>
      <c r="U9"/>
      <c r="V9"/>
      <c r="W9">
        <v>0.8</v>
      </c>
      <c r="X9">
        <v>27</v>
      </c>
      <c r="Y9" t="s">
        <v>264</v>
      </c>
      <c r="Z9">
        <v>0</v>
      </c>
      <c r="AA9">
        <v>7</v>
      </c>
      <c r="AB9">
        <v>20</v>
      </c>
      <c r="AC9">
        <v>33.802</v>
      </c>
      <c r="AD9">
        <v>0.17699999999999999</v>
      </c>
      <c r="AE9">
        <v>34.494999999999997</v>
      </c>
      <c r="AF9">
        <v>33.32</v>
      </c>
      <c r="AG9">
        <v>22.759</v>
      </c>
      <c r="AH9">
        <v>0.64200000000000002</v>
      </c>
      <c r="AI9">
        <v>24.3</v>
      </c>
      <c r="AJ9">
        <v>21.9</v>
      </c>
      <c r="AK9">
        <v>3.3370000000000002</v>
      </c>
      <c r="AL9">
        <v>2.7E-2</v>
      </c>
      <c r="AM9">
        <v>3.42</v>
      </c>
      <c r="AN9">
        <v>3.25</v>
      </c>
      <c r="AO9">
        <v>34.347999999999999</v>
      </c>
      <c r="AP9">
        <v>0.38100000000000001</v>
      </c>
      <c r="AQ9">
        <v>35.725999999999999</v>
      </c>
      <c r="AR9">
        <v>32.914000000000001</v>
      </c>
      <c r="AS9">
        <v>26.959</v>
      </c>
      <c r="AT9">
        <v>0.72899999999999998</v>
      </c>
      <c r="AU9">
        <v>29.073</v>
      </c>
      <c r="AV9">
        <v>24.835999999999999</v>
      </c>
      <c r="AW9">
        <v>785.28300000000002</v>
      </c>
      <c r="AX9">
        <v>20.69</v>
      </c>
      <c r="AY9">
        <v>841.12099999999998</v>
      </c>
      <c r="AZ9">
        <v>722.37300000000005</v>
      </c>
      <c r="BA9">
        <v>0.79800000000000004</v>
      </c>
      <c r="BB9">
        <v>1.4999999999999999E-2</v>
      </c>
      <c r="BC9">
        <v>0.84499999999999997</v>
      </c>
      <c r="BD9">
        <v>0.752</v>
      </c>
      <c r="BE9">
        <v>36.677999999999997</v>
      </c>
      <c r="BF9">
        <v>0.58699999999999997</v>
      </c>
      <c r="BG9">
        <v>38.299999999999997</v>
      </c>
      <c r="BH9">
        <v>35.200000000000003</v>
      </c>
      <c r="BI9">
        <v>32.618000000000002</v>
      </c>
      <c r="BJ9">
        <v>0.155</v>
      </c>
      <c r="BK9">
        <v>32.9</v>
      </c>
      <c r="BL9">
        <v>32.200000000000003</v>
      </c>
      <c r="BM9">
        <v>10.15</v>
      </c>
      <c r="BN9">
        <v>8.5000000000000006E-2</v>
      </c>
      <c r="BO9">
        <v>10.3</v>
      </c>
      <c r="BP9">
        <v>10</v>
      </c>
      <c r="BQ9">
        <v>33.570999999999998</v>
      </c>
      <c r="BR9">
        <v>0.16800000000000001</v>
      </c>
      <c r="BS9">
        <v>34.200000000000003</v>
      </c>
      <c r="BT9">
        <v>33.200000000000003</v>
      </c>
      <c r="BU9">
        <v>34.063000000000002</v>
      </c>
      <c r="BV9">
        <v>0.161</v>
      </c>
      <c r="BW9">
        <v>34.5</v>
      </c>
      <c r="BX9">
        <v>33.700000000000003</v>
      </c>
      <c r="BY9">
        <v>6.84</v>
      </c>
      <c r="BZ9">
        <v>1.4E-2</v>
      </c>
      <c r="CA9">
        <v>6.8860000000000001</v>
      </c>
      <c r="CB9">
        <v>6.7919999999999998</v>
      </c>
      <c r="CC9">
        <v>32.573</v>
      </c>
      <c r="CD9">
        <v>0.153</v>
      </c>
      <c r="CE9">
        <v>33.200000000000003</v>
      </c>
      <c r="CF9">
        <v>32.200000000000003</v>
      </c>
      <c r="CG9">
        <v>32.64</v>
      </c>
      <c r="CH9">
        <v>0.17100000000000001</v>
      </c>
      <c r="CI9">
        <v>33.200000000000003</v>
      </c>
      <c r="CJ9">
        <v>32.200000000000003</v>
      </c>
      <c r="CK9">
        <v>22.021999999999998</v>
      </c>
      <c r="CL9">
        <v>0.13800000000000001</v>
      </c>
      <c r="CM9">
        <v>22.9</v>
      </c>
      <c r="CN9">
        <v>21.4</v>
      </c>
      <c r="CO9">
        <v>32.36</v>
      </c>
      <c r="CP9">
        <v>0.17499999999999999</v>
      </c>
      <c r="CQ9">
        <v>32.799999999999997</v>
      </c>
      <c r="CR9">
        <v>31.8</v>
      </c>
      <c r="CS9">
        <v>1.988</v>
      </c>
      <c r="CT9">
        <v>8.0000000000000002E-3</v>
      </c>
      <c r="CU9">
        <v>2.0030000000000001</v>
      </c>
      <c r="CV9">
        <v>1.954</v>
      </c>
      <c r="CW9">
        <v>32.484000000000002</v>
      </c>
      <c r="CX9">
        <v>0.16500000000000001</v>
      </c>
      <c r="CY9">
        <v>32.9</v>
      </c>
      <c r="CZ9">
        <v>32.1</v>
      </c>
      <c r="DA9">
        <v>272.31599999999997</v>
      </c>
      <c r="DB9">
        <v>1.488</v>
      </c>
      <c r="DC9">
        <v>274.28399999999999</v>
      </c>
      <c r="DD9">
        <v>268.51299999999998</v>
      </c>
      <c r="DE9">
        <v>38.451999999999998</v>
      </c>
      <c r="DF9">
        <v>0.33</v>
      </c>
      <c r="DG9">
        <v>39</v>
      </c>
      <c r="DH9">
        <v>37.700000000000003</v>
      </c>
      <c r="DI9">
        <v>33.587000000000003</v>
      </c>
      <c r="DJ9">
        <v>0.17599999999999999</v>
      </c>
      <c r="DK9">
        <v>34</v>
      </c>
      <c r="DL9">
        <v>33.1</v>
      </c>
      <c r="DM9">
        <v>32.195</v>
      </c>
      <c r="DN9">
        <v>0.16900000000000001</v>
      </c>
      <c r="DO9">
        <v>32.5</v>
      </c>
      <c r="DP9">
        <v>31.8</v>
      </c>
      <c r="DQ9">
        <v>39.206000000000003</v>
      </c>
      <c r="DR9">
        <v>0.185</v>
      </c>
      <c r="DS9">
        <v>39.700000000000003</v>
      </c>
      <c r="DT9">
        <v>38.700000000000003</v>
      </c>
      <c r="DU9">
        <v>45.293999999999997</v>
      </c>
      <c r="DV9">
        <v>0.19400000000000001</v>
      </c>
      <c r="DW9">
        <v>45.7</v>
      </c>
      <c r="DX9">
        <v>44.8</v>
      </c>
      <c r="DY9">
        <v>31.161000000000001</v>
      </c>
      <c r="DZ9">
        <v>0.48699999999999999</v>
      </c>
      <c r="EA9">
        <v>32.9</v>
      </c>
      <c r="EB9">
        <v>29.8</v>
      </c>
      <c r="EC9">
        <v>29.956</v>
      </c>
      <c r="ED9">
        <v>0.20499999999999999</v>
      </c>
      <c r="EE9">
        <v>30.2</v>
      </c>
      <c r="EF9">
        <v>29.3</v>
      </c>
      <c r="EG9">
        <v>23.094999999999999</v>
      </c>
      <c r="EH9">
        <v>0.23899999999999999</v>
      </c>
      <c r="EI9">
        <v>23.3</v>
      </c>
      <c r="EJ9">
        <v>22.1</v>
      </c>
      <c r="EK9">
        <v>29.779</v>
      </c>
      <c r="EL9">
        <v>0.17499999999999999</v>
      </c>
      <c r="EM9">
        <v>30.4</v>
      </c>
      <c r="EN9">
        <v>29.4</v>
      </c>
      <c r="EO9">
        <v>29.555</v>
      </c>
      <c r="EP9">
        <v>0.19900000000000001</v>
      </c>
      <c r="EQ9">
        <v>29.8</v>
      </c>
      <c r="ER9">
        <v>29</v>
      </c>
      <c r="ES9">
        <v>3.3159999999999998</v>
      </c>
      <c r="ET9">
        <v>5.1999999999999998E-2</v>
      </c>
      <c r="EU9">
        <v>3.4140000000000001</v>
      </c>
      <c r="EV9">
        <v>3.032</v>
      </c>
      <c r="EW9">
        <v>29.364999999999998</v>
      </c>
      <c r="EX9">
        <v>0.191</v>
      </c>
      <c r="EY9">
        <v>29.6</v>
      </c>
      <c r="EZ9">
        <v>28.8</v>
      </c>
      <c r="FA9">
        <v>2.254</v>
      </c>
      <c r="FB9">
        <v>0.53600000000000003</v>
      </c>
      <c r="FC9">
        <v>3.1659999999999999</v>
      </c>
      <c r="FD9">
        <v>1.2629999999999999</v>
      </c>
      <c r="FE9">
        <v>0.96599999999999997</v>
      </c>
      <c r="FF9">
        <v>1.2E-2</v>
      </c>
      <c r="FG9">
        <v>0.98899999999999999</v>
      </c>
      <c r="FH9">
        <v>0.94199999999999995</v>
      </c>
      <c r="FI9">
        <v>1.573</v>
      </c>
      <c r="FJ9">
        <v>1.6E-2</v>
      </c>
      <c r="FK9">
        <v>1.6040000000000001</v>
      </c>
      <c r="FL9">
        <v>1.5469999999999999</v>
      </c>
      <c r="FM9">
        <v>2.5379999999999998</v>
      </c>
      <c r="FN9">
        <v>1.6E-2</v>
      </c>
      <c r="FO9">
        <v>2.5710000000000002</v>
      </c>
      <c r="FP9">
        <v>2.5070000000000001</v>
      </c>
      <c r="FQ9">
        <v>1.629</v>
      </c>
      <c r="FR9">
        <v>0.03</v>
      </c>
      <c r="FS9">
        <v>1.6879999999999999</v>
      </c>
      <c r="FT9">
        <v>1.583</v>
      </c>
      <c r="FU9">
        <v>82.085999999999999</v>
      </c>
      <c r="FV9">
        <v>11.781000000000001</v>
      </c>
      <c r="FW9">
        <v>102.176</v>
      </c>
      <c r="FX9">
        <v>59.969000000000001</v>
      </c>
      <c r="FY9">
        <v>0.53600000000000003</v>
      </c>
      <c r="FZ9" s="44">
        <v>50.271999999999998</v>
      </c>
      <c r="GA9">
        <v>10.433</v>
      </c>
      <c r="GB9">
        <v>9.6289999999999996</v>
      </c>
      <c r="GC9">
        <v>2.3849999999999998</v>
      </c>
      <c r="GD9">
        <v>0.66100000000000003</v>
      </c>
      <c r="GE9">
        <v>7.4889999999999999</v>
      </c>
      <c r="GF9">
        <v>26.972000000000001</v>
      </c>
    </row>
    <row r="10" spans="1:189" s="81" customFormat="1" ht="18.75" customHeight="1" x14ac:dyDescent="0.25">
      <c r="A10" t="s">
        <v>443</v>
      </c>
      <c r="B10" t="s">
        <v>259</v>
      </c>
      <c r="C10" t="s">
        <v>260</v>
      </c>
      <c r="D10" t="s">
        <v>261</v>
      </c>
      <c r="E10" s="34">
        <v>45321.396527777775</v>
      </c>
      <c r="F10" s="34">
        <v>45321.399305555555</v>
      </c>
      <c r="G10" s="34">
        <v>45321.413194444445</v>
      </c>
      <c r="H10" t="s">
        <v>204</v>
      </c>
      <c r="I10"/>
      <c r="J10">
        <v>28</v>
      </c>
      <c r="K10">
        <v>250</v>
      </c>
      <c r="L10">
        <v>6.5</v>
      </c>
      <c r="M10">
        <v>45</v>
      </c>
      <c r="N10">
        <v>11</v>
      </c>
      <c r="O10">
        <v>80</v>
      </c>
      <c r="P10" t="s">
        <v>434</v>
      </c>
      <c r="Q10" t="s">
        <v>263</v>
      </c>
      <c r="R10"/>
      <c r="S10" t="s">
        <v>435</v>
      </c>
      <c r="T10"/>
      <c r="U10"/>
      <c r="V10"/>
      <c r="W10">
        <v>0.95</v>
      </c>
      <c r="X10">
        <v>27</v>
      </c>
      <c r="Y10" t="s">
        <v>264</v>
      </c>
      <c r="Z10">
        <v>0</v>
      </c>
      <c r="AA10">
        <v>4</v>
      </c>
      <c r="AB10">
        <v>20</v>
      </c>
      <c r="AC10">
        <v>28.398</v>
      </c>
      <c r="AD10">
        <v>0.14099999999999999</v>
      </c>
      <c r="AE10">
        <v>28.84</v>
      </c>
      <c r="AF10">
        <v>27.99</v>
      </c>
      <c r="AG10">
        <v>22.98</v>
      </c>
      <c r="AH10">
        <v>0.626</v>
      </c>
      <c r="AI10">
        <v>24.2</v>
      </c>
      <c r="AJ10">
        <v>22</v>
      </c>
      <c r="AK10">
        <v>2.649</v>
      </c>
      <c r="AL10">
        <v>0.05</v>
      </c>
      <c r="AM10">
        <v>2.76</v>
      </c>
      <c r="AN10">
        <v>2.5299999999999998</v>
      </c>
      <c r="AO10">
        <v>38.804000000000002</v>
      </c>
      <c r="AP10">
        <v>0.56299999999999994</v>
      </c>
      <c r="AQ10">
        <v>40.332999999999998</v>
      </c>
      <c r="AR10">
        <v>36.872999999999998</v>
      </c>
      <c r="AS10">
        <v>27.033000000000001</v>
      </c>
      <c r="AT10">
        <v>0.83499999999999996</v>
      </c>
      <c r="AU10">
        <v>29.521000000000001</v>
      </c>
      <c r="AV10">
        <v>24.134</v>
      </c>
      <c r="AW10">
        <v>695.88099999999997</v>
      </c>
      <c r="AX10">
        <v>20.059000000000001</v>
      </c>
      <c r="AY10">
        <v>755.24199999999996</v>
      </c>
      <c r="AZ10">
        <v>623.21799999999996</v>
      </c>
      <c r="BA10">
        <v>0.95199999999999996</v>
      </c>
      <c r="BB10">
        <v>2.1000000000000001E-2</v>
      </c>
      <c r="BC10">
        <v>1.026</v>
      </c>
      <c r="BD10">
        <v>0.88700000000000001</v>
      </c>
      <c r="BE10">
        <v>36.735999999999997</v>
      </c>
      <c r="BF10">
        <v>0.58699999999999997</v>
      </c>
      <c r="BG10">
        <v>38.1</v>
      </c>
      <c r="BH10">
        <v>34.9</v>
      </c>
      <c r="BI10">
        <v>33.112000000000002</v>
      </c>
      <c r="BJ10">
        <v>0.19500000000000001</v>
      </c>
      <c r="BK10">
        <v>33.9</v>
      </c>
      <c r="BL10">
        <v>32.799999999999997</v>
      </c>
      <c r="BM10">
        <v>10.153</v>
      </c>
      <c r="BN10">
        <v>0.08</v>
      </c>
      <c r="BO10">
        <v>10.3</v>
      </c>
      <c r="BP10">
        <v>10</v>
      </c>
      <c r="BQ10">
        <v>34.5</v>
      </c>
      <c r="BR10">
        <v>0.187</v>
      </c>
      <c r="BS10">
        <v>35.1</v>
      </c>
      <c r="BT10">
        <v>34.200000000000003</v>
      </c>
      <c r="BU10">
        <v>34.823999999999998</v>
      </c>
      <c r="BV10">
        <v>0.191</v>
      </c>
      <c r="BW10">
        <v>35.5</v>
      </c>
      <c r="BX10">
        <v>34.6</v>
      </c>
      <c r="BY10">
        <v>6.8239999999999998</v>
      </c>
      <c r="BZ10">
        <v>1.2999999999999999E-2</v>
      </c>
      <c r="CA10">
        <v>6.86</v>
      </c>
      <c r="CB10">
        <v>6.7759999999999998</v>
      </c>
      <c r="CC10">
        <v>33.082999999999998</v>
      </c>
      <c r="CD10">
        <v>0.216</v>
      </c>
      <c r="CE10">
        <v>33.799999999999997</v>
      </c>
      <c r="CF10">
        <v>32.799999999999997</v>
      </c>
      <c r="CG10">
        <v>33.103999999999999</v>
      </c>
      <c r="CH10">
        <v>0.19500000000000001</v>
      </c>
      <c r="CI10">
        <v>33.9</v>
      </c>
      <c r="CJ10">
        <v>32.799999999999997</v>
      </c>
      <c r="CK10">
        <v>22.091000000000001</v>
      </c>
      <c r="CL10">
        <v>0.14499999999999999</v>
      </c>
      <c r="CM10">
        <v>22.8</v>
      </c>
      <c r="CN10">
        <v>21.7</v>
      </c>
      <c r="CO10">
        <v>32.863999999999997</v>
      </c>
      <c r="CP10">
        <v>0.17699999999999999</v>
      </c>
      <c r="CQ10">
        <v>33.299999999999997</v>
      </c>
      <c r="CR10">
        <v>32.5</v>
      </c>
      <c r="CS10">
        <v>1.9950000000000001</v>
      </c>
      <c r="CT10">
        <v>8.0000000000000002E-3</v>
      </c>
      <c r="CU10">
        <v>2.0059999999999998</v>
      </c>
      <c r="CV10">
        <v>1.956</v>
      </c>
      <c r="CW10">
        <v>32.965000000000003</v>
      </c>
      <c r="CX10">
        <v>0.19600000000000001</v>
      </c>
      <c r="CY10">
        <v>33.700000000000003</v>
      </c>
      <c r="CZ10">
        <v>32.700000000000003</v>
      </c>
      <c r="DA10">
        <v>276.52</v>
      </c>
      <c r="DB10">
        <v>2.1469999999999998</v>
      </c>
      <c r="DC10">
        <v>279.91300000000001</v>
      </c>
      <c r="DD10">
        <v>271.36200000000002</v>
      </c>
      <c r="DE10">
        <v>37.137999999999998</v>
      </c>
      <c r="DF10">
        <v>0.189</v>
      </c>
      <c r="DG10">
        <v>37.700000000000003</v>
      </c>
      <c r="DH10">
        <v>36.9</v>
      </c>
      <c r="DI10">
        <v>33.795999999999999</v>
      </c>
      <c r="DJ10">
        <v>0.19900000000000001</v>
      </c>
      <c r="DK10">
        <v>34.6</v>
      </c>
      <c r="DL10">
        <v>33.5</v>
      </c>
      <c r="DM10">
        <v>32.645000000000003</v>
      </c>
      <c r="DN10">
        <v>0.2</v>
      </c>
      <c r="DO10">
        <v>33.4</v>
      </c>
      <c r="DP10">
        <v>32.299999999999997</v>
      </c>
      <c r="DQ10">
        <v>39.146999999999998</v>
      </c>
      <c r="DR10">
        <v>0.251</v>
      </c>
      <c r="DS10">
        <v>39.799999999999997</v>
      </c>
      <c r="DT10">
        <v>38.799999999999997</v>
      </c>
      <c r="DU10">
        <v>45.387</v>
      </c>
      <c r="DV10">
        <v>0.376</v>
      </c>
      <c r="DW10">
        <v>46.5</v>
      </c>
      <c r="DX10">
        <v>44.9</v>
      </c>
      <c r="DY10">
        <v>30.92</v>
      </c>
      <c r="DZ10">
        <v>0.871</v>
      </c>
      <c r="EA10">
        <v>32.5</v>
      </c>
      <c r="EB10">
        <v>27.7</v>
      </c>
      <c r="EC10">
        <v>30.036000000000001</v>
      </c>
      <c r="ED10">
        <v>0.36499999999999999</v>
      </c>
      <c r="EE10">
        <v>31.2</v>
      </c>
      <c r="EF10">
        <v>29.2</v>
      </c>
      <c r="EG10">
        <v>23.138999999999999</v>
      </c>
      <c r="EH10">
        <v>8.2000000000000003E-2</v>
      </c>
      <c r="EI10">
        <v>23.3</v>
      </c>
      <c r="EJ10">
        <v>22.9</v>
      </c>
      <c r="EK10">
        <v>29.812999999999999</v>
      </c>
      <c r="EL10">
        <v>0.16600000000000001</v>
      </c>
      <c r="EM10">
        <v>30.3</v>
      </c>
      <c r="EN10">
        <v>29.4</v>
      </c>
      <c r="EO10">
        <v>29.611000000000001</v>
      </c>
      <c r="EP10">
        <v>0.314</v>
      </c>
      <c r="EQ10">
        <v>30.7</v>
      </c>
      <c r="ER10">
        <v>29</v>
      </c>
      <c r="ES10">
        <v>3.2730000000000001</v>
      </c>
      <c r="ET10">
        <v>0.14399999999999999</v>
      </c>
      <c r="EU10">
        <v>3.3980000000000001</v>
      </c>
      <c r="EV10">
        <v>2.7719999999999998</v>
      </c>
      <c r="EW10">
        <v>29.391999999999999</v>
      </c>
      <c r="EX10">
        <v>0.27200000000000002</v>
      </c>
      <c r="EY10">
        <v>30.4</v>
      </c>
      <c r="EZ10">
        <v>28.8</v>
      </c>
      <c r="FA10">
        <v>3.1459999999999999</v>
      </c>
      <c r="FB10">
        <v>0.57899999999999996</v>
      </c>
      <c r="FC10">
        <v>4.3810000000000002</v>
      </c>
      <c r="FD10">
        <v>2.0179999999999998</v>
      </c>
      <c r="FE10">
        <v>1.2050000000000001</v>
      </c>
      <c r="FF10">
        <v>1.4E-2</v>
      </c>
      <c r="FG10">
        <v>1.232</v>
      </c>
      <c r="FH10">
        <v>1.179</v>
      </c>
      <c r="FI10">
        <v>1.704</v>
      </c>
      <c r="FJ10">
        <v>1.9E-2</v>
      </c>
      <c r="FK10">
        <v>1.742</v>
      </c>
      <c r="FL10">
        <v>1.655</v>
      </c>
      <c r="FM10">
        <v>2.9079999999999999</v>
      </c>
      <c r="FN10">
        <v>2.3E-2</v>
      </c>
      <c r="FO10">
        <v>2.9510000000000001</v>
      </c>
      <c r="FP10">
        <v>2.8340000000000001</v>
      </c>
      <c r="FQ10">
        <v>1.4139999999999999</v>
      </c>
      <c r="FR10">
        <v>2.3E-2</v>
      </c>
      <c r="FS10">
        <v>1.46</v>
      </c>
      <c r="FT10">
        <v>1.383</v>
      </c>
      <c r="FU10">
        <v>85.052999999999997</v>
      </c>
      <c r="FV10">
        <v>11.863</v>
      </c>
      <c r="FW10">
        <v>108.49299999999999</v>
      </c>
      <c r="FX10">
        <v>63.814</v>
      </c>
      <c r="FY10">
        <v>0.51600000000000001</v>
      </c>
      <c r="FZ10" s="44">
        <v>52.378999999999998</v>
      </c>
      <c r="GA10">
        <v>10.609</v>
      </c>
      <c r="GB10">
        <v>9.1</v>
      </c>
      <c r="GC10">
        <v>1.9570000000000001</v>
      </c>
      <c r="GD10">
        <v>0.99099999999999999</v>
      </c>
      <c r="GE10">
        <v>6.7489999999999997</v>
      </c>
      <c r="GF10">
        <v>26.824999999999999</v>
      </c>
      <c r="GG10" s="85"/>
    </row>
    <row r="11" spans="1:189" s="81" customFormat="1" x14ac:dyDescent="0.25">
      <c r="A11" t="s">
        <v>444</v>
      </c>
      <c r="B11" t="s">
        <v>259</v>
      </c>
      <c r="C11" t="s">
        <v>260</v>
      </c>
      <c r="D11" t="s">
        <v>261</v>
      </c>
      <c r="E11" s="34">
        <v>45321.470138888886</v>
      </c>
      <c r="F11" s="34">
        <v>45321.472916666666</v>
      </c>
      <c r="G11" s="34">
        <v>45321.486805555556</v>
      </c>
      <c r="H11" t="s">
        <v>204</v>
      </c>
      <c r="I11"/>
      <c r="J11">
        <v>28</v>
      </c>
      <c r="K11">
        <v>250</v>
      </c>
      <c r="L11">
        <v>6</v>
      </c>
      <c r="M11">
        <v>45</v>
      </c>
      <c r="N11">
        <v>11</v>
      </c>
      <c r="O11">
        <v>80</v>
      </c>
      <c r="P11" t="s">
        <v>434</v>
      </c>
      <c r="Q11" t="s">
        <v>263</v>
      </c>
      <c r="R11"/>
      <c r="S11" t="s">
        <v>435</v>
      </c>
      <c r="T11"/>
      <c r="U11"/>
      <c r="V11"/>
      <c r="W11">
        <v>0.875</v>
      </c>
      <c r="X11">
        <v>27</v>
      </c>
      <c r="Y11" t="s">
        <v>264</v>
      </c>
      <c r="Z11">
        <v>0</v>
      </c>
      <c r="AA11">
        <v>4</v>
      </c>
      <c r="AB11">
        <v>20</v>
      </c>
      <c r="AC11">
        <v>30.898</v>
      </c>
      <c r="AD11">
        <v>0.153</v>
      </c>
      <c r="AE11">
        <v>31.39</v>
      </c>
      <c r="AF11">
        <v>30.41</v>
      </c>
      <c r="AG11">
        <v>20.154</v>
      </c>
      <c r="AH11">
        <v>0.32300000000000001</v>
      </c>
      <c r="AI11">
        <v>20.8</v>
      </c>
      <c r="AJ11">
        <v>19.7</v>
      </c>
      <c r="AK11">
        <v>3.7879999999999998</v>
      </c>
      <c r="AL11">
        <v>6.7000000000000004E-2</v>
      </c>
      <c r="AM11">
        <v>3.93</v>
      </c>
      <c r="AN11">
        <v>3.62</v>
      </c>
      <c r="AO11">
        <v>35.500999999999998</v>
      </c>
      <c r="AP11">
        <v>0.501</v>
      </c>
      <c r="AQ11">
        <v>37.869</v>
      </c>
      <c r="AR11">
        <v>33.770000000000003</v>
      </c>
      <c r="AS11">
        <v>26.957999999999998</v>
      </c>
      <c r="AT11">
        <v>0.78400000000000003</v>
      </c>
      <c r="AU11">
        <v>29.341000000000001</v>
      </c>
      <c r="AV11">
        <v>24.315000000000001</v>
      </c>
      <c r="AW11">
        <v>758.01199999999994</v>
      </c>
      <c r="AX11">
        <v>21.068999999999999</v>
      </c>
      <c r="AY11">
        <v>825.92200000000003</v>
      </c>
      <c r="AZ11">
        <v>679.70799999999997</v>
      </c>
      <c r="BA11">
        <v>0.873</v>
      </c>
      <c r="BB11">
        <v>1.7999999999999999E-2</v>
      </c>
      <c r="BC11">
        <v>0.93</v>
      </c>
      <c r="BD11">
        <v>0.82299999999999995</v>
      </c>
      <c r="BE11">
        <v>36.909999999999997</v>
      </c>
      <c r="BF11">
        <v>0.57599999999999996</v>
      </c>
      <c r="BG11">
        <v>38.6</v>
      </c>
      <c r="BH11">
        <v>35.4</v>
      </c>
      <c r="BI11">
        <v>33.453000000000003</v>
      </c>
      <c r="BJ11">
        <v>0.92700000000000005</v>
      </c>
      <c r="BK11">
        <v>36</v>
      </c>
      <c r="BL11">
        <v>32.4</v>
      </c>
      <c r="BM11">
        <v>10.166</v>
      </c>
      <c r="BN11">
        <v>0.08</v>
      </c>
      <c r="BO11">
        <v>10.4</v>
      </c>
      <c r="BP11">
        <v>10</v>
      </c>
      <c r="BQ11">
        <v>34.173000000000002</v>
      </c>
      <c r="BR11">
        <v>0.78300000000000003</v>
      </c>
      <c r="BS11">
        <v>36.200000000000003</v>
      </c>
      <c r="BT11">
        <v>31.7</v>
      </c>
      <c r="BU11">
        <v>35</v>
      </c>
      <c r="BV11">
        <v>0.87</v>
      </c>
      <c r="BW11">
        <v>37.5</v>
      </c>
      <c r="BX11">
        <v>33.299999999999997</v>
      </c>
      <c r="BY11">
        <v>6.8550000000000004</v>
      </c>
      <c r="BZ11">
        <v>1.4999999999999999E-2</v>
      </c>
      <c r="CA11">
        <v>6.8979999999999997</v>
      </c>
      <c r="CB11">
        <v>6.81</v>
      </c>
      <c r="CC11">
        <v>33.177</v>
      </c>
      <c r="CD11">
        <v>0.80700000000000005</v>
      </c>
      <c r="CE11">
        <v>35.6</v>
      </c>
      <c r="CF11">
        <v>31.2</v>
      </c>
      <c r="CG11">
        <v>33.426000000000002</v>
      </c>
      <c r="CH11">
        <v>0.94599999999999995</v>
      </c>
      <c r="CI11">
        <v>36</v>
      </c>
      <c r="CJ11">
        <v>31.9</v>
      </c>
      <c r="CK11">
        <v>22.123000000000001</v>
      </c>
      <c r="CL11">
        <v>0.14399999999999999</v>
      </c>
      <c r="CM11">
        <v>22.9</v>
      </c>
      <c r="CN11">
        <v>21.7</v>
      </c>
      <c r="CO11">
        <v>31.245999999999999</v>
      </c>
      <c r="CP11">
        <v>2.1160000000000001</v>
      </c>
      <c r="CQ11">
        <v>33</v>
      </c>
      <c r="CR11">
        <v>23.4</v>
      </c>
      <c r="CS11">
        <v>2.0760000000000001</v>
      </c>
      <c r="CT11">
        <v>1.2999999999999999E-2</v>
      </c>
      <c r="CU11">
        <v>2.1349999999999998</v>
      </c>
      <c r="CV11">
        <v>2.0289999999999999</v>
      </c>
      <c r="CW11">
        <v>33.329000000000001</v>
      </c>
      <c r="CX11">
        <v>0.97399999999999998</v>
      </c>
      <c r="CY11">
        <v>36</v>
      </c>
      <c r="CZ11">
        <v>32.1</v>
      </c>
      <c r="DA11">
        <v>274.72699999999998</v>
      </c>
      <c r="DB11">
        <v>1.28</v>
      </c>
      <c r="DC11">
        <v>277.27600000000001</v>
      </c>
      <c r="DD11">
        <v>268.37</v>
      </c>
      <c r="DE11">
        <v>37.570999999999998</v>
      </c>
      <c r="DF11">
        <v>0.872</v>
      </c>
      <c r="DG11">
        <v>38.5</v>
      </c>
      <c r="DH11">
        <v>34.1</v>
      </c>
      <c r="DI11">
        <v>34.209000000000003</v>
      </c>
      <c r="DJ11">
        <v>0.91700000000000004</v>
      </c>
      <c r="DK11">
        <v>36.799999999999997</v>
      </c>
      <c r="DL11">
        <v>33.1</v>
      </c>
      <c r="DM11">
        <v>33.058999999999997</v>
      </c>
      <c r="DN11">
        <v>1.0229999999999999</v>
      </c>
      <c r="DO11">
        <v>35.799999999999997</v>
      </c>
      <c r="DP11">
        <v>31.9</v>
      </c>
      <c r="DQ11">
        <v>39.472000000000001</v>
      </c>
      <c r="DR11">
        <v>0.86399999999999999</v>
      </c>
      <c r="DS11">
        <v>42</v>
      </c>
      <c r="DT11">
        <v>37.799999999999997</v>
      </c>
      <c r="DU11">
        <v>45.296999999999997</v>
      </c>
      <c r="DV11">
        <v>0.81100000000000005</v>
      </c>
      <c r="DW11">
        <v>47.7</v>
      </c>
      <c r="DX11">
        <v>43.3</v>
      </c>
      <c r="DY11">
        <v>31.138000000000002</v>
      </c>
      <c r="DZ11">
        <v>0.54</v>
      </c>
      <c r="EA11">
        <v>32.4</v>
      </c>
      <c r="EB11">
        <v>28.5</v>
      </c>
      <c r="EC11">
        <v>30.529</v>
      </c>
      <c r="ED11">
        <v>1.4359999999999999</v>
      </c>
      <c r="EE11">
        <v>35.799999999999997</v>
      </c>
      <c r="EF11">
        <v>29.1</v>
      </c>
      <c r="EG11">
        <v>22.948</v>
      </c>
      <c r="EH11">
        <v>0.48199999999999998</v>
      </c>
      <c r="EI11">
        <v>23.4</v>
      </c>
      <c r="EJ11">
        <v>21.7</v>
      </c>
      <c r="EK11">
        <v>29.07</v>
      </c>
      <c r="EL11">
        <v>1.3109999999999999</v>
      </c>
      <c r="EM11">
        <v>30</v>
      </c>
      <c r="EN11">
        <v>23.7</v>
      </c>
      <c r="EO11">
        <v>30.385000000000002</v>
      </c>
      <c r="EP11">
        <v>1.486</v>
      </c>
      <c r="EQ11">
        <v>34.6</v>
      </c>
      <c r="ER11">
        <v>28.8</v>
      </c>
      <c r="ES11">
        <v>3.36</v>
      </c>
      <c r="ET11">
        <v>7.3999999999999996E-2</v>
      </c>
      <c r="EU11">
        <v>3.4620000000000002</v>
      </c>
      <c r="EV11">
        <v>2.7759999999999998</v>
      </c>
      <c r="EW11">
        <v>29.975999999999999</v>
      </c>
      <c r="EX11">
        <v>1.1879999999999999</v>
      </c>
      <c r="EY11">
        <v>33.799999999999997</v>
      </c>
      <c r="EZ11">
        <v>28.6</v>
      </c>
      <c r="FA11">
        <v>1.919</v>
      </c>
      <c r="FB11">
        <v>0.88300000000000001</v>
      </c>
      <c r="FC11">
        <v>3.98</v>
      </c>
      <c r="FD11">
        <v>5.7000000000000002E-2</v>
      </c>
      <c r="FE11">
        <v>1.1559999999999999</v>
      </c>
      <c r="FF11">
        <v>1.0999999999999999E-2</v>
      </c>
      <c r="FG11">
        <v>1.1779999999999999</v>
      </c>
      <c r="FH11">
        <v>1.1399999999999999</v>
      </c>
      <c r="FI11">
        <v>1.655</v>
      </c>
      <c r="FJ11">
        <v>8.0000000000000002E-3</v>
      </c>
      <c r="FK11">
        <v>1.6719999999999999</v>
      </c>
      <c r="FL11">
        <v>1.633</v>
      </c>
      <c r="FM11">
        <v>2.8109999999999999</v>
      </c>
      <c r="FN11">
        <v>1.6E-2</v>
      </c>
      <c r="FO11">
        <v>2.8479999999999999</v>
      </c>
      <c r="FP11">
        <v>2.7749999999999999</v>
      </c>
      <c r="FQ11">
        <v>1.4319999999999999</v>
      </c>
      <c r="FR11">
        <v>1.0999999999999999E-2</v>
      </c>
      <c r="FS11">
        <v>1.4490000000000001</v>
      </c>
      <c r="FT11">
        <v>1.4039999999999999</v>
      </c>
      <c r="FU11">
        <v>86.194999999999993</v>
      </c>
      <c r="FV11">
        <v>15.349</v>
      </c>
      <c r="FW11">
        <v>113.163</v>
      </c>
      <c r="FX11">
        <v>60.244</v>
      </c>
      <c r="FY11">
        <v>0.54300000000000004</v>
      </c>
      <c r="FZ11" s="44">
        <v>49.673000000000002</v>
      </c>
      <c r="GA11">
        <v>9.9749999999999996</v>
      </c>
      <c r="GB11">
        <v>9.0129999999999999</v>
      </c>
      <c r="GC11">
        <v>1.968</v>
      </c>
      <c r="GD11">
        <v>0.53</v>
      </c>
      <c r="GE11">
        <v>6.5129999999999999</v>
      </c>
      <c r="GF11">
        <v>25.536000000000001</v>
      </c>
    </row>
    <row r="12" spans="1:189" s="81" customFormat="1" x14ac:dyDescent="0.25">
      <c r="A12" t="s">
        <v>445</v>
      </c>
      <c r="B12" t="s">
        <v>259</v>
      </c>
      <c r="C12" t="s">
        <v>260</v>
      </c>
      <c r="D12" t="s">
        <v>261</v>
      </c>
      <c r="E12" s="34">
        <v>45321.527777777781</v>
      </c>
      <c r="F12" s="34">
        <v>45321.530555555553</v>
      </c>
      <c r="G12" s="34">
        <v>45321.544444444444</v>
      </c>
      <c r="H12" t="s">
        <v>204</v>
      </c>
      <c r="I12"/>
      <c r="J12">
        <v>28</v>
      </c>
      <c r="K12">
        <v>250</v>
      </c>
      <c r="L12">
        <v>5.5</v>
      </c>
      <c r="M12">
        <v>60</v>
      </c>
      <c r="N12">
        <v>11</v>
      </c>
      <c r="O12">
        <v>80</v>
      </c>
      <c r="P12" t="s">
        <v>434</v>
      </c>
      <c r="Q12" t="s">
        <v>263</v>
      </c>
      <c r="R12"/>
      <c r="S12" t="s">
        <v>435</v>
      </c>
      <c r="T12"/>
      <c r="U12"/>
      <c r="V12"/>
      <c r="W12">
        <v>0.8</v>
      </c>
      <c r="X12">
        <v>27</v>
      </c>
      <c r="Y12" t="s">
        <v>264</v>
      </c>
      <c r="Z12">
        <v>0</v>
      </c>
      <c r="AA12">
        <v>4</v>
      </c>
      <c r="AB12">
        <v>20</v>
      </c>
      <c r="AC12">
        <v>33.801000000000002</v>
      </c>
      <c r="AD12">
        <v>0.188</v>
      </c>
      <c r="AE12">
        <v>34.31</v>
      </c>
      <c r="AF12">
        <v>33.14</v>
      </c>
      <c r="AG12">
        <v>24.099</v>
      </c>
      <c r="AH12">
        <v>0.33200000000000002</v>
      </c>
      <c r="AI12">
        <v>25.1</v>
      </c>
      <c r="AJ12">
        <v>23.65</v>
      </c>
      <c r="AK12">
        <v>5.0679999999999996</v>
      </c>
      <c r="AL12">
        <v>3.6999999999999998E-2</v>
      </c>
      <c r="AM12">
        <v>5.16</v>
      </c>
      <c r="AN12">
        <v>4.9400000000000004</v>
      </c>
      <c r="AO12">
        <v>30.847999999999999</v>
      </c>
      <c r="AP12">
        <v>0.39</v>
      </c>
      <c r="AQ12">
        <v>32.107999999999997</v>
      </c>
      <c r="AR12">
        <v>29.363</v>
      </c>
      <c r="AS12">
        <v>27.026</v>
      </c>
      <c r="AT12">
        <v>0.73499999999999999</v>
      </c>
      <c r="AU12">
        <v>28.846</v>
      </c>
      <c r="AV12">
        <v>24.228000000000002</v>
      </c>
      <c r="AW12">
        <v>875.41</v>
      </c>
      <c r="AX12">
        <v>22.867000000000001</v>
      </c>
      <c r="AY12">
        <v>936.24699999999996</v>
      </c>
      <c r="AZ12">
        <v>791.86400000000003</v>
      </c>
      <c r="BA12">
        <v>0.8</v>
      </c>
      <c r="BB12">
        <v>1.6E-2</v>
      </c>
      <c r="BC12">
        <v>0.84299999999999997</v>
      </c>
      <c r="BD12">
        <v>0.74299999999999999</v>
      </c>
      <c r="BE12">
        <v>36.768000000000001</v>
      </c>
      <c r="BF12">
        <v>0.57899999999999996</v>
      </c>
      <c r="BG12">
        <v>38.299999999999997</v>
      </c>
      <c r="BH12">
        <v>35.1</v>
      </c>
      <c r="BI12">
        <v>32.683</v>
      </c>
      <c r="BJ12">
        <v>0.42399999999999999</v>
      </c>
      <c r="BK12">
        <v>34.5</v>
      </c>
      <c r="BL12">
        <v>32.200000000000003</v>
      </c>
      <c r="BM12">
        <v>10.125</v>
      </c>
      <c r="BN12">
        <v>7.5999999999999998E-2</v>
      </c>
      <c r="BO12">
        <v>10.3</v>
      </c>
      <c r="BP12">
        <v>9.9</v>
      </c>
      <c r="BQ12">
        <v>33.561999999999998</v>
      </c>
      <c r="BR12">
        <v>0.40699999999999997</v>
      </c>
      <c r="BS12">
        <v>35.1</v>
      </c>
      <c r="BT12">
        <v>33.1</v>
      </c>
      <c r="BU12">
        <v>34.085000000000001</v>
      </c>
      <c r="BV12">
        <v>0.45200000000000001</v>
      </c>
      <c r="BW12">
        <v>35.9</v>
      </c>
      <c r="BX12">
        <v>33.6</v>
      </c>
      <c r="BY12">
        <v>6.843</v>
      </c>
      <c r="BZ12">
        <v>1.2999999999999999E-2</v>
      </c>
      <c r="CA12">
        <v>6.8760000000000003</v>
      </c>
      <c r="CB12">
        <v>6.8079999999999998</v>
      </c>
      <c r="CC12">
        <v>32.588999999999999</v>
      </c>
      <c r="CD12">
        <v>0.432</v>
      </c>
      <c r="CE12">
        <v>34.4</v>
      </c>
      <c r="CF12">
        <v>32</v>
      </c>
      <c r="CG12">
        <v>32.637</v>
      </c>
      <c r="CH12">
        <v>0.45800000000000002</v>
      </c>
      <c r="CI12">
        <v>34.5</v>
      </c>
      <c r="CJ12">
        <v>32.200000000000003</v>
      </c>
      <c r="CK12">
        <v>22.152999999999999</v>
      </c>
      <c r="CL12">
        <v>0.153</v>
      </c>
      <c r="CM12">
        <v>22.9</v>
      </c>
      <c r="CN12">
        <v>21.6</v>
      </c>
      <c r="CO12">
        <v>32.314</v>
      </c>
      <c r="CP12">
        <v>0.20100000000000001</v>
      </c>
      <c r="CQ12">
        <v>32.799999999999997</v>
      </c>
      <c r="CR12">
        <v>31.5</v>
      </c>
      <c r="CS12">
        <v>2.0680000000000001</v>
      </c>
      <c r="CT12">
        <v>0.01</v>
      </c>
      <c r="CU12">
        <v>2.0840000000000001</v>
      </c>
      <c r="CV12">
        <v>2.0209999999999999</v>
      </c>
      <c r="CW12">
        <v>32.533000000000001</v>
      </c>
      <c r="CX12">
        <v>0.47099999999999997</v>
      </c>
      <c r="CY12">
        <v>34.4</v>
      </c>
      <c r="CZ12">
        <v>32</v>
      </c>
      <c r="DA12">
        <v>282.12900000000002</v>
      </c>
      <c r="DB12">
        <v>2.4849999999999999</v>
      </c>
      <c r="DC12">
        <v>284.89999999999998</v>
      </c>
      <c r="DD12">
        <v>275.709</v>
      </c>
      <c r="DE12">
        <v>39.250999999999998</v>
      </c>
      <c r="DF12">
        <v>0.27400000000000002</v>
      </c>
      <c r="DG12">
        <v>40.200000000000003</v>
      </c>
      <c r="DH12">
        <v>38.700000000000003</v>
      </c>
      <c r="DI12">
        <v>33.762</v>
      </c>
      <c r="DJ12">
        <v>0.46200000000000002</v>
      </c>
      <c r="DK12">
        <v>35.6</v>
      </c>
      <c r="DL12">
        <v>33.299999999999997</v>
      </c>
      <c r="DM12">
        <v>32.216000000000001</v>
      </c>
      <c r="DN12">
        <v>0.46400000000000002</v>
      </c>
      <c r="DO12">
        <v>34.200000000000003</v>
      </c>
      <c r="DP12">
        <v>31.7</v>
      </c>
      <c r="DQ12">
        <v>39.366</v>
      </c>
      <c r="DR12">
        <v>0.46100000000000002</v>
      </c>
      <c r="DS12">
        <v>41.1</v>
      </c>
      <c r="DT12">
        <v>38.799999999999997</v>
      </c>
      <c r="DU12">
        <v>45.15</v>
      </c>
      <c r="DV12">
        <v>0.42099999999999999</v>
      </c>
      <c r="DW12">
        <v>46.8</v>
      </c>
      <c r="DX12">
        <v>44.6</v>
      </c>
      <c r="DY12">
        <v>31.152999999999999</v>
      </c>
      <c r="DZ12">
        <v>0.53500000000000003</v>
      </c>
      <c r="EA12">
        <v>32.6</v>
      </c>
      <c r="EB12">
        <v>27.8</v>
      </c>
      <c r="EC12">
        <v>30.039000000000001</v>
      </c>
      <c r="ED12">
        <v>0.373</v>
      </c>
      <c r="EE12">
        <v>31.7</v>
      </c>
      <c r="EF12">
        <v>29.5</v>
      </c>
      <c r="EG12">
        <v>23.071000000000002</v>
      </c>
      <c r="EH12">
        <v>0.376</v>
      </c>
      <c r="EI12">
        <v>23.8</v>
      </c>
      <c r="EJ12">
        <v>21.8</v>
      </c>
      <c r="EK12">
        <v>30.084</v>
      </c>
      <c r="EL12">
        <v>0.496</v>
      </c>
      <c r="EM12">
        <v>31.7</v>
      </c>
      <c r="EN12">
        <v>29.6</v>
      </c>
      <c r="EO12">
        <v>29.7</v>
      </c>
      <c r="EP12">
        <v>0.58699999999999997</v>
      </c>
      <c r="EQ12">
        <v>31.9</v>
      </c>
      <c r="ER12">
        <v>29.1</v>
      </c>
      <c r="ES12">
        <v>3.3479999999999999</v>
      </c>
      <c r="ET12">
        <v>6.9000000000000006E-2</v>
      </c>
      <c r="EU12">
        <v>3.448</v>
      </c>
      <c r="EV12">
        <v>2.762</v>
      </c>
      <c r="EW12">
        <v>29.390999999999998</v>
      </c>
      <c r="EX12">
        <v>0.46700000000000003</v>
      </c>
      <c r="EY12">
        <v>31.8</v>
      </c>
      <c r="EZ12">
        <v>29</v>
      </c>
      <c r="FA12">
        <v>1.671</v>
      </c>
      <c r="FB12">
        <v>0.626</v>
      </c>
      <c r="FC12">
        <v>2.9990000000000001</v>
      </c>
      <c r="FD12">
        <v>0</v>
      </c>
      <c r="FE12">
        <v>1.071</v>
      </c>
      <c r="FF12">
        <v>1.2E-2</v>
      </c>
      <c r="FG12">
        <v>1.0980000000000001</v>
      </c>
      <c r="FH12">
        <v>1.0449999999999999</v>
      </c>
      <c r="FI12">
        <v>1.6719999999999999</v>
      </c>
      <c r="FJ12">
        <v>1.2E-2</v>
      </c>
      <c r="FK12">
        <v>1.6870000000000001</v>
      </c>
      <c r="FL12">
        <v>1.643</v>
      </c>
      <c r="FM12">
        <v>2.7440000000000002</v>
      </c>
      <c r="FN12">
        <v>2.3E-2</v>
      </c>
      <c r="FO12">
        <v>2.7789999999999999</v>
      </c>
      <c r="FP12">
        <v>2.6880000000000002</v>
      </c>
      <c r="FQ12">
        <v>1.5609999999999999</v>
      </c>
      <c r="FR12">
        <v>1.2E-2</v>
      </c>
      <c r="FS12">
        <v>1.581</v>
      </c>
      <c r="FT12">
        <v>1.532</v>
      </c>
      <c r="FU12">
        <v>94.100999999999999</v>
      </c>
      <c r="FV12">
        <v>12.83</v>
      </c>
      <c r="FW12">
        <v>123.417</v>
      </c>
      <c r="FX12">
        <v>69.078999999999994</v>
      </c>
      <c r="FY12">
        <v>0.57999999999999996</v>
      </c>
      <c r="FZ12" s="44">
        <v>46.63</v>
      </c>
      <c r="GA12">
        <v>9.91</v>
      </c>
      <c r="GB12">
        <v>9.6020000000000003</v>
      </c>
      <c r="GC12">
        <v>2.6469999999999998</v>
      </c>
      <c r="GD12">
        <v>0.65400000000000003</v>
      </c>
      <c r="GE12">
        <v>7.694</v>
      </c>
      <c r="GF12">
        <v>26.471</v>
      </c>
    </row>
    <row r="13" spans="1:189" s="81" customFormat="1" x14ac:dyDescent="0.25">
      <c r="A13" t="s">
        <v>446</v>
      </c>
      <c r="B13" t="s">
        <v>259</v>
      </c>
      <c r="C13" t="s">
        <v>260</v>
      </c>
      <c r="D13" t="s">
        <v>261</v>
      </c>
      <c r="E13" s="34">
        <v>45321.545138888891</v>
      </c>
      <c r="F13" s="34">
        <v>45321.54791666667</v>
      </c>
      <c r="G13" s="34">
        <v>45321.561805555553</v>
      </c>
      <c r="H13" t="s">
        <v>204</v>
      </c>
      <c r="I13"/>
      <c r="J13">
        <v>28</v>
      </c>
      <c r="K13">
        <v>250</v>
      </c>
      <c r="L13">
        <v>5.5</v>
      </c>
      <c r="M13">
        <v>60</v>
      </c>
      <c r="N13">
        <v>11</v>
      </c>
      <c r="O13">
        <v>80</v>
      </c>
      <c r="P13" t="s">
        <v>434</v>
      </c>
      <c r="Q13" t="s">
        <v>263</v>
      </c>
      <c r="R13"/>
      <c r="S13" t="s">
        <v>435</v>
      </c>
      <c r="T13"/>
      <c r="U13"/>
      <c r="V13"/>
      <c r="W13">
        <v>0.95</v>
      </c>
      <c r="X13">
        <v>27</v>
      </c>
      <c r="Y13" t="s">
        <v>264</v>
      </c>
      <c r="Z13">
        <v>0</v>
      </c>
      <c r="AA13">
        <v>4</v>
      </c>
      <c r="AB13">
        <v>20</v>
      </c>
      <c r="AC13">
        <v>28.398</v>
      </c>
      <c r="AD13">
        <v>0.14899999999999999</v>
      </c>
      <c r="AE13">
        <v>28.81</v>
      </c>
      <c r="AF13">
        <v>27.98</v>
      </c>
      <c r="AG13">
        <v>23.187999999999999</v>
      </c>
      <c r="AH13">
        <v>6.2E-2</v>
      </c>
      <c r="AI13">
        <v>23.4</v>
      </c>
      <c r="AJ13">
        <v>23</v>
      </c>
      <c r="AK13">
        <v>4.3559999999999999</v>
      </c>
      <c r="AL13">
        <v>4.7E-2</v>
      </c>
      <c r="AM13">
        <v>4.47</v>
      </c>
      <c r="AN13">
        <v>4.21</v>
      </c>
      <c r="AO13">
        <v>35.195</v>
      </c>
      <c r="AP13">
        <v>0.48799999999999999</v>
      </c>
      <c r="AQ13">
        <v>35.984000000000002</v>
      </c>
      <c r="AR13">
        <v>33.774000000000001</v>
      </c>
      <c r="AS13">
        <v>27.082000000000001</v>
      </c>
      <c r="AT13">
        <v>0.72299999999999998</v>
      </c>
      <c r="AU13">
        <v>29.187000000000001</v>
      </c>
      <c r="AV13">
        <v>24.696000000000002</v>
      </c>
      <c r="AW13">
        <v>767.60400000000004</v>
      </c>
      <c r="AX13">
        <v>19.469000000000001</v>
      </c>
      <c r="AY13">
        <v>828.76099999999997</v>
      </c>
      <c r="AZ13">
        <v>697.28700000000003</v>
      </c>
      <c r="BA13">
        <v>0.95299999999999996</v>
      </c>
      <c r="BB13">
        <v>1.7999999999999999E-2</v>
      </c>
      <c r="BC13">
        <v>1.006</v>
      </c>
      <c r="BD13">
        <v>0.89</v>
      </c>
      <c r="BE13">
        <v>36.786000000000001</v>
      </c>
      <c r="BF13">
        <v>0.58899999999999997</v>
      </c>
      <c r="BG13">
        <v>38.5</v>
      </c>
      <c r="BH13">
        <v>34.9</v>
      </c>
      <c r="BI13">
        <v>32.999000000000002</v>
      </c>
      <c r="BJ13">
        <v>7.6999999999999999E-2</v>
      </c>
      <c r="BK13">
        <v>33.200000000000003</v>
      </c>
      <c r="BL13">
        <v>32.799999999999997</v>
      </c>
      <c r="BM13">
        <v>10.138999999999999</v>
      </c>
      <c r="BN13">
        <v>0.08</v>
      </c>
      <c r="BO13">
        <v>10.3</v>
      </c>
      <c r="BP13">
        <v>10</v>
      </c>
      <c r="BQ13">
        <v>34.155000000000001</v>
      </c>
      <c r="BR13">
        <v>8.2000000000000003E-2</v>
      </c>
      <c r="BS13">
        <v>34.4</v>
      </c>
      <c r="BT13">
        <v>33.9</v>
      </c>
      <c r="BU13">
        <v>34.603000000000002</v>
      </c>
      <c r="BV13">
        <v>7.4999999999999997E-2</v>
      </c>
      <c r="BW13">
        <v>34.799999999999997</v>
      </c>
      <c r="BX13">
        <v>34.4</v>
      </c>
      <c r="BY13">
        <v>6.835</v>
      </c>
      <c r="BZ13">
        <v>1.2E-2</v>
      </c>
      <c r="CA13">
        <v>6.8659999999999997</v>
      </c>
      <c r="CB13">
        <v>6.8</v>
      </c>
      <c r="CC13">
        <v>32.828000000000003</v>
      </c>
      <c r="CD13">
        <v>0.107</v>
      </c>
      <c r="CE13">
        <v>33</v>
      </c>
      <c r="CF13">
        <v>32.6</v>
      </c>
      <c r="CG13">
        <v>32.911000000000001</v>
      </c>
      <c r="CH13">
        <v>7.5999999999999998E-2</v>
      </c>
      <c r="CI13">
        <v>33.1</v>
      </c>
      <c r="CJ13">
        <v>32.700000000000003</v>
      </c>
      <c r="CK13">
        <v>22.16</v>
      </c>
      <c r="CL13">
        <v>0.151</v>
      </c>
      <c r="CM13">
        <v>23</v>
      </c>
      <c r="CN13">
        <v>21.7</v>
      </c>
      <c r="CO13">
        <v>32.673000000000002</v>
      </c>
      <c r="CP13">
        <v>0.13</v>
      </c>
      <c r="CQ13">
        <v>33.1</v>
      </c>
      <c r="CR13">
        <v>32.200000000000003</v>
      </c>
      <c r="CS13">
        <v>2.0579999999999998</v>
      </c>
      <c r="CT13">
        <v>8.9999999999999993E-3</v>
      </c>
      <c r="CU13">
        <v>2.073</v>
      </c>
      <c r="CV13">
        <v>2.0070000000000001</v>
      </c>
      <c r="CW13">
        <v>32.819000000000003</v>
      </c>
      <c r="CX13">
        <v>0.08</v>
      </c>
      <c r="CY13">
        <v>33</v>
      </c>
      <c r="CZ13">
        <v>32.6</v>
      </c>
      <c r="DA13">
        <v>290.07</v>
      </c>
      <c r="DB13">
        <v>1.024</v>
      </c>
      <c r="DC13">
        <v>291.81099999999998</v>
      </c>
      <c r="DD13">
        <v>287.39400000000001</v>
      </c>
      <c r="DE13">
        <v>38.4</v>
      </c>
      <c r="DF13">
        <v>5.8999999999999997E-2</v>
      </c>
      <c r="DG13">
        <v>38.5</v>
      </c>
      <c r="DH13">
        <v>38.299999999999997</v>
      </c>
      <c r="DI13">
        <v>33.81</v>
      </c>
      <c r="DJ13">
        <v>8.1000000000000003E-2</v>
      </c>
      <c r="DK13">
        <v>34</v>
      </c>
      <c r="DL13">
        <v>33.6</v>
      </c>
      <c r="DM13">
        <v>32.478999999999999</v>
      </c>
      <c r="DN13">
        <v>8.3000000000000004E-2</v>
      </c>
      <c r="DO13">
        <v>32.700000000000003</v>
      </c>
      <c r="DP13">
        <v>32.200000000000003</v>
      </c>
      <c r="DQ13">
        <v>39.170999999999999</v>
      </c>
      <c r="DR13">
        <v>8.6999999999999994E-2</v>
      </c>
      <c r="DS13">
        <v>39.4</v>
      </c>
      <c r="DT13">
        <v>38.9</v>
      </c>
      <c r="DU13">
        <v>44.993000000000002</v>
      </c>
      <c r="DV13">
        <v>9.5000000000000001E-2</v>
      </c>
      <c r="DW13">
        <v>45.2</v>
      </c>
      <c r="DX13">
        <v>44.7</v>
      </c>
      <c r="DY13">
        <v>31.247</v>
      </c>
      <c r="DZ13">
        <v>0.47699999999999998</v>
      </c>
      <c r="EA13">
        <v>32.700000000000003</v>
      </c>
      <c r="EB13">
        <v>30</v>
      </c>
      <c r="EC13">
        <v>30.004000000000001</v>
      </c>
      <c r="ED13">
        <v>0.106</v>
      </c>
      <c r="EE13">
        <v>30.2</v>
      </c>
      <c r="EF13">
        <v>29.7</v>
      </c>
      <c r="EG13">
        <v>23.222999999999999</v>
      </c>
      <c r="EH13">
        <v>4.9000000000000002E-2</v>
      </c>
      <c r="EI13">
        <v>23.3</v>
      </c>
      <c r="EJ13">
        <v>23.1</v>
      </c>
      <c r="EK13">
        <v>29.78</v>
      </c>
      <c r="EL13">
        <v>0.13</v>
      </c>
      <c r="EM13">
        <v>30.1</v>
      </c>
      <c r="EN13">
        <v>29.6</v>
      </c>
      <c r="EO13">
        <v>29.587</v>
      </c>
      <c r="EP13">
        <v>0.10100000000000001</v>
      </c>
      <c r="EQ13">
        <v>29.7</v>
      </c>
      <c r="ER13">
        <v>29.3</v>
      </c>
      <c r="ES13">
        <v>3.351</v>
      </c>
      <c r="ET13">
        <v>3.5000000000000003E-2</v>
      </c>
      <c r="EU13">
        <v>3.4239999999999999</v>
      </c>
      <c r="EV13">
        <v>3.1640000000000001</v>
      </c>
      <c r="EW13">
        <v>29.347000000000001</v>
      </c>
      <c r="EX13">
        <v>0.115</v>
      </c>
      <c r="EY13">
        <v>29.6</v>
      </c>
      <c r="EZ13">
        <v>29.2</v>
      </c>
      <c r="FA13">
        <v>1.7909999999999999</v>
      </c>
      <c r="FB13">
        <v>1.796</v>
      </c>
      <c r="FC13">
        <v>7.2060000000000004</v>
      </c>
      <c r="FD13">
        <v>0</v>
      </c>
      <c r="FE13">
        <v>1.288</v>
      </c>
      <c r="FF13">
        <v>1.6E-2</v>
      </c>
      <c r="FG13">
        <v>1.3180000000000001</v>
      </c>
      <c r="FH13">
        <v>1.258</v>
      </c>
      <c r="FI13">
        <v>1.7789999999999999</v>
      </c>
      <c r="FJ13">
        <v>7.0000000000000001E-3</v>
      </c>
      <c r="FK13">
        <v>1.7889999999999999</v>
      </c>
      <c r="FL13">
        <v>1.766</v>
      </c>
      <c r="FM13">
        <v>3.0670000000000002</v>
      </c>
      <c r="FN13">
        <v>1.9E-2</v>
      </c>
      <c r="FO13">
        <v>3.105</v>
      </c>
      <c r="FP13">
        <v>3.0259999999999998</v>
      </c>
      <c r="FQ13">
        <v>1.3819999999999999</v>
      </c>
      <c r="FR13">
        <v>1.4999999999999999E-2</v>
      </c>
      <c r="FS13">
        <v>1.409</v>
      </c>
      <c r="FT13">
        <v>1.351</v>
      </c>
      <c r="FU13">
        <v>82.86</v>
      </c>
      <c r="FV13">
        <v>14.439</v>
      </c>
      <c r="FW13">
        <v>119.663</v>
      </c>
      <c r="FX13">
        <v>57.405000000000001</v>
      </c>
      <c r="FY13">
        <v>0.54400000000000004</v>
      </c>
      <c r="FZ13" s="44">
        <v>49.752000000000002</v>
      </c>
      <c r="GA13">
        <v>10.006</v>
      </c>
      <c r="GB13">
        <v>9.2129999999999992</v>
      </c>
      <c r="GC13">
        <v>2.286</v>
      </c>
      <c r="GD13">
        <v>0.88100000000000001</v>
      </c>
      <c r="GE13">
        <v>7.218</v>
      </c>
      <c r="GF13">
        <v>26.475000000000001</v>
      </c>
    </row>
    <row r="14" spans="1:189" s="81" customFormat="1" x14ac:dyDescent="0.25">
      <c r="A14" t="s">
        <v>447</v>
      </c>
      <c r="B14" t="s">
        <v>259</v>
      </c>
      <c r="C14" t="s">
        <v>260</v>
      </c>
      <c r="D14" t="s">
        <v>261</v>
      </c>
      <c r="E14" s="34">
        <v>45321.57708333333</v>
      </c>
      <c r="F14" s="34">
        <v>45321.580555555556</v>
      </c>
      <c r="G14" s="34">
        <v>45321.594444444447</v>
      </c>
      <c r="H14" t="s">
        <v>204</v>
      </c>
      <c r="I14"/>
      <c r="J14">
        <v>28</v>
      </c>
      <c r="K14">
        <v>250</v>
      </c>
      <c r="L14">
        <v>6.5</v>
      </c>
      <c r="M14">
        <v>60</v>
      </c>
      <c r="N14">
        <v>11</v>
      </c>
      <c r="O14">
        <v>80</v>
      </c>
      <c r="P14" t="s">
        <v>434</v>
      </c>
      <c r="Q14" t="s">
        <v>263</v>
      </c>
      <c r="R14"/>
      <c r="S14" t="s">
        <v>435</v>
      </c>
      <c r="T14"/>
      <c r="U14"/>
      <c r="V14"/>
      <c r="W14">
        <v>0.8</v>
      </c>
      <c r="X14">
        <v>27</v>
      </c>
      <c r="Y14" t="s">
        <v>264</v>
      </c>
      <c r="Z14">
        <v>0</v>
      </c>
      <c r="AA14">
        <v>5</v>
      </c>
      <c r="AB14">
        <v>20</v>
      </c>
      <c r="AC14">
        <v>33.795000000000002</v>
      </c>
      <c r="AD14">
        <v>0.187</v>
      </c>
      <c r="AE14">
        <v>34.32</v>
      </c>
      <c r="AF14">
        <v>33.15</v>
      </c>
      <c r="AG14">
        <v>25.347999999999999</v>
      </c>
      <c r="AH14">
        <v>0.155</v>
      </c>
      <c r="AI14">
        <v>25.7</v>
      </c>
      <c r="AJ14">
        <v>25</v>
      </c>
      <c r="AK14">
        <v>3.4769999999999999</v>
      </c>
      <c r="AL14">
        <v>2.9000000000000001E-2</v>
      </c>
      <c r="AM14">
        <v>3.57</v>
      </c>
      <c r="AN14">
        <v>3.39</v>
      </c>
      <c r="AO14">
        <v>34.372</v>
      </c>
      <c r="AP14">
        <v>0.433</v>
      </c>
      <c r="AQ14">
        <v>35.837000000000003</v>
      </c>
      <c r="AR14">
        <v>32.79</v>
      </c>
      <c r="AS14">
        <v>26.952000000000002</v>
      </c>
      <c r="AT14">
        <v>0.73299999999999998</v>
      </c>
      <c r="AU14">
        <v>29.16</v>
      </c>
      <c r="AV14">
        <v>24.448</v>
      </c>
      <c r="AW14">
        <v>783.995</v>
      </c>
      <c r="AX14">
        <v>21.234999999999999</v>
      </c>
      <c r="AY14">
        <v>842.03599999999994</v>
      </c>
      <c r="AZ14">
        <v>714.774</v>
      </c>
      <c r="BA14">
        <v>0.79900000000000004</v>
      </c>
      <c r="BB14">
        <v>1.4999999999999999E-2</v>
      </c>
      <c r="BC14">
        <v>0.84699999999999998</v>
      </c>
      <c r="BD14">
        <v>0.74199999999999999</v>
      </c>
      <c r="BE14">
        <v>36.725000000000001</v>
      </c>
      <c r="BF14">
        <v>0.58099999999999996</v>
      </c>
      <c r="BG14">
        <v>38.200000000000003</v>
      </c>
      <c r="BH14">
        <v>34.799999999999997</v>
      </c>
      <c r="BI14">
        <v>32.686</v>
      </c>
      <c r="BJ14">
        <v>0.32100000000000001</v>
      </c>
      <c r="BK14">
        <v>34.200000000000003</v>
      </c>
      <c r="BL14">
        <v>32.200000000000003</v>
      </c>
      <c r="BM14">
        <v>10.124000000000001</v>
      </c>
      <c r="BN14">
        <v>7.8E-2</v>
      </c>
      <c r="BO14">
        <v>10.3</v>
      </c>
      <c r="BP14">
        <v>9.9</v>
      </c>
      <c r="BQ14">
        <v>33.563000000000002</v>
      </c>
      <c r="BR14">
        <v>0.315</v>
      </c>
      <c r="BS14">
        <v>34.9</v>
      </c>
      <c r="BT14">
        <v>33</v>
      </c>
      <c r="BU14">
        <v>34.134999999999998</v>
      </c>
      <c r="BV14">
        <v>0.35499999999999998</v>
      </c>
      <c r="BW14">
        <v>35.700000000000003</v>
      </c>
      <c r="BX14">
        <v>33.700000000000003</v>
      </c>
      <c r="BY14">
        <v>6.8390000000000004</v>
      </c>
      <c r="BZ14">
        <v>1.4E-2</v>
      </c>
      <c r="CA14">
        <v>6.8760000000000003</v>
      </c>
      <c r="CB14">
        <v>6.7960000000000003</v>
      </c>
      <c r="CC14">
        <v>32.683999999999997</v>
      </c>
      <c r="CD14">
        <v>0.35199999999999998</v>
      </c>
      <c r="CE14">
        <v>34.4</v>
      </c>
      <c r="CF14">
        <v>32.200000000000003</v>
      </c>
      <c r="CG14">
        <v>32.744999999999997</v>
      </c>
      <c r="CH14">
        <v>0.34499999999999997</v>
      </c>
      <c r="CI14">
        <v>34.4</v>
      </c>
      <c r="CJ14">
        <v>32.299999999999997</v>
      </c>
      <c r="CK14">
        <v>22.138999999999999</v>
      </c>
      <c r="CL14">
        <v>0.13800000000000001</v>
      </c>
      <c r="CM14">
        <v>22.6</v>
      </c>
      <c r="CN14">
        <v>21.8</v>
      </c>
      <c r="CO14">
        <v>32.323999999999998</v>
      </c>
      <c r="CP14">
        <v>0.224</v>
      </c>
      <c r="CQ14">
        <v>32.799999999999997</v>
      </c>
      <c r="CR14">
        <v>31.5</v>
      </c>
      <c r="CS14">
        <v>2.0710000000000002</v>
      </c>
      <c r="CT14">
        <v>8.9999999999999993E-3</v>
      </c>
      <c r="CU14">
        <v>2.085</v>
      </c>
      <c r="CV14">
        <v>2.0259999999999998</v>
      </c>
      <c r="CW14">
        <v>32.573999999999998</v>
      </c>
      <c r="CX14">
        <v>0.35399999999999998</v>
      </c>
      <c r="CY14">
        <v>34.200000000000003</v>
      </c>
      <c r="CZ14">
        <v>32.1</v>
      </c>
      <c r="DA14">
        <v>273.52699999999999</v>
      </c>
      <c r="DB14">
        <v>0.626</v>
      </c>
      <c r="DC14">
        <v>275.35199999999998</v>
      </c>
      <c r="DD14">
        <v>272.28899999999999</v>
      </c>
      <c r="DE14">
        <v>39.707999999999998</v>
      </c>
      <c r="DF14">
        <v>0.25800000000000001</v>
      </c>
      <c r="DG14">
        <v>40.4</v>
      </c>
      <c r="DH14">
        <v>39.1</v>
      </c>
      <c r="DI14">
        <v>33.790999999999997</v>
      </c>
      <c r="DJ14">
        <v>0.36199999999999999</v>
      </c>
      <c r="DK14">
        <v>35.4</v>
      </c>
      <c r="DL14">
        <v>33.299999999999997</v>
      </c>
      <c r="DM14">
        <v>32.295999999999999</v>
      </c>
      <c r="DN14">
        <v>0.35099999999999998</v>
      </c>
      <c r="DO14">
        <v>33.9</v>
      </c>
      <c r="DP14">
        <v>31.8</v>
      </c>
      <c r="DQ14">
        <v>39.433999999999997</v>
      </c>
      <c r="DR14">
        <v>0.373</v>
      </c>
      <c r="DS14">
        <v>41</v>
      </c>
      <c r="DT14">
        <v>38.9</v>
      </c>
      <c r="DU14">
        <v>45.412999999999997</v>
      </c>
      <c r="DV14">
        <v>0.379</v>
      </c>
      <c r="DW14">
        <v>47</v>
      </c>
      <c r="DX14">
        <v>44.9</v>
      </c>
      <c r="DY14">
        <v>31.116</v>
      </c>
      <c r="DZ14">
        <v>0.51400000000000001</v>
      </c>
      <c r="EA14">
        <v>32.6</v>
      </c>
      <c r="EB14">
        <v>29.1</v>
      </c>
      <c r="EC14">
        <v>29.986999999999998</v>
      </c>
      <c r="ED14">
        <v>0.26400000000000001</v>
      </c>
      <c r="EE14">
        <v>30.9</v>
      </c>
      <c r="EF14">
        <v>29.4</v>
      </c>
      <c r="EG14">
        <v>22.995000000000001</v>
      </c>
      <c r="EH14">
        <v>0.35</v>
      </c>
      <c r="EI14">
        <v>23.3</v>
      </c>
      <c r="EJ14">
        <v>21.8</v>
      </c>
      <c r="EK14">
        <v>29.818999999999999</v>
      </c>
      <c r="EL14">
        <v>0.23799999999999999</v>
      </c>
      <c r="EM14">
        <v>30.9</v>
      </c>
      <c r="EN14">
        <v>29.3</v>
      </c>
      <c r="EO14">
        <v>29.696000000000002</v>
      </c>
      <c r="EP14">
        <v>0.36199999999999999</v>
      </c>
      <c r="EQ14">
        <v>31.2</v>
      </c>
      <c r="ER14">
        <v>29.1</v>
      </c>
      <c r="ES14">
        <v>3.3530000000000002</v>
      </c>
      <c r="ET14">
        <v>5.8000000000000003E-2</v>
      </c>
      <c r="EU14">
        <v>3.4540000000000002</v>
      </c>
      <c r="EV14">
        <v>2.8</v>
      </c>
      <c r="EW14">
        <v>29.516999999999999</v>
      </c>
      <c r="EX14">
        <v>0.32600000000000001</v>
      </c>
      <c r="EY14">
        <v>31.2</v>
      </c>
      <c r="EZ14">
        <v>29</v>
      </c>
      <c r="FA14">
        <v>0.92600000000000005</v>
      </c>
      <c r="FB14">
        <v>0.59299999999999997</v>
      </c>
      <c r="FC14">
        <v>1.9930000000000001</v>
      </c>
      <c r="FD14">
        <v>0</v>
      </c>
      <c r="FE14">
        <v>0.95599999999999996</v>
      </c>
      <c r="FF14">
        <v>8.0000000000000002E-3</v>
      </c>
      <c r="FG14">
        <v>0.97499999999999998</v>
      </c>
      <c r="FH14">
        <v>0.93899999999999995</v>
      </c>
      <c r="FI14">
        <v>1.6379999999999999</v>
      </c>
      <c r="FJ14">
        <v>6.0000000000000001E-3</v>
      </c>
      <c r="FK14">
        <v>1.647</v>
      </c>
      <c r="FL14">
        <v>1.619</v>
      </c>
      <c r="FM14">
        <v>2.5939999999999999</v>
      </c>
      <c r="FN14">
        <v>1.2E-2</v>
      </c>
      <c r="FO14">
        <v>2.6219999999999999</v>
      </c>
      <c r="FP14">
        <v>2.573</v>
      </c>
      <c r="FQ14">
        <v>1.714</v>
      </c>
      <c r="FR14">
        <v>1.4E-2</v>
      </c>
      <c r="FS14">
        <v>1.7410000000000001</v>
      </c>
      <c r="FT14">
        <v>1.6890000000000001</v>
      </c>
      <c r="FU14">
        <v>87.093999999999994</v>
      </c>
      <c r="FV14">
        <v>13.583</v>
      </c>
      <c r="FW14">
        <v>108.036</v>
      </c>
      <c r="FX14">
        <v>59.603000000000002</v>
      </c>
      <c r="FY14">
        <v>0.54800000000000004</v>
      </c>
      <c r="FZ14" s="44">
        <v>49.191000000000003</v>
      </c>
      <c r="GA14">
        <v>10.231</v>
      </c>
      <c r="GB14">
        <v>9.657</v>
      </c>
      <c r="GC14">
        <v>2.5579999999999998</v>
      </c>
      <c r="GD14">
        <v>0.57899999999999996</v>
      </c>
      <c r="GE14">
        <v>7.4009999999999998</v>
      </c>
      <c r="GF14">
        <v>26.896000000000001</v>
      </c>
    </row>
    <row r="15" spans="1:189" s="81" customFormat="1" x14ac:dyDescent="0.25">
      <c r="A15" t="s">
        <v>448</v>
      </c>
      <c r="B15" t="s">
        <v>259</v>
      </c>
      <c r="C15" t="s">
        <v>260</v>
      </c>
      <c r="D15" t="s">
        <v>261</v>
      </c>
      <c r="E15" s="34">
        <v>45321.594444444447</v>
      </c>
      <c r="F15" s="34">
        <v>45321.597222222219</v>
      </c>
      <c r="G15" s="34">
        <v>45321.611111111109</v>
      </c>
      <c r="H15" t="s">
        <v>204</v>
      </c>
      <c r="I15"/>
      <c r="J15">
        <v>28</v>
      </c>
      <c r="K15">
        <v>250</v>
      </c>
      <c r="L15">
        <v>6.5</v>
      </c>
      <c r="M15">
        <v>60</v>
      </c>
      <c r="N15">
        <v>11</v>
      </c>
      <c r="O15">
        <v>80</v>
      </c>
      <c r="P15" t="s">
        <v>434</v>
      </c>
      <c r="Q15" t="s">
        <v>263</v>
      </c>
      <c r="R15"/>
      <c r="S15" t="s">
        <v>435</v>
      </c>
      <c r="T15"/>
      <c r="U15"/>
      <c r="V15"/>
      <c r="W15">
        <v>0.95</v>
      </c>
      <c r="X15">
        <v>27</v>
      </c>
      <c r="Y15" t="s">
        <v>264</v>
      </c>
      <c r="Z15">
        <v>0</v>
      </c>
      <c r="AA15">
        <v>4</v>
      </c>
      <c r="AB15">
        <v>20</v>
      </c>
      <c r="AC15">
        <v>28.398</v>
      </c>
      <c r="AD15">
        <v>0.14199999999999999</v>
      </c>
      <c r="AE15">
        <v>28.79</v>
      </c>
      <c r="AF15">
        <v>27.94</v>
      </c>
      <c r="AG15">
        <v>24.297999999999998</v>
      </c>
      <c r="AH15">
        <v>0.152</v>
      </c>
      <c r="AI15">
        <v>24.6</v>
      </c>
      <c r="AJ15">
        <v>23.9</v>
      </c>
      <c r="AK15">
        <v>2.835</v>
      </c>
      <c r="AL15">
        <v>6.2E-2</v>
      </c>
      <c r="AM15">
        <v>2.99</v>
      </c>
      <c r="AN15">
        <v>2.71</v>
      </c>
      <c r="AO15">
        <v>38.476999999999997</v>
      </c>
      <c r="AP15">
        <v>0.47599999999999998</v>
      </c>
      <c r="AQ15">
        <v>40.012</v>
      </c>
      <c r="AR15">
        <v>36.942</v>
      </c>
      <c r="AS15">
        <v>27.048999999999999</v>
      </c>
      <c r="AT15">
        <v>0.78100000000000003</v>
      </c>
      <c r="AU15">
        <v>30.803999999999998</v>
      </c>
      <c r="AV15">
        <v>24.529</v>
      </c>
      <c r="AW15">
        <v>702.04100000000005</v>
      </c>
      <c r="AX15">
        <v>18.885000000000002</v>
      </c>
      <c r="AY15">
        <v>787.83500000000004</v>
      </c>
      <c r="AZ15">
        <v>642.53700000000003</v>
      </c>
      <c r="BA15">
        <v>0.95199999999999996</v>
      </c>
      <c r="BB15">
        <v>1.9E-2</v>
      </c>
      <c r="BC15">
        <v>1.04</v>
      </c>
      <c r="BD15">
        <v>0.89100000000000001</v>
      </c>
      <c r="BE15">
        <v>36.764000000000003</v>
      </c>
      <c r="BF15">
        <v>0.57099999999999995</v>
      </c>
      <c r="BG15">
        <v>38.200000000000003</v>
      </c>
      <c r="BH15">
        <v>35</v>
      </c>
      <c r="BI15">
        <v>32.972999999999999</v>
      </c>
      <c r="BJ15">
        <v>7.6999999999999999E-2</v>
      </c>
      <c r="BK15">
        <v>33.1</v>
      </c>
      <c r="BL15">
        <v>32.799999999999997</v>
      </c>
      <c r="BM15">
        <v>10.138999999999999</v>
      </c>
      <c r="BN15">
        <v>8.2000000000000003E-2</v>
      </c>
      <c r="BO15">
        <v>10.3</v>
      </c>
      <c r="BP15">
        <v>9.9</v>
      </c>
      <c r="BQ15">
        <v>34.334000000000003</v>
      </c>
      <c r="BR15">
        <v>9.0999999999999998E-2</v>
      </c>
      <c r="BS15">
        <v>34.5</v>
      </c>
      <c r="BT15">
        <v>34.1</v>
      </c>
      <c r="BU15">
        <v>34.603000000000002</v>
      </c>
      <c r="BV15">
        <v>8.5000000000000006E-2</v>
      </c>
      <c r="BW15">
        <v>34.799999999999997</v>
      </c>
      <c r="BX15">
        <v>34.4</v>
      </c>
      <c r="BY15">
        <v>6.8289999999999997</v>
      </c>
      <c r="BZ15">
        <v>1.2E-2</v>
      </c>
      <c r="CA15">
        <v>6.8620000000000001</v>
      </c>
      <c r="CB15">
        <v>6.7859999999999996</v>
      </c>
      <c r="CC15">
        <v>32.875999999999998</v>
      </c>
      <c r="CD15">
        <v>0.114</v>
      </c>
      <c r="CE15">
        <v>33.200000000000003</v>
      </c>
      <c r="CF15">
        <v>32.6</v>
      </c>
      <c r="CG15">
        <v>32.950000000000003</v>
      </c>
      <c r="CH15">
        <v>7.9000000000000001E-2</v>
      </c>
      <c r="CI15">
        <v>33.1</v>
      </c>
      <c r="CJ15">
        <v>32.799999999999997</v>
      </c>
      <c r="CK15">
        <v>22.151</v>
      </c>
      <c r="CL15">
        <v>0.14199999999999999</v>
      </c>
      <c r="CM15">
        <v>23</v>
      </c>
      <c r="CN15">
        <v>21.8</v>
      </c>
      <c r="CO15">
        <v>32.722999999999999</v>
      </c>
      <c r="CP15">
        <v>0.122</v>
      </c>
      <c r="CQ15">
        <v>33.1</v>
      </c>
      <c r="CR15">
        <v>32.4</v>
      </c>
      <c r="CS15">
        <v>2.0649999999999999</v>
      </c>
      <c r="CT15">
        <v>8.0000000000000002E-3</v>
      </c>
      <c r="CU15">
        <v>2.077</v>
      </c>
      <c r="CV15">
        <v>2.016</v>
      </c>
      <c r="CW15">
        <v>32.817999999999998</v>
      </c>
      <c r="CX15">
        <v>8.5999999999999993E-2</v>
      </c>
      <c r="CY15">
        <v>33</v>
      </c>
      <c r="CZ15">
        <v>32.6</v>
      </c>
      <c r="DA15">
        <v>288.20299999999997</v>
      </c>
      <c r="DB15">
        <v>1.181</v>
      </c>
      <c r="DC15">
        <v>289.67399999999998</v>
      </c>
      <c r="DD15">
        <v>283.26100000000002</v>
      </c>
      <c r="DE15">
        <v>38.426000000000002</v>
      </c>
      <c r="DF15">
        <v>5.7000000000000002E-2</v>
      </c>
      <c r="DG15">
        <v>38.5</v>
      </c>
      <c r="DH15">
        <v>38.299999999999997</v>
      </c>
      <c r="DI15">
        <v>33.793999999999997</v>
      </c>
      <c r="DJ15">
        <v>8.4000000000000005E-2</v>
      </c>
      <c r="DK15">
        <v>34</v>
      </c>
      <c r="DL15">
        <v>33.6</v>
      </c>
      <c r="DM15">
        <v>32.502000000000002</v>
      </c>
      <c r="DN15">
        <v>8.5000000000000006E-2</v>
      </c>
      <c r="DO15">
        <v>32.700000000000003</v>
      </c>
      <c r="DP15">
        <v>32.299999999999997</v>
      </c>
      <c r="DQ15">
        <v>39.212000000000003</v>
      </c>
      <c r="DR15">
        <v>8.7999999999999995E-2</v>
      </c>
      <c r="DS15">
        <v>39.4</v>
      </c>
      <c r="DT15">
        <v>39</v>
      </c>
      <c r="DU15">
        <v>45.164999999999999</v>
      </c>
      <c r="DV15">
        <v>0.104</v>
      </c>
      <c r="DW15">
        <v>45.4</v>
      </c>
      <c r="DX15">
        <v>44.9</v>
      </c>
      <c r="DY15">
        <v>31.166</v>
      </c>
      <c r="DZ15">
        <v>0.49</v>
      </c>
      <c r="EA15">
        <v>32.700000000000003</v>
      </c>
      <c r="EB15">
        <v>29.8</v>
      </c>
      <c r="EC15">
        <v>30.007000000000001</v>
      </c>
      <c r="ED15">
        <v>0.108</v>
      </c>
      <c r="EE15">
        <v>30.2</v>
      </c>
      <c r="EF15">
        <v>29.8</v>
      </c>
      <c r="EG15">
        <v>23.216999999999999</v>
      </c>
      <c r="EH15">
        <v>4.7E-2</v>
      </c>
      <c r="EI15">
        <v>23.3</v>
      </c>
      <c r="EJ15">
        <v>23.1</v>
      </c>
      <c r="EK15">
        <v>29.771000000000001</v>
      </c>
      <c r="EL15">
        <v>0.122</v>
      </c>
      <c r="EM15">
        <v>30.1</v>
      </c>
      <c r="EN15">
        <v>29.4</v>
      </c>
      <c r="EO15">
        <v>29.585000000000001</v>
      </c>
      <c r="EP15">
        <v>0.10199999999999999</v>
      </c>
      <c r="EQ15">
        <v>29.8</v>
      </c>
      <c r="ER15">
        <v>29.4</v>
      </c>
      <c r="ES15">
        <v>3.351</v>
      </c>
      <c r="ET15">
        <v>3.5000000000000003E-2</v>
      </c>
      <c r="EU15">
        <v>3.4180000000000001</v>
      </c>
      <c r="EV15">
        <v>3.1360000000000001</v>
      </c>
      <c r="EW15">
        <v>29.38</v>
      </c>
      <c r="EX15">
        <v>0.13500000000000001</v>
      </c>
      <c r="EY15">
        <v>29.6</v>
      </c>
      <c r="EZ15">
        <v>29.2</v>
      </c>
      <c r="FA15">
        <v>2.266</v>
      </c>
      <c r="FB15">
        <v>0.873</v>
      </c>
      <c r="FC15">
        <v>3.4159999999999999</v>
      </c>
      <c r="FD15">
        <v>0.16800000000000001</v>
      </c>
      <c r="FE15">
        <v>1.163</v>
      </c>
      <c r="FF15">
        <v>1.2E-2</v>
      </c>
      <c r="FG15">
        <v>1.1819999999999999</v>
      </c>
      <c r="FH15">
        <v>1.133</v>
      </c>
      <c r="FI15">
        <v>1.746</v>
      </c>
      <c r="FJ15">
        <v>1.2999999999999999E-2</v>
      </c>
      <c r="FK15">
        <v>1.766</v>
      </c>
      <c r="FL15">
        <v>1.7150000000000001</v>
      </c>
      <c r="FM15">
        <v>2.9089999999999998</v>
      </c>
      <c r="FN15">
        <v>2.3E-2</v>
      </c>
      <c r="FO15">
        <v>2.948</v>
      </c>
      <c r="FP15">
        <v>2.863</v>
      </c>
      <c r="FQ15">
        <v>1.502</v>
      </c>
      <c r="FR15">
        <v>1.0999999999999999E-2</v>
      </c>
      <c r="FS15">
        <v>1.5309999999999999</v>
      </c>
      <c r="FT15">
        <v>1.4850000000000001</v>
      </c>
      <c r="FU15">
        <v>78.284999999999997</v>
      </c>
      <c r="FV15">
        <v>17.504000000000001</v>
      </c>
      <c r="FW15">
        <v>123.142</v>
      </c>
      <c r="FX15">
        <v>58.595999999999997</v>
      </c>
      <c r="FY15">
        <v>0.51600000000000001</v>
      </c>
      <c r="FZ15" s="44">
        <v>52.396000000000001</v>
      </c>
      <c r="GA15">
        <v>10.202999999999999</v>
      </c>
      <c r="GB15">
        <v>9.2859999999999996</v>
      </c>
      <c r="GC15">
        <v>2.2149999999999999</v>
      </c>
      <c r="GD15">
        <v>0.98099999999999998</v>
      </c>
      <c r="GE15">
        <v>7.1</v>
      </c>
      <c r="GF15">
        <v>26.702999999999999</v>
      </c>
    </row>
    <row r="16" spans="1:189" s="81" customFormat="1" x14ac:dyDescent="0.25">
      <c r="A16" t="s">
        <v>449</v>
      </c>
      <c r="B16" t="s">
        <v>259</v>
      </c>
      <c r="C16" t="s">
        <v>260</v>
      </c>
      <c r="D16" t="s">
        <v>261</v>
      </c>
      <c r="E16" s="34">
        <v>45322.413888888892</v>
      </c>
      <c r="F16" s="34">
        <v>45322.416666666664</v>
      </c>
      <c r="G16" s="34">
        <v>45322.430555555555</v>
      </c>
      <c r="H16" t="s">
        <v>204</v>
      </c>
      <c r="I16"/>
      <c r="J16">
        <v>28</v>
      </c>
      <c r="K16">
        <v>250</v>
      </c>
      <c r="L16">
        <v>6</v>
      </c>
      <c r="M16">
        <v>45</v>
      </c>
      <c r="N16">
        <v>11</v>
      </c>
      <c r="O16">
        <v>80</v>
      </c>
      <c r="P16" t="s">
        <v>434</v>
      </c>
      <c r="Q16" t="s">
        <v>263</v>
      </c>
      <c r="R16"/>
      <c r="S16" t="s">
        <v>435</v>
      </c>
      <c r="T16"/>
      <c r="U16"/>
      <c r="V16"/>
      <c r="W16">
        <v>0.875</v>
      </c>
      <c r="X16">
        <v>27</v>
      </c>
      <c r="Y16" t="s">
        <v>264</v>
      </c>
      <c r="Z16">
        <v>0</v>
      </c>
      <c r="AA16">
        <v>4</v>
      </c>
      <c r="AB16">
        <v>20</v>
      </c>
      <c r="AC16">
        <v>30.9</v>
      </c>
      <c r="AD16">
        <v>0.14899999999999999</v>
      </c>
      <c r="AE16">
        <v>31.32</v>
      </c>
      <c r="AF16">
        <v>30.46</v>
      </c>
      <c r="AG16">
        <v>23.831</v>
      </c>
      <c r="AH16">
        <v>0.48199999999999998</v>
      </c>
      <c r="AI16">
        <v>24.9</v>
      </c>
      <c r="AJ16">
        <v>23.3</v>
      </c>
      <c r="AK16">
        <v>3.7850000000000001</v>
      </c>
      <c r="AL16">
        <v>6.6000000000000003E-2</v>
      </c>
      <c r="AM16">
        <v>3.97</v>
      </c>
      <c r="AN16">
        <v>3.61</v>
      </c>
      <c r="AO16">
        <v>35.545999999999999</v>
      </c>
      <c r="AP16">
        <v>0.52800000000000002</v>
      </c>
      <c r="AQ16">
        <v>37.018000000000001</v>
      </c>
      <c r="AR16">
        <v>33.899000000000001</v>
      </c>
      <c r="AS16">
        <v>26.974</v>
      </c>
      <c r="AT16">
        <v>0.78500000000000003</v>
      </c>
      <c r="AU16">
        <v>29.702000000000002</v>
      </c>
      <c r="AV16">
        <v>24.414999999999999</v>
      </c>
      <c r="AW16">
        <v>758.66399999999999</v>
      </c>
      <c r="AX16">
        <v>20.393999999999998</v>
      </c>
      <c r="AY16">
        <v>814.75300000000004</v>
      </c>
      <c r="AZ16">
        <v>685.202</v>
      </c>
      <c r="BA16">
        <v>0.874</v>
      </c>
      <c r="BB16">
        <v>1.7999999999999999E-2</v>
      </c>
      <c r="BC16">
        <v>0.93500000000000005</v>
      </c>
      <c r="BD16">
        <v>0.79700000000000004</v>
      </c>
      <c r="BE16">
        <v>36.71</v>
      </c>
      <c r="BF16">
        <v>0.57099999999999995</v>
      </c>
      <c r="BG16">
        <v>38.299999999999997</v>
      </c>
      <c r="BH16">
        <v>35.299999999999997</v>
      </c>
      <c r="BI16">
        <v>33.380000000000003</v>
      </c>
      <c r="BJ16">
        <v>0.67500000000000004</v>
      </c>
      <c r="BK16">
        <v>35.9</v>
      </c>
      <c r="BL16">
        <v>32.6</v>
      </c>
      <c r="BM16">
        <v>10.1</v>
      </c>
      <c r="BN16">
        <v>7.3999999999999996E-2</v>
      </c>
      <c r="BO16">
        <v>10.3</v>
      </c>
      <c r="BP16">
        <v>9.9</v>
      </c>
      <c r="BQ16">
        <v>34.518999999999998</v>
      </c>
      <c r="BR16">
        <v>0.51700000000000002</v>
      </c>
      <c r="BS16">
        <v>36.299999999999997</v>
      </c>
      <c r="BT16">
        <v>33.700000000000003</v>
      </c>
      <c r="BU16">
        <v>35.125</v>
      </c>
      <c r="BV16">
        <v>0.66500000000000004</v>
      </c>
      <c r="BW16">
        <v>37.5</v>
      </c>
      <c r="BX16">
        <v>34.200000000000003</v>
      </c>
      <c r="BY16">
        <v>6.8259999999999996</v>
      </c>
      <c r="BZ16">
        <v>1.4999999999999999E-2</v>
      </c>
      <c r="CA16">
        <v>6.8639999999999999</v>
      </c>
      <c r="CB16">
        <v>6.7779999999999996</v>
      </c>
      <c r="CC16">
        <v>33.340000000000003</v>
      </c>
      <c r="CD16">
        <v>0.54300000000000004</v>
      </c>
      <c r="CE16">
        <v>35.6</v>
      </c>
      <c r="CF16">
        <v>32.6</v>
      </c>
      <c r="CG16">
        <v>33.451999999999998</v>
      </c>
      <c r="CH16">
        <v>0.69</v>
      </c>
      <c r="CI16">
        <v>35.9</v>
      </c>
      <c r="CJ16">
        <v>32.6</v>
      </c>
      <c r="CK16">
        <v>21.946000000000002</v>
      </c>
      <c r="CL16">
        <v>0.127</v>
      </c>
      <c r="CM16">
        <v>22.7</v>
      </c>
      <c r="CN16">
        <v>21.6</v>
      </c>
      <c r="CO16">
        <v>32.314999999999998</v>
      </c>
      <c r="CP16">
        <v>0.98099999999999998</v>
      </c>
      <c r="CQ16">
        <v>33.200000000000003</v>
      </c>
      <c r="CR16">
        <v>28.1</v>
      </c>
      <c r="CS16">
        <v>2.109</v>
      </c>
      <c r="CT16">
        <v>8.9999999999999993E-3</v>
      </c>
      <c r="CU16">
        <v>2.125</v>
      </c>
      <c r="CV16">
        <v>2.0659999999999998</v>
      </c>
      <c r="CW16">
        <v>33.301000000000002</v>
      </c>
      <c r="CX16">
        <v>0.72799999999999998</v>
      </c>
      <c r="CY16">
        <v>35.9</v>
      </c>
      <c r="CZ16">
        <v>32.4</v>
      </c>
      <c r="DA16">
        <v>269.58600000000001</v>
      </c>
      <c r="DB16">
        <v>0.78900000000000003</v>
      </c>
      <c r="DC16">
        <v>271.505</v>
      </c>
      <c r="DD16">
        <v>267.44400000000002</v>
      </c>
      <c r="DE16">
        <v>38.323999999999998</v>
      </c>
      <c r="DF16">
        <v>0.29899999999999999</v>
      </c>
      <c r="DG16">
        <v>39</v>
      </c>
      <c r="DH16">
        <v>37.5</v>
      </c>
      <c r="DI16">
        <v>34.287999999999997</v>
      </c>
      <c r="DJ16">
        <v>0.72499999999999998</v>
      </c>
      <c r="DK16">
        <v>36.799999999999997</v>
      </c>
      <c r="DL16">
        <v>33.4</v>
      </c>
      <c r="DM16">
        <v>32.994</v>
      </c>
      <c r="DN16">
        <v>0.74099999999999999</v>
      </c>
      <c r="DO16">
        <v>35.6</v>
      </c>
      <c r="DP16">
        <v>32.1</v>
      </c>
      <c r="DQ16">
        <v>39.631999999999998</v>
      </c>
      <c r="DR16">
        <v>0.69599999999999995</v>
      </c>
      <c r="DS16">
        <v>42</v>
      </c>
      <c r="DT16">
        <v>38.700000000000003</v>
      </c>
      <c r="DU16">
        <v>45.46</v>
      </c>
      <c r="DV16">
        <v>0.625</v>
      </c>
      <c r="DW16">
        <v>47.7</v>
      </c>
      <c r="DX16">
        <v>44.5</v>
      </c>
      <c r="DY16">
        <v>31.047999999999998</v>
      </c>
      <c r="DZ16">
        <v>0.52900000000000003</v>
      </c>
      <c r="EA16">
        <v>32.4</v>
      </c>
      <c r="EB16">
        <v>28.3</v>
      </c>
      <c r="EC16">
        <v>30.030999999999999</v>
      </c>
      <c r="ED16">
        <v>0.46200000000000002</v>
      </c>
      <c r="EE16">
        <v>31.2</v>
      </c>
      <c r="EF16">
        <v>28.7</v>
      </c>
      <c r="EG16">
        <v>23.047999999999998</v>
      </c>
      <c r="EH16">
        <v>0.36699999999999999</v>
      </c>
      <c r="EI16">
        <v>23.4</v>
      </c>
      <c r="EJ16">
        <v>21.9</v>
      </c>
      <c r="EK16">
        <v>29.61</v>
      </c>
      <c r="EL16">
        <v>0.36399999999999999</v>
      </c>
      <c r="EM16">
        <v>30</v>
      </c>
      <c r="EN16">
        <v>27.7</v>
      </c>
      <c r="EO16">
        <v>29.811</v>
      </c>
      <c r="EP16">
        <v>0.63800000000000001</v>
      </c>
      <c r="EQ16">
        <v>33</v>
      </c>
      <c r="ER16">
        <v>28.6</v>
      </c>
      <c r="ES16">
        <v>3.3319999999999999</v>
      </c>
      <c r="ET16">
        <v>5.1999999999999998E-2</v>
      </c>
      <c r="EU16">
        <v>3.4159999999999999</v>
      </c>
      <c r="EV16">
        <v>2.8140000000000001</v>
      </c>
      <c r="EW16">
        <v>29.683</v>
      </c>
      <c r="EX16">
        <v>0.70199999999999996</v>
      </c>
      <c r="EY16">
        <v>33.200000000000003</v>
      </c>
      <c r="EZ16">
        <v>28.6</v>
      </c>
      <c r="FA16">
        <v>10.244999999999999</v>
      </c>
      <c r="FB16">
        <v>1.8080000000000001</v>
      </c>
      <c r="FC16">
        <v>13.961</v>
      </c>
      <c r="FD16">
        <v>8.0920000000000005</v>
      </c>
      <c r="FE16">
        <v>1.0980000000000001</v>
      </c>
      <c r="FF16">
        <v>8.0000000000000002E-3</v>
      </c>
      <c r="FG16">
        <v>1.1140000000000001</v>
      </c>
      <c r="FH16">
        <v>1.0760000000000001</v>
      </c>
      <c r="FI16">
        <v>1.7070000000000001</v>
      </c>
      <c r="FJ16">
        <v>0.01</v>
      </c>
      <c r="FK16">
        <v>1.726</v>
      </c>
      <c r="FL16">
        <v>1.68</v>
      </c>
      <c r="FM16">
        <v>2.806</v>
      </c>
      <c r="FN16">
        <v>1.7000000000000001E-2</v>
      </c>
      <c r="FO16">
        <v>2.8330000000000002</v>
      </c>
      <c r="FP16">
        <v>2.76</v>
      </c>
      <c r="FQ16">
        <v>1.5549999999999999</v>
      </c>
      <c r="FR16">
        <v>8.0000000000000002E-3</v>
      </c>
      <c r="FS16">
        <v>1.57</v>
      </c>
      <c r="FT16">
        <v>1.532</v>
      </c>
      <c r="FU16">
        <v>87.093999999999994</v>
      </c>
      <c r="FV16">
        <v>15.379</v>
      </c>
      <c r="FW16">
        <v>117.374</v>
      </c>
      <c r="FX16">
        <v>58.779000000000003</v>
      </c>
      <c r="FY16">
        <v>0.54200000000000004</v>
      </c>
      <c r="FZ16" s="44">
        <v>49.783999999999999</v>
      </c>
      <c r="GA16">
        <v>9.9510000000000005</v>
      </c>
      <c r="GB16">
        <v>9.125</v>
      </c>
      <c r="GC16">
        <v>2.21</v>
      </c>
      <c r="GD16">
        <v>0.753</v>
      </c>
      <c r="GE16">
        <v>6.06</v>
      </c>
      <c r="GF16">
        <v>26.72</v>
      </c>
    </row>
    <row r="17" spans="1:188" s="81" customFormat="1" x14ac:dyDescent="0.25">
      <c r="A17" t="s">
        <v>450</v>
      </c>
      <c r="B17" t="s">
        <v>259</v>
      </c>
      <c r="C17" t="s">
        <v>260</v>
      </c>
      <c r="D17" t="s">
        <v>261</v>
      </c>
      <c r="E17" s="34">
        <v>45322.46597222222</v>
      </c>
      <c r="F17" s="34">
        <v>45322.46875</v>
      </c>
      <c r="G17" s="34">
        <v>45322.482638888891</v>
      </c>
      <c r="H17" t="s">
        <v>204</v>
      </c>
      <c r="I17"/>
      <c r="J17">
        <v>28</v>
      </c>
      <c r="K17">
        <v>250</v>
      </c>
      <c r="L17">
        <v>5.5</v>
      </c>
      <c r="M17">
        <v>75</v>
      </c>
      <c r="N17">
        <v>11</v>
      </c>
      <c r="O17">
        <v>80</v>
      </c>
      <c r="P17" t="s">
        <v>434</v>
      </c>
      <c r="Q17" t="s">
        <v>263</v>
      </c>
      <c r="R17"/>
      <c r="S17" t="s">
        <v>435</v>
      </c>
      <c r="T17"/>
      <c r="U17"/>
      <c r="V17"/>
      <c r="W17">
        <v>0.8</v>
      </c>
      <c r="X17">
        <v>27</v>
      </c>
      <c r="Y17" t="s">
        <v>264</v>
      </c>
      <c r="Z17">
        <v>0</v>
      </c>
      <c r="AA17">
        <v>4</v>
      </c>
      <c r="AB17">
        <v>20</v>
      </c>
      <c r="AC17">
        <v>33.801000000000002</v>
      </c>
      <c r="AD17">
        <v>0.17799999999999999</v>
      </c>
      <c r="AE17">
        <v>34.4</v>
      </c>
      <c r="AF17">
        <v>33.29</v>
      </c>
      <c r="AG17">
        <v>25.847999999999999</v>
      </c>
      <c r="AH17">
        <v>0.28799999999999998</v>
      </c>
      <c r="AI17">
        <v>26.6</v>
      </c>
      <c r="AJ17">
        <v>25.5</v>
      </c>
      <c r="AK17">
        <v>5.0460000000000003</v>
      </c>
      <c r="AL17">
        <v>3.5999999999999997E-2</v>
      </c>
      <c r="AM17">
        <v>5.15</v>
      </c>
      <c r="AN17">
        <v>4.9400000000000004</v>
      </c>
      <c r="AO17">
        <v>30.8</v>
      </c>
      <c r="AP17">
        <v>0.42099999999999999</v>
      </c>
      <c r="AQ17">
        <v>32.366</v>
      </c>
      <c r="AR17">
        <v>28.966999999999999</v>
      </c>
      <c r="AS17">
        <v>27.021000000000001</v>
      </c>
      <c r="AT17">
        <v>0.79</v>
      </c>
      <c r="AU17">
        <v>29.106999999999999</v>
      </c>
      <c r="AV17">
        <v>23.773</v>
      </c>
      <c r="AW17">
        <v>876.51700000000005</v>
      </c>
      <c r="AX17">
        <v>23.806000000000001</v>
      </c>
      <c r="AY17">
        <v>944.029</v>
      </c>
      <c r="AZ17">
        <v>776.57399999999996</v>
      </c>
      <c r="BA17">
        <v>0.8</v>
      </c>
      <c r="BB17">
        <v>1.6E-2</v>
      </c>
      <c r="BC17">
        <v>0.84299999999999997</v>
      </c>
      <c r="BD17">
        <v>0.752</v>
      </c>
      <c r="BE17">
        <v>36.590000000000003</v>
      </c>
      <c r="BF17">
        <v>0.57899999999999996</v>
      </c>
      <c r="BG17">
        <v>38.1</v>
      </c>
      <c r="BH17">
        <v>35.1</v>
      </c>
      <c r="BI17">
        <v>33.029000000000003</v>
      </c>
      <c r="BJ17">
        <v>0.72599999999999998</v>
      </c>
      <c r="BK17">
        <v>35.4</v>
      </c>
      <c r="BL17">
        <v>32.299999999999997</v>
      </c>
      <c r="BM17">
        <v>10.000999999999999</v>
      </c>
      <c r="BN17">
        <v>7.8E-2</v>
      </c>
      <c r="BO17">
        <v>10.199999999999999</v>
      </c>
      <c r="BP17">
        <v>9.8000000000000007</v>
      </c>
      <c r="BQ17">
        <v>33.994</v>
      </c>
      <c r="BR17">
        <v>0.59</v>
      </c>
      <c r="BS17">
        <v>35.700000000000003</v>
      </c>
      <c r="BT17">
        <v>33.200000000000003</v>
      </c>
      <c r="BU17">
        <v>34.664999999999999</v>
      </c>
      <c r="BV17">
        <v>0.75900000000000001</v>
      </c>
      <c r="BW17">
        <v>36.9</v>
      </c>
      <c r="BX17">
        <v>33.799999999999997</v>
      </c>
      <c r="BY17">
        <v>6.843</v>
      </c>
      <c r="BZ17">
        <v>1.4E-2</v>
      </c>
      <c r="CA17">
        <v>6.8780000000000001</v>
      </c>
      <c r="CB17">
        <v>6.798</v>
      </c>
      <c r="CC17">
        <v>33.052</v>
      </c>
      <c r="CD17">
        <v>0.68600000000000005</v>
      </c>
      <c r="CE17">
        <v>35.4</v>
      </c>
      <c r="CF17">
        <v>32.4</v>
      </c>
      <c r="CG17">
        <v>33.131999999999998</v>
      </c>
      <c r="CH17">
        <v>0.74199999999999999</v>
      </c>
      <c r="CI17">
        <v>35.5</v>
      </c>
      <c r="CJ17">
        <v>32.4</v>
      </c>
      <c r="CK17">
        <v>21.963999999999999</v>
      </c>
      <c r="CL17">
        <v>0.128</v>
      </c>
      <c r="CM17">
        <v>22.7</v>
      </c>
      <c r="CN17">
        <v>21.6</v>
      </c>
      <c r="CO17">
        <v>31.738</v>
      </c>
      <c r="CP17">
        <v>1.35</v>
      </c>
      <c r="CQ17">
        <v>32.9</v>
      </c>
      <c r="CR17">
        <v>26.2</v>
      </c>
      <c r="CS17">
        <v>2.1669999999999998</v>
      </c>
      <c r="CT17">
        <v>0.01</v>
      </c>
      <c r="CU17">
        <v>2.1920000000000002</v>
      </c>
      <c r="CV17">
        <v>2.1120000000000001</v>
      </c>
      <c r="CW17">
        <v>32.972999999999999</v>
      </c>
      <c r="CX17">
        <v>0.80300000000000005</v>
      </c>
      <c r="CY17">
        <v>35.5</v>
      </c>
      <c r="CZ17">
        <v>32.1</v>
      </c>
      <c r="DA17">
        <v>271.31299999999999</v>
      </c>
      <c r="DB17">
        <v>0.67500000000000004</v>
      </c>
      <c r="DC17">
        <v>272.64499999999998</v>
      </c>
      <c r="DD17">
        <v>268.22800000000001</v>
      </c>
      <c r="DE17">
        <v>39.917999999999999</v>
      </c>
      <c r="DF17">
        <v>0.34499999999999997</v>
      </c>
      <c r="DG17">
        <v>40.700000000000003</v>
      </c>
      <c r="DH17">
        <v>39.1</v>
      </c>
      <c r="DI17">
        <v>34.152000000000001</v>
      </c>
      <c r="DJ17">
        <v>0.76700000000000002</v>
      </c>
      <c r="DK17">
        <v>36.6</v>
      </c>
      <c r="DL17">
        <v>33.299999999999997</v>
      </c>
      <c r="DM17">
        <v>32.631999999999998</v>
      </c>
      <c r="DN17">
        <v>0.73799999999999999</v>
      </c>
      <c r="DO17">
        <v>35.200000000000003</v>
      </c>
      <c r="DP17">
        <v>31.9</v>
      </c>
      <c r="DQ17">
        <v>39.627000000000002</v>
      </c>
      <c r="DR17">
        <v>0.73699999999999999</v>
      </c>
      <c r="DS17">
        <v>41.9</v>
      </c>
      <c r="DT17">
        <v>38.799999999999997</v>
      </c>
      <c r="DU17">
        <v>45.591000000000001</v>
      </c>
      <c r="DV17">
        <v>0.66900000000000004</v>
      </c>
      <c r="DW17">
        <v>47.7</v>
      </c>
      <c r="DX17">
        <v>44.7</v>
      </c>
      <c r="DY17">
        <v>31.135999999999999</v>
      </c>
      <c r="DZ17">
        <v>0.54300000000000004</v>
      </c>
      <c r="EA17">
        <v>32.5</v>
      </c>
      <c r="EB17">
        <v>28.4</v>
      </c>
      <c r="EC17">
        <v>30.24</v>
      </c>
      <c r="ED17">
        <v>0.77900000000000003</v>
      </c>
      <c r="EE17">
        <v>33.200000000000003</v>
      </c>
      <c r="EF17">
        <v>29.1</v>
      </c>
      <c r="EG17">
        <v>23.1</v>
      </c>
      <c r="EH17">
        <v>0.41599999999999998</v>
      </c>
      <c r="EI17">
        <v>23.7</v>
      </c>
      <c r="EJ17">
        <v>21.9</v>
      </c>
      <c r="EK17">
        <v>29.414000000000001</v>
      </c>
      <c r="EL17">
        <v>0.57899999999999996</v>
      </c>
      <c r="EM17">
        <v>30</v>
      </c>
      <c r="EN17">
        <v>26.4</v>
      </c>
      <c r="EO17">
        <v>30.094999999999999</v>
      </c>
      <c r="EP17">
        <v>1.1459999999999999</v>
      </c>
      <c r="EQ17">
        <v>33.9</v>
      </c>
      <c r="ER17">
        <v>28.9</v>
      </c>
      <c r="ES17">
        <v>3.3340000000000001</v>
      </c>
      <c r="ET17">
        <v>6.0999999999999999E-2</v>
      </c>
      <c r="EU17">
        <v>3.4460000000000002</v>
      </c>
      <c r="EV17">
        <v>2.806</v>
      </c>
      <c r="EW17">
        <v>29.715</v>
      </c>
      <c r="EX17">
        <v>0.80800000000000005</v>
      </c>
      <c r="EY17">
        <v>33.200000000000003</v>
      </c>
      <c r="EZ17">
        <v>28.8</v>
      </c>
      <c r="FA17">
        <v>2.4</v>
      </c>
      <c r="FB17">
        <v>0.751</v>
      </c>
      <c r="FC17">
        <v>4.3719999999999999</v>
      </c>
      <c r="FD17">
        <v>1.1399999999999999</v>
      </c>
      <c r="FE17">
        <v>1.0369999999999999</v>
      </c>
      <c r="FF17">
        <v>8.9999999999999993E-3</v>
      </c>
      <c r="FG17">
        <v>1.0589999999999999</v>
      </c>
      <c r="FH17">
        <v>1.016</v>
      </c>
      <c r="FI17">
        <v>1.742</v>
      </c>
      <c r="FJ17">
        <v>6.0000000000000001E-3</v>
      </c>
      <c r="FK17">
        <v>1.7529999999999999</v>
      </c>
      <c r="FL17">
        <v>1.7290000000000001</v>
      </c>
      <c r="FM17">
        <v>2.778</v>
      </c>
      <c r="FN17">
        <v>1.2999999999999999E-2</v>
      </c>
      <c r="FO17">
        <v>2.8119999999999998</v>
      </c>
      <c r="FP17">
        <v>2.7589999999999999</v>
      </c>
      <c r="FQ17">
        <v>1.68</v>
      </c>
      <c r="FR17">
        <v>1.2999999999999999E-2</v>
      </c>
      <c r="FS17">
        <v>1.7210000000000001</v>
      </c>
      <c r="FT17">
        <v>1.6559999999999999</v>
      </c>
      <c r="FU17">
        <v>103.46899999999999</v>
      </c>
      <c r="FV17">
        <v>19.724</v>
      </c>
      <c r="FW17">
        <v>152.989</v>
      </c>
      <c r="FX17">
        <v>68.575000000000003</v>
      </c>
      <c r="FY17">
        <v>0.58699999999999997</v>
      </c>
      <c r="FZ17" s="44">
        <v>46.042999999999999</v>
      </c>
      <c r="GA17">
        <v>10.211</v>
      </c>
      <c r="GB17">
        <v>9.375</v>
      </c>
      <c r="GC17">
        <v>2.6040000000000001</v>
      </c>
      <c r="GD17">
        <v>0.60299999999999998</v>
      </c>
      <c r="GE17">
        <v>6.4260000000000002</v>
      </c>
      <c r="GF17">
        <v>26.533000000000001</v>
      </c>
    </row>
    <row r="18" spans="1:188" s="81" customFormat="1" x14ac:dyDescent="0.25">
      <c r="A18" t="s">
        <v>451</v>
      </c>
      <c r="B18" t="s">
        <v>259</v>
      </c>
      <c r="C18" t="s">
        <v>260</v>
      </c>
      <c r="D18" t="s">
        <v>261</v>
      </c>
      <c r="E18" s="34">
        <v>45322.513888888891</v>
      </c>
      <c r="F18" s="34">
        <v>45322.51666666667</v>
      </c>
      <c r="G18" s="34">
        <v>45322.530555555553</v>
      </c>
      <c r="H18" t="s">
        <v>204</v>
      </c>
      <c r="I18"/>
      <c r="J18">
        <v>28</v>
      </c>
      <c r="K18">
        <v>250</v>
      </c>
      <c r="L18">
        <v>5.5</v>
      </c>
      <c r="M18">
        <v>75</v>
      </c>
      <c r="N18">
        <v>11</v>
      </c>
      <c r="O18">
        <v>80</v>
      </c>
      <c r="P18" t="s">
        <v>434</v>
      </c>
      <c r="Q18" t="s">
        <v>263</v>
      </c>
      <c r="R18"/>
      <c r="S18" t="s">
        <v>435</v>
      </c>
      <c r="T18"/>
      <c r="U18"/>
      <c r="V18"/>
      <c r="W18">
        <v>0.95</v>
      </c>
      <c r="X18">
        <v>27</v>
      </c>
      <c r="Y18" t="s">
        <v>264</v>
      </c>
      <c r="Z18">
        <v>0</v>
      </c>
      <c r="AA18">
        <v>4</v>
      </c>
      <c r="AB18">
        <v>20</v>
      </c>
      <c r="AC18">
        <v>28.398</v>
      </c>
      <c r="AD18">
        <v>0.152</v>
      </c>
      <c r="AE18">
        <v>28.82</v>
      </c>
      <c r="AF18">
        <v>27.96</v>
      </c>
      <c r="AG18">
        <v>25.757999999999999</v>
      </c>
      <c r="AH18">
        <v>0.252</v>
      </c>
      <c r="AI18">
        <v>26.4</v>
      </c>
      <c r="AJ18">
        <v>25.2</v>
      </c>
      <c r="AK18">
        <v>4.3070000000000004</v>
      </c>
      <c r="AL18">
        <v>0.04</v>
      </c>
      <c r="AM18">
        <v>4.4400000000000004</v>
      </c>
      <c r="AN18">
        <v>4.1900000000000004</v>
      </c>
      <c r="AO18">
        <v>35.384999999999998</v>
      </c>
      <c r="AP18">
        <v>0.33100000000000002</v>
      </c>
      <c r="AQ18">
        <v>36.808999999999997</v>
      </c>
      <c r="AR18">
        <v>34.01</v>
      </c>
      <c r="AS18">
        <v>26.978999999999999</v>
      </c>
      <c r="AT18">
        <v>0.71099999999999997</v>
      </c>
      <c r="AU18">
        <v>28.913</v>
      </c>
      <c r="AV18">
        <v>24.768999999999998</v>
      </c>
      <c r="AW18">
        <v>760.73099999999999</v>
      </c>
      <c r="AX18">
        <v>19.143000000000001</v>
      </c>
      <c r="AY18">
        <v>813.01300000000003</v>
      </c>
      <c r="AZ18">
        <v>700.49099999999999</v>
      </c>
      <c r="BA18">
        <v>0.95099999999999996</v>
      </c>
      <c r="BB18">
        <v>1.7000000000000001E-2</v>
      </c>
      <c r="BC18">
        <v>0.999</v>
      </c>
      <c r="BD18">
        <v>0.89100000000000001</v>
      </c>
      <c r="BE18">
        <v>36.707999999999998</v>
      </c>
      <c r="BF18">
        <v>0.55800000000000005</v>
      </c>
      <c r="BG18">
        <v>38</v>
      </c>
      <c r="BH18">
        <v>35</v>
      </c>
      <c r="BI18">
        <v>33.146999999999998</v>
      </c>
      <c r="BJ18">
        <v>0.216</v>
      </c>
      <c r="BK18">
        <v>33.700000000000003</v>
      </c>
      <c r="BL18">
        <v>32.700000000000003</v>
      </c>
      <c r="BM18">
        <v>10.164999999999999</v>
      </c>
      <c r="BN18">
        <v>7.8E-2</v>
      </c>
      <c r="BO18">
        <v>10.3</v>
      </c>
      <c r="BP18">
        <v>10</v>
      </c>
      <c r="BQ18">
        <v>34.473999999999997</v>
      </c>
      <c r="BR18">
        <v>0.19600000000000001</v>
      </c>
      <c r="BS18">
        <v>34.9</v>
      </c>
      <c r="BT18">
        <v>34.1</v>
      </c>
      <c r="BU18">
        <v>34.89</v>
      </c>
      <c r="BV18">
        <v>0.21299999999999999</v>
      </c>
      <c r="BW18">
        <v>35.4</v>
      </c>
      <c r="BX18">
        <v>34.4</v>
      </c>
      <c r="BY18">
        <v>6.8150000000000004</v>
      </c>
      <c r="BZ18">
        <v>1.2E-2</v>
      </c>
      <c r="CA18">
        <v>6.8620000000000001</v>
      </c>
      <c r="CB18">
        <v>6.7779999999999996</v>
      </c>
      <c r="CC18">
        <v>33.128999999999998</v>
      </c>
      <c r="CD18">
        <v>0.245</v>
      </c>
      <c r="CE18">
        <v>33.6</v>
      </c>
      <c r="CF18">
        <v>32.6</v>
      </c>
      <c r="CG18">
        <v>33.15</v>
      </c>
      <c r="CH18">
        <v>0.219</v>
      </c>
      <c r="CI18">
        <v>33.6</v>
      </c>
      <c r="CJ18">
        <v>32.700000000000003</v>
      </c>
      <c r="CK18">
        <v>22.047000000000001</v>
      </c>
      <c r="CL18">
        <v>0.14299999999999999</v>
      </c>
      <c r="CM18">
        <v>22.7</v>
      </c>
      <c r="CN18">
        <v>21.7</v>
      </c>
      <c r="CO18">
        <v>32.945</v>
      </c>
      <c r="CP18">
        <v>0.158</v>
      </c>
      <c r="CQ18">
        <v>33.4</v>
      </c>
      <c r="CR18">
        <v>32.4</v>
      </c>
      <c r="CS18">
        <v>2.121</v>
      </c>
      <c r="CT18">
        <v>8.9999999999999993E-3</v>
      </c>
      <c r="CU18">
        <v>2.137</v>
      </c>
      <c r="CV18">
        <v>2.0819999999999999</v>
      </c>
      <c r="CW18">
        <v>33.005000000000003</v>
      </c>
      <c r="CX18">
        <v>0.217</v>
      </c>
      <c r="CY18">
        <v>33.5</v>
      </c>
      <c r="CZ18">
        <v>32.5</v>
      </c>
      <c r="DA18">
        <v>283.75400000000002</v>
      </c>
      <c r="DB18">
        <v>1.095</v>
      </c>
      <c r="DC18">
        <v>285.25599999999997</v>
      </c>
      <c r="DD18">
        <v>280.55399999999997</v>
      </c>
      <c r="DE18">
        <v>38.923999999999999</v>
      </c>
      <c r="DF18">
        <v>0.182</v>
      </c>
      <c r="DG18">
        <v>39.299999999999997</v>
      </c>
      <c r="DH18">
        <v>38.6</v>
      </c>
      <c r="DI18">
        <v>33.975000000000001</v>
      </c>
      <c r="DJ18">
        <v>0.22900000000000001</v>
      </c>
      <c r="DK18">
        <v>34.5</v>
      </c>
      <c r="DL18">
        <v>33.5</v>
      </c>
      <c r="DM18">
        <v>32.683</v>
      </c>
      <c r="DN18">
        <v>0.22500000000000001</v>
      </c>
      <c r="DO18">
        <v>33.200000000000003</v>
      </c>
      <c r="DP18">
        <v>32.200000000000003</v>
      </c>
      <c r="DQ18">
        <v>39.226999999999997</v>
      </c>
      <c r="DR18">
        <v>0.26300000000000001</v>
      </c>
      <c r="DS18">
        <v>40.1</v>
      </c>
      <c r="DT18">
        <v>38.700000000000003</v>
      </c>
      <c r="DU18">
        <v>45.247</v>
      </c>
      <c r="DV18">
        <v>0.33200000000000002</v>
      </c>
      <c r="DW18">
        <v>46.6</v>
      </c>
      <c r="DX18">
        <v>44.7</v>
      </c>
      <c r="DY18">
        <v>30.983000000000001</v>
      </c>
      <c r="DZ18">
        <v>0.69599999999999995</v>
      </c>
      <c r="EA18">
        <v>32.700000000000003</v>
      </c>
      <c r="EB18">
        <v>27.9</v>
      </c>
      <c r="EC18">
        <v>30.088999999999999</v>
      </c>
      <c r="ED18">
        <v>0.35499999999999998</v>
      </c>
      <c r="EE18">
        <v>31.1</v>
      </c>
      <c r="EF18">
        <v>29.1</v>
      </c>
      <c r="EG18">
        <v>23.209</v>
      </c>
      <c r="EH18">
        <v>4.8000000000000001E-2</v>
      </c>
      <c r="EI18">
        <v>23.3</v>
      </c>
      <c r="EJ18">
        <v>23.1</v>
      </c>
      <c r="EK18">
        <v>29.762</v>
      </c>
      <c r="EL18">
        <v>0.185</v>
      </c>
      <c r="EM18">
        <v>30.3</v>
      </c>
      <c r="EN18">
        <v>29.4</v>
      </c>
      <c r="EO18">
        <v>29.620999999999999</v>
      </c>
      <c r="EP18">
        <v>0.30399999999999999</v>
      </c>
      <c r="EQ18">
        <v>30.4</v>
      </c>
      <c r="ER18">
        <v>28.8</v>
      </c>
      <c r="ES18">
        <v>3.3029999999999999</v>
      </c>
      <c r="ET18">
        <v>0.107</v>
      </c>
      <c r="EU18">
        <v>3.4</v>
      </c>
      <c r="EV18">
        <v>2.7280000000000002</v>
      </c>
      <c r="EW18">
        <v>29.431999999999999</v>
      </c>
      <c r="EX18">
        <v>0.29199999999999998</v>
      </c>
      <c r="EY18">
        <v>30</v>
      </c>
      <c r="EZ18">
        <v>28.8</v>
      </c>
      <c r="FA18">
        <v>2.1720000000000002</v>
      </c>
      <c r="FB18">
        <v>0.753</v>
      </c>
      <c r="FC18">
        <v>3.5419999999999998</v>
      </c>
      <c r="FD18">
        <v>0.58099999999999996</v>
      </c>
      <c r="FE18">
        <v>1.244</v>
      </c>
      <c r="FF18">
        <v>1.0999999999999999E-2</v>
      </c>
      <c r="FG18">
        <v>1.2609999999999999</v>
      </c>
      <c r="FH18">
        <v>1.2150000000000001</v>
      </c>
      <c r="FI18">
        <v>1.8380000000000001</v>
      </c>
      <c r="FJ18">
        <v>8.0000000000000002E-3</v>
      </c>
      <c r="FK18">
        <v>1.847</v>
      </c>
      <c r="FL18">
        <v>1.8120000000000001</v>
      </c>
      <c r="FM18">
        <v>3.0830000000000002</v>
      </c>
      <c r="FN18">
        <v>1.7000000000000001E-2</v>
      </c>
      <c r="FO18">
        <v>3.101</v>
      </c>
      <c r="FP18">
        <v>3.0289999999999999</v>
      </c>
      <c r="FQ18">
        <v>1.478</v>
      </c>
      <c r="FR18">
        <v>0.01</v>
      </c>
      <c r="FS18">
        <v>1.498</v>
      </c>
      <c r="FT18">
        <v>1.4590000000000001</v>
      </c>
      <c r="FU18">
        <v>81.040000000000006</v>
      </c>
      <c r="FV18">
        <v>11.782</v>
      </c>
      <c r="FW18">
        <v>97.049000000000007</v>
      </c>
      <c r="FX18">
        <v>58.503999999999998</v>
      </c>
      <c r="FY18">
        <v>0.54700000000000004</v>
      </c>
      <c r="FZ18" s="44">
        <v>49.314</v>
      </c>
      <c r="GA18">
        <v>10.257</v>
      </c>
      <c r="GB18">
        <v>8.9489999999999998</v>
      </c>
      <c r="GC18">
        <v>2.202</v>
      </c>
      <c r="GD18">
        <v>0.94099999999999995</v>
      </c>
      <c r="GE18">
        <v>6.6020000000000003</v>
      </c>
      <c r="GF18">
        <v>26.623999999999999</v>
      </c>
    </row>
    <row r="19" spans="1:188" s="81" customFormat="1" x14ac:dyDescent="0.25">
      <c r="A19" t="s">
        <v>452</v>
      </c>
      <c r="B19" t="s">
        <v>259</v>
      </c>
      <c r="C19" t="s">
        <v>260</v>
      </c>
      <c r="D19" t="s">
        <v>261</v>
      </c>
      <c r="E19" s="34">
        <v>45322.563888888886</v>
      </c>
      <c r="F19" s="34">
        <v>45322.566666666666</v>
      </c>
      <c r="G19" s="34">
        <v>45322.580555555556</v>
      </c>
      <c r="H19" t="s">
        <v>204</v>
      </c>
      <c r="I19"/>
      <c r="J19">
        <v>28</v>
      </c>
      <c r="K19">
        <v>250</v>
      </c>
      <c r="L19">
        <v>6.5</v>
      </c>
      <c r="M19">
        <v>75</v>
      </c>
      <c r="N19">
        <v>11</v>
      </c>
      <c r="O19">
        <v>80</v>
      </c>
      <c r="P19" t="s">
        <v>434</v>
      </c>
      <c r="Q19" t="s">
        <v>263</v>
      </c>
      <c r="R19"/>
      <c r="S19" t="s">
        <v>435</v>
      </c>
      <c r="T19"/>
      <c r="U19"/>
      <c r="V19"/>
      <c r="W19">
        <v>0.8</v>
      </c>
      <c r="X19">
        <v>27</v>
      </c>
      <c r="Y19" t="s">
        <v>264</v>
      </c>
      <c r="Z19">
        <v>0</v>
      </c>
      <c r="AA19">
        <v>4</v>
      </c>
      <c r="AB19">
        <v>20</v>
      </c>
      <c r="AC19">
        <v>33.798999999999999</v>
      </c>
      <c r="AD19">
        <v>0.182</v>
      </c>
      <c r="AE19">
        <v>34.31</v>
      </c>
      <c r="AF19">
        <v>33.33</v>
      </c>
      <c r="AG19">
        <v>25.539000000000001</v>
      </c>
      <c r="AH19">
        <v>1.3959999999999999</v>
      </c>
      <c r="AI19">
        <v>27.4</v>
      </c>
      <c r="AJ19">
        <v>23.1</v>
      </c>
      <c r="AK19">
        <v>3.4670000000000001</v>
      </c>
      <c r="AL19">
        <v>2.7E-2</v>
      </c>
      <c r="AM19">
        <v>3.54</v>
      </c>
      <c r="AN19">
        <v>3.38</v>
      </c>
      <c r="AO19">
        <v>34.049999999999997</v>
      </c>
      <c r="AP19">
        <v>0.51500000000000001</v>
      </c>
      <c r="AQ19">
        <v>35.770000000000003</v>
      </c>
      <c r="AR19">
        <v>32.619999999999997</v>
      </c>
      <c r="AS19">
        <v>27.009</v>
      </c>
      <c r="AT19">
        <v>0.76200000000000001</v>
      </c>
      <c r="AU19">
        <v>29.12</v>
      </c>
      <c r="AV19">
        <v>24.574999999999999</v>
      </c>
      <c r="AW19">
        <v>792.14099999999996</v>
      </c>
      <c r="AX19">
        <v>21.045999999999999</v>
      </c>
      <c r="AY19">
        <v>854.21299999999997</v>
      </c>
      <c r="AZ19">
        <v>717.97799999999995</v>
      </c>
      <c r="BA19">
        <v>0.79900000000000004</v>
      </c>
      <c r="BB19">
        <v>1.4999999999999999E-2</v>
      </c>
      <c r="BC19">
        <v>0.85599999999999998</v>
      </c>
      <c r="BD19">
        <v>0.73799999999999999</v>
      </c>
      <c r="BE19">
        <v>36.752000000000002</v>
      </c>
      <c r="BF19">
        <v>0.56000000000000005</v>
      </c>
      <c r="BG19">
        <v>38.4</v>
      </c>
      <c r="BH19">
        <v>35</v>
      </c>
      <c r="BI19">
        <v>32.884</v>
      </c>
      <c r="BJ19">
        <v>0.71799999999999997</v>
      </c>
      <c r="BK19">
        <v>34.799999999999997</v>
      </c>
      <c r="BL19">
        <v>32</v>
      </c>
      <c r="BM19">
        <v>10.134</v>
      </c>
      <c r="BN19">
        <v>7.8E-2</v>
      </c>
      <c r="BO19">
        <v>10.3</v>
      </c>
      <c r="BP19">
        <v>9.9</v>
      </c>
      <c r="BQ19">
        <v>33.796999999999997</v>
      </c>
      <c r="BR19">
        <v>0.59699999999999998</v>
      </c>
      <c r="BS19">
        <v>35.299999999999997</v>
      </c>
      <c r="BT19">
        <v>33.1</v>
      </c>
      <c r="BU19">
        <v>34.369999999999997</v>
      </c>
      <c r="BV19">
        <v>0.73699999999999999</v>
      </c>
      <c r="BW19">
        <v>36.299999999999997</v>
      </c>
      <c r="BX19">
        <v>33.5</v>
      </c>
      <c r="BY19">
        <v>6.8470000000000004</v>
      </c>
      <c r="BZ19">
        <v>1.4E-2</v>
      </c>
      <c r="CA19">
        <v>6.8860000000000001</v>
      </c>
      <c r="CB19">
        <v>6.79</v>
      </c>
      <c r="CC19">
        <v>32.825000000000003</v>
      </c>
      <c r="CD19">
        <v>0.70199999999999996</v>
      </c>
      <c r="CE19">
        <v>34.799999999999997</v>
      </c>
      <c r="CF19">
        <v>32</v>
      </c>
      <c r="CG19">
        <v>32.927999999999997</v>
      </c>
      <c r="CH19">
        <v>0.751</v>
      </c>
      <c r="CI19">
        <v>34.9</v>
      </c>
      <c r="CJ19">
        <v>32.1</v>
      </c>
      <c r="CK19">
        <v>22.029</v>
      </c>
      <c r="CL19">
        <v>0.14899999999999999</v>
      </c>
      <c r="CM19">
        <v>22.7</v>
      </c>
      <c r="CN19">
        <v>21.4</v>
      </c>
      <c r="CO19">
        <v>31.617000000000001</v>
      </c>
      <c r="CP19">
        <v>1.272</v>
      </c>
      <c r="CQ19">
        <v>32.6</v>
      </c>
      <c r="CR19">
        <v>26.1</v>
      </c>
      <c r="CS19">
        <v>2.15</v>
      </c>
      <c r="CT19">
        <v>0.01</v>
      </c>
      <c r="CU19">
        <v>2.1779999999999999</v>
      </c>
      <c r="CV19">
        <v>2.105</v>
      </c>
      <c r="CW19">
        <v>32.783000000000001</v>
      </c>
      <c r="CX19">
        <v>0.77600000000000002</v>
      </c>
      <c r="CY19">
        <v>34.799999999999997</v>
      </c>
      <c r="CZ19">
        <v>31.9</v>
      </c>
      <c r="DA19">
        <v>279.61099999999999</v>
      </c>
      <c r="DB19">
        <v>2.2890000000000001</v>
      </c>
      <c r="DC19">
        <v>283.404</v>
      </c>
      <c r="DD19">
        <v>274.14100000000002</v>
      </c>
      <c r="DE19">
        <v>38.945999999999998</v>
      </c>
      <c r="DF19">
        <v>0.38600000000000001</v>
      </c>
      <c r="DG19">
        <v>40</v>
      </c>
      <c r="DH19">
        <v>37.9</v>
      </c>
      <c r="DI19">
        <v>33.887</v>
      </c>
      <c r="DJ19">
        <v>0.75700000000000001</v>
      </c>
      <c r="DK19">
        <v>35.9</v>
      </c>
      <c r="DL19">
        <v>33</v>
      </c>
      <c r="DM19">
        <v>32.445999999999998</v>
      </c>
      <c r="DN19">
        <v>0.76200000000000001</v>
      </c>
      <c r="DO19">
        <v>34.6</v>
      </c>
      <c r="DP19">
        <v>31.6</v>
      </c>
      <c r="DQ19">
        <v>39.225000000000001</v>
      </c>
      <c r="DR19">
        <v>0.72799999999999998</v>
      </c>
      <c r="DS19">
        <v>41.1</v>
      </c>
      <c r="DT19">
        <v>38.299999999999997</v>
      </c>
      <c r="DU19">
        <v>45.185000000000002</v>
      </c>
      <c r="DV19">
        <v>0.69599999999999995</v>
      </c>
      <c r="DW19">
        <v>47</v>
      </c>
      <c r="DX19">
        <v>44.2</v>
      </c>
      <c r="DY19">
        <v>30.765000000000001</v>
      </c>
      <c r="DZ19">
        <v>0.50700000000000001</v>
      </c>
      <c r="EA19">
        <v>32.200000000000003</v>
      </c>
      <c r="EB19">
        <v>29.2</v>
      </c>
      <c r="EC19">
        <v>30.233000000000001</v>
      </c>
      <c r="ED19">
        <v>0.80300000000000005</v>
      </c>
      <c r="EE19">
        <v>33</v>
      </c>
      <c r="EF19">
        <v>29</v>
      </c>
      <c r="EG19">
        <v>22.643000000000001</v>
      </c>
      <c r="EH19">
        <v>0.46100000000000002</v>
      </c>
      <c r="EI19">
        <v>23.2</v>
      </c>
      <c r="EJ19">
        <v>21.6</v>
      </c>
      <c r="EK19">
        <v>29.478999999999999</v>
      </c>
      <c r="EL19">
        <v>0.65800000000000003</v>
      </c>
      <c r="EM19">
        <v>30.1</v>
      </c>
      <c r="EN19">
        <v>26.2</v>
      </c>
      <c r="EO19">
        <v>29.97</v>
      </c>
      <c r="EP19">
        <v>1.018</v>
      </c>
      <c r="EQ19">
        <v>33.299999999999997</v>
      </c>
      <c r="ER19">
        <v>28.7</v>
      </c>
      <c r="ES19">
        <v>3.4180000000000001</v>
      </c>
      <c r="ET19">
        <v>3.4000000000000002E-2</v>
      </c>
      <c r="EU19">
        <v>3.496</v>
      </c>
      <c r="EV19">
        <v>3.3140000000000001</v>
      </c>
      <c r="EW19">
        <v>29.66</v>
      </c>
      <c r="EX19">
        <v>0.82699999999999996</v>
      </c>
      <c r="EY19">
        <v>32.6</v>
      </c>
      <c r="EZ19">
        <v>28.6</v>
      </c>
      <c r="FA19">
        <v>3.238</v>
      </c>
      <c r="FB19">
        <v>1.1140000000000001</v>
      </c>
      <c r="FC19">
        <v>5.234</v>
      </c>
      <c r="FD19">
        <v>1.367</v>
      </c>
      <c r="FE19">
        <v>0.95599999999999996</v>
      </c>
      <c r="FF19">
        <v>1.7000000000000001E-2</v>
      </c>
      <c r="FG19">
        <v>0.98</v>
      </c>
      <c r="FH19">
        <v>0.91900000000000004</v>
      </c>
      <c r="FI19">
        <v>1.675</v>
      </c>
      <c r="FJ19">
        <v>1.0999999999999999E-2</v>
      </c>
      <c r="FK19">
        <v>1.7010000000000001</v>
      </c>
      <c r="FL19">
        <v>1.647</v>
      </c>
      <c r="FM19">
        <v>2.6309999999999998</v>
      </c>
      <c r="FN19">
        <v>1.9E-2</v>
      </c>
      <c r="FO19">
        <v>2.6629999999999998</v>
      </c>
      <c r="FP19">
        <v>2.589</v>
      </c>
      <c r="FQ19">
        <v>1.752</v>
      </c>
      <c r="FR19">
        <v>3.5000000000000003E-2</v>
      </c>
      <c r="FS19">
        <v>1.8169999999999999</v>
      </c>
      <c r="FT19">
        <v>1.706</v>
      </c>
      <c r="FU19">
        <v>90.325999999999993</v>
      </c>
      <c r="FV19">
        <v>14.792</v>
      </c>
      <c r="FW19">
        <v>115.54300000000001</v>
      </c>
      <c r="FX19">
        <v>65.554000000000002</v>
      </c>
      <c r="FY19">
        <v>0.55600000000000005</v>
      </c>
      <c r="FZ19" s="44">
        <v>48.594999999999999</v>
      </c>
      <c r="GA19">
        <v>10.085000000000001</v>
      </c>
      <c r="GB19">
        <v>9.032</v>
      </c>
      <c r="GC19">
        <v>2.4369999999999998</v>
      </c>
      <c r="GD19">
        <v>0.61499999999999999</v>
      </c>
      <c r="GE19">
        <v>7.117</v>
      </c>
      <c r="GF19">
        <v>25.742999999999999</v>
      </c>
    </row>
    <row r="20" spans="1:188" s="81" customFormat="1" x14ac:dyDescent="0.25">
      <c r="A20" t="s">
        <v>453</v>
      </c>
      <c r="B20" t="s">
        <v>259</v>
      </c>
      <c r="C20" t="s">
        <v>260</v>
      </c>
      <c r="D20" t="s">
        <v>261</v>
      </c>
      <c r="E20" s="34">
        <v>45322.581250000003</v>
      </c>
      <c r="F20" s="34">
        <v>45322.584027777775</v>
      </c>
      <c r="G20" s="34">
        <v>45322.597916666666</v>
      </c>
      <c r="H20" t="s">
        <v>204</v>
      </c>
      <c r="I20"/>
      <c r="J20">
        <v>28</v>
      </c>
      <c r="K20">
        <v>250</v>
      </c>
      <c r="L20">
        <v>6.5</v>
      </c>
      <c r="M20">
        <v>75</v>
      </c>
      <c r="N20">
        <v>11</v>
      </c>
      <c r="O20">
        <v>80</v>
      </c>
      <c r="P20" t="s">
        <v>434</v>
      </c>
      <c r="Q20" t="s">
        <v>263</v>
      </c>
      <c r="R20"/>
      <c r="S20" t="s">
        <v>435</v>
      </c>
      <c r="T20"/>
      <c r="U20"/>
      <c r="V20"/>
      <c r="W20">
        <v>0.95</v>
      </c>
      <c r="X20">
        <v>27</v>
      </c>
      <c r="Y20" t="s">
        <v>264</v>
      </c>
      <c r="Z20">
        <v>0</v>
      </c>
      <c r="AA20">
        <v>4</v>
      </c>
      <c r="AB20">
        <v>20</v>
      </c>
      <c r="AC20">
        <v>28.396000000000001</v>
      </c>
      <c r="AD20">
        <v>0.14799999999999999</v>
      </c>
      <c r="AE20">
        <v>28.9</v>
      </c>
      <c r="AF20">
        <v>28</v>
      </c>
      <c r="AG20">
        <v>22.452999999999999</v>
      </c>
      <c r="AH20">
        <v>0.47799999999999998</v>
      </c>
      <c r="AI20">
        <v>23.7</v>
      </c>
      <c r="AJ20">
        <v>21.9</v>
      </c>
      <c r="AK20">
        <v>2.8730000000000002</v>
      </c>
      <c r="AL20">
        <v>5.2999999999999999E-2</v>
      </c>
      <c r="AM20">
        <v>2.98</v>
      </c>
      <c r="AN20">
        <v>2.75</v>
      </c>
      <c r="AO20">
        <v>38.735999999999997</v>
      </c>
      <c r="AP20">
        <v>0.55300000000000005</v>
      </c>
      <c r="AQ20">
        <v>40.231000000000002</v>
      </c>
      <c r="AR20">
        <v>37.076000000000001</v>
      </c>
      <c r="AS20">
        <v>26.97</v>
      </c>
      <c r="AT20">
        <v>0.78900000000000003</v>
      </c>
      <c r="AU20">
        <v>29.167000000000002</v>
      </c>
      <c r="AV20">
        <v>24.260999999999999</v>
      </c>
      <c r="AW20">
        <v>695.29200000000003</v>
      </c>
      <c r="AX20">
        <v>18.016999999999999</v>
      </c>
      <c r="AY20">
        <v>747.73400000000004</v>
      </c>
      <c r="AZ20">
        <v>636.58600000000001</v>
      </c>
      <c r="BA20">
        <v>0.95</v>
      </c>
      <c r="BB20">
        <v>0.02</v>
      </c>
      <c r="BC20">
        <v>1.014</v>
      </c>
      <c r="BD20">
        <v>0.875</v>
      </c>
      <c r="BE20">
        <v>36.720999999999997</v>
      </c>
      <c r="BF20">
        <v>0.61499999999999999</v>
      </c>
      <c r="BG20">
        <v>38.299999999999997</v>
      </c>
      <c r="BH20">
        <v>35</v>
      </c>
      <c r="BI20">
        <v>33</v>
      </c>
      <c r="BJ20">
        <v>0.111</v>
      </c>
      <c r="BK20">
        <v>33.299999999999997</v>
      </c>
      <c r="BL20">
        <v>32.799999999999997</v>
      </c>
      <c r="BM20">
        <v>10.125</v>
      </c>
      <c r="BN20">
        <v>7.6999999999999999E-2</v>
      </c>
      <c r="BO20">
        <v>10.3</v>
      </c>
      <c r="BP20">
        <v>9.9</v>
      </c>
      <c r="BQ20">
        <v>34.265000000000001</v>
      </c>
      <c r="BR20">
        <v>0.108</v>
      </c>
      <c r="BS20">
        <v>34.5</v>
      </c>
      <c r="BT20">
        <v>34.1</v>
      </c>
      <c r="BU20">
        <v>34.671999999999997</v>
      </c>
      <c r="BV20">
        <v>0.114</v>
      </c>
      <c r="BW20">
        <v>34.9</v>
      </c>
      <c r="BX20">
        <v>34.5</v>
      </c>
      <c r="BY20">
        <v>6.8220000000000001</v>
      </c>
      <c r="BZ20">
        <v>1.2E-2</v>
      </c>
      <c r="CA20">
        <v>6.8639999999999999</v>
      </c>
      <c r="CB20">
        <v>6.7880000000000003</v>
      </c>
      <c r="CC20">
        <v>32.908000000000001</v>
      </c>
      <c r="CD20">
        <v>0.156</v>
      </c>
      <c r="CE20">
        <v>33.200000000000003</v>
      </c>
      <c r="CF20">
        <v>32.6</v>
      </c>
      <c r="CG20">
        <v>32.976999999999997</v>
      </c>
      <c r="CH20">
        <v>0.113</v>
      </c>
      <c r="CI20">
        <v>33.200000000000003</v>
      </c>
      <c r="CJ20">
        <v>32.799999999999997</v>
      </c>
      <c r="CK20">
        <v>22.052</v>
      </c>
      <c r="CL20">
        <v>0.14899999999999999</v>
      </c>
      <c r="CM20">
        <v>23</v>
      </c>
      <c r="CN20">
        <v>21.6</v>
      </c>
      <c r="CO20">
        <v>32.74</v>
      </c>
      <c r="CP20">
        <v>0.14000000000000001</v>
      </c>
      <c r="CQ20">
        <v>33.1</v>
      </c>
      <c r="CR20">
        <v>32.4</v>
      </c>
      <c r="CS20">
        <v>2.1309999999999998</v>
      </c>
      <c r="CT20">
        <v>0.01</v>
      </c>
      <c r="CU20">
        <v>2.149</v>
      </c>
      <c r="CV20">
        <v>2.0739999999999998</v>
      </c>
      <c r="CW20">
        <v>32.844000000000001</v>
      </c>
      <c r="CX20">
        <v>0.11899999999999999</v>
      </c>
      <c r="CY20">
        <v>33.1</v>
      </c>
      <c r="CZ20">
        <v>32.6</v>
      </c>
      <c r="DA20">
        <v>290.96199999999999</v>
      </c>
      <c r="DB20">
        <v>0.875</v>
      </c>
      <c r="DC20">
        <v>292.666</v>
      </c>
      <c r="DD20">
        <v>289.10399999999998</v>
      </c>
      <c r="DE20">
        <v>37.524999999999999</v>
      </c>
      <c r="DF20">
        <v>0.11899999999999999</v>
      </c>
      <c r="DG20">
        <v>37.700000000000003</v>
      </c>
      <c r="DH20">
        <v>37.299999999999997</v>
      </c>
      <c r="DI20">
        <v>33.732999999999997</v>
      </c>
      <c r="DJ20">
        <v>0.122</v>
      </c>
      <c r="DK20">
        <v>34</v>
      </c>
      <c r="DL20">
        <v>33.5</v>
      </c>
      <c r="DM20">
        <v>32.518000000000001</v>
      </c>
      <c r="DN20">
        <v>0.121</v>
      </c>
      <c r="DO20">
        <v>32.799999999999997</v>
      </c>
      <c r="DP20">
        <v>32.299999999999997</v>
      </c>
      <c r="DQ20">
        <v>38.856999999999999</v>
      </c>
      <c r="DR20">
        <v>0.124</v>
      </c>
      <c r="DS20">
        <v>39.1</v>
      </c>
      <c r="DT20">
        <v>38.6</v>
      </c>
      <c r="DU20">
        <v>44.838000000000001</v>
      </c>
      <c r="DV20">
        <v>0.13</v>
      </c>
      <c r="DW20">
        <v>45.1</v>
      </c>
      <c r="DX20">
        <v>44.6</v>
      </c>
      <c r="DY20">
        <v>30.866</v>
      </c>
      <c r="DZ20">
        <v>0.47299999999999998</v>
      </c>
      <c r="EA20">
        <v>32.1</v>
      </c>
      <c r="EB20">
        <v>29.7</v>
      </c>
      <c r="EC20">
        <v>30.018000000000001</v>
      </c>
      <c r="ED20">
        <v>0.153</v>
      </c>
      <c r="EE20">
        <v>30.5</v>
      </c>
      <c r="EF20">
        <v>29.6</v>
      </c>
      <c r="EG20">
        <v>23.271999999999998</v>
      </c>
      <c r="EH20">
        <v>5.0999999999999997E-2</v>
      </c>
      <c r="EI20">
        <v>23.4</v>
      </c>
      <c r="EJ20">
        <v>23.1</v>
      </c>
      <c r="EK20">
        <v>29.824000000000002</v>
      </c>
      <c r="EL20">
        <v>0.129</v>
      </c>
      <c r="EM20">
        <v>30.3</v>
      </c>
      <c r="EN20">
        <v>29.6</v>
      </c>
      <c r="EO20">
        <v>29.603000000000002</v>
      </c>
      <c r="EP20">
        <v>0.14299999999999999</v>
      </c>
      <c r="EQ20">
        <v>30</v>
      </c>
      <c r="ER20">
        <v>29.2</v>
      </c>
      <c r="ES20">
        <v>3.399</v>
      </c>
      <c r="ET20">
        <v>2.7E-2</v>
      </c>
      <c r="EU20">
        <v>3.452</v>
      </c>
      <c r="EV20">
        <v>3.3079999999999998</v>
      </c>
      <c r="EW20">
        <v>29.407</v>
      </c>
      <c r="EX20">
        <v>0.151</v>
      </c>
      <c r="EY20">
        <v>29.8</v>
      </c>
      <c r="EZ20">
        <v>29.2</v>
      </c>
      <c r="FA20">
        <v>2.2290000000000001</v>
      </c>
      <c r="FB20">
        <v>1.081</v>
      </c>
      <c r="FC20">
        <v>4.0279999999999996</v>
      </c>
      <c r="FD20">
        <v>0</v>
      </c>
      <c r="FE20">
        <v>1.167</v>
      </c>
      <c r="FF20">
        <v>1.4E-2</v>
      </c>
      <c r="FG20">
        <v>1.1919999999999999</v>
      </c>
      <c r="FH20">
        <v>1.1419999999999999</v>
      </c>
      <c r="FI20">
        <v>1.768</v>
      </c>
      <c r="FJ20">
        <v>7.0000000000000001E-3</v>
      </c>
      <c r="FK20">
        <v>1.7789999999999999</v>
      </c>
      <c r="FL20">
        <v>1.752</v>
      </c>
      <c r="FM20">
        <v>2.9350000000000001</v>
      </c>
      <c r="FN20">
        <v>1.4E-2</v>
      </c>
      <c r="FO20">
        <v>2.964</v>
      </c>
      <c r="FP20">
        <v>2.91</v>
      </c>
      <c r="FQ20">
        <v>1.516</v>
      </c>
      <c r="FR20">
        <v>0.02</v>
      </c>
      <c r="FS20">
        <v>1.5529999999999999</v>
      </c>
      <c r="FT20">
        <v>1.4790000000000001</v>
      </c>
      <c r="FU20">
        <v>78.777000000000001</v>
      </c>
      <c r="FV20">
        <v>15.074</v>
      </c>
      <c r="FW20">
        <v>108.58499999999999</v>
      </c>
      <c r="FX20">
        <v>53.377000000000002</v>
      </c>
      <c r="FY20">
        <v>0.52100000000000002</v>
      </c>
      <c r="FZ20" s="44">
        <v>51.781999999999996</v>
      </c>
      <c r="GA20">
        <v>10.153</v>
      </c>
      <c r="GB20">
        <v>8.6969999999999992</v>
      </c>
      <c r="GC20">
        <v>2.0619999999999998</v>
      </c>
      <c r="GD20">
        <v>0.91200000000000003</v>
      </c>
      <c r="GE20">
        <v>6.96</v>
      </c>
      <c r="GF20">
        <v>25.861999999999998</v>
      </c>
    </row>
    <row r="21" spans="1:188" s="81" customFormat="1" x14ac:dyDescent="0.25">
      <c r="E21" s="82"/>
      <c r="F21" s="82"/>
      <c r="G21" s="82"/>
    </row>
    <row r="22" spans="1:188" s="81" customFormat="1" x14ac:dyDescent="0.25">
      <c r="E22" s="82"/>
      <c r="F22" s="82"/>
      <c r="G22" s="82"/>
    </row>
    <row r="23" spans="1:188" s="81" customFormat="1" x14ac:dyDescent="0.25">
      <c r="E23" s="82"/>
      <c r="F23" s="82"/>
      <c r="G23" s="8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3228C-9E10-4884-845E-FF5CCDB4799D}">
  <dimension ref="A1:M18"/>
  <sheetViews>
    <sheetView workbookViewId="0">
      <selection activeCell="D30" sqref="D30"/>
    </sheetView>
  </sheetViews>
  <sheetFormatPr defaultColWidth="35.140625" defaultRowHeight="15" x14ac:dyDescent="0.25"/>
  <cols>
    <col min="1" max="1" width="14" style="44" bestFit="1" customWidth="1"/>
    <col min="2" max="2" width="6.140625" bestFit="1" customWidth="1"/>
    <col min="3" max="3" width="13.7109375" bestFit="1" customWidth="1"/>
    <col min="4" max="5" width="13.5703125" bestFit="1" customWidth="1"/>
    <col min="6" max="6" width="13.42578125" bestFit="1" customWidth="1"/>
    <col min="7" max="7" width="8.7109375" bestFit="1" customWidth="1"/>
    <col min="8" max="8" width="16.5703125" bestFit="1" customWidth="1"/>
    <col min="9" max="9" width="15.85546875" bestFit="1" customWidth="1"/>
    <col min="10" max="10" width="12.7109375" bestFit="1" customWidth="1"/>
    <col min="11" max="11" width="16.28515625" bestFit="1" customWidth="1"/>
    <col min="12" max="12" width="12.28515625" bestFit="1" customWidth="1"/>
    <col min="13" max="13" width="12.85546875" bestFit="1" customWidth="1"/>
  </cols>
  <sheetData>
    <row r="1" spans="1:13" s="44" customFormat="1" ht="45.75" thickBot="1" x14ac:dyDescent="0.3">
      <c r="A1" s="76" t="s">
        <v>22</v>
      </c>
      <c r="B1" s="77" t="s">
        <v>454</v>
      </c>
      <c r="C1" s="74" t="s">
        <v>455</v>
      </c>
      <c r="D1" s="74" t="s">
        <v>456</v>
      </c>
      <c r="E1" s="74" t="s">
        <v>457</v>
      </c>
      <c r="F1" s="74" t="s">
        <v>458</v>
      </c>
      <c r="G1" s="74" t="s">
        <v>459</v>
      </c>
      <c r="H1" s="74" t="s">
        <v>30</v>
      </c>
      <c r="I1" s="74" t="s">
        <v>31</v>
      </c>
      <c r="J1" s="74" t="s">
        <v>460</v>
      </c>
      <c r="K1" s="74" t="s">
        <v>461</v>
      </c>
      <c r="L1" s="74" t="s">
        <v>462</v>
      </c>
      <c r="M1" s="75" t="s">
        <v>463</v>
      </c>
    </row>
    <row r="2" spans="1:13" x14ac:dyDescent="0.25">
      <c r="A2" s="78"/>
      <c r="B2" s="65"/>
      <c r="C2" s="66"/>
      <c r="D2" s="67"/>
      <c r="E2" s="67"/>
      <c r="F2" s="67"/>
      <c r="G2" s="68"/>
      <c r="H2" s="69"/>
      <c r="I2" s="70"/>
      <c r="J2" s="70"/>
      <c r="K2" s="71"/>
      <c r="L2" s="72"/>
      <c r="M2" s="73"/>
    </row>
    <row r="3" spans="1:13" x14ac:dyDescent="0.25">
      <c r="A3" s="79"/>
      <c r="B3" s="63"/>
      <c r="C3" s="48"/>
      <c r="D3" s="49"/>
      <c r="E3" s="49"/>
      <c r="F3" s="49"/>
      <c r="G3" s="50"/>
      <c r="H3" s="51"/>
      <c r="I3" s="47"/>
      <c r="J3" s="47"/>
      <c r="K3" s="52"/>
      <c r="L3" s="53"/>
      <c r="M3" s="54"/>
    </row>
    <row r="4" spans="1:13" x14ac:dyDescent="0.25">
      <c r="A4" s="79"/>
      <c r="B4" s="63"/>
      <c r="C4" s="48"/>
      <c r="D4" s="49"/>
      <c r="E4" s="49"/>
      <c r="F4" s="49"/>
      <c r="G4" s="50"/>
      <c r="H4" s="51"/>
      <c r="I4" s="47"/>
      <c r="J4" s="47"/>
      <c r="K4" s="52"/>
      <c r="L4" s="53"/>
      <c r="M4" s="54"/>
    </row>
    <row r="5" spans="1:13" x14ac:dyDescent="0.25">
      <c r="A5" s="79"/>
      <c r="B5" s="63"/>
      <c r="C5" s="48"/>
      <c r="D5" s="49"/>
      <c r="E5" s="49"/>
      <c r="F5" s="49"/>
      <c r="G5" s="50"/>
      <c r="H5" s="51"/>
      <c r="I5" s="47"/>
      <c r="J5" s="47"/>
      <c r="K5" s="52"/>
      <c r="L5" s="53"/>
      <c r="M5" s="54"/>
    </row>
    <row r="6" spans="1:13" x14ac:dyDescent="0.25">
      <c r="A6" s="79"/>
      <c r="B6" s="63"/>
      <c r="C6" s="48"/>
      <c r="D6" s="49"/>
      <c r="E6" s="49"/>
      <c r="F6" s="49"/>
      <c r="G6" s="50"/>
      <c r="H6" s="51"/>
      <c r="I6" s="47"/>
      <c r="J6" s="47"/>
      <c r="K6" s="52"/>
      <c r="L6" s="53"/>
      <c r="M6" s="54"/>
    </row>
    <row r="7" spans="1:13" x14ac:dyDescent="0.25">
      <c r="A7" s="79"/>
      <c r="B7" s="63"/>
      <c r="C7" s="48"/>
      <c r="D7" s="49"/>
      <c r="E7" s="49"/>
      <c r="F7" s="49"/>
      <c r="G7" s="50"/>
      <c r="H7" s="51"/>
      <c r="I7" s="47"/>
      <c r="J7" s="47"/>
      <c r="K7" s="52"/>
      <c r="L7" s="53"/>
      <c r="M7" s="54"/>
    </row>
    <row r="8" spans="1:13" x14ac:dyDescent="0.25">
      <c r="A8" s="79"/>
      <c r="B8" s="63"/>
      <c r="C8" s="48"/>
      <c r="D8" s="49"/>
      <c r="E8" s="49"/>
      <c r="F8" s="49"/>
      <c r="G8" s="50"/>
      <c r="H8" s="51"/>
      <c r="I8" s="47"/>
      <c r="J8" s="47"/>
      <c r="K8" s="52"/>
      <c r="L8" s="53"/>
      <c r="M8" s="54"/>
    </row>
    <row r="9" spans="1:13" x14ac:dyDescent="0.25">
      <c r="A9" s="79"/>
      <c r="B9" s="63"/>
      <c r="C9" s="48"/>
      <c r="D9" s="49"/>
      <c r="E9" s="49"/>
      <c r="F9" s="49"/>
      <c r="G9" s="50"/>
      <c r="H9" s="51"/>
      <c r="I9" s="47"/>
      <c r="J9" s="47"/>
      <c r="K9" s="52"/>
      <c r="L9" s="53"/>
      <c r="M9" s="54"/>
    </row>
    <row r="10" spans="1:13" x14ac:dyDescent="0.25">
      <c r="A10" s="79"/>
      <c r="B10" s="63"/>
      <c r="C10" s="48"/>
      <c r="D10" s="49"/>
      <c r="E10" s="49"/>
      <c r="F10" s="49"/>
      <c r="G10" s="50"/>
      <c r="H10" s="51"/>
      <c r="I10" s="47"/>
      <c r="J10" s="47"/>
      <c r="K10" s="52"/>
      <c r="L10" s="53"/>
      <c r="M10" s="54"/>
    </row>
    <row r="11" spans="1:13" x14ac:dyDescent="0.25">
      <c r="A11" s="79"/>
      <c r="B11" s="63"/>
      <c r="C11" s="48"/>
      <c r="D11" s="49"/>
      <c r="E11" s="49"/>
      <c r="F11" s="49"/>
      <c r="G11" s="50"/>
      <c r="H11" s="51"/>
      <c r="I11" s="47"/>
      <c r="J11" s="47"/>
      <c r="K11" s="52"/>
      <c r="L11" s="53"/>
      <c r="M11" s="54"/>
    </row>
    <row r="12" spans="1:13" x14ac:dyDescent="0.25">
      <c r="A12" s="79"/>
      <c r="B12" s="63"/>
      <c r="C12" s="48"/>
      <c r="D12" s="49"/>
      <c r="E12" s="49"/>
      <c r="F12" s="49"/>
      <c r="G12" s="50"/>
      <c r="H12" s="51"/>
      <c r="I12" s="47"/>
      <c r="J12" s="47"/>
      <c r="K12" s="52"/>
      <c r="L12" s="53"/>
      <c r="M12" s="54"/>
    </row>
    <row r="13" spans="1:13" x14ac:dyDescent="0.25">
      <c r="A13" s="79"/>
      <c r="B13" s="63"/>
      <c r="C13" s="48"/>
      <c r="D13" s="49"/>
      <c r="E13" s="49"/>
      <c r="F13" s="49"/>
      <c r="G13" s="50"/>
      <c r="H13" s="51"/>
      <c r="I13" s="47"/>
      <c r="J13" s="47"/>
      <c r="K13" s="52"/>
      <c r="L13" s="53"/>
      <c r="M13" s="54"/>
    </row>
    <row r="14" spans="1:13" x14ac:dyDescent="0.25">
      <c r="A14" s="79"/>
      <c r="B14" s="63"/>
      <c r="C14" s="48"/>
      <c r="D14" s="49"/>
      <c r="E14" s="49"/>
      <c r="F14" s="49"/>
      <c r="G14" s="50"/>
      <c r="H14" s="51"/>
      <c r="I14" s="47"/>
      <c r="J14" s="47"/>
      <c r="K14" s="52"/>
      <c r="L14" s="53"/>
      <c r="M14" s="54"/>
    </row>
    <row r="15" spans="1:13" x14ac:dyDescent="0.25">
      <c r="A15" s="79"/>
      <c r="B15" s="63"/>
      <c r="C15" s="48"/>
      <c r="D15" s="49"/>
      <c r="E15" s="49"/>
      <c r="F15" s="49"/>
      <c r="G15" s="50"/>
      <c r="H15" s="51"/>
      <c r="I15" s="47"/>
      <c r="J15" s="47"/>
      <c r="K15" s="52"/>
      <c r="L15" s="53"/>
      <c r="M15" s="54"/>
    </row>
    <row r="16" spans="1:13" x14ac:dyDescent="0.25">
      <c r="A16" s="79"/>
      <c r="B16" s="63"/>
      <c r="C16" s="48"/>
      <c r="D16" s="49"/>
      <c r="E16" s="49"/>
      <c r="F16" s="49"/>
      <c r="G16" s="50"/>
      <c r="H16" s="51"/>
      <c r="I16" s="47"/>
      <c r="J16" s="47"/>
      <c r="K16" s="52"/>
      <c r="L16" s="53"/>
      <c r="M16" s="54"/>
    </row>
    <row r="17" spans="1:13" x14ac:dyDescent="0.25">
      <c r="A17" s="79"/>
      <c r="B17" s="63"/>
      <c r="C17" s="48"/>
      <c r="D17" s="49"/>
      <c r="E17" s="49"/>
      <c r="F17" s="49"/>
      <c r="G17" s="50"/>
      <c r="H17" s="51"/>
      <c r="I17" s="47"/>
      <c r="J17" s="47"/>
      <c r="K17" s="52"/>
      <c r="L17" s="53"/>
      <c r="M17" s="54"/>
    </row>
    <row r="18" spans="1:13" ht="15.75" thickBot="1" x14ac:dyDescent="0.3">
      <c r="A18" s="80"/>
      <c r="B18" s="64"/>
      <c r="C18" s="56"/>
      <c r="D18" s="57"/>
      <c r="E18" s="57"/>
      <c r="F18" s="57"/>
      <c r="G18" s="58"/>
      <c r="H18" s="59"/>
      <c r="I18" s="55"/>
      <c r="J18" s="55"/>
      <c r="K18" s="60"/>
      <c r="L18" s="61"/>
      <c r="M18" s="6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dlc_DocId xmlns="720d4d5f-a87c-4f91-b184-cbc4f03337fc">N2RND-1238433313-10841</_dlc_DocId>
    <_dlc_DocIdUrl xmlns="720d4d5f-a87c-4f91-b184-cbc4f03337fc">
      <Url>https://n2applied.sharepoint.com/sites/RD/_layouts/15/DocIdRedir.aspx?ID=N2RND-1238433313-10841</Url>
      <Description>N2RND-1238433313-10841</Description>
    </_dlc_DocIdUrl>
    <lcf76f155ced4ddcb4097134ff3c332f xmlns="e3c93d26-dd3c-48c9-b92b-8b1a790f7c4c">
      <Terms xmlns="http://schemas.microsoft.com/office/infopath/2007/PartnerControls"/>
    </lcf76f155ced4ddcb4097134ff3c332f>
    <Waitingfor xmlns="e3c93d26-dd3c-48c9-b92b-8b1a790f7c4c" xsi:nil="true"/>
    <TaxCatchAll xmlns="022dcefc-e3d2-4a0c-a467-52db9d9f1f76" xsi:nil="true"/>
    <Main_x0020_project xmlns="720d4d5f-a87c-4f91-b184-cbc4f03337fc">NEO-23</Main_x0020_project>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15E43AB43267FA43BB4657FE10817DC3" ma:contentTypeVersion="23" ma:contentTypeDescription="Create a new document." ma:contentTypeScope="" ma:versionID="440279797717701964b65fc74ed04f59">
  <xsd:schema xmlns:xsd="http://www.w3.org/2001/XMLSchema" xmlns:xs="http://www.w3.org/2001/XMLSchema" xmlns:p="http://schemas.microsoft.com/office/2006/metadata/properties" xmlns:ns2="720d4d5f-a87c-4f91-b184-cbc4f03337fc" xmlns:ns3="e3c93d26-dd3c-48c9-b92b-8b1a790f7c4c" xmlns:ns4="022dcefc-e3d2-4a0c-a467-52db9d9f1f76" targetNamespace="http://schemas.microsoft.com/office/2006/metadata/properties" ma:root="true" ma:fieldsID="9694aaf1dd5c61dc2112bc55162107fe" ns2:_="" ns3:_="" ns4:_="">
    <xsd:import namespace="720d4d5f-a87c-4f91-b184-cbc4f03337fc"/>
    <xsd:import namespace="e3c93d26-dd3c-48c9-b92b-8b1a790f7c4c"/>
    <xsd:import namespace="022dcefc-e3d2-4a0c-a467-52db9d9f1f76"/>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AutoKeyPoints" minOccurs="0"/>
                <xsd:element ref="ns3:MediaServiceKeyPoints" minOccurs="0"/>
                <xsd:element ref="ns2:SharedWithUsers" minOccurs="0"/>
                <xsd:element ref="ns2:SharedWithDetails" minOccurs="0"/>
                <xsd:element ref="ns3:Waitingfor" minOccurs="0"/>
                <xsd:element ref="ns3:MediaServiceDateTaken" minOccurs="0"/>
                <xsd:element ref="ns3:MediaServiceLocation" minOccurs="0"/>
                <xsd:element ref="ns3:MediaServiceGenerationTime" minOccurs="0"/>
                <xsd:element ref="ns3:MediaServiceEventHashCode" minOccurs="0"/>
                <xsd:element ref="ns3:MediaLengthInSeconds" minOccurs="0"/>
                <xsd:element ref="ns3:MediaServiceAutoTags" minOccurs="0"/>
                <xsd:element ref="ns4:TaxCatchAll" minOccurs="0"/>
                <xsd:element ref="ns3:MediaServiceOCR" minOccurs="0"/>
                <xsd:element ref="ns3:lcf76f155ced4ddcb4097134ff3c332f" minOccurs="0"/>
                <xsd:element ref="ns2:Main_x0020_projec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0d4d5f-a87c-4f91-b184-cbc4f03337fc"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Main_x0020_project" ma:index="28" nillable="true" ma:displayName="Main project" ma:description="Enter the name of the relevant mangement level project" ma:format="RadioButtons" ma:internalName="Main_x0020_project">
      <xsd:simpleType>
        <xsd:union memberTypes="dms:Text">
          <xsd:simpleType>
            <xsd:restriction base="dms:Choice">
              <xsd:enumeration value="604 Plasma 40"/>
              <xsd:enumeration value="605 HNO3 Platform"/>
              <xsd:enumeration value="606 Nitrate Applications"/>
              <xsd:enumeration value="Other"/>
              <xsd:enumeration value="600 Plasma 50 (exp.)"/>
              <xsd:enumeration value="600 Plasma 50 (Scanarc)"/>
              <xsd:enumeration value="601 NEO 90"/>
              <xsd:enumeration value="602 Environmental doc."/>
              <xsd:enumeration value="603 Test efficiency"/>
            </xsd:restriction>
          </xsd:simpleType>
        </xsd:union>
      </xsd:simpleType>
    </xsd:element>
  </xsd:schema>
  <xsd:schema xmlns:xsd="http://www.w3.org/2001/XMLSchema" xmlns:xs="http://www.w3.org/2001/XMLSchema" xmlns:dms="http://schemas.microsoft.com/office/2006/documentManagement/types" xmlns:pc="http://schemas.microsoft.com/office/infopath/2007/PartnerControls" targetNamespace="e3c93d26-dd3c-48c9-b92b-8b1a790f7c4c"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Waitingfor" ma:index="17" nillable="true" ma:displayName="Waiting for" ma:format="Dropdown" ma:internalName="Waitingfor">
      <xsd:simpleType>
        <xsd:restriction base="dms:Text">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element name="MediaServiceAutoTags" ma:index="23" nillable="true" ma:displayName="Tags" ma:internalName="MediaServiceAutoTags" ma:readOnly="true">
      <xsd:simpleType>
        <xsd:restriction base="dms:Text"/>
      </xsd:simpleType>
    </xsd:element>
    <xsd:element name="MediaServiceOCR" ma:index="25" nillable="true" ma:displayName="Extracted Text" ma:internalName="MediaServiceOCR" ma:readOnly="true">
      <xsd:simpleType>
        <xsd:restriction base="dms:Note">
          <xsd:maxLength value="255"/>
        </xsd:restriction>
      </xsd:simpleType>
    </xsd:element>
    <xsd:element name="lcf76f155ced4ddcb4097134ff3c332f" ma:index="27" nillable="true" ma:taxonomy="true" ma:internalName="lcf76f155ced4ddcb4097134ff3c332f" ma:taxonomyFieldName="MediaServiceImageTags" ma:displayName="Image Tags" ma:readOnly="false" ma:fieldId="{5cf76f15-5ced-4ddc-b409-7134ff3c332f}" ma:taxonomyMulti="true" ma:sspId="4b76f682-37b6-412d-aa8b-943e4a18782c"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9" nillable="true" ma:displayName="MediaServiceObjectDetectorVersions" ma:hidden="true" ma:indexed="true" ma:internalName="MediaServiceObjectDetectorVersions" ma:readOnly="true">
      <xsd:simpleType>
        <xsd:restriction base="dms:Text"/>
      </xsd:simpleType>
    </xsd:element>
    <xsd:element name="MediaServiceSearchProperties" ma:index="3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22dcefc-e3d2-4a0c-a467-52db9d9f1f76" elementFormDefault="qualified">
    <xsd:import namespace="http://schemas.microsoft.com/office/2006/documentManagement/types"/>
    <xsd:import namespace="http://schemas.microsoft.com/office/infopath/2007/PartnerControls"/>
    <xsd:element name="TaxCatchAll" ma:index="24" nillable="true" ma:displayName="Taxonomy Catch All Column" ma:hidden="true" ma:list="{34382f7e-598d-42d9-b78a-e1ac9ebd086f}" ma:internalName="TaxCatchAll" ma:showField="CatchAllData" ma:web="720d4d5f-a87c-4f91-b184-cbc4f03337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8D55AC0-D92E-4848-9E11-FCB94B8049BF}">
  <ds:schemaRefs>
    <ds:schemaRef ds:uri="http://schemas.microsoft.com/sharepoint/events"/>
  </ds:schemaRefs>
</ds:datastoreItem>
</file>

<file path=customXml/itemProps2.xml><?xml version="1.0" encoding="utf-8"?>
<ds:datastoreItem xmlns:ds="http://schemas.openxmlformats.org/officeDocument/2006/customXml" ds:itemID="{836F63E1-4687-4D32-8B7B-A45AA5C5C684}">
  <ds:schemaRefs>
    <ds:schemaRef ds:uri="http://schemas.microsoft.com/sharepoint/v3/contenttype/forms"/>
  </ds:schemaRefs>
</ds:datastoreItem>
</file>

<file path=customXml/itemProps3.xml><?xml version="1.0" encoding="utf-8"?>
<ds:datastoreItem xmlns:ds="http://schemas.openxmlformats.org/officeDocument/2006/customXml" ds:itemID="{37D7122C-C50F-45F7-BD68-18D621DAA345}">
  <ds:schemaRefs>
    <ds:schemaRef ds:uri="720d4d5f-a87c-4f91-b184-cbc4f03337fc"/>
    <ds:schemaRef ds:uri="http://www.w3.org/XML/1998/namespace"/>
    <ds:schemaRef ds:uri="022dcefc-e3d2-4a0c-a467-52db9d9f1f76"/>
    <ds:schemaRef ds:uri="http://schemas.microsoft.com/office/2006/documentManagement/types"/>
    <ds:schemaRef ds:uri="e3c93d26-dd3c-48c9-b92b-8b1a790f7c4c"/>
    <ds:schemaRef ds:uri="http://schemas.openxmlformats.org/package/2006/metadata/core-properties"/>
    <ds:schemaRef ds:uri="http://purl.org/dc/dcmitype/"/>
    <ds:schemaRef ds:uri="http://purl.org/dc/elements/1.1/"/>
    <ds:schemaRef ds:uri="http://schemas.microsoft.com/office/2006/metadata/properties"/>
    <ds:schemaRef ds:uri="http://schemas.microsoft.com/office/infopath/2007/PartnerControls"/>
    <ds:schemaRef ds:uri="http://purl.org/dc/terms/"/>
  </ds:schemaRefs>
</ds:datastoreItem>
</file>

<file path=customXml/itemProps4.xml><?xml version="1.0" encoding="utf-8"?>
<ds:datastoreItem xmlns:ds="http://schemas.openxmlformats.org/officeDocument/2006/customXml" ds:itemID="{8A2AC326-A908-4A85-9280-DCE29399570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0d4d5f-a87c-4f91-b184-cbc4f03337fc"/>
    <ds:schemaRef ds:uri="e3c93d26-dd3c-48c9-b92b-8b1a790f7c4c"/>
    <ds:schemaRef ds:uri="022dcefc-e3d2-4a0c-a467-52db9d9f1f7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2024-1018-TestLog</vt:lpstr>
      <vt:lpstr>DSE material loss</vt:lpstr>
      <vt:lpstr>bilder</vt:lpstr>
      <vt:lpstr>Input_file_generator</vt:lpstr>
      <vt:lpstr>Results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Iris S. Helmeriksen</dc:creator>
  <cp:keywords/>
  <dc:description/>
  <cp:lastModifiedBy>Henry Chen</cp:lastModifiedBy>
  <cp:revision/>
  <dcterms:created xsi:type="dcterms:W3CDTF">2018-02-15T18:41:53Z</dcterms:created>
  <dcterms:modified xsi:type="dcterms:W3CDTF">2025-03-13T09:25:37Z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0x01010015E43AB43267FA43BB4657FE10817DC3</vt:lpwstr>
  </property>
  <property fmtid="{D5CDD505-2E9C-101B-9397-08002B2CF9AE}" pid="3" name="Order">
    <vt:r8>990800</vt:r8>
  </property>
  <property fmtid="{D5CDD505-2E9C-101B-9397-08002B2CF9AE}" pid="4" name="_dlc_DocIdItemGuid">
    <vt:lpwstr>2af525f2-8a7f-4185-98bc-2fc766187ea7</vt:lpwstr>
  </property>
  <property fmtid="{D5CDD505-2E9C-101B-9397-08002B2CF9AE}" pid="5" name="MediaServiceImageTags">
    <vt:lpwstr/>
  </property>
</Properties>
</file>