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Fatores" sheetId="3" r:id="rId6"/>
    <sheet state="visible" name="UC" sheetId="4" r:id="rId7"/>
    <sheet state="visible" name="dadoshistoricos" sheetId="5" r:id="rId8"/>
  </sheets>
  <definedNames>
    <definedName name="Atores">Atores!$B$13:$C$17</definedName>
    <definedName name="ITEC">Fatores!$E$22</definedName>
    <definedName name="PTA">Atores!$D$10</definedName>
    <definedName name="UC">UC!$A$12:$C$39</definedName>
    <definedName name="FCTEC">Fatores!$E$22</definedName>
    <definedName name="TotalHorasProjeto">#REF!</definedName>
    <definedName localSheetId="3" name="_Toc112831755">UC!$B$13</definedName>
    <definedName name="CUC">UC!$D$13:$D$39</definedName>
    <definedName name="PTUC">UC!$D$10</definedName>
    <definedName name="TotalDiasUteisProjeto">#REF!</definedName>
    <definedName name="FCAMB">Fatores!$G$36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  <comment authorId="0" ref="B13">
      <text>
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<sst xmlns="http://schemas.openxmlformats.org/spreadsheetml/2006/main" count="153" uniqueCount="128">
  <si>
    <t>Estimativa de Esforço de Projeto baseado em                                                                Pontos de Caso de Uso (vs 1.1)</t>
  </si>
  <si>
    <t>Projeto:</t>
  </si>
  <si>
    <t>Player de Músicas</t>
  </si>
  <si>
    <t>Responsável:</t>
  </si>
  <si>
    <t>Gabriela</t>
  </si>
  <si>
    <t>Data:</t>
  </si>
  <si>
    <t>Vs. do Documento:</t>
  </si>
  <si>
    <t>1.0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</si>
  <si>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</si>
  <si>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</si>
  <si>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</si>
  <si>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</si>
  <si>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</si>
  <si>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</si>
  <si>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PCU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</si>
  <si>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</si>
  <si>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</si>
  <si>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</si>
  <si>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</si>
  <si>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</si>
  <si>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</si>
  <si>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</si>
  <si>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</si>
  <si>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</si>
  <si>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</si>
  <si>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UC indicando os casos de uso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</si>
  <si>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</si>
  <si>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</si>
  <si>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</si>
  <si>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</si>
  <si>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</si>
  <si>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</si>
  <si>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</si>
  <si>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</si>
  <si>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</si>
  <si>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</si>
  <si>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</si>
  <si>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</si>
  <si>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</si>
  <si>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</si>
  <si>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Usuário comum do sistema</t>
  </si>
  <si>
    <t>Total</t>
  </si>
  <si>
    <t>Fatores de Complexidade</t>
  </si>
  <si>
    <t>Influência Tecnológica</t>
  </si>
  <si>
    <t>ID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</si>
  <si>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</si>
  <si>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</si>
  <si>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</si>
  <si>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</si>
  <si>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</si>
  <si>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</si>
  <si>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</si>
  <si>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</si>
  <si>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</si>
  <si>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</si>
  <si>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</si>
  <si>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</si>
  <si>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</si>
  <si>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</si>
  <si>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</si>
  <si>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</si>
  <si>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</si>
  <si>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</si>
  <si>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</si>
  <si>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</si>
  <si>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</si>
  <si>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</si>
  <si>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</si>
  <si>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</si>
  <si>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</si>
  <si>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</si>
  <si>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</si>
  <si>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</si>
  <si>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</si>
  <si>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</si>
  <si>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</si>
  <si>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</si>
  <si>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</si>
  <si>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</si>
  <si>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</si>
  <si>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</si>
  <si>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</si>
  <si>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</si>
  <si>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</si>
  <si>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</si>
  <si>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</si>
  <si>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</si>
  <si>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</si>
  <si>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</si>
  <si>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</si>
  <si>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</si>
  <si>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</si>
  <si>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Casos de Uso do Projeto</t>
  </si>
  <si>
    <t>Complexidade do Caso de Uso</t>
  </si>
  <si>
    <t>Qt. de UC</t>
  </si>
  <si>
    <t>Peso Total UC</t>
  </si>
  <si>
    <t>Nome do RFC ou RFS</t>
  </si>
  <si>
    <t>Nro Entidades</t>
  </si>
  <si>
    <t>Discriminar Transações(opcional)</t>
  </si>
  <si>
    <t>[RF01] Ler arquivos do banco de dados</t>
  </si>
  <si>
    <t>[RF02] Adicionar músicas ao banco de dados</t>
  </si>
  <si>
    <t>[RF03] Reproduzir extensões de áudio variadas (mp3, m4a)</t>
  </si>
  <si>
    <t>[RF04] Manter playlists</t>
  </si>
  <si>
    <t>[RF05] Agrupamento de músicas por álbum e artista</t>
  </si>
  <si>
    <t>[RF06] Extrair áudio de URLs do youtube</t>
  </si>
  <si>
    <t>[RF07] Pause/Play de músicas</t>
  </si>
  <si>
    <t>[RF08] Próxima/Anterior das músicas</t>
  </si>
  <si>
    <t xml:space="preserve">[RF09] Selecionar período da música
</t>
  </si>
  <si>
    <t xml:space="preserve">[RF10] A playlist deve continuar tocando sozinha após o término de uma música.
</t>
  </si>
  <si>
    <t>[RF11] Selecionar músicas em uma lista/playlist</t>
  </si>
  <si>
    <t>[RF12] Seções separadas para todas as músicas, álbuns, artistas, playlists e uploads.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</si>
  <si>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</si>
  <si>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</si>
  <si>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</si>
  <si>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</si>
  <si>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</si>
  <si>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</si>
  <si>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</si>
  <si>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</si>
  <si>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</si>
  <si>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</si>
  <si>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</si>
  <si>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</si>
  <si>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Music Player</t>
  </si>
  <si>
    <t>Music API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</si>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</sst>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0.0%"/>
    <numFmt numFmtId="166" formatCode="0.0"/>
    <numFmt numFmtId="167" formatCode="&quot;UC&quot;00#"/>
  </numFmts>
  <fonts count="15">
    <font>
      <sz val="10.0"/>
      <color rgb="FF000000"/>
      <name val="Arial"/>
      <scheme val="minor"/>
    </font>
    <font>
      <b/>
      <sz val="12.0"/>
      <color theme="1"/>
      <name val="Arial"/>
    </font>
    <font/>
    <font>
      <sz val="10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color rgb="FF000000"/>
      <name val="&quot;Arial&quot;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3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lef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49" xfId="0" applyAlignment="1" applyBorder="1" applyFont="1" applyNumberForma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1" fillId="2" fontId="3" numFmtId="0" xfId="0" applyBorder="1" applyFont="1"/>
    <xf borderId="6" fillId="2" fontId="1" numFmtId="0" xfId="0" applyAlignment="1" applyBorder="1" applyFont="1">
      <alignment horizontal="left" vertical="center"/>
    </xf>
    <xf borderId="7" fillId="0" fontId="2" numFmtId="0" xfId="0" applyBorder="1" applyFont="1"/>
    <xf borderId="6" fillId="2" fontId="4" numFmtId="0" xfId="0" applyAlignment="1" applyBorder="1" applyFont="1">
      <alignment horizontal="left" readingOrder="0" vertical="center"/>
    </xf>
    <xf borderId="6" fillId="2" fontId="5" numFmtId="0" xfId="0" applyAlignment="1" applyBorder="1" applyFont="1">
      <alignment horizontal="left" vertical="center"/>
    </xf>
    <xf borderId="6" fillId="2" fontId="3" numFmtId="0" xfId="0" applyAlignment="1" applyBorder="1" applyFont="1">
      <alignment horizontal="left" readingOrder="0" vertical="center"/>
    </xf>
    <xf borderId="6" fillId="2" fontId="5" numFmtId="0" xfId="0" applyAlignment="1" applyBorder="1" applyFont="1">
      <alignment horizontal="left"/>
    </xf>
    <xf borderId="1" fillId="2" fontId="3" numFmtId="164" xfId="0" applyAlignment="1" applyBorder="1" applyFont="1" applyNumberForma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6" numFmtId="0" xfId="0" applyBorder="1" applyFont="1"/>
    <xf borderId="6" fillId="2" fontId="7" numFmtId="0" xfId="0" applyBorder="1" applyFont="1"/>
    <xf borderId="1" fillId="2" fontId="7" numFmtId="0" xfId="0" applyBorder="1" applyFont="1"/>
    <xf borderId="8" fillId="3" fontId="5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8" fillId="3" fontId="5" numFmtId="0" xfId="0" applyAlignment="1" applyBorder="1" applyFont="1">
      <alignment horizontal="left"/>
    </xf>
    <xf borderId="11" fillId="0" fontId="2" numFmtId="0" xfId="0" applyBorder="1" applyFont="1"/>
    <xf borderId="12" fillId="3" fontId="5" numFmtId="0" xfId="0" applyAlignment="1" applyBorder="1" applyFont="1">
      <alignment horizontal="center"/>
    </xf>
    <xf borderId="1" fillId="2" fontId="5" numFmtId="0" xfId="0" applyBorder="1" applyFont="1"/>
    <xf borderId="13" fillId="2" fontId="3" numFmtId="0" xfId="0" applyAlignment="1" applyBorder="1" applyFont="1">
      <alignment horizontal="left"/>
    </xf>
    <xf borderId="14" fillId="0" fontId="2" numFmtId="0" xfId="0" applyBorder="1" applyFont="1"/>
    <xf borderId="15" fillId="0" fontId="2" numFmtId="0" xfId="0" applyBorder="1" applyFont="1"/>
    <xf borderId="16" fillId="2" fontId="3" numFmtId="0" xfId="0" applyAlignment="1" applyBorder="1" applyFont="1">
      <alignment horizontal="center"/>
    </xf>
    <xf borderId="17" fillId="2" fontId="3" numFmtId="2" xfId="0" applyAlignment="1" applyBorder="1" applyFont="1" applyNumberFormat="1">
      <alignment horizontal="center"/>
    </xf>
    <xf borderId="18" fillId="0" fontId="3" numFmtId="165" xfId="0" applyAlignment="1" applyBorder="1" applyFont="1" applyNumberFormat="1">
      <alignment horizontal="center"/>
    </xf>
    <xf borderId="19" fillId="2" fontId="3" numFmtId="0" xfId="0" applyAlignment="1" applyBorder="1" applyFont="1">
      <alignment horizontal="left"/>
    </xf>
    <xf borderId="20" fillId="0" fontId="2" numFmtId="0" xfId="0" applyBorder="1" applyFont="1"/>
    <xf borderId="21" fillId="0" fontId="2" numFmtId="0" xfId="0" applyBorder="1" applyFont="1"/>
    <xf borderId="22" fillId="2" fontId="3" numFmtId="166" xfId="0" applyAlignment="1" applyBorder="1" applyFont="1" applyNumberFormat="1">
      <alignment horizontal="center"/>
    </xf>
    <xf borderId="23" fillId="2" fontId="3" numFmtId="0" xfId="0" applyAlignment="1" applyBorder="1" applyFont="1">
      <alignment horizontal="left"/>
    </xf>
    <xf borderId="24" fillId="0" fontId="2" numFmtId="0" xfId="0" applyBorder="1" applyFont="1"/>
    <xf borderId="25" fillId="0" fontId="2" numFmtId="0" xfId="0" applyBorder="1" applyFont="1"/>
    <xf borderId="26" fillId="2" fontId="3" numFmtId="2" xfId="0" applyAlignment="1" applyBorder="1" applyFont="1" applyNumberFormat="1">
      <alignment horizontal="center"/>
    </xf>
    <xf borderId="27" fillId="0" fontId="3" numFmtId="165" xfId="0" applyAlignment="1" applyBorder="1" applyFont="1" applyNumberFormat="1">
      <alignment horizontal="center"/>
    </xf>
    <xf borderId="28" fillId="2" fontId="3" numFmtId="0" xfId="0" applyAlignment="1" applyBorder="1" applyFont="1">
      <alignment horizontal="left"/>
    </xf>
    <xf borderId="29" fillId="0" fontId="2" numFmtId="0" xfId="0" applyBorder="1" applyFont="1"/>
    <xf borderId="27" fillId="0" fontId="3" numFmtId="10" xfId="0" applyAlignment="1" applyBorder="1" applyFont="1" applyNumberFormat="1">
      <alignment horizontal="center"/>
    </xf>
    <xf borderId="6" fillId="2" fontId="3" numFmtId="0" xfId="0" applyAlignment="1" applyBorder="1" applyFont="1">
      <alignment horizontal="left"/>
    </xf>
    <xf borderId="30" fillId="2" fontId="3" numFmtId="0" xfId="0" applyAlignment="1" applyBorder="1" applyFont="1">
      <alignment horizontal="left"/>
    </xf>
    <xf borderId="31" fillId="0" fontId="2" numFmtId="0" xfId="0" applyBorder="1" applyFont="1"/>
    <xf borderId="32" fillId="0" fontId="2" numFmtId="0" xfId="0" applyBorder="1" applyFont="1"/>
    <xf borderId="33" fillId="2" fontId="5" numFmtId="0" xfId="0" applyBorder="1" applyFont="1"/>
    <xf borderId="19" fillId="2" fontId="5" numFmtId="0" xfId="0" applyAlignment="1" applyBorder="1" applyFont="1">
      <alignment horizontal="center"/>
    </xf>
    <xf borderId="34" fillId="2" fontId="5" numFmtId="166" xfId="0" applyAlignment="1" applyBorder="1" applyFont="1" applyNumberFormat="1">
      <alignment horizontal="center"/>
    </xf>
    <xf borderId="35" fillId="2" fontId="8" numFmtId="165" xfId="0" applyAlignment="1" applyBorder="1" applyFont="1" applyNumberFormat="1">
      <alignment horizontal="center"/>
    </xf>
    <xf borderId="6" fillId="2" fontId="3" numFmtId="0" xfId="0" applyAlignment="1" applyBorder="1" applyFont="1">
      <alignment horizontal="left" shrinkToFit="0" wrapText="1"/>
    </xf>
    <xf borderId="36" fillId="2" fontId="1" numFmtId="0" xfId="0" applyAlignment="1" applyBorder="1" applyFont="1">
      <alignment horizontal="center"/>
    </xf>
    <xf borderId="37" fillId="0" fontId="2" numFmtId="0" xfId="0" applyBorder="1" applyFont="1"/>
    <xf borderId="1" fillId="2" fontId="1" numFmtId="0" xfId="0" applyBorder="1" applyFont="1"/>
    <xf borderId="38" fillId="2" fontId="5" numFmtId="0" xfId="0" applyBorder="1" applyFont="1"/>
    <xf borderId="39" fillId="2" fontId="5" numFmtId="0" xfId="0" applyAlignment="1" applyBorder="1" applyFont="1">
      <alignment horizontal="center"/>
    </xf>
    <xf borderId="12" fillId="2" fontId="5" numFmtId="0" xfId="0" applyBorder="1" applyFont="1"/>
    <xf borderId="40" fillId="2" fontId="3" numFmtId="0" xfId="0" applyAlignment="1" applyBorder="1" applyFont="1">
      <alignment horizontal="center"/>
    </xf>
    <xf borderId="41" fillId="2" fontId="3" numFmtId="0" xfId="0" applyAlignment="1" applyBorder="1" applyFont="1">
      <alignment horizontal="center"/>
    </xf>
    <xf borderId="42" fillId="2" fontId="3" numFmtId="0" xfId="0" applyAlignment="1" applyBorder="1" applyFont="1">
      <alignment horizontal="center"/>
    </xf>
    <xf borderId="43" fillId="2" fontId="3" numFmtId="0" xfId="0" applyAlignment="1" applyBorder="1" applyFont="1">
      <alignment horizontal="center"/>
    </xf>
    <xf borderId="44" fillId="2" fontId="3" numFmtId="0" xfId="0" applyAlignment="1" applyBorder="1" applyFont="1">
      <alignment horizontal="center"/>
    </xf>
    <xf borderId="45" fillId="2" fontId="3" numFmtId="0" xfId="0" applyAlignment="1" applyBorder="1" applyFont="1">
      <alignment horizontal="center"/>
    </xf>
    <xf borderId="46" fillId="2" fontId="3" numFmtId="0" xfId="0" applyAlignment="1" applyBorder="1" applyFont="1">
      <alignment horizontal="center"/>
    </xf>
    <xf borderId="47" fillId="2" fontId="3" numFmtId="0" xfId="0" applyAlignment="1" applyBorder="1" applyFont="1">
      <alignment horizontal="center"/>
    </xf>
    <xf borderId="22" fillId="2" fontId="3" numFmtId="0" xfId="0" applyAlignment="1" applyBorder="1" applyFont="1">
      <alignment horizontal="center"/>
    </xf>
    <xf borderId="48" fillId="2" fontId="5" numFmtId="0" xfId="0" applyBorder="1" applyFont="1"/>
    <xf borderId="49" fillId="2" fontId="5" numFmtId="0" xfId="0" applyAlignment="1" applyBorder="1" applyFont="1">
      <alignment horizontal="center"/>
    </xf>
    <xf borderId="44" fillId="2" fontId="5" numFmtId="0" xfId="0" applyBorder="1" applyFont="1"/>
    <xf borderId="44" fillId="2" fontId="3" numFmtId="0" xfId="0" applyAlignment="1" applyBorder="1" applyFont="1">
      <alignment readingOrder="0"/>
    </xf>
    <xf borderId="44" fillId="2" fontId="3" numFmtId="0" xfId="0" applyBorder="1" applyFont="1"/>
    <xf borderId="44" fillId="0" fontId="3" numFmtId="0" xfId="0" applyBorder="1" applyFont="1"/>
    <xf borderId="1" fillId="2" fontId="9" numFmtId="0" xfId="0" applyBorder="1" applyFont="1"/>
    <xf borderId="50" fillId="2" fontId="5" numFmtId="0" xfId="0" applyAlignment="1" applyBorder="1" applyFont="1">
      <alignment horizontal="center"/>
    </xf>
    <xf borderId="51" fillId="2" fontId="5" numFmtId="0" xfId="0" applyAlignment="1" applyBorder="1" applyFont="1">
      <alignment horizontal="center"/>
    </xf>
    <xf borderId="52" fillId="3" fontId="5" numFmtId="0" xfId="0" applyAlignment="1" applyBorder="1" applyFont="1">
      <alignment horizontal="left"/>
    </xf>
    <xf borderId="44" fillId="4" fontId="5" numFmtId="0" xfId="0" applyAlignment="1" applyBorder="1" applyFill="1" applyFont="1">
      <alignment horizontal="center"/>
    </xf>
    <xf borderId="44" fillId="4" fontId="5" numFmtId="0" xfId="0" applyBorder="1" applyFont="1"/>
    <xf borderId="1" fillId="2" fontId="3" numFmtId="0" xfId="0" applyAlignment="1" applyBorder="1" applyFont="1">
      <alignment horizontal="center"/>
    </xf>
    <xf borderId="44" fillId="2" fontId="3" numFmtId="0" xfId="0" applyAlignment="1" applyBorder="1" applyFont="1">
      <alignment horizontal="center" readingOrder="0"/>
    </xf>
    <xf borderId="52" fillId="2" fontId="5" numFmtId="0" xfId="0" applyAlignment="1" applyBorder="1" applyFont="1">
      <alignment horizontal="right"/>
    </xf>
    <xf borderId="44" fillId="2" fontId="5" numFmtId="0" xfId="0" applyAlignment="1" applyBorder="1" applyFont="1">
      <alignment horizontal="center"/>
    </xf>
    <xf borderId="53" fillId="3" fontId="3" numFmtId="0" xfId="0" applyBorder="1" applyFont="1"/>
    <xf borderId="54" fillId="3" fontId="3" numFmtId="0" xfId="0" applyBorder="1" applyFont="1"/>
    <xf borderId="41" fillId="4" fontId="5" numFmtId="0" xfId="0" applyAlignment="1" applyBorder="1" applyFont="1">
      <alignment horizontal="center"/>
    </xf>
    <xf borderId="55" fillId="4" fontId="5" numFmtId="0" xfId="0" applyAlignment="1" applyBorder="1" applyFont="1">
      <alignment horizontal="left"/>
    </xf>
    <xf borderId="52" fillId="2" fontId="3" numFmtId="0" xfId="0" applyAlignment="1" applyBorder="1" applyFont="1">
      <alignment horizontal="left"/>
    </xf>
    <xf borderId="36" fillId="2" fontId="1" numFmtId="0" xfId="0" applyAlignment="1" applyBorder="1" applyFont="1">
      <alignment horizontal="center" vertical="center"/>
    </xf>
    <xf borderId="38" fillId="2" fontId="5" numFmtId="0" xfId="0" applyAlignment="1" applyBorder="1" applyFont="1">
      <alignment horizontal="center"/>
    </xf>
    <xf borderId="12" fillId="2" fontId="5" numFmtId="0" xfId="0" applyAlignment="1" applyBorder="1" applyFont="1">
      <alignment horizontal="center"/>
    </xf>
    <xf borderId="1" fillId="2" fontId="5" numFmtId="0" xfId="0" applyAlignment="1" applyBorder="1" applyFont="1">
      <alignment horizontal="center"/>
    </xf>
    <xf borderId="56" fillId="2" fontId="3" numFmtId="0" xfId="0" applyAlignment="1" applyBorder="1" applyFont="1">
      <alignment horizontal="center"/>
    </xf>
    <xf borderId="57" fillId="2" fontId="3" numFmtId="0" xfId="0" applyAlignment="1" applyBorder="1" applyFont="1">
      <alignment horizontal="center"/>
    </xf>
    <xf borderId="50" fillId="2" fontId="3" numFmtId="0" xfId="0" applyAlignment="1" applyBorder="1" applyFont="1">
      <alignment horizontal="center"/>
    </xf>
    <xf borderId="58" fillId="2" fontId="5" numFmtId="0" xfId="0" applyAlignment="1" applyBorder="1" applyFont="1">
      <alignment horizontal="center"/>
    </xf>
    <xf borderId="6" fillId="2" fontId="3" numFmtId="0" xfId="0" applyAlignment="1" applyBorder="1" applyFont="1">
      <alignment horizontal="center"/>
    </xf>
    <xf borderId="59" fillId="2" fontId="5" numFmtId="0" xfId="0" applyBorder="1" applyFont="1"/>
    <xf borderId="60" fillId="2" fontId="5" numFmtId="0" xfId="0" applyBorder="1" applyFont="1"/>
    <xf borderId="61" fillId="2" fontId="5" numFmtId="0" xfId="0" applyAlignment="1" applyBorder="1" applyFont="1">
      <alignment horizontal="left"/>
    </xf>
    <xf borderId="61" fillId="2" fontId="5" numFmtId="0" xfId="0" applyBorder="1" applyFont="1"/>
    <xf borderId="62" fillId="2" fontId="5" numFmtId="0" xfId="0" applyBorder="1" applyFont="1"/>
    <xf borderId="41" fillId="2" fontId="3" numFmtId="167" xfId="0" applyBorder="1" applyFont="1" applyNumberFormat="1"/>
    <xf borderId="41" fillId="2" fontId="3" numFmtId="0" xfId="0" applyAlignment="1" applyBorder="1" applyFont="1">
      <alignment horizontal="center" readingOrder="0"/>
    </xf>
    <xf borderId="41" fillId="2" fontId="3" numFmtId="0" xfId="0" applyBorder="1" applyFont="1"/>
    <xf borderId="44" fillId="0" fontId="10" numFmtId="0" xfId="0" applyAlignment="1" applyBorder="1" applyFont="1">
      <alignment readingOrder="0"/>
    </xf>
    <xf borderId="63" fillId="2" fontId="3" numFmtId="0" xfId="0" applyAlignment="1" applyBorder="1" applyFont="1">
      <alignment readingOrder="0"/>
    </xf>
    <xf borderId="64" fillId="2" fontId="5" numFmtId="0" xfId="0" applyBorder="1" applyFont="1"/>
    <xf borderId="65" fillId="2" fontId="5" numFmtId="0" xfId="0" applyAlignment="1" applyBorder="1" applyFont="1">
      <alignment horizontal="center"/>
    </xf>
    <xf borderId="64" fillId="2" fontId="5" numFmtId="0" xfId="0" applyAlignment="1" applyBorder="1" applyFont="1">
      <alignment horizontal="center"/>
    </xf>
    <xf borderId="36" fillId="2" fontId="11" numFmtId="0" xfId="0" applyAlignment="1" applyBorder="1" applyFont="1">
      <alignment horizontal="center"/>
    </xf>
    <xf borderId="1" fillId="2" fontId="12" numFmtId="0" xfId="0" applyBorder="1" applyFont="1"/>
    <xf borderId="66" fillId="5" fontId="13" numFmtId="0" xfId="0" applyBorder="1" applyFill="1" applyFont="1"/>
    <xf borderId="67" fillId="5" fontId="13" numFmtId="0" xfId="0" applyBorder="1" applyFont="1"/>
    <xf borderId="68" fillId="5" fontId="13" numFmtId="0" xfId="0" applyBorder="1" applyFont="1"/>
    <xf borderId="69" fillId="5" fontId="13" numFmtId="0" xfId="0" applyBorder="1" applyFont="1"/>
    <xf borderId="56" fillId="2" fontId="3" numFmtId="0" xfId="0" applyAlignment="1" applyBorder="1" applyFont="1">
      <alignment readingOrder="0"/>
    </xf>
    <xf borderId="57" fillId="2" fontId="3" numFmtId="0" xfId="0" applyAlignment="1" applyBorder="1" applyFont="1">
      <alignment horizontal="center" readingOrder="0"/>
    </xf>
    <xf borderId="17" fillId="2" fontId="3" numFmtId="0" xfId="0" applyAlignment="1" applyBorder="1" applyFont="1">
      <alignment horizontal="center" readingOrder="0"/>
    </xf>
    <xf borderId="16" fillId="2" fontId="3" numFmtId="166" xfId="0" applyAlignment="1" applyBorder="1" applyFont="1" applyNumberFormat="1">
      <alignment horizontal="center"/>
    </xf>
    <xf borderId="43" fillId="2" fontId="3" numFmtId="0" xfId="0" applyAlignment="1" applyBorder="1" applyFont="1">
      <alignment readingOrder="0"/>
    </xf>
    <xf borderId="70" fillId="2" fontId="3" numFmtId="0" xfId="0" applyAlignment="1" applyBorder="1" applyFont="1">
      <alignment horizontal="center" readingOrder="0"/>
    </xf>
    <xf borderId="43" fillId="2" fontId="3" numFmtId="0" xfId="0" applyBorder="1" applyFont="1"/>
    <xf borderId="70" fillId="2" fontId="3" numFmtId="0" xfId="0" applyAlignment="1" applyBorder="1" applyFont="1">
      <alignment horizontal="center"/>
    </xf>
    <xf borderId="45" fillId="2" fontId="3" numFmtId="166" xfId="0" applyAlignment="1" applyBorder="1" applyFont="1" applyNumberFormat="1">
      <alignment horizontal="center"/>
    </xf>
    <xf borderId="46" fillId="2" fontId="3" numFmtId="0" xfId="0" applyBorder="1" applyFont="1"/>
    <xf borderId="34" fillId="2" fontId="3" numFmtId="0" xfId="0" applyAlignment="1" applyBorder="1" applyFont="1">
      <alignment horizontal="center"/>
    </xf>
    <xf borderId="39" fillId="2" fontId="3" numFmtId="0" xfId="0" applyAlignment="1" applyBorder="1" applyFont="1">
      <alignment horizontal="center"/>
    </xf>
    <xf borderId="12" fillId="2" fontId="3" numFmtId="0" xfId="0" applyAlignment="1" applyBorder="1" applyFont="1">
      <alignment horizontal="center"/>
    </xf>
    <xf borderId="71" fillId="6" fontId="13" numFmtId="0" xfId="0" applyAlignment="1" applyBorder="1" applyFill="1" applyFont="1">
      <alignment horizontal="center"/>
    </xf>
    <xf borderId="49" fillId="5" fontId="13" numFmtId="166" xfId="0" applyAlignment="1" applyBorder="1" applyFont="1" applyNumberFormat="1">
      <alignment horizontal="center" readingOrder="0"/>
    </xf>
    <xf borderId="72" fillId="5" fontId="13" numFmtId="0" xfId="0" applyBorder="1" applyFont="1"/>
    <xf borderId="72" fillId="5" fontId="14" numFmtId="0" xfId="0" applyBorder="1" applyFont="1"/>
    <xf borderId="49" fillId="5" fontId="13" numFmtId="0" xfId="0" applyAlignment="1" applyBorder="1" applyFont="1">
      <alignment horizontal="center"/>
    </xf>
    <xf borderId="49" fillId="5" fontId="13" numFmtId="165" xfId="0" applyAlignment="1" applyBorder="1" applyFont="1" applyNumberFormat="1">
      <alignment horizontal="center"/>
    </xf>
    <xf borderId="1" fillId="2" fontId="5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21</xdr:row>
      <xdr:rowOff>57150</xdr:rowOff>
    </xdr:from>
    <xdr:ext cx="9525000" cy="9486900"/>
    <xdr:sp>
      <xdr:nvSpPr>
        <xdr:cNvPr id="3" name="Shape 3"/>
        <xdr:cNvSpPr/>
      </xdr:nvSpPr>
      <xdr:spPr>
        <a:xfrm>
          <a:off x="588263" y="0"/>
          <a:ext cx="9515475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16</xdr:row>
      <xdr:rowOff>76200</xdr:rowOff>
    </xdr:from>
    <xdr:ext cx="9525000" cy="9486900"/>
    <xdr:sp>
      <xdr:nvSpPr>
        <xdr:cNvPr id="3" name="Shape 3"/>
        <xdr:cNvSpPr/>
      </xdr:nvSpPr>
      <xdr:spPr>
        <a:xfrm>
          <a:off x="588263" y="0"/>
          <a:ext cx="9515475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16</xdr:row>
      <xdr:rowOff>76200</xdr:rowOff>
    </xdr:from>
    <xdr:ext cx="9525000" cy="9486900"/>
    <xdr:sp>
      <xdr:nvSpPr>
        <xdr:cNvPr id="3" name="Shape 3"/>
        <xdr:cNvSpPr/>
      </xdr:nvSpPr>
      <xdr:spPr>
        <a:xfrm>
          <a:off x="588263" y="0"/>
          <a:ext cx="9515475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219075</xdr:colOff>
      <xdr:row>16</xdr:row>
      <xdr:rowOff>76200</xdr:rowOff>
    </xdr:from>
    <xdr:ext cx="9525000" cy="9486900"/>
    <xdr:sp>
      <xdr:nvSpPr>
        <xdr:cNvPr id="3" name="Shape 3"/>
        <xdr:cNvSpPr/>
      </xdr:nvSpPr>
      <xdr:spPr>
        <a:xfrm>
          <a:off x="588263" y="0"/>
          <a:ext cx="9515475" cy="75600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3" width="9.13"/>
    <col customWidth="1" min="4" max="4" width="17.75"/>
    <col customWidth="1" min="5" max="9" width="9.13"/>
    <col customWidth="1" min="10" max="10" width="10.63"/>
    <col customWidth="1" min="11" max="13" width="9.13"/>
    <col customWidth="1" min="14" max="26" width="14.38"/>
  </cols>
  <sheetData>
    <row r="1" ht="12.75" customHeight="1"/>
    <row r="2" ht="12.75" customHeight="1"/>
    <row r="3" ht="15.75" customHeight="1">
      <c r="A3" s="1"/>
      <c r="B3" s="2" t="s">
        <v>0</v>
      </c>
      <c r="C3" s="3"/>
      <c r="D3" s="3"/>
      <c r="E3" s="3"/>
      <c r="F3" s="3"/>
      <c r="G3" s="3"/>
      <c r="H3" s="3"/>
      <c r="I3" s="3"/>
      <c r="J3" s="3"/>
      <c r="K3" s="1"/>
    </row>
    <row r="4" ht="12.75" customHeight="1">
      <c r="A4" s="1"/>
      <c r="B4" s="4"/>
      <c r="C4" s="5"/>
      <c r="D4" s="5"/>
      <c r="E4" s="5"/>
      <c r="F4" s="5"/>
      <c r="G4" s="5"/>
      <c r="H4" s="5"/>
      <c r="I4" s="5"/>
      <c r="J4" s="5"/>
      <c r="K4" s="1"/>
    </row>
    <row r="5" ht="19.5" customHeight="1">
      <c r="A5" s="6"/>
    </row>
    <row r="6" ht="12.75" customHeight="1">
      <c r="A6" s="6"/>
      <c r="B6" s="7" t="s">
        <v>1</v>
      </c>
      <c r="C6" s="8"/>
      <c r="D6" s="9" t="s">
        <v>2</v>
      </c>
      <c r="E6" s="8"/>
      <c r="F6" s="8"/>
      <c r="G6" s="8"/>
      <c r="H6" s="8"/>
      <c r="I6" s="8"/>
    </row>
    <row r="7" ht="12.75" customHeight="1">
      <c r="A7" s="6"/>
      <c r="B7" s="10" t="s">
        <v>3</v>
      </c>
      <c r="C7" s="8"/>
      <c r="D7" s="11" t="s">
        <v>4</v>
      </c>
      <c r="E7" s="8"/>
      <c r="F7" s="8"/>
      <c r="G7" s="8"/>
      <c r="H7" s="8"/>
      <c r="I7" s="8"/>
    </row>
    <row r="8" ht="12.75" customHeight="1">
      <c r="A8" s="6"/>
      <c r="B8" s="12" t="s">
        <v>5</v>
      </c>
      <c r="C8" s="8"/>
      <c r="D8" s="13">
        <v>44718.0</v>
      </c>
      <c r="E8" s="14"/>
      <c r="F8" s="10" t="s">
        <v>6</v>
      </c>
      <c r="G8" s="8"/>
      <c r="H8" s="15" t="s">
        <v>7</v>
      </c>
      <c r="I8" s="14"/>
    </row>
    <row r="9" ht="12.75" customHeight="1">
      <c r="A9" s="6"/>
      <c r="C9" s="16"/>
      <c r="D9" s="17"/>
      <c r="E9" s="8"/>
      <c r="F9" s="8"/>
      <c r="G9" s="8"/>
      <c r="H9" s="8"/>
      <c r="I9" s="8"/>
      <c r="J9" s="18"/>
    </row>
    <row r="10" ht="12.75" customHeight="1">
      <c r="A10" s="6"/>
    </row>
    <row r="11" ht="12.75" customHeight="1">
      <c r="A11" s="6"/>
    </row>
    <row r="12" ht="12.75" customHeight="1">
      <c r="A12" s="6"/>
      <c r="B12" s="19" t="s">
        <v>8</v>
      </c>
      <c r="C12" s="20"/>
      <c r="D12" s="20"/>
      <c r="E12" s="21"/>
      <c r="G12" s="22" t="s">
        <v>9</v>
      </c>
      <c r="H12" s="20"/>
      <c r="I12" s="23"/>
      <c r="J12" s="24" t="s">
        <v>10</v>
      </c>
      <c r="K12" s="24" t="s">
        <v>11</v>
      </c>
      <c r="M12" s="25"/>
    </row>
    <row r="13" ht="12.75" customHeight="1">
      <c r="A13" s="6"/>
      <c r="B13" s="26" t="s">
        <v>12</v>
      </c>
      <c r="C13" s="27"/>
      <c r="D13" s="28"/>
      <c r="E13" s="29">
        <f>Atores!D10+UC!D10</f>
        <v>103</v>
      </c>
      <c r="G13" s="26" t="s">
        <v>13</v>
      </c>
      <c r="H13" s="27"/>
      <c r="I13" s="28"/>
      <c r="J13" s="30">
        <f t="shared" ref="J13:J20" si="1">$E$13*$E$14*K13</f>
        <v>23.76923077</v>
      </c>
      <c r="K13" s="31">
        <f>dadoshistoricos!E19</f>
        <v>0.07692307692</v>
      </c>
      <c r="M13" s="6"/>
    </row>
    <row r="14" ht="12.75" customHeight="1">
      <c r="A14" s="6"/>
      <c r="B14" s="32" t="s">
        <v>14</v>
      </c>
      <c r="C14" s="33"/>
      <c r="D14" s="34"/>
      <c r="E14" s="35">
        <f>dadoshistoricos!L18</f>
        <v>3</v>
      </c>
      <c r="G14" s="36" t="s">
        <v>15</v>
      </c>
      <c r="H14" s="37"/>
      <c r="I14" s="38"/>
      <c r="J14" s="39">
        <f t="shared" si="1"/>
        <v>25.35384615</v>
      </c>
      <c r="K14" s="40">
        <f>dadoshistoricos!F19*0.8</f>
        <v>0.08205128205</v>
      </c>
      <c r="M14" s="6"/>
    </row>
    <row r="15" ht="12.75" customHeight="1">
      <c r="A15" s="6"/>
      <c r="B15" s="41"/>
      <c r="C15" s="42"/>
      <c r="D15" s="42"/>
      <c r="E15" s="6"/>
      <c r="G15" s="36" t="s">
        <v>16</v>
      </c>
      <c r="H15" s="37"/>
      <c r="I15" s="38"/>
      <c r="J15" s="39">
        <f t="shared" si="1"/>
        <v>6.338461538</v>
      </c>
      <c r="K15" s="43">
        <f>dadoshistoricos!F19*0.2</f>
        <v>0.02051282051</v>
      </c>
      <c r="M15" s="6"/>
    </row>
    <row r="16" ht="12.75" customHeight="1">
      <c r="A16" s="6"/>
      <c r="B16" s="44"/>
      <c r="C16" s="8"/>
      <c r="D16" s="8"/>
      <c r="G16" s="36" t="s">
        <v>17</v>
      </c>
      <c r="H16" s="37"/>
      <c r="I16" s="38"/>
      <c r="J16" s="39">
        <f t="shared" si="1"/>
        <v>47.53846154</v>
      </c>
      <c r="K16" s="43">
        <f>dadoshistoricos!G19</f>
        <v>0.1538461538</v>
      </c>
      <c r="L16" s="6"/>
      <c r="M16" s="6"/>
    </row>
    <row r="17" ht="12.75" customHeight="1">
      <c r="A17" s="6"/>
      <c r="G17" s="45" t="s">
        <v>18</v>
      </c>
      <c r="H17" s="46"/>
      <c r="I17" s="47"/>
      <c r="J17" s="39">
        <f t="shared" si="1"/>
        <v>126.7692308</v>
      </c>
      <c r="K17" s="43">
        <f>dadoshistoricos!H19</f>
        <v>0.4102564103</v>
      </c>
      <c r="L17" s="6"/>
      <c r="M17" s="25"/>
    </row>
    <row r="18" ht="12.75" customHeight="1">
      <c r="A18" s="6"/>
      <c r="G18" s="45" t="s">
        <v>19</v>
      </c>
      <c r="H18" s="46"/>
      <c r="I18" s="47"/>
      <c r="J18" s="39">
        <f t="shared" si="1"/>
        <v>31.69230769</v>
      </c>
      <c r="K18" s="43">
        <f>dadoshistoricos!I19</f>
        <v>0.1025641026</v>
      </c>
      <c r="L18" s="6"/>
      <c r="M18" s="6"/>
    </row>
    <row r="19" ht="12.75" customHeight="1">
      <c r="A19" s="6"/>
      <c r="E19" s="6"/>
      <c r="F19" s="6"/>
      <c r="G19" s="45" t="s">
        <v>20</v>
      </c>
      <c r="H19" s="46"/>
      <c r="I19" s="47"/>
      <c r="J19" s="39">
        <f t="shared" si="1"/>
        <v>15.84615385</v>
      </c>
      <c r="K19" s="43">
        <f>dadoshistoricos!J19</f>
        <v>0.05128205128</v>
      </c>
      <c r="L19" s="6"/>
      <c r="M19" s="6"/>
    </row>
    <row r="20" ht="12.75" customHeight="1">
      <c r="A20" s="6"/>
      <c r="B20" s="48" t="s">
        <v>21</v>
      </c>
      <c r="C20" s="48"/>
      <c r="D20" s="48"/>
      <c r="E20" s="48"/>
      <c r="F20" s="48"/>
      <c r="G20" s="45" t="s">
        <v>22</v>
      </c>
      <c r="H20" s="46"/>
      <c r="I20" s="47"/>
      <c r="J20" s="39">
        <f t="shared" si="1"/>
        <v>31.69230769</v>
      </c>
      <c r="K20" s="43">
        <f>dadoshistoricos!K19</f>
        <v>0.1025641026</v>
      </c>
      <c r="L20" s="6"/>
      <c r="M20" s="6"/>
    </row>
    <row r="21" ht="12.75" customHeight="1">
      <c r="A21" s="6"/>
      <c r="G21" s="49" t="s">
        <v>23</v>
      </c>
      <c r="H21" s="33"/>
      <c r="I21" s="34"/>
      <c r="J21" s="50">
        <f t="shared" ref="J21:K21" si="2">SUM(J13:J20)</f>
        <v>309</v>
      </c>
      <c r="K21" s="51">
        <f t="shared" si="2"/>
        <v>1</v>
      </c>
      <c r="L21" s="6"/>
      <c r="M21" s="6"/>
    </row>
    <row r="22" ht="12.75" customHeight="1">
      <c r="A22" s="6"/>
      <c r="B22" s="44" t="s">
        <v>24</v>
      </c>
      <c r="C22" s="8"/>
      <c r="D22" s="8"/>
      <c r="E22" s="8"/>
      <c r="F22" s="8"/>
      <c r="G22" s="8"/>
      <c r="H22" s="8"/>
      <c r="I22" s="8"/>
      <c r="J22" s="8"/>
      <c r="K22" s="6"/>
      <c r="L22" s="6"/>
      <c r="M22" s="6"/>
    </row>
    <row r="23" ht="12.75" customHeight="1">
      <c r="A23" s="6"/>
      <c r="B23" s="52" t="s">
        <v>25</v>
      </c>
      <c r="C23" s="8"/>
      <c r="D23" s="8"/>
      <c r="E23" s="8"/>
      <c r="F23" s="8"/>
      <c r="G23" s="8"/>
      <c r="H23" s="8"/>
      <c r="I23" s="8"/>
      <c r="J23" s="8"/>
      <c r="K23" s="6"/>
      <c r="L23" s="6"/>
      <c r="M23" s="6"/>
    </row>
    <row r="24" ht="12.75" customHeight="1">
      <c r="A24" s="6"/>
      <c r="B24" s="6" t="s">
        <v>26</v>
      </c>
      <c r="K24" s="6"/>
      <c r="L24" s="6"/>
      <c r="M24" s="6"/>
    </row>
    <row r="25" ht="12.75" customHeight="1">
      <c r="A25" s="6"/>
      <c r="B25" s="6" t="s">
        <v>27</v>
      </c>
      <c r="K25" s="6"/>
      <c r="L25" s="6"/>
      <c r="M25" s="6"/>
    </row>
    <row r="26" ht="12.75" customHeight="1">
      <c r="A26" s="6"/>
      <c r="K26" s="6"/>
      <c r="L26" s="6"/>
      <c r="M26" s="6"/>
    </row>
    <row r="27" ht="12.75" customHeight="1">
      <c r="A27" s="6"/>
      <c r="B27" s="6" t="s">
        <v>28</v>
      </c>
      <c r="K27" s="6"/>
      <c r="L27" s="6"/>
      <c r="M27" s="6"/>
    </row>
    <row r="28" ht="12.75" customHeight="1">
      <c r="A28" s="6"/>
      <c r="B28" s="52" t="s">
        <v>29</v>
      </c>
      <c r="C28" s="8"/>
      <c r="D28" s="8"/>
      <c r="E28" s="8"/>
      <c r="F28" s="8"/>
      <c r="G28" s="8"/>
      <c r="H28" s="8"/>
      <c r="I28" s="8"/>
      <c r="J28" s="8"/>
      <c r="K28" s="6"/>
      <c r="L28" s="6"/>
      <c r="M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ht="23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scale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9.75"/>
    <col customWidth="1" min="3" max="3" width="16.75"/>
    <col customWidth="1" min="4" max="4" width="12.75"/>
    <col customWidth="1" min="5" max="5" width="9.13"/>
    <col customWidth="1" min="6" max="6" width="17.88"/>
    <col customWidth="1" min="7" max="7" width="4.75"/>
    <col customWidth="1" min="8" max="12" width="9.13"/>
    <col customWidth="1" min="13" max="26" width="14.38"/>
  </cols>
  <sheetData>
    <row r="1" ht="12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ht="21.75" customHeight="1">
      <c r="A2" s="6"/>
      <c r="B2" s="53" t="s">
        <v>30</v>
      </c>
      <c r="C2" s="54"/>
      <c r="D2" s="54"/>
      <c r="E2" s="55"/>
      <c r="F2" s="6"/>
      <c r="G2" s="6"/>
      <c r="H2" s="6"/>
      <c r="I2" s="6"/>
      <c r="J2" s="6"/>
      <c r="K2" s="6"/>
      <c r="L2" s="6"/>
    </row>
    <row r="3" ht="12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ht="12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ht="12.75" customHeight="1">
      <c r="A6" s="6"/>
      <c r="B6" s="56" t="s">
        <v>31</v>
      </c>
      <c r="C6" s="57" t="s">
        <v>32</v>
      </c>
      <c r="D6" s="58" t="s">
        <v>33</v>
      </c>
      <c r="E6" s="6"/>
      <c r="F6" s="6"/>
      <c r="G6" s="6"/>
      <c r="H6" s="6"/>
      <c r="I6" s="6"/>
      <c r="J6" s="6"/>
      <c r="K6" s="6"/>
      <c r="L6" s="6"/>
    </row>
    <row r="7" ht="12.75" customHeight="1">
      <c r="A7" s="6"/>
      <c r="B7" s="59" t="s">
        <v>34</v>
      </c>
      <c r="C7" s="60">
        <v>1.0</v>
      </c>
      <c r="D7" s="61">
        <f>COUNTIF(Atores,B7)</f>
        <v>0</v>
      </c>
      <c r="E7" s="6"/>
      <c r="F7" s="6"/>
      <c r="G7" s="6"/>
      <c r="H7" s="6"/>
      <c r="I7" s="6"/>
      <c r="J7" s="6"/>
      <c r="K7" s="6"/>
      <c r="L7" s="6"/>
    </row>
    <row r="8" ht="12.75" customHeight="1">
      <c r="A8" s="6"/>
      <c r="B8" s="62" t="s">
        <v>35</v>
      </c>
      <c r="C8" s="63">
        <v>2.0</v>
      </c>
      <c r="D8" s="64">
        <f>COUNTIF(Atores,B8)</f>
        <v>0</v>
      </c>
      <c r="E8" s="6"/>
      <c r="F8" s="6"/>
      <c r="G8" s="6"/>
      <c r="H8" s="6"/>
      <c r="I8" s="6"/>
      <c r="J8" s="6"/>
      <c r="K8" s="6"/>
      <c r="L8" s="6"/>
    </row>
    <row r="9" ht="12.75" customHeight="1">
      <c r="A9" s="6"/>
      <c r="B9" s="65" t="s">
        <v>36</v>
      </c>
      <c r="C9" s="66">
        <v>3.0</v>
      </c>
      <c r="D9" s="67">
        <f>COUNTIF(Atores,B9)</f>
        <v>1</v>
      </c>
      <c r="E9" s="6"/>
      <c r="F9" s="6"/>
      <c r="G9" s="6"/>
      <c r="H9" s="6"/>
      <c r="I9" s="6"/>
      <c r="J9" s="6"/>
      <c r="K9" s="6"/>
      <c r="L9" s="6"/>
    </row>
    <row r="10" ht="12.75" customHeight="1">
      <c r="A10" s="6"/>
      <c r="B10" s="6"/>
      <c r="C10" s="68" t="s">
        <v>37</v>
      </c>
      <c r="D10" s="69">
        <f>(C7*D7)+(C8*D8)+(C9*D9)</f>
        <v>3</v>
      </c>
      <c r="E10" s="6"/>
      <c r="F10" s="6"/>
      <c r="G10" s="6"/>
      <c r="H10" s="6"/>
      <c r="I10" s="6"/>
      <c r="J10" s="6"/>
      <c r="K10" s="6"/>
      <c r="L10" s="6"/>
    </row>
    <row r="1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ht="12.75" customHeight="1">
      <c r="A12" s="6"/>
      <c r="D12" s="6"/>
      <c r="E12" s="6"/>
      <c r="G12" s="6"/>
      <c r="H12" s="6"/>
      <c r="I12" s="6"/>
      <c r="J12" s="6"/>
      <c r="K12" s="6"/>
      <c r="L12" s="6"/>
    </row>
    <row r="13" ht="12.75" customHeight="1">
      <c r="A13" s="6"/>
      <c r="B13" s="70" t="s">
        <v>38</v>
      </c>
      <c r="C13" s="70" t="s">
        <v>39</v>
      </c>
      <c r="D13" s="6"/>
      <c r="E13" s="6"/>
      <c r="G13" s="6"/>
      <c r="H13" s="6"/>
      <c r="I13" s="6"/>
      <c r="J13" s="6"/>
      <c r="K13" s="6"/>
      <c r="L13" s="6"/>
    </row>
    <row r="14" ht="12.75" customHeight="1">
      <c r="A14" s="6"/>
      <c r="B14" s="71" t="s">
        <v>40</v>
      </c>
      <c r="C14" s="63" t="s">
        <v>36</v>
      </c>
      <c r="D14" s="6"/>
      <c r="E14" s="6"/>
      <c r="G14" s="6"/>
      <c r="H14" s="6"/>
      <c r="I14" s="6"/>
      <c r="J14" s="6"/>
      <c r="K14" s="6"/>
      <c r="L14" s="6"/>
    </row>
    <row r="15" ht="12.75" customHeight="1">
      <c r="A15" s="6"/>
      <c r="B15" s="72"/>
      <c r="C15" s="63"/>
      <c r="D15" s="6"/>
      <c r="E15" s="6"/>
      <c r="G15" s="6"/>
      <c r="H15" s="6"/>
      <c r="I15" s="6"/>
      <c r="J15" s="6"/>
      <c r="K15" s="6"/>
      <c r="L15" s="6"/>
    </row>
    <row r="16" ht="12.75" customHeight="1">
      <c r="A16" s="6"/>
      <c r="B16" s="73"/>
      <c r="C16" s="63"/>
      <c r="D16" s="6"/>
      <c r="E16" s="6"/>
      <c r="G16" s="6"/>
      <c r="H16" s="6"/>
      <c r="I16" s="6"/>
      <c r="J16" s="6"/>
      <c r="K16" s="6"/>
      <c r="L16" s="6"/>
    </row>
    <row r="17" ht="12.75" customHeight="1">
      <c r="A17" s="6"/>
      <c r="B17" s="72"/>
      <c r="C17" s="63"/>
      <c r="D17" s="6"/>
      <c r="E17" s="6"/>
      <c r="F17" s="74"/>
      <c r="G17" s="6"/>
      <c r="H17" s="6"/>
      <c r="I17" s="6"/>
      <c r="J17" s="6"/>
      <c r="K17" s="6"/>
      <c r="L17" s="6"/>
    </row>
    <row r="18" ht="12.75" customHeight="1">
      <c r="A18" s="6"/>
      <c r="B18" s="75" t="s">
        <v>41</v>
      </c>
      <c r="C18" s="76">
        <f>SUBTOTAL(103,C14:C17)</f>
        <v>1</v>
      </c>
      <c r="D18" s="6"/>
      <c r="E18" s="6"/>
      <c r="F18" s="6"/>
      <c r="G18" s="6"/>
      <c r="H18" s="6"/>
      <c r="I18" s="6"/>
      <c r="J18" s="6"/>
      <c r="K18" s="6"/>
      <c r="L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dataValidations>
    <dataValidation type="list" allowBlank="1" showErrorMessage="1" sqref="C14:C17">
      <formula1>"Simples,Médio,Complexo"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2" width="9.13"/>
    <col customWidth="1" min="3" max="3" width="40.38"/>
    <col customWidth="1" min="4" max="4" width="5.25"/>
    <col customWidth="1" min="5" max="5" width="10.38"/>
    <col customWidth="1" min="6" max="6" width="9.13"/>
    <col customWidth="1" min="7" max="7" width="10.0"/>
    <col customWidth="1" min="8" max="13" width="9.13"/>
    <col customWidth="1" min="14" max="26" width="14.38"/>
  </cols>
  <sheetData>
    <row r="1" ht="12.75" customHeight="1">
      <c r="A1" s="6"/>
    </row>
    <row r="2" ht="12.75" customHeight="1">
      <c r="A2" s="6"/>
    </row>
    <row r="3" ht="12.75" customHeight="1">
      <c r="A3" s="6"/>
    </row>
    <row r="4" ht="23.25" customHeight="1">
      <c r="A4" s="6"/>
      <c r="B4" s="53" t="s">
        <v>42</v>
      </c>
      <c r="C4" s="54"/>
      <c r="D4" s="54"/>
      <c r="E4" s="54"/>
    </row>
    <row r="5" ht="12.75" customHeight="1">
      <c r="A5" s="6"/>
    </row>
    <row r="6" ht="12.75" customHeight="1">
      <c r="A6" s="6"/>
    </row>
    <row r="7" ht="12.75" customHeight="1">
      <c r="A7" s="6"/>
      <c r="B7" s="77" t="s">
        <v>43</v>
      </c>
      <c r="C7" s="46"/>
      <c r="D7" s="46"/>
      <c r="E7" s="47"/>
      <c r="H7" s="6"/>
      <c r="I7" s="6"/>
      <c r="J7" s="6"/>
      <c r="K7" s="6"/>
      <c r="L7" s="6"/>
      <c r="M7" s="6"/>
    </row>
    <row r="8" ht="12.75" customHeight="1">
      <c r="A8" s="6"/>
      <c r="B8" s="78" t="s">
        <v>44</v>
      </c>
      <c r="C8" s="79" t="s">
        <v>45</v>
      </c>
      <c r="D8" s="79" t="s">
        <v>32</v>
      </c>
      <c r="E8" s="79" t="s">
        <v>46</v>
      </c>
      <c r="H8" s="6"/>
      <c r="I8" s="6"/>
      <c r="J8" s="6"/>
      <c r="K8" s="6"/>
      <c r="L8" s="6"/>
      <c r="M8" s="6"/>
    </row>
    <row r="9" ht="12.75" customHeight="1">
      <c r="A9" s="6"/>
      <c r="B9" s="63" t="s">
        <v>47</v>
      </c>
      <c r="C9" s="72" t="s">
        <v>48</v>
      </c>
      <c r="D9" s="63">
        <v>2.0</v>
      </c>
      <c r="E9" s="63">
        <v>0.0</v>
      </c>
      <c r="H9" s="6"/>
      <c r="I9" s="80"/>
      <c r="J9" s="6"/>
      <c r="K9" s="6"/>
      <c r="L9" s="6"/>
      <c r="M9" s="6"/>
    </row>
    <row r="10" ht="12.75" customHeight="1">
      <c r="A10" s="6"/>
      <c r="B10" s="63" t="s">
        <v>49</v>
      </c>
      <c r="C10" s="72" t="s">
        <v>50</v>
      </c>
      <c r="D10" s="63">
        <v>1.0</v>
      </c>
      <c r="E10" s="81">
        <v>1.0</v>
      </c>
      <c r="H10" s="6"/>
      <c r="I10" s="80"/>
      <c r="J10" s="6"/>
      <c r="K10" s="6"/>
      <c r="L10" s="6"/>
      <c r="M10" s="6"/>
    </row>
    <row r="11" ht="12.75" customHeight="1">
      <c r="A11" s="6"/>
      <c r="B11" s="63" t="s">
        <v>51</v>
      </c>
      <c r="C11" s="72" t="s">
        <v>52</v>
      </c>
      <c r="D11" s="63">
        <v>1.0</v>
      </c>
      <c r="E11" s="63">
        <v>0.0</v>
      </c>
      <c r="H11" s="6"/>
      <c r="I11" s="80"/>
      <c r="J11" s="6"/>
      <c r="K11" s="6"/>
      <c r="L11" s="6"/>
      <c r="M11" s="6"/>
    </row>
    <row r="12" ht="12.75" customHeight="1">
      <c r="A12" s="6"/>
      <c r="B12" s="63" t="s">
        <v>53</v>
      </c>
      <c r="C12" s="72" t="s">
        <v>54</v>
      </c>
      <c r="D12" s="63">
        <v>1.0</v>
      </c>
      <c r="E12" s="81">
        <v>2.0</v>
      </c>
      <c r="H12" s="6"/>
      <c r="I12" s="80"/>
      <c r="J12" s="6"/>
      <c r="K12" s="6"/>
      <c r="L12" s="6"/>
      <c r="M12" s="6"/>
    </row>
    <row r="13" ht="12.75" customHeight="1">
      <c r="A13" s="6"/>
      <c r="B13" s="63" t="s">
        <v>55</v>
      </c>
      <c r="C13" s="72" t="s">
        <v>56</v>
      </c>
      <c r="D13" s="63">
        <v>1.0</v>
      </c>
      <c r="E13" s="81">
        <v>3.0</v>
      </c>
      <c r="H13" s="6"/>
      <c r="I13" s="80"/>
      <c r="J13" s="6"/>
      <c r="K13" s="6"/>
      <c r="L13" s="6"/>
      <c r="M13" s="6"/>
    </row>
    <row r="14" ht="12.75" customHeight="1">
      <c r="A14" s="6"/>
      <c r="B14" s="63" t="s">
        <v>57</v>
      </c>
      <c r="C14" s="72" t="s">
        <v>58</v>
      </c>
      <c r="D14" s="63">
        <v>0.5</v>
      </c>
      <c r="E14" s="81">
        <v>4.0</v>
      </c>
      <c r="H14" s="6"/>
      <c r="I14" s="80"/>
      <c r="J14" s="6"/>
      <c r="K14" s="6"/>
      <c r="L14" s="6"/>
      <c r="M14" s="6"/>
    </row>
    <row r="15" ht="12.75" customHeight="1">
      <c r="A15" s="6"/>
      <c r="B15" s="63" t="s">
        <v>59</v>
      </c>
      <c r="C15" s="72" t="s">
        <v>60</v>
      </c>
      <c r="D15" s="63">
        <v>0.5</v>
      </c>
      <c r="E15" s="81">
        <v>5.0</v>
      </c>
      <c r="H15" s="6"/>
      <c r="I15" s="80"/>
      <c r="J15" s="6"/>
      <c r="K15" s="6"/>
      <c r="L15" s="6"/>
      <c r="M15" s="6"/>
    </row>
    <row r="16" ht="12.75" customHeight="1">
      <c r="A16" s="6"/>
      <c r="B16" s="63" t="s">
        <v>61</v>
      </c>
      <c r="C16" s="72" t="s">
        <v>62</v>
      </c>
      <c r="D16" s="63">
        <v>2.0</v>
      </c>
      <c r="E16" s="81">
        <v>2.0</v>
      </c>
      <c r="H16" s="6"/>
      <c r="I16" s="80"/>
      <c r="J16" s="6"/>
      <c r="K16" s="6"/>
      <c r="L16" s="6"/>
      <c r="M16" s="6"/>
    </row>
    <row r="17" ht="12.75" customHeight="1">
      <c r="A17" s="6"/>
      <c r="B17" s="63" t="s">
        <v>63</v>
      </c>
      <c r="C17" s="72" t="s">
        <v>64</v>
      </c>
      <c r="D17" s="63">
        <v>1.0</v>
      </c>
      <c r="E17" s="81">
        <v>2.0</v>
      </c>
      <c r="H17" s="6"/>
      <c r="I17" s="80"/>
      <c r="J17" s="6"/>
      <c r="K17" s="6"/>
      <c r="L17" s="6"/>
      <c r="M17" s="6"/>
    </row>
    <row r="18" ht="12.75" customHeight="1">
      <c r="A18" s="6"/>
      <c r="B18" s="63" t="s">
        <v>65</v>
      </c>
      <c r="C18" s="72" t="s">
        <v>66</v>
      </c>
      <c r="D18" s="63">
        <v>1.0</v>
      </c>
      <c r="E18" s="63">
        <v>0.0</v>
      </c>
      <c r="H18" s="6"/>
      <c r="I18" s="80"/>
      <c r="J18" s="6"/>
      <c r="K18" s="6"/>
      <c r="L18" s="6"/>
      <c r="M18" s="6"/>
    </row>
    <row r="19" ht="12.75" customHeight="1">
      <c r="A19" s="6"/>
      <c r="B19" s="63" t="s">
        <v>67</v>
      </c>
      <c r="C19" s="72" t="s">
        <v>68</v>
      </c>
      <c r="D19" s="63">
        <v>1.0</v>
      </c>
      <c r="E19" s="81">
        <v>1.0</v>
      </c>
      <c r="H19" s="6"/>
      <c r="I19" s="80"/>
      <c r="J19" s="6"/>
      <c r="K19" s="6"/>
      <c r="L19" s="6"/>
      <c r="M19" s="6"/>
    </row>
    <row r="20" ht="12.75" customHeight="1">
      <c r="A20" s="6"/>
      <c r="B20" s="63" t="s">
        <v>69</v>
      </c>
      <c r="C20" s="72" t="s">
        <v>70</v>
      </c>
      <c r="D20" s="63">
        <v>1.0</v>
      </c>
      <c r="E20" s="63">
        <v>0.0</v>
      </c>
      <c r="H20" s="6"/>
      <c r="I20" s="80"/>
      <c r="J20" s="6"/>
      <c r="K20" s="6"/>
      <c r="L20" s="6"/>
      <c r="M20" s="6"/>
    </row>
    <row r="21" ht="12.75" customHeight="1">
      <c r="A21" s="6"/>
      <c r="B21" s="63" t="s">
        <v>71</v>
      </c>
      <c r="C21" s="72" t="s">
        <v>72</v>
      </c>
      <c r="D21" s="63">
        <v>1.0</v>
      </c>
      <c r="E21" s="63">
        <v>0.0</v>
      </c>
      <c r="H21" s="6"/>
      <c r="I21" s="80"/>
      <c r="J21" s="6"/>
      <c r="K21" s="6"/>
      <c r="L21" s="6"/>
      <c r="M21" s="6"/>
    </row>
    <row r="22" ht="12.75" customHeight="1">
      <c r="A22" s="6"/>
      <c r="B22" s="82" t="s">
        <v>73</v>
      </c>
      <c r="C22" s="46"/>
      <c r="D22" s="47"/>
      <c r="E22" s="83">
        <f>0.6+(0.01*SUM(D9*E9,D10*E10,D11*E11,D12*E12,D13*E13,D14*E14,D15*E15,D16*E16,D17*E17,D18*E18,D19*E19,D20*E20,D21*E21))</f>
        <v>0.775</v>
      </c>
      <c r="H22" s="6"/>
      <c r="I22" s="6"/>
      <c r="J22" s="6"/>
      <c r="K22" s="6"/>
      <c r="L22" s="6"/>
      <c r="M22" s="6"/>
    </row>
    <row r="23" ht="12.75" customHeight="1">
      <c r="A23" s="6"/>
      <c r="H23" s="6"/>
      <c r="I23" s="6"/>
      <c r="J23" s="6"/>
      <c r="K23" s="6"/>
      <c r="L23" s="6"/>
      <c r="M23" s="6"/>
    </row>
    <row r="24" ht="12.75" customHeight="1">
      <c r="A24" s="6"/>
      <c r="H24" s="6"/>
      <c r="J24" s="6"/>
      <c r="K24" s="6"/>
      <c r="L24" s="6"/>
      <c r="M24" s="6"/>
    </row>
    <row r="25" ht="12.75" customHeight="1">
      <c r="A25" s="6"/>
      <c r="H25" s="6"/>
      <c r="J25" s="6"/>
      <c r="K25" s="6"/>
      <c r="L25" s="6"/>
      <c r="M25" s="6"/>
    </row>
    <row r="26" ht="12.75" customHeight="1">
      <c r="A26" s="6"/>
      <c r="B26" s="77" t="s">
        <v>74</v>
      </c>
      <c r="C26" s="46"/>
      <c r="D26" s="46"/>
      <c r="E26" s="46"/>
      <c r="F26" s="84"/>
      <c r="G26" s="85"/>
      <c r="H26" s="6"/>
      <c r="J26" s="6"/>
      <c r="K26" s="6"/>
      <c r="L26" s="6"/>
      <c r="M26" s="6"/>
    </row>
    <row r="27" ht="12.75" customHeight="1">
      <c r="A27" s="6"/>
      <c r="B27" s="86" t="s">
        <v>44</v>
      </c>
      <c r="C27" s="87" t="s">
        <v>45</v>
      </c>
      <c r="D27" s="37"/>
      <c r="E27" s="38"/>
      <c r="F27" s="86" t="s">
        <v>32</v>
      </c>
      <c r="G27" s="86" t="s">
        <v>46</v>
      </c>
      <c r="H27" s="6"/>
      <c r="J27" s="6"/>
      <c r="K27" s="6"/>
      <c r="L27" s="6"/>
      <c r="M27" s="6"/>
    </row>
    <row r="28" ht="12.75" customHeight="1">
      <c r="A28" s="6"/>
      <c r="B28" s="63" t="s">
        <v>75</v>
      </c>
      <c r="C28" s="88" t="s">
        <v>76</v>
      </c>
      <c r="D28" s="46"/>
      <c r="E28" s="47"/>
      <c r="F28" s="63">
        <v>1.5</v>
      </c>
      <c r="G28" s="81">
        <v>4.0</v>
      </c>
      <c r="H28" s="6"/>
      <c r="I28" s="80"/>
      <c r="J28" s="6"/>
      <c r="K28" s="6"/>
      <c r="L28" s="6"/>
      <c r="M28" s="6"/>
    </row>
    <row r="29" ht="12.75" customHeight="1">
      <c r="A29" s="6"/>
      <c r="B29" s="63" t="s">
        <v>77</v>
      </c>
      <c r="C29" s="88" t="s">
        <v>78</v>
      </c>
      <c r="D29" s="46"/>
      <c r="E29" s="47"/>
      <c r="F29" s="63">
        <v>0.5</v>
      </c>
      <c r="G29" s="81">
        <v>3.0</v>
      </c>
      <c r="H29" s="6"/>
      <c r="I29" s="80"/>
      <c r="J29" s="6"/>
      <c r="K29" s="6"/>
      <c r="L29" s="6"/>
      <c r="M29" s="6"/>
    </row>
    <row r="30" ht="12.75" customHeight="1">
      <c r="A30" s="6"/>
      <c r="B30" s="63" t="s">
        <v>79</v>
      </c>
      <c r="C30" s="88" t="s">
        <v>80</v>
      </c>
      <c r="D30" s="46"/>
      <c r="E30" s="47"/>
      <c r="F30" s="63">
        <v>1.0</v>
      </c>
      <c r="G30" s="81">
        <v>5.0</v>
      </c>
      <c r="H30" s="6"/>
      <c r="I30" s="80"/>
      <c r="J30" s="6"/>
      <c r="K30" s="6"/>
      <c r="L30" s="6"/>
      <c r="M30" s="6"/>
    </row>
    <row r="31" ht="12.75" customHeight="1">
      <c r="A31" s="6"/>
      <c r="B31" s="63" t="s">
        <v>81</v>
      </c>
      <c r="C31" s="88" t="s">
        <v>82</v>
      </c>
      <c r="D31" s="46"/>
      <c r="E31" s="47"/>
      <c r="F31" s="63">
        <v>0.5</v>
      </c>
      <c r="G31" s="81">
        <v>5.0</v>
      </c>
      <c r="H31" s="6"/>
      <c r="I31" s="80"/>
      <c r="J31" s="6"/>
      <c r="K31" s="6"/>
      <c r="L31" s="6"/>
      <c r="M31" s="6"/>
    </row>
    <row r="32" ht="12.75" customHeight="1">
      <c r="A32" s="6"/>
      <c r="B32" s="63" t="s">
        <v>83</v>
      </c>
      <c r="C32" s="88" t="s">
        <v>84</v>
      </c>
      <c r="D32" s="46"/>
      <c r="E32" s="47"/>
      <c r="F32" s="63">
        <v>1.0</v>
      </c>
      <c r="G32" s="81">
        <v>5.0</v>
      </c>
      <c r="H32" s="6"/>
      <c r="I32" s="80"/>
      <c r="J32" s="6"/>
      <c r="K32" s="6"/>
      <c r="L32" s="6"/>
      <c r="M32" s="6"/>
    </row>
    <row r="33" ht="12.75" customHeight="1">
      <c r="A33" s="6"/>
      <c r="B33" s="63" t="s">
        <v>85</v>
      </c>
      <c r="C33" s="88" t="s">
        <v>86</v>
      </c>
      <c r="D33" s="46"/>
      <c r="E33" s="47"/>
      <c r="F33" s="63">
        <v>2.0</v>
      </c>
      <c r="G33" s="81">
        <v>3.0</v>
      </c>
      <c r="H33" s="6"/>
      <c r="I33" s="80"/>
      <c r="J33" s="6"/>
      <c r="K33" s="6"/>
      <c r="L33" s="6"/>
      <c r="M33" s="6"/>
    </row>
    <row r="34" ht="12.75" customHeight="1">
      <c r="A34" s="6"/>
      <c r="B34" s="63" t="s">
        <v>87</v>
      </c>
      <c r="C34" s="88" t="s">
        <v>88</v>
      </c>
      <c r="D34" s="46"/>
      <c r="E34" s="47"/>
      <c r="F34" s="63">
        <v>-1.0</v>
      </c>
      <c r="G34" s="81">
        <v>3.0</v>
      </c>
      <c r="H34" s="6"/>
      <c r="I34" s="80"/>
      <c r="J34" s="6"/>
      <c r="K34" s="6"/>
      <c r="L34" s="6"/>
      <c r="M34" s="6"/>
    </row>
    <row r="35" ht="12.75" customHeight="1">
      <c r="A35" s="6"/>
      <c r="B35" s="63" t="s">
        <v>89</v>
      </c>
      <c r="C35" s="88" t="s">
        <v>90</v>
      </c>
      <c r="D35" s="46"/>
      <c r="E35" s="47"/>
      <c r="F35" s="63">
        <v>-1.0</v>
      </c>
      <c r="G35" s="81">
        <v>3.0</v>
      </c>
      <c r="H35" s="6"/>
      <c r="I35" s="80"/>
      <c r="J35" s="6"/>
      <c r="K35" s="6"/>
      <c r="L35" s="6"/>
      <c r="M35" s="6"/>
    </row>
    <row r="36" ht="12.75" customHeight="1">
      <c r="A36" s="6"/>
      <c r="B36" s="82" t="s">
        <v>91</v>
      </c>
      <c r="C36" s="46"/>
      <c r="D36" s="46"/>
      <c r="E36" s="46"/>
      <c r="F36" s="47"/>
      <c r="G36" s="70">
        <f>1.4+(-0.03*SUM(F28*G28,F29*G29,F30*G30,F31*G31,F32*G32,F33*G33,F34*G34,F35*G35))</f>
        <v>0.8</v>
      </c>
      <c r="H36" s="6"/>
      <c r="I36" s="6"/>
      <c r="J36" s="6"/>
      <c r="K36" s="6"/>
      <c r="L36" s="6"/>
      <c r="M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I9:I21 G28:G35 I28:I35">
      <formula1>0.0</formula1>
      <formula2>5.0</formula2>
    </dataValidation>
  </dataValidations>
  <printOptions/>
  <pageMargins bottom="0.984027777777778" footer="0.0" header="0.0" left="0.7875" right="0.7875" top="0.984027777777778"/>
  <pageSetup scale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67.88"/>
    <col customWidth="1" min="3" max="3" width="16.75"/>
    <col customWidth="1" min="4" max="4" width="18.13"/>
    <col customWidth="1" min="5" max="5" width="43.13"/>
    <col customWidth="1" min="6" max="6" width="9.38"/>
    <col customWidth="1" min="7" max="7" width="72.0"/>
    <col customWidth="1" min="8" max="14" width="9.13"/>
    <col customWidth="1" hidden="1" min="15" max="15" width="8.75"/>
    <col customWidth="1" min="16" max="26" width="14.38"/>
  </cols>
  <sheetData>
    <row r="1" ht="12.75" customHeight="1">
      <c r="A1" s="6"/>
      <c r="B1" s="6"/>
      <c r="C1" s="6"/>
      <c r="D1" s="6"/>
      <c r="E1" s="6"/>
      <c r="I1" s="6"/>
      <c r="J1" s="6"/>
      <c r="K1" s="6"/>
      <c r="L1" s="6"/>
      <c r="M1" s="6"/>
      <c r="N1" s="6"/>
    </row>
    <row r="2" ht="24.0" customHeight="1">
      <c r="B2" s="89" t="s">
        <v>92</v>
      </c>
      <c r="C2" s="54"/>
      <c r="D2" s="54"/>
      <c r="E2" s="55"/>
      <c r="F2" s="55"/>
      <c r="G2" s="55"/>
      <c r="I2" s="6"/>
      <c r="J2" s="6"/>
      <c r="K2" s="6"/>
      <c r="L2" s="6"/>
      <c r="M2" s="6"/>
      <c r="N2" s="6"/>
    </row>
    <row r="3" ht="12.75" customHeight="1">
      <c r="F3" s="6"/>
      <c r="G3" s="6"/>
      <c r="I3" s="6"/>
      <c r="J3" s="6"/>
      <c r="K3" s="6"/>
      <c r="L3" s="6"/>
      <c r="M3" s="6"/>
      <c r="N3" s="6"/>
    </row>
    <row r="4" ht="12.75" customHeight="1">
      <c r="F4" s="6"/>
      <c r="G4" s="6"/>
      <c r="I4" s="6"/>
      <c r="J4" s="6"/>
      <c r="K4" s="6"/>
      <c r="L4" s="6"/>
      <c r="M4" s="6"/>
      <c r="N4" s="6"/>
    </row>
    <row r="5" ht="12.75" customHeight="1">
      <c r="F5" s="6"/>
      <c r="G5" s="6"/>
      <c r="I5" s="6"/>
      <c r="J5" s="6"/>
      <c r="K5" s="6"/>
      <c r="L5" s="6"/>
      <c r="M5" s="6"/>
      <c r="N5" s="6"/>
    </row>
    <row r="6" ht="12.75" customHeight="1">
      <c r="B6" s="90" t="s">
        <v>93</v>
      </c>
      <c r="C6" s="57" t="s">
        <v>32</v>
      </c>
      <c r="D6" s="91" t="s">
        <v>94</v>
      </c>
      <c r="E6" s="92"/>
      <c r="F6" s="6"/>
      <c r="G6" s="6"/>
      <c r="I6" s="6"/>
      <c r="J6" s="6"/>
      <c r="K6" s="6"/>
      <c r="L6" s="6"/>
      <c r="M6" s="6"/>
      <c r="N6" s="6"/>
    </row>
    <row r="7" ht="12.75" customHeight="1">
      <c r="B7" s="93" t="s">
        <v>34</v>
      </c>
      <c r="C7" s="94">
        <v>5.0</v>
      </c>
      <c r="D7" s="29">
        <f>COUNTIF(CUC,B7)</f>
        <v>5</v>
      </c>
      <c r="E7" s="80"/>
      <c r="F7" s="6"/>
      <c r="G7" s="6"/>
      <c r="I7" s="6"/>
      <c r="J7" s="6"/>
      <c r="K7" s="6"/>
      <c r="L7" s="6"/>
      <c r="M7" s="6"/>
      <c r="N7" s="6"/>
    </row>
    <row r="8" ht="12.75" customHeight="1">
      <c r="B8" s="62" t="s">
        <v>35</v>
      </c>
      <c r="C8" s="63">
        <v>10.0</v>
      </c>
      <c r="D8" s="61">
        <f>COUNTIF(CUC,B8)</f>
        <v>6</v>
      </c>
      <c r="E8" s="80"/>
      <c r="F8" s="6"/>
      <c r="G8" s="6"/>
      <c r="I8" s="6"/>
      <c r="J8" s="6"/>
      <c r="K8" s="6"/>
      <c r="L8" s="6"/>
      <c r="M8" s="6"/>
      <c r="N8" s="6"/>
    </row>
    <row r="9" ht="12.75" customHeight="1">
      <c r="B9" s="65" t="s">
        <v>36</v>
      </c>
      <c r="C9" s="95">
        <v>15.0</v>
      </c>
      <c r="D9" s="61">
        <f>COUNTIF(CUC,B9)</f>
        <v>1</v>
      </c>
      <c r="E9" s="80"/>
      <c r="F9" s="6"/>
      <c r="G9" s="6"/>
      <c r="I9" s="6"/>
      <c r="J9" s="6"/>
      <c r="K9" s="6"/>
      <c r="L9" s="6"/>
      <c r="M9" s="6"/>
      <c r="N9" s="6"/>
    </row>
    <row r="10" ht="12.75" customHeight="1">
      <c r="C10" s="69" t="s">
        <v>95</v>
      </c>
      <c r="D10" s="96">
        <f>(C7*D7)+(C8*D8)+(C9*D9)</f>
        <v>100</v>
      </c>
      <c r="F10" s="6"/>
      <c r="G10" s="6"/>
      <c r="I10" s="6"/>
      <c r="J10" s="6"/>
      <c r="K10" s="6"/>
      <c r="L10" s="6"/>
      <c r="M10" s="6"/>
      <c r="N10" s="6"/>
    </row>
    <row r="11" ht="12.75" customHeight="1">
      <c r="A11" s="97"/>
      <c r="B11" s="8"/>
      <c r="C11" s="8"/>
      <c r="F11" s="6"/>
      <c r="G11" s="6"/>
      <c r="I11" s="6"/>
      <c r="J11" s="6"/>
      <c r="K11" s="6"/>
      <c r="L11" s="6"/>
      <c r="M11" s="6"/>
      <c r="N11" s="6"/>
    </row>
    <row r="12" ht="12.75" customHeight="1">
      <c r="A12" s="98" t="s">
        <v>44</v>
      </c>
      <c r="B12" s="99" t="s">
        <v>96</v>
      </c>
      <c r="C12" s="100" t="s">
        <v>97</v>
      </c>
      <c r="D12" s="101" t="s">
        <v>39</v>
      </c>
      <c r="E12" s="102" t="s">
        <v>98</v>
      </c>
      <c r="F12" s="6"/>
      <c r="G12" s="6"/>
      <c r="I12" s="6"/>
      <c r="J12" s="6"/>
      <c r="K12" s="6"/>
      <c r="L12" s="6"/>
      <c r="M12" s="6"/>
      <c r="N12" s="6"/>
    </row>
    <row r="13" ht="12.75" customHeight="1">
      <c r="A13" s="103"/>
      <c r="B13" s="71" t="s">
        <v>99</v>
      </c>
      <c r="C13" s="104">
        <v>2.0</v>
      </c>
      <c r="D13" s="104" t="s">
        <v>34</v>
      </c>
      <c r="E13" s="105"/>
      <c r="F13" s="6"/>
      <c r="G13" s="6"/>
      <c r="I13" s="6"/>
      <c r="J13" s="6"/>
      <c r="K13" s="6"/>
      <c r="L13" s="6"/>
      <c r="M13" s="6"/>
      <c r="N13" s="6"/>
      <c r="O13" s="6">
        <v>1.0</v>
      </c>
    </row>
    <row r="14" ht="12.75" customHeight="1">
      <c r="A14" s="103"/>
      <c r="B14" s="71" t="s">
        <v>100</v>
      </c>
      <c r="C14" s="104">
        <v>3.0</v>
      </c>
      <c r="D14" s="104" t="s">
        <v>35</v>
      </c>
      <c r="E14" s="105"/>
      <c r="F14" s="6"/>
      <c r="G14" s="6"/>
      <c r="I14" s="6"/>
      <c r="J14" s="6"/>
      <c r="K14" s="6"/>
      <c r="L14" s="6"/>
      <c r="M14" s="6"/>
      <c r="N14" s="6"/>
      <c r="O14" s="6">
        <v>2.0</v>
      </c>
    </row>
    <row r="15" ht="12.75" customHeight="1">
      <c r="A15" s="103"/>
      <c r="B15" s="71" t="s">
        <v>101</v>
      </c>
      <c r="C15" s="104">
        <v>3.0</v>
      </c>
      <c r="D15" s="104" t="s">
        <v>35</v>
      </c>
      <c r="E15" s="105"/>
      <c r="F15" s="6"/>
      <c r="G15" s="6"/>
      <c r="I15" s="6"/>
      <c r="J15" s="6"/>
      <c r="K15" s="6"/>
      <c r="L15" s="6"/>
      <c r="M15" s="6"/>
      <c r="N15" s="6"/>
      <c r="O15" s="6">
        <v>3.0</v>
      </c>
    </row>
    <row r="16" ht="12.75" customHeight="1">
      <c r="A16" s="103"/>
      <c r="B16" s="71" t="s">
        <v>102</v>
      </c>
      <c r="C16" s="104">
        <v>2.0</v>
      </c>
      <c r="D16" s="104" t="s">
        <v>35</v>
      </c>
      <c r="E16" s="105"/>
      <c r="F16" s="6"/>
      <c r="G16" s="6"/>
      <c r="I16" s="6"/>
      <c r="J16" s="6"/>
      <c r="K16" s="6"/>
      <c r="L16" s="6"/>
      <c r="M16" s="6"/>
      <c r="N16" s="6"/>
      <c r="O16" s="6"/>
    </row>
    <row r="17" ht="12.75" customHeight="1">
      <c r="A17" s="103"/>
      <c r="B17" s="71" t="s">
        <v>103</v>
      </c>
      <c r="C17" s="104">
        <v>1.0</v>
      </c>
      <c r="D17" s="104" t="s">
        <v>35</v>
      </c>
      <c r="E17" s="105"/>
      <c r="F17" s="6"/>
      <c r="G17" s="6"/>
      <c r="I17" s="6"/>
      <c r="J17" s="6"/>
      <c r="K17" s="6"/>
      <c r="L17" s="6"/>
      <c r="M17" s="6"/>
      <c r="N17" s="6"/>
      <c r="O17" s="6">
        <v>4.0</v>
      </c>
    </row>
    <row r="18" ht="12.75" customHeight="1">
      <c r="A18" s="103"/>
      <c r="B18" s="71" t="s">
        <v>104</v>
      </c>
      <c r="C18" s="104">
        <v>4.0</v>
      </c>
      <c r="D18" s="104" t="s">
        <v>36</v>
      </c>
      <c r="E18" s="105"/>
      <c r="F18" s="6"/>
      <c r="G18" s="6"/>
      <c r="I18" s="6"/>
      <c r="J18" s="6"/>
      <c r="K18" s="6"/>
      <c r="L18" s="6"/>
      <c r="M18" s="6"/>
      <c r="N18" s="6"/>
      <c r="O18" s="6">
        <v>5.0</v>
      </c>
    </row>
    <row r="19" ht="12.75" customHeight="1">
      <c r="A19" s="103"/>
      <c r="B19" s="71" t="s">
        <v>105</v>
      </c>
      <c r="C19" s="104">
        <v>1.0</v>
      </c>
      <c r="D19" s="104" t="s">
        <v>34</v>
      </c>
      <c r="E19" s="105"/>
      <c r="F19" s="6"/>
      <c r="G19" s="6"/>
      <c r="H19" s="6"/>
      <c r="I19" s="6"/>
      <c r="J19" s="6"/>
      <c r="K19" s="6"/>
      <c r="L19" s="6"/>
      <c r="M19" s="6"/>
      <c r="N19" s="6"/>
      <c r="O19" s="6">
        <v>7.0</v>
      </c>
    </row>
    <row r="20" ht="12.75" customHeight="1">
      <c r="A20" s="103"/>
      <c r="B20" s="106" t="s">
        <v>106</v>
      </c>
      <c r="C20" s="104">
        <v>1.0</v>
      </c>
      <c r="D20" s="104" t="s">
        <v>34</v>
      </c>
      <c r="E20" s="105"/>
      <c r="F20" s="6"/>
      <c r="G20" s="6"/>
      <c r="H20" s="6"/>
      <c r="I20" s="6"/>
      <c r="J20" s="6"/>
      <c r="K20" s="6"/>
      <c r="L20" s="6"/>
      <c r="M20" s="6"/>
      <c r="N20" s="6"/>
      <c r="O20" s="6">
        <v>8.0</v>
      </c>
    </row>
    <row r="21" ht="12.75" customHeight="1">
      <c r="A21" s="103"/>
      <c r="B21" s="106" t="s">
        <v>107</v>
      </c>
      <c r="C21" s="104">
        <v>1.0</v>
      </c>
      <c r="D21" s="104" t="s">
        <v>34</v>
      </c>
      <c r="E21" s="105"/>
      <c r="F21" s="6"/>
      <c r="G21" s="6"/>
      <c r="H21" s="6"/>
      <c r="I21" s="6"/>
      <c r="J21" s="6"/>
      <c r="K21" s="6"/>
      <c r="L21" s="6"/>
      <c r="M21" s="6"/>
      <c r="N21" s="6"/>
      <c r="O21" s="6">
        <v>9.0</v>
      </c>
    </row>
    <row r="22" ht="12.75" customHeight="1">
      <c r="A22" s="103"/>
      <c r="B22" s="71" t="s">
        <v>108</v>
      </c>
      <c r="C22" s="104">
        <v>1.0</v>
      </c>
      <c r="D22" s="104" t="s">
        <v>34</v>
      </c>
      <c r="E22" s="105"/>
      <c r="F22" s="6"/>
      <c r="G22" s="6"/>
      <c r="H22" s="6"/>
      <c r="I22" s="6"/>
      <c r="J22" s="6"/>
      <c r="K22" s="6"/>
      <c r="L22" s="6"/>
      <c r="M22" s="6"/>
      <c r="N22" s="6"/>
      <c r="O22" s="6">
        <v>10.0</v>
      </c>
    </row>
    <row r="23" ht="12.75" customHeight="1">
      <c r="A23" s="103"/>
      <c r="B23" s="71" t="s">
        <v>109</v>
      </c>
      <c r="C23" s="104">
        <v>1.0</v>
      </c>
      <c r="D23" s="104" t="s">
        <v>35</v>
      </c>
      <c r="E23" s="105"/>
      <c r="F23" s="6"/>
      <c r="G23" s="6"/>
      <c r="H23" s="6"/>
      <c r="I23" s="6"/>
      <c r="J23" s="6"/>
      <c r="K23" s="6"/>
      <c r="L23" s="6"/>
      <c r="M23" s="6"/>
      <c r="N23" s="6"/>
      <c r="O23" s="6">
        <v>11.0</v>
      </c>
    </row>
    <row r="24" ht="12.75" customHeight="1">
      <c r="A24" s="103"/>
      <c r="B24" s="71" t="s">
        <v>110</v>
      </c>
      <c r="C24" s="104">
        <v>1.0</v>
      </c>
      <c r="D24" s="104" t="s">
        <v>35</v>
      </c>
      <c r="E24" s="105"/>
      <c r="F24" s="6"/>
      <c r="G24" s="6"/>
      <c r="H24" s="6"/>
      <c r="I24" s="6"/>
      <c r="J24" s="6"/>
      <c r="K24" s="6"/>
      <c r="L24" s="6"/>
      <c r="M24" s="6"/>
      <c r="N24" s="6"/>
      <c r="O24" s="6">
        <v>12.0</v>
      </c>
    </row>
    <row r="25" ht="12.75" customHeight="1">
      <c r="A25" s="103"/>
      <c r="B25" s="107"/>
      <c r="C25" s="60"/>
      <c r="D25" s="60"/>
      <c r="E25" s="105"/>
      <c r="F25" s="6"/>
      <c r="G25" s="6"/>
      <c r="H25" s="6"/>
      <c r="I25" s="6"/>
      <c r="J25" s="6"/>
      <c r="K25" s="6"/>
      <c r="L25" s="6"/>
      <c r="M25" s="6"/>
      <c r="N25" s="6"/>
      <c r="O25" s="6">
        <v>13.0</v>
      </c>
    </row>
    <row r="26" ht="12.75" customHeight="1">
      <c r="A26" s="103"/>
      <c r="B26" s="105"/>
      <c r="C26" s="60"/>
      <c r="D26" s="60"/>
      <c r="E26" s="105"/>
      <c r="F26" s="6"/>
      <c r="G26" s="6"/>
      <c r="H26" s="6"/>
      <c r="I26" s="6"/>
      <c r="J26" s="6"/>
      <c r="K26" s="6"/>
      <c r="L26" s="6"/>
      <c r="M26" s="6"/>
      <c r="N26" s="6"/>
      <c r="O26" s="6">
        <v>14.0</v>
      </c>
    </row>
    <row r="27" ht="12.75" customHeight="1">
      <c r="A27" s="103"/>
      <c r="B27" s="105"/>
      <c r="C27" s="60"/>
      <c r="D27" s="60"/>
      <c r="E27" s="105"/>
      <c r="F27" s="6"/>
      <c r="G27" s="6"/>
      <c r="H27" s="6"/>
      <c r="I27" s="6"/>
      <c r="J27" s="6"/>
      <c r="K27" s="6"/>
      <c r="L27" s="6"/>
      <c r="M27" s="6"/>
      <c r="N27" s="6"/>
      <c r="O27" s="6">
        <v>15.0</v>
      </c>
    </row>
    <row r="28" ht="12.75" customHeight="1">
      <c r="A28" s="103"/>
      <c r="B28" s="105"/>
      <c r="C28" s="60"/>
      <c r="D28" s="60"/>
      <c r="E28" s="105"/>
      <c r="F28" s="6"/>
      <c r="G28" s="6"/>
      <c r="H28" s="6"/>
      <c r="I28" s="6"/>
      <c r="J28" s="6"/>
      <c r="K28" s="6"/>
      <c r="L28" s="6"/>
      <c r="M28" s="6"/>
      <c r="N28" s="6"/>
      <c r="O28" s="6">
        <v>16.0</v>
      </c>
    </row>
    <row r="29" ht="12.75" customHeight="1">
      <c r="A29" s="103"/>
      <c r="B29" s="105"/>
      <c r="C29" s="60"/>
      <c r="D29" s="60"/>
      <c r="E29" s="105"/>
      <c r="F29" s="6"/>
      <c r="G29" s="6"/>
      <c r="H29" s="6"/>
      <c r="I29" s="6"/>
      <c r="J29" s="6"/>
      <c r="K29" s="6"/>
      <c r="L29" s="6"/>
      <c r="M29" s="6"/>
      <c r="N29" s="6"/>
      <c r="O29" s="6">
        <v>17.0</v>
      </c>
    </row>
    <row r="30" ht="12.75" customHeight="1">
      <c r="A30" s="103"/>
      <c r="B30" s="105"/>
      <c r="C30" s="60"/>
      <c r="D30" s="60"/>
      <c r="E30" s="105"/>
      <c r="F30" s="6"/>
      <c r="G30" s="6"/>
      <c r="H30" s="6"/>
      <c r="I30" s="6"/>
      <c r="J30" s="6"/>
      <c r="K30" s="6"/>
      <c r="L30" s="6"/>
      <c r="M30" s="6"/>
      <c r="N30" s="6"/>
      <c r="O30" s="6">
        <v>18.0</v>
      </c>
    </row>
    <row r="31" ht="12.75" customHeight="1">
      <c r="A31" s="103"/>
      <c r="B31" s="105"/>
      <c r="C31" s="60"/>
      <c r="D31" s="60"/>
      <c r="E31" s="105"/>
      <c r="F31" s="6"/>
      <c r="G31" s="6"/>
      <c r="H31" s="6"/>
      <c r="I31" s="6"/>
      <c r="J31" s="6"/>
      <c r="K31" s="6"/>
      <c r="L31" s="6"/>
      <c r="M31" s="6"/>
      <c r="N31" s="6"/>
      <c r="O31" s="6">
        <v>19.0</v>
      </c>
    </row>
    <row r="32" ht="12.75" customHeight="1">
      <c r="A32" s="103"/>
      <c r="B32" s="105"/>
      <c r="C32" s="60"/>
      <c r="D32" s="60"/>
      <c r="E32" s="105"/>
      <c r="F32" s="6"/>
      <c r="G32" s="6"/>
      <c r="H32" s="6"/>
      <c r="I32" s="6"/>
      <c r="J32" s="6"/>
      <c r="K32" s="6"/>
      <c r="L32" s="6"/>
      <c r="M32" s="6"/>
      <c r="N32" s="6"/>
      <c r="O32" s="6">
        <v>21.0</v>
      </c>
    </row>
    <row r="33" ht="12.75" customHeight="1">
      <c r="A33" s="103"/>
      <c r="B33" s="105"/>
      <c r="C33" s="60"/>
      <c r="D33" s="60"/>
      <c r="E33" s="105"/>
      <c r="F33" s="6"/>
      <c r="G33" s="6"/>
      <c r="H33" s="6"/>
      <c r="I33" s="6"/>
      <c r="J33" s="6"/>
      <c r="K33" s="6"/>
      <c r="L33" s="6"/>
      <c r="M33" s="6"/>
      <c r="N33" s="6"/>
      <c r="O33" s="6">
        <v>22.0</v>
      </c>
    </row>
    <row r="34" ht="12.75" customHeight="1">
      <c r="A34" s="103"/>
      <c r="B34" s="105"/>
      <c r="C34" s="60"/>
      <c r="D34" s="60"/>
      <c r="E34" s="105"/>
      <c r="F34" s="6"/>
      <c r="G34" s="6"/>
      <c r="H34" s="6"/>
      <c r="I34" s="6"/>
      <c r="J34" s="6"/>
      <c r="K34" s="6"/>
      <c r="L34" s="6"/>
      <c r="M34" s="6"/>
      <c r="N34" s="6"/>
      <c r="O34" s="6">
        <v>23.0</v>
      </c>
    </row>
    <row r="35" ht="12.75" customHeight="1">
      <c r="A35" s="103"/>
      <c r="B35" s="105"/>
      <c r="C35" s="60"/>
      <c r="D35" s="60"/>
      <c r="E35" s="105"/>
      <c r="F35" s="6"/>
      <c r="G35" s="6"/>
      <c r="H35" s="6"/>
      <c r="I35" s="6"/>
      <c r="J35" s="6"/>
      <c r="K35" s="6"/>
      <c r="L35" s="6"/>
      <c r="M35" s="6"/>
      <c r="N35" s="6"/>
      <c r="O35" s="6">
        <v>24.0</v>
      </c>
    </row>
    <row r="36" ht="12.75" customHeight="1">
      <c r="A36" s="103"/>
      <c r="B36" s="105"/>
      <c r="C36" s="60"/>
      <c r="D36" s="60"/>
      <c r="E36" s="105"/>
      <c r="F36" s="6"/>
      <c r="G36" s="6"/>
      <c r="H36" s="6"/>
      <c r="I36" s="6"/>
      <c r="J36" s="6"/>
      <c r="K36" s="6"/>
      <c r="L36" s="6"/>
      <c r="M36" s="6"/>
      <c r="N36" s="6"/>
      <c r="O36" s="6">
        <v>25.0</v>
      </c>
    </row>
    <row r="37" ht="12.75" customHeight="1">
      <c r="A37" s="103"/>
      <c r="B37" s="105"/>
      <c r="C37" s="60"/>
      <c r="D37" s="60"/>
      <c r="E37" s="105"/>
      <c r="F37" s="6"/>
      <c r="G37" s="6"/>
      <c r="H37" s="6"/>
      <c r="I37" s="6"/>
      <c r="J37" s="6"/>
      <c r="K37" s="6"/>
      <c r="L37" s="6"/>
      <c r="M37" s="6"/>
      <c r="N37" s="6"/>
      <c r="O37" s="6">
        <v>26.0</v>
      </c>
    </row>
    <row r="38" ht="12.75" customHeight="1">
      <c r="A38" s="103"/>
      <c r="B38" s="105"/>
      <c r="C38" s="60"/>
      <c r="D38" s="60"/>
      <c r="E38" s="105"/>
      <c r="F38" s="6"/>
      <c r="G38" s="6"/>
      <c r="H38" s="6"/>
      <c r="I38" s="6"/>
      <c r="J38" s="6"/>
      <c r="K38" s="6"/>
      <c r="L38" s="6"/>
      <c r="M38" s="6"/>
      <c r="N38" s="6"/>
      <c r="O38" s="6">
        <v>27.0</v>
      </c>
    </row>
    <row r="39" ht="12.75" customHeight="1">
      <c r="A39" s="103"/>
      <c r="B39" s="105"/>
      <c r="C39" s="60"/>
      <c r="D39" s="60"/>
      <c r="E39" s="105"/>
      <c r="F39" s="6"/>
      <c r="G39" s="6"/>
      <c r="H39" s="6"/>
      <c r="I39" s="6"/>
      <c r="J39" s="6"/>
      <c r="K39" s="6"/>
      <c r="L39" s="6"/>
      <c r="M39" s="6"/>
      <c r="N39" s="6"/>
      <c r="O39" s="6">
        <v>28.0</v>
      </c>
    </row>
    <row r="40" ht="12.75" customHeight="1">
      <c r="A40" s="108" t="s">
        <v>41</v>
      </c>
      <c r="B40" s="108">
        <f>SUBTOTAL(103,B13:B39)</f>
        <v>12</v>
      </c>
      <c r="C40" s="109">
        <f>SUM(C13:C39)</f>
        <v>21</v>
      </c>
      <c r="D40" s="110"/>
      <c r="E40" s="110"/>
      <c r="F40" s="6"/>
      <c r="G40" s="6"/>
      <c r="H40" s="6"/>
      <c r="I40" s="6"/>
      <c r="J40" s="6"/>
      <c r="K40" s="6"/>
      <c r="L40" s="6"/>
      <c r="M40" s="6"/>
      <c r="N40" s="6"/>
      <c r="O40" s="6">
        <v>29.0</v>
      </c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>
        <v>30.0</v>
      </c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>
        <v>31.0</v>
      </c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>
        <v>32.0</v>
      </c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>
        <v>33.0</v>
      </c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>
        <v>34.0</v>
      </c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35.0</v>
      </c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>
        <v>36.0</v>
      </c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37.0</v>
      </c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>
        <v>38.0</v>
      </c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>
        <v>39.0</v>
      </c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>
        <v>40.0</v>
      </c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>
        <v>41.0</v>
      </c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42.0</v>
      </c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43.0</v>
      </c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>
        <v>44.0</v>
      </c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>
        <v>45.0</v>
      </c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>
        <v>46.0</v>
      </c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>
        <v>47.0</v>
      </c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>
        <v>48.0</v>
      </c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>
        <v>49.0</v>
      </c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>
        <v>50.0</v>
      </c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51.0</v>
      </c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>
        <v>52.0</v>
      </c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53.0</v>
      </c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>
        <v>54.0</v>
      </c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>
        <v>55.0</v>
      </c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>
        <v>56.0</v>
      </c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57.0</v>
      </c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>
        <v>58.0</v>
      </c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>
        <v>59.0</v>
      </c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60.0</v>
      </c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>
        <v>61.0</v>
      </c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62.0</v>
      </c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>
        <v>63.0</v>
      </c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>
        <v>64.0</v>
      </c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65.0</v>
      </c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66.0</v>
      </c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>
        <v>67.0</v>
      </c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v>68.0</v>
      </c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69.0</v>
      </c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>
        <v>70.0</v>
      </c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>
        <v>71.0</v>
      </c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72.0</v>
      </c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v>73.0</v>
      </c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74.0</v>
      </c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v>75.0</v>
      </c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>
        <v>76.0</v>
      </c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>
        <v>77.0</v>
      </c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>
        <v>78.0</v>
      </c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>
        <v>79.0</v>
      </c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v>80.0</v>
      </c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v>81.0</v>
      </c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>
        <v>82.0</v>
      </c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>
        <v>83.0</v>
      </c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>
        <v>84.0</v>
      </c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>
        <v>85.0</v>
      </c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>
        <v>86.0</v>
      </c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>
        <v>87.0</v>
      </c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v>88.0</v>
      </c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89.0</v>
      </c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v>90.0</v>
      </c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91.0</v>
      </c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>
        <v>92.0</v>
      </c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>
        <v>93.0</v>
      </c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>
        <v>94.0</v>
      </c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95.0</v>
      </c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>
        <v>96.0</v>
      </c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>
        <v>97.0</v>
      </c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>
        <v>98.0</v>
      </c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99.0</v>
      </c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>
        <v>100.0</v>
      </c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>
        <v>101.0</v>
      </c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v>102.0</v>
      </c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103.0</v>
      </c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104.0</v>
      </c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105.0</v>
      </c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106.0</v>
      </c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107.0</v>
      </c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>
        <v>108.0</v>
      </c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109.0</v>
      </c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110.0</v>
      </c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111.0</v>
      </c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>
        <v>112.0</v>
      </c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113.0</v>
      </c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>
        <v>114.0</v>
      </c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115.0</v>
      </c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>
        <v>116.0</v>
      </c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117.0</v>
      </c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>
        <v>118.0</v>
      </c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>
        <v>119.0</v>
      </c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>
        <v>120.0</v>
      </c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>
        <v>121.0</v>
      </c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>
        <v>122.0</v>
      </c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123.0</v>
      </c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124.0</v>
      </c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>
        <v>125.0</v>
      </c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>
        <v>126.0</v>
      </c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>
        <v>127.0</v>
      </c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>
        <v>128.0</v>
      </c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129.0</v>
      </c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>
        <v>130.0</v>
      </c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131.0</v>
      </c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132.0</v>
      </c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>
        <v>133.0</v>
      </c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>
        <v>134.0</v>
      </c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135.0</v>
      </c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>
        <v>136.0</v>
      </c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>
        <v>137.0</v>
      </c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138.0</v>
      </c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>
        <v>139.0</v>
      </c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>
        <v>140.0</v>
      </c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>
        <v>141.0</v>
      </c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>
        <v>142.0</v>
      </c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143.0</v>
      </c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>
        <v>144.0</v>
      </c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145.0</v>
      </c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146.0</v>
      </c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147.0</v>
      </c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148.0</v>
      </c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149.0</v>
      </c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150.0</v>
      </c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151.0</v>
      </c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152.0</v>
      </c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153.0</v>
      </c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154.0</v>
      </c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155.0</v>
      </c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>
        <v>156.0</v>
      </c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>
        <v>157.0</v>
      </c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158.0</v>
      </c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159.0</v>
      </c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>
        <v>160.0</v>
      </c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>
        <v>161.0</v>
      </c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>
        <v>162.0</v>
      </c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>
        <v>163.0</v>
      </c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164.0</v>
      </c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>
        <v>165.0</v>
      </c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166.0</v>
      </c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>
        <v>167.0</v>
      </c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>
        <v>168.0</v>
      </c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>
        <v>169.0</v>
      </c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170.0</v>
      </c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>
        <v>171.0</v>
      </c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>
        <v>172.0</v>
      </c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173.0</v>
      </c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>
        <v>174.0</v>
      </c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v>175.0</v>
      </c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176.0</v>
      </c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>
        <v>177.0</v>
      </c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>
        <v>178.0</v>
      </c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>
        <v>179.0</v>
      </c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>
        <v>180.0</v>
      </c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181.0</v>
      </c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>
        <v>182.0</v>
      </c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>
        <v>183.0</v>
      </c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>
        <v>184.0</v>
      </c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>
        <v>185.0</v>
      </c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>
        <v>186.0</v>
      </c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>
        <v>187.0</v>
      </c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>
        <v>188.0</v>
      </c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>
        <v>189.0</v>
      </c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190.0</v>
      </c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>
        <v>191.0</v>
      </c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>
        <v>192.0</v>
      </c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193.0</v>
      </c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>
        <v>194.0</v>
      </c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>
        <v>195.0</v>
      </c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196.0</v>
      </c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197.0</v>
      </c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>
        <v>198.0</v>
      </c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>
        <v>199.0</v>
      </c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>
        <v>200.0</v>
      </c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>
        <v>201.0</v>
      </c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>
        <v>202.0</v>
      </c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>
        <v>203.0</v>
      </c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>
        <v>204.0</v>
      </c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>
        <v>205.0</v>
      </c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206.0</v>
      </c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>
        <v>207.0</v>
      </c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>
        <v>208.0</v>
      </c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>
        <v>209.0</v>
      </c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210.0</v>
      </c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>
        <v>211.0</v>
      </c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>
        <v>212.0</v>
      </c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213.0</v>
      </c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>
        <v>214.0</v>
      </c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215.0</v>
      </c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>
        <v>216.0</v>
      </c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>
        <v>217.0</v>
      </c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218.0</v>
      </c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>
        <v>219.0</v>
      </c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220.0</v>
      </c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>
        <v>221.0</v>
      </c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>
        <v>222.0</v>
      </c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223.0</v>
      </c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>
        <v>224.0</v>
      </c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225.0</v>
      </c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>
        <v>226.0</v>
      </c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>
        <v>227.0</v>
      </c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>
        <v>228.0</v>
      </c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>
        <v>229.0</v>
      </c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>
        <v>230.0</v>
      </c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>
        <v>231.0</v>
      </c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>
        <v>232.0</v>
      </c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>
        <v>233.0</v>
      </c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234.0</v>
      </c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>
        <v>235.0</v>
      </c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>
        <v>236.0</v>
      </c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237.0</v>
      </c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>
        <v>238.0</v>
      </c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>
        <v>239.0</v>
      </c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240.0</v>
      </c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241.0</v>
      </c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242.0</v>
      </c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>
        <v>243.0</v>
      </c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244.0</v>
      </c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>
        <v>245.0</v>
      </c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>
        <v>246.0</v>
      </c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>
        <v>247.0</v>
      </c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>
        <v>248.0</v>
      </c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>
        <v>249.0</v>
      </c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>
        <v>250.0</v>
      </c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>
        <v>251.0</v>
      </c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252.0</v>
      </c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>
        <v>253.0</v>
      </c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>
        <v>254.0</v>
      </c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>
        <v>255.0</v>
      </c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>
        <v>256.0</v>
      </c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>
        <v>257.0</v>
      </c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>
        <v>258.0</v>
      </c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>
        <v>259.0</v>
      </c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>
        <v>260.0</v>
      </c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>
        <v>261.0</v>
      </c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>
        <v>262.0</v>
      </c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>
        <v>263.0</v>
      </c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>
        <v>264.0</v>
      </c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>
        <v>265.0</v>
      </c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>
        <v>266.0</v>
      </c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>
        <v>267.0</v>
      </c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>
        <v>268.0</v>
      </c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>
        <v>269.0</v>
      </c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270.0</v>
      </c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>
        <v>271.0</v>
      </c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272.0</v>
      </c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273.0</v>
      </c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>
        <v>274.0</v>
      </c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>
        <v>275.0</v>
      </c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276.0</v>
      </c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>
        <v>277.0</v>
      </c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>
        <v>278.0</v>
      </c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>
        <v>279.0</v>
      </c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>
        <v>280.0</v>
      </c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>
        <v>281.0</v>
      </c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>
        <v>282.0</v>
      </c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>
        <v>283.0</v>
      </c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>
        <v>284.0</v>
      </c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>
        <v>285.0</v>
      </c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>
        <v>286.0</v>
      </c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>
        <v>287.0</v>
      </c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>
        <v>288.0</v>
      </c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>
        <v>289.0</v>
      </c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>
        <v>290.0</v>
      </c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291.0</v>
      </c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>
        <v>292.0</v>
      </c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>
        <v>293.0</v>
      </c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>
        <v>294.0</v>
      </c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>
        <v>295.0</v>
      </c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296.0</v>
      </c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>
        <v>297.0</v>
      </c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>
        <v>298.0</v>
      </c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>
        <v>299.0</v>
      </c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>
        <v>300.0</v>
      </c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>
        <v>301.0</v>
      </c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>
        <v>302.0</v>
      </c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>
        <v>303.0</v>
      </c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>
        <v>304.0</v>
      </c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>
        <v>305.0</v>
      </c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>
        <v>306.0</v>
      </c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>
        <v>307.0</v>
      </c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>
        <v>308.0</v>
      </c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>
        <v>309.0</v>
      </c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>
        <v>310.0</v>
      </c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>
        <v>311.0</v>
      </c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>
        <v>312.0</v>
      </c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313.0</v>
      </c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>
        <v>314.0</v>
      </c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>
        <v>315.0</v>
      </c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>
        <v>316.0</v>
      </c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>
        <v>317.0</v>
      </c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>
        <v>318.0</v>
      </c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>
        <v>319.0</v>
      </c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>
        <v>320.0</v>
      </c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>
        <v>321.0</v>
      </c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>
        <v>322.0</v>
      </c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323.0</v>
      </c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>
        <v>324.0</v>
      </c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325.0</v>
      </c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326.0</v>
      </c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>
        <v>327.0</v>
      </c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>
        <v>328.0</v>
      </c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>
        <v>329.0</v>
      </c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>
        <v>330.0</v>
      </c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331.0</v>
      </c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>
        <v>332.0</v>
      </c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>
        <v>333.0</v>
      </c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>
        <v>334.0</v>
      </c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>
        <v>335.0</v>
      </c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>
        <v>336.0</v>
      </c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337.0</v>
      </c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>
        <v>338.0</v>
      </c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>
        <v>339.0</v>
      </c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>
        <v>340.0</v>
      </c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>
        <v>341.0</v>
      </c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>
        <v>342.0</v>
      </c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343.0</v>
      </c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>
        <v>344.0</v>
      </c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345.0</v>
      </c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346.0</v>
      </c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>
        <v>347.0</v>
      </c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>
        <v>348.0</v>
      </c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>
        <v>349.0</v>
      </c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>
        <v>350.0</v>
      </c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>
        <v>351.0</v>
      </c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>
        <v>352.0</v>
      </c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>
        <v>353.0</v>
      </c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354.0</v>
      </c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>
        <v>355.0</v>
      </c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>
        <v>356.0</v>
      </c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>
        <v>357.0</v>
      </c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>
        <v>358.0</v>
      </c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>
        <v>359.0</v>
      </c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360.0</v>
      </c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>
        <v>361.0</v>
      </c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>
        <v>362.0</v>
      </c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>
        <v>363.0</v>
      </c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364.0</v>
      </c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>
        <v>365.0</v>
      </c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366.0</v>
      </c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>
        <v>367.0</v>
      </c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>
        <v>368.0</v>
      </c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>
        <v>369.0</v>
      </c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>
        <v>370.0</v>
      </c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371.0</v>
      </c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>
        <v>372.0</v>
      </c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>
        <v>373.0</v>
      </c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>
        <v>374.0</v>
      </c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>
        <v>375.0</v>
      </c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>
        <v>376.0</v>
      </c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>
        <v>377.0</v>
      </c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>
        <v>378.0</v>
      </c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>
        <v>379.0</v>
      </c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380.0</v>
      </c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>
        <v>381.0</v>
      </c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>
        <v>382.0</v>
      </c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>
        <v>383.0</v>
      </c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>
        <v>384.0</v>
      </c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>
        <v>385.0</v>
      </c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>
        <v>386.0</v>
      </c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>
        <v>387.0</v>
      </c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388.0</v>
      </c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>
        <v>389.0</v>
      </c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>
        <v>390.0</v>
      </c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>
        <v>391.0</v>
      </c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>
        <v>392.0</v>
      </c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>
        <v>393.0</v>
      </c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394.0</v>
      </c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>
        <v>395.0</v>
      </c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>
        <v>396.0</v>
      </c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397.0</v>
      </c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398.0</v>
      </c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>
        <v>399.0</v>
      </c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>
        <v>400.0</v>
      </c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>
        <v>401.0</v>
      </c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>
        <v>402.0</v>
      </c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>
        <v>403.0</v>
      </c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404.0</v>
      </c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405.0</v>
      </c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>
        <v>406.0</v>
      </c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>
        <v>407.0</v>
      </c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>
        <v>408.0</v>
      </c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409.0</v>
      </c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>
        <v>410.0</v>
      </c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>
        <v>411.0</v>
      </c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>
        <v>412.0</v>
      </c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>
        <v>413.0</v>
      </c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>
        <v>414.0</v>
      </c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>
        <v>415.0</v>
      </c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416.0</v>
      </c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417.0</v>
      </c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>
        <v>418.0</v>
      </c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>
        <v>419.0</v>
      </c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>
        <v>420.0</v>
      </c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>
        <v>421.0</v>
      </c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>
        <v>422.0</v>
      </c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423.0</v>
      </c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>
        <v>424.0</v>
      </c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>
        <v>425.0</v>
      </c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>
        <v>426.0</v>
      </c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>
        <v>427.0</v>
      </c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>
        <v>428.0</v>
      </c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429.0</v>
      </c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>
        <v>430.0</v>
      </c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>
        <v>431.0</v>
      </c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>
        <v>432.0</v>
      </c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>
        <v>433.0</v>
      </c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>
        <v>434.0</v>
      </c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>
        <v>435.0</v>
      </c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>
        <v>436.0</v>
      </c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>
        <v>437.0</v>
      </c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>
        <v>438.0</v>
      </c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>
        <v>439.0</v>
      </c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440.0</v>
      </c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>
        <v>441.0</v>
      </c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>
        <v>442.0</v>
      </c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>
        <v>443.0</v>
      </c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>
        <v>444.0</v>
      </c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445.0</v>
      </c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>
        <v>446.0</v>
      </c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>
        <v>447.0</v>
      </c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>
        <v>448.0</v>
      </c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>
        <v>449.0</v>
      </c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>
        <v>450.0</v>
      </c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>
        <v>451.0</v>
      </c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>
        <v>452.0</v>
      </c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>
        <v>453.0</v>
      </c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>
        <v>454.0</v>
      </c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>
        <v>455.0</v>
      </c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>
        <v>456.0</v>
      </c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>
        <v>457.0</v>
      </c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>
        <v>458.0</v>
      </c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>
        <v>459.0</v>
      </c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460.0</v>
      </c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>
        <v>461.0</v>
      </c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>
        <v>462.0</v>
      </c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>
        <v>463.0</v>
      </c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>
        <v>464.0</v>
      </c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>
        <v>465.0</v>
      </c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>
        <v>466.0</v>
      </c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>
        <v>467.0</v>
      </c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>
        <v>468.0</v>
      </c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>
        <v>469.0</v>
      </c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>
        <v>470.0</v>
      </c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>
        <v>471.0</v>
      </c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>
        <v>472.0</v>
      </c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>
        <v>473.0</v>
      </c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474.0</v>
      </c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>
        <v>475.0</v>
      </c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>
        <v>476.0</v>
      </c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>
        <v>477.0</v>
      </c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478.0</v>
      </c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479.0</v>
      </c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>
        <v>480.0</v>
      </c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>
        <v>481.0</v>
      </c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>
        <v>482.0</v>
      </c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>
        <v>483.0</v>
      </c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>
        <v>484.0</v>
      </c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485.0</v>
      </c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>
        <v>486.0</v>
      </c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487.0</v>
      </c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>
        <v>488.0</v>
      </c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489.0</v>
      </c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>
        <v>490.0</v>
      </c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>
        <v>491.0</v>
      </c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>
        <v>492.0</v>
      </c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493.0</v>
      </c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494.0</v>
      </c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495.0</v>
      </c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496.0</v>
      </c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>
        <v>497.0</v>
      </c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>
        <v>498.0</v>
      </c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>
        <v>499.0</v>
      </c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>
        <v>500.0</v>
      </c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>
        <v>501.0</v>
      </c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502.0</v>
      </c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>
        <v>503.0</v>
      </c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>
        <v>504.0</v>
      </c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>
        <v>505.0</v>
      </c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>
        <v>506.0</v>
      </c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>
        <v>507.0</v>
      </c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>
        <v>508.0</v>
      </c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>
        <v>509.0</v>
      </c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>
        <v>510.0</v>
      </c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>
        <v>511.0</v>
      </c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>
        <v>512.0</v>
      </c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>
        <v>513.0</v>
      </c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514.0</v>
      </c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>
        <v>515.0</v>
      </c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516.0</v>
      </c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>
        <v>517.0</v>
      </c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>
        <v>518.0</v>
      </c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>
        <v>519.0</v>
      </c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>
        <v>520.0</v>
      </c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>
        <v>521.0</v>
      </c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>
        <v>522.0</v>
      </c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>
        <v>523.0</v>
      </c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>
        <v>524.0</v>
      </c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>
        <v>525.0</v>
      </c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>
        <v>526.0</v>
      </c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527.0</v>
      </c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528.0</v>
      </c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>
        <v>529.0</v>
      </c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>
        <v>530.0</v>
      </c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>
        <v>531.0</v>
      </c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>
        <v>532.0</v>
      </c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>
        <v>533.0</v>
      </c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>
        <v>534.0</v>
      </c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>
        <v>535.0</v>
      </c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>
        <v>536.0</v>
      </c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>
        <v>537.0</v>
      </c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538.0</v>
      </c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>
        <v>539.0</v>
      </c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>
        <v>540.0</v>
      </c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>
        <v>541.0</v>
      </c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>
        <v>542.0</v>
      </c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543.0</v>
      </c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544.0</v>
      </c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545.0</v>
      </c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>
        <v>546.0</v>
      </c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>
        <v>547.0</v>
      </c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548.0</v>
      </c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>
        <v>549.0</v>
      </c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>
        <v>550.0</v>
      </c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551.0</v>
      </c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>
        <v>552.0</v>
      </c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>
        <v>553.0</v>
      </c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>
        <v>554.0</v>
      </c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>
        <v>555.0</v>
      </c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>
        <v>556.0</v>
      </c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>
        <v>557.0</v>
      </c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>
        <v>558.0</v>
      </c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>
        <v>559.0</v>
      </c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>
        <v>560.0</v>
      </c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>
        <v>561.0</v>
      </c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562.0</v>
      </c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>
        <v>563.0</v>
      </c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>
        <v>564.0</v>
      </c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>
        <v>565.0</v>
      </c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>
        <v>566.0</v>
      </c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>
        <v>567.0</v>
      </c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>
        <v>568.0</v>
      </c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569.0</v>
      </c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>
        <v>570.0</v>
      </c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>
        <v>571.0</v>
      </c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>
        <v>572.0</v>
      </c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>
        <v>573.0</v>
      </c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>
        <v>574.0</v>
      </c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>
        <v>575.0</v>
      </c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>
        <v>576.0</v>
      </c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>
        <v>577.0</v>
      </c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>
        <v>578.0</v>
      </c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>
        <v>579.0</v>
      </c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>
        <v>580.0</v>
      </c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>
        <v>581.0</v>
      </c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>
        <v>582.0</v>
      </c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583.0</v>
      </c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>
        <v>584.0</v>
      </c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>
        <v>585.0</v>
      </c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>
        <v>586.0</v>
      </c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>
        <v>587.0</v>
      </c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>
        <v>588.0</v>
      </c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>
        <v>589.0</v>
      </c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590.0</v>
      </c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>
        <v>591.0</v>
      </c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592.0</v>
      </c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>
        <v>593.0</v>
      </c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>
        <v>594.0</v>
      </c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>
        <v>595.0</v>
      </c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>
        <v>596.0</v>
      </c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>
        <v>597.0</v>
      </c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>
        <v>598.0</v>
      </c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>
        <v>599.0</v>
      </c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>
        <v>600.0</v>
      </c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>
        <v>601.0</v>
      </c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>
        <v>602.0</v>
      </c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>
        <v>603.0</v>
      </c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>
        <v>604.0</v>
      </c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>
        <v>605.0</v>
      </c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>
        <v>606.0</v>
      </c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>
        <v>607.0</v>
      </c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>
        <v>608.0</v>
      </c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>
        <v>609.0</v>
      </c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>
        <v>610.0</v>
      </c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>
        <v>611.0</v>
      </c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>
        <v>612.0</v>
      </c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613.0</v>
      </c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>
        <v>614.0</v>
      </c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>
        <v>615.0</v>
      </c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>
        <v>616.0</v>
      </c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>
        <v>617.0</v>
      </c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>
        <v>618.0</v>
      </c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>
        <v>619.0</v>
      </c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>
        <v>620.0</v>
      </c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621.0</v>
      </c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>
        <v>622.0</v>
      </c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>
        <v>623.0</v>
      </c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>
        <v>624.0</v>
      </c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>
        <v>625.0</v>
      </c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>
        <v>626.0</v>
      </c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627.0</v>
      </c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>
        <v>628.0</v>
      </c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629.0</v>
      </c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>
        <v>630.0</v>
      </c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>
        <v>631.0</v>
      </c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>
        <v>632.0</v>
      </c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>
        <v>633.0</v>
      </c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>
        <v>634.0</v>
      </c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>
        <v>635.0</v>
      </c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>
        <v>636.0</v>
      </c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>
        <v>637.0</v>
      </c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>
        <v>638.0</v>
      </c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>
        <v>639.0</v>
      </c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>
        <v>640.0</v>
      </c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>
        <v>641.0</v>
      </c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>
        <v>642.0</v>
      </c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>
        <v>643.0</v>
      </c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>
        <v>644.0</v>
      </c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>
        <v>645.0</v>
      </c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>
        <v>646.0</v>
      </c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>
        <v>647.0</v>
      </c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>
        <v>648.0</v>
      </c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>
        <v>649.0</v>
      </c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>
        <v>650.0</v>
      </c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>
        <v>651.0</v>
      </c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>
        <v>652.0</v>
      </c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>
        <v>653.0</v>
      </c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>
        <v>654.0</v>
      </c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>
        <v>655.0</v>
      </c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>
        <v>656.0</v>
      </c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>
        <v>657.0</v>
      </c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>
        <v>658.0</v>
      </c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>
        <v>659.0</v>
      </c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>
        <v>660.0</v>
      </c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>
        <v>661.0</v>
      </c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662.0</v>
      </c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>
        <v>663.0</v>
      </c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>
        <v>664.0</v>
      </c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>
        <v>665.0</v>
      </c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>
        <v>666.0</v>
      </c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>
        <v>667.0</v>
      </c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>
        <v>668.0</v>
      </c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>
        <v>669.0</v>
      </c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>
        <v>670.0</v>
      </c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>
        <v>671.0</v>
      </c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>
        <v>672.0</v>
      </c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>
        <v>673.0</v>
      </c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>
        <v>674.0</v>
      </c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>
        <v>675.0</v>
      </c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>
        <v>676.0</v>
      </c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>
        <v>677.0</v>
      </c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>
        <v>678.0</v>
      </c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>
        <v>679.0</v>
      </c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>
        <v>680.0</v>
      </c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>
        <v>681.0</v>
      </c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>
        <v>682.0</v>
      </c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>
        <v>683.0</v>
      </c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>
        <v>684.0</v>
      </c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>
        <v>685.0</v>
      </c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>
        <v>686.0</v>
      </c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>
        <v>687.0</v>
      </c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688.0</v>
      </c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>
        <v>689.0</v>
      </c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>
        <v>690.0</v>
      </c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>
        <v>691.0</v>
      </c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>
        <v>692.0</v>
      </c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>
        <v>693.0</v>
      </c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>
        <v>694.0</v>
      </c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>
        <v>695.0</v>
      </c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>
        <v>696.0</v>
      </c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>
        <v>697.0</v>
      </c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698.0</v>
      </c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>
        <v>699.0</v>
      </c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>
        <v>700.0</v>
      </c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>
        <v>701.0</v>
      </c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>
        <v>702.0</v>
      </c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>
        <v>703.0</v>
      </c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>
        <v>704.0</v>
      </c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>
        <v>705.0</v>
      </c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706.0</v>
      </c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>
        <v>707.0</v>
      </c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>
        <v>708.0</v>
      </c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>
        <v>709.0</v>
      </c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>
        <v>710.0</v>
      </c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>
        <v>711.0</v>
      </c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>
        <v>712.0</v>
      </c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>
        <v>713.0</v>
      </c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>
        <v>714.0</v>
      </c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>
        <v>715.0</v>
      </c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>
        <v>716.0</v>
      </c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717.0</v>
      </c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>
        <v>718.0</v>
      </c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>
        <v>719.0</v>
      </c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720.0</v>
      </c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>
        <v>721.0</v>
      </c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>
        <v>722.0</v>
      </c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>
        <v>723.0</v>
      </c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724.0</v>
      </c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>
        <v>725.0</v>
      </c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726.0</v>
      </c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>
        <v>727.0</v>
      </c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>
        <v>728.0</v>
      </c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>
        <v>729.0</v>
      </c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>
        <v>730.0</v>
      </c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>
        <v>731.0</v>
      </c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>
        <v>732.0</v>
      </c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>
        <v>733.0</v>
      </c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>
        <v>734.0</v>
      </c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>
        <v>735.0</v>
      </c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>
        <v>736.0</v>
      </c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>
        <v>737.0</v>
      </c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>
        <v>738.0</v>
      </c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>
        <v>739.0</v>
      </c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>
        <v>740.0</v>
      </c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>
        <v>741.0</v>
      </c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>
        <v>742.0</v>
      </c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>
        <v>743.0</v>
      </c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>
        <v>744.0</v>
      </c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>
        <v>745.0</v>
      </c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>
        <v>746.0</v>
      </c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>
        <v>747.0</v>
      </c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748.0</v>
      </c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>
        <v>749.0</v>
      </c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>
        <v>750.0</v>
      </c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>
        <v>751.0</v>
      </c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752.0</v>
      </c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>
        <v>753.0</v>
      </c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>
        <v>754.0</v>
      </c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>
        <v>755.0</v>
      </c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>
        <v>756.0</v>
      </c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>
        <v>757.0</v>
      </c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758.0</v>
      </c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759.0</v>
      </c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>
        <v>760.0</v>
      </c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>
        <v>761.0</v>
      </c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>
        <v>762.0</v>
      </c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>
        <v>763.0</v>
      </c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>
        <v>764.0</v>
      </c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>
        <v>765.0</v>
      </c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>
        <v>766.0</v>
      </c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>
        <v>767.0</v>
      </c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>
        <v>768.0</v>
      </c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>
        <v>769.0</v>
      </c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>
        <v>770.0</v>
      </c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>
        <v>771.0</v>
      </c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>
        <v>772.0</v>
      </c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>
        <v>773.0</v>
      </c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>
        <v>774.0</v>
      </c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>
        <v>775.0</v>
      </c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>
        <v>776.0</v>
      </c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>
        <v>777.0</v>
      </c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>
        <v>778.0</v>
      </c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>
        <v>779.0</v>
      </c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>
        <v>780.0</v>
      </c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>
        <v>781.0</v>
      </c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>
        <v>782.0</v>
      </c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783.0</v>
      </c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>
        <v>784.0</v>
      </c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>
        <v>785.0</v>
      </c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>
        <v>786.0</v>
      </c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>
        <v>787.0</v>
      </c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>
        <v>788.0</v>
      </c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789.0</v>
      </c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>
        <v>790.0</v>
      </c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>
        <v>791.0</v>
      </c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>
        <v>792.0</v>
      </c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>
        <v>793.0</v>
      </c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>
        <v>794.0</v>
      </c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>
        <v>795.0</v>
      </c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>
        <v>796.0</v>
      </c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797.0</v>
      </c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>
        <v>798.0</v>
      </c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>
        <v>799.0</v>
      </c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>
        <v>800.0</v>
      </c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>
        <v>801.0</v>
      </c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>
        <v>802.0</v>
      </c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>
        <v>803.0</v>
      </c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804.0</v>
      </c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>
        <v>805.0</v>
      </c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>
        <v>806.0</v>
      </c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>
        <v>807.0</v>
      </c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808.0</v>
      </c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>
        <v>809.0</v>
      </c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810.0</v>
      </c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>
        <v>811.0</v>
      </c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>
        <v>812.0</v>
      </c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>
        <v>813.0</v>
      </c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>
        <v>814.0</v>
      </c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>
        <v>815.0</v>
      </c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816.0</v>
      </c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>
        <v>817.0</v>
      </c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>
        <v>818.0</v>
      </c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>
        <v>819.0</v>
      </c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>
        <v>820.0</v>
      </c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>
        <v>821.0</v>
      </c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822.0</v>
      </c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>
        <v>823.0</v>
      </c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824.0</v>
      </c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>
        <v>825.0</v>
      </c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>
        <v>826.0</v>
      </c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>
        <v>827.0</v>
      </c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>
        <v>828.0</v>
      </c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829.0</v>
      </c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>
        <v>830.0</v>
      </c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>
        <v>831.0</v>
      </c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>
        <v>832.0</v>
      </c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>
        <v>833.0</v>
      </c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>
        <v>834.0</v>
      </c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>
        <v>835.0</v>
      </c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>
        <v>836.0</v>
      </c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>
        <v>837.0</v>
      </c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>
        <v>838.0</v>
      </c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>
        <v>839.0</v>
      </c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>
        <v>840.0</v>
      </c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>
        <v>841.0</v>
      </c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>
        <v>842.0</v>
      </c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>
        <v>843.0</v>
      </c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>
        <v>844.0</v>
      </c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>
        <v>845.0</v>
      </c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>
        <v>846.0</v>
      </c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>
        <v>847.0</v>
      </c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>
        <v>848.0</v>
      </c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849.0</v>
      </c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>
        <v>850.0</v>
      </c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>
        <v>851.0</v>
      </c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>
        <v>852.0</v>
      </c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>
        <v>853.0</v>
      </c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>
        <v>854.0</v>
      </c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>
        <v>855.0</v>
      </c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>
        <v>856.0</v>
      </c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>
        <v>857.0</v>
      </c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>
        <v>858.0</v>
      </c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>
        <v>859.0</v>
      </c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>
        <v>860.0</v>
      </c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>
        <v>861.0</v>
      </c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>
        <v>862.0</v>
      </c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863.0</v>
      </c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864.0</v>
      </c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>
        <v>865.0</v>
      </c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>
        <v>866.0</v>
      </c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>
        <v>867.0</v>
      </c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>
        <v>868.0</v>
      </c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>
        <v>869.0</v>
      </c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>
        <v>870.0</v>
      </c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>
        <v>871.0</v>
      </c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>
        <v>872.0</v>
      </c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>
        <v>873.0</v>
      </c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874.0</v>
      </c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>
        <v>875.0</v>
      </c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>
        <v>876.0</v>
      </c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>
        <v>877.0</v>
      </c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>
        <v>878.0</v>
      </c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>
        <v>879.0</v>
      </c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>
        <v>880.0</v>
      </c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881.0</v>
      </c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>
        <v>882.0</v>
      </c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>
        <v>883.0</v>
      </c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>
        <v>884.0</v>
      </c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>
        <v>885.0</v>
      </c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>
        <v>886.0</v>
      </c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>
        <v>887.0</v>
      </c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>
        <v>888.0</v>
      </c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>
        <v>889.0</v>
      </c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>
        <v>890.0</v>
      </c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>
        <v>891.0</v>
      </c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>
        <v>892.0</v>
      </c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>
        <v>893.0</v>
      </c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894.0</v>
      </c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>
        <v>895.0</v>
      </c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>
        <v>896.0</v>
      </c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>
        <v>897.0</v>
      </c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>
        <v>898.0</v>
      </c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>
        <v>899.0</v>
      </c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>
        <v>900.0</v>
      </c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>
        <v>901.0</v>
      </c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>
        <v>902.0</v>
      </c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>
        <v>903.0</v>
      </c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>
        <v>904.0</v>
      </c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>
        <v>905.0</v>
      </c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>
        <v>906.0</v>
      </c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907.0</v>
      </c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>
        <v>908.0</v>
      </c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>
        <v>909.0</v>
      </c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>
        <v>910.0</v>
      </c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>
        <v>911.0</v>
      </c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>
        <v>912.0</v>
      </c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>
        <v>913.0</v>
      </c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>
        <v>914.0</v>
      </c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>
        <v>915.0</v>
      </c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>
        <v>916.0</v>
      </c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>
        <v>917.0</v>
      </c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>
        <v>918.0</v>
      </c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>
        <v>919.0</v>
      </c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>
        <v>920.0</v>
      </c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>
        <v>921.0</v>
      </c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>
        <v>922.0</v>
      </c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>
        <v>923.0</v>
      </c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>
        <v>924.0</v>
      </c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>
        <v>925.0</v>
      </c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>
        <v>926.0</v>
      </c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>
        <v>927.0</v>
      </c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>
        <v>928.0</v>
      </c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>
        <v>929.0</v>
      </c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>
        <v>930.0</v>
      </c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>
        <v>931.0</v>
      </c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>
        <v>932.0</v>
      </c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>
        <v>933.0</v>
      </c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>
        <v>934.0</v>
      </c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935.0</v>
      </c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>
        <v>936.0</v>
      </c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>
        <v>937.0</v>
      </c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>
        <v>938.0</v>
      </c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>
        <v>939.0</v>
      </c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>
        <v>940.0</v>
      </c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941.0</v>
      </c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>
        <v>942.0</v>
      </c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>
        <v>943.0</v>
      </c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944.0</v>
      </c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>
        <v>945.0</v>
      </c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>
        <v>946.0</v>
      </c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>
        <v>947.0</v>
      </c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>
        <v>948.0</v>
      </c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>
        <v>949.0</v>
      </c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>
        <v>950.0</v>
      </c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951.0</v>
      </c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>
        <v>952.0</v>
      </c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>
        <v>953.0</v>
      </c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>
        <v>954.0</v>
      </c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>
        <v>955.0</v>
      </c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>
        <v>956.0</v>
      </c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957.0</v>
      </c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>
        <v>958.0</v>
      </c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>
        <v>959.0</v>
      </c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>
        <v>960.0</v>
      </c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961.0</v>
      </c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962.0</v>
      </c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>
        <v>963.0</v>
      </c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>
        <v>964.0</v>
      </c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>
        <v>965.0</v>
      </c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>
        <v>966.0</v>
      </c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>
        <v>967.0</v>
      </c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>
        <v>968.0</v>
      </c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>
        <v>969.0</v>
      </c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>
        <v>970.0</v>
      </c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>
        <v>971.0</v>
      </c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>
        <v>972.0</v>
      </c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>
        <v>973.0</v>
      </c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>
        <v>974.0</v>
      </c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>
        <v>975.0</v>
      </c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>
        <v>976.0</v>
      </c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>
        <v>977.0</v>
      </c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>
        <v>978.0</v>
      </c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>
        <v>979.0</v>
      </c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>
        <v>980.0</v>
      </c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>
        <v>981.0</v>
      </c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>
        <v>982.0</v>
      </c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>
        <v>983.0</v>
      </c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>
        <v>984.0</v>
      </c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>
        <v>985.0</v>
      </c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986.0</v>
      </c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>
        <v>987.0</v>
      </c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>
        <v>988.0</v>
      </c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>
        <v>989.0</v>
      </c>
    </row>
    <row r="1001" ht="12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>
        <v>990.0</v>
      </c>
    </row>
    <row r="1002" ht="12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>
        <v>991.0</v>
      </c>
    </row>
    <row r="1003" ht="12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>
        <v>992.0</v>
      </c>
    </row>
    <row r="1004" ht="12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>
        <v>993.0</v>
      </c>
    </row>
    <row r="1005" ht="12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>
        <v>994.0</v>
      </c>
    </row>
    <row r="1006" ht="12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>
        <v>995.0</v>
      </c>
    </row>
    <row r="1007" ht="12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>
        <v>996.0</v>
      </c>
    </row>
    <row r="1008" ht="12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>
        <v>997.0</v>
      </c>
    </row>
    <row r="1009" ht="12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>
        <v>998.0</v>
      </c>
    </row>
    <row r="1010" ht="12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>
        <v>999.0</v>
      </c>
    </row>
  </sheetData>
  <mergeCells count="2">
    <mergeCell ref="B2:D2"/>
    <mergeCell ref="A11:C11"/>
  </mergeCells>
  <dataValidations>
    <dataValidation type="list" allowBlank="1" showErrorMessage="1" sqref="D13:D39">
      <formula1>$B$7:$B$9</formula1>
    </dataValidation>
    <dataValidation type="custom" allowBlank="1" showErrorMessage="1" sqref="B13:B39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scale="0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2.63" defaultRowHeight="15.0"/>
  <cols>
    <col customWidth="1" min="1" max="3" width="11.63"/>
    <col customWidth="1" min="4" max="4" width="15.0"/>
    <col customWidth="1" min="5" max="5" width="14.25"/>
    <col customWidth="1" min="6" max="6" width="20.63"/>
    <col customWidth="1" min="7" max="7" width="16.75"/>
    <col customWidth="1" min="8" max="8" width="20.75"/>
    <col customWidth="1" min="9" max="32" width="11.63"/>
  </cols>
  <sheetData>
    <row r="1" ht="24.0" customHeight="1">
      <c r="A1" s="6"/>
      <c r="B1" s="111" t="s">
        <v>111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112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ht="12.7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ht="12.7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ht="12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ht="12.75" customHeight="1">
      <c r="A5" s="6"/>
      <c r="B5" s="113" t="s">
        <v>112</v>
      </c>
      <c r="C5" s="114" t="s">
        <v>113</v>
      </c>
      <c r="D5" s="114" t="s">
        <v>114</v>
      </c>
      <c r="E5" s="115" t="s">
        <v>115</v>
      </c>
      <c r="F5" s="115" t="s">
        <v>116</v>
      </c>
      <c r="G5" s="115" t="s">
        <v>117</v>
      </c>
      <c r="H5" s="115" t="s">
        <v>118</v>
      </c>
      <c r="I5" s="115" t="s">
        <v>119</v>
      </c>
      <c r="J5" s="115" t="s">
        <v>120</v>
      </c>
      <c r="K5" s="115" t="s">
        <v>121</v>
      </c>
      <c r="L5" s="116" t="s">
        <v>122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ht="12.75" customHeight="1">
      <c r="A6" s="6"/>
      <c r="B6" s="117" t="s">
        <v>123</v>
      </c>
      <c r="C6" s="118">
        <v>40.0</v>
      </c>
      <c r="D6" s="63">
        <f t="shared" ref="D6:D7" si="1">SUM(E6:K6)</f>
        <v>25</v>
      </c>
      <c r="E6" s="119">
        <v>2.0</v>
      </c>
      <c r="F6" s="119">
        <v>3.0</v>
      </c>
      <c r="G6" s="119">
        <v>4.0</v>
      </c>
      <c r="H6" s="119">
        <v>10.0</v>
      </c>
      <c r="I6" s="119">
        <v>3.0</v>
      </c>
      <c r="J6" s="119">
        <v>1.0</v>
      </c>
      <c r="K6" s="119">
        <v>2.0</v>
      </c>
      <c r="L6" s="120">
        <f t="shared" ref="L6:L7" si="2">D6/C6</f>
        <v>0.625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ht="12.75" customHeight="1">
      <c r="A7" s="6"/>
      <c r="B7" s="121" t="s">
        <v>124</v>
      </c>
      <c r="C7" s="81">
        <v>20.0</v>
      </c>
      <c r="D7" s="63">
        <f t="shared" si="1"/>
        <v>14</v>
      </c>
      <c r="E7" s="122">
        <v>1.0</v>
      </c>
      <c r="F7" s="122">
        <v>1.0</v>
      </c>
      <c r="G7" s="122">
        <v>2.0</v>
      </c>
      <c r="H7" s="122">
        <v>6.0</v>
      </c>
      <c r="I7" s="122">
        <v>1.0</v>
      </c>
      <c r="J7" s="122">
        <v>1.0</v>
      </c>
      <c r="K7" s="122">
        <v>2.0</v>
      </c>
      <c r="L7" s="120">
        <f t="shared" si="2"/>
        <v>0.7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ht="12.75" customHeight="1">
      <c r="A8" s="6"/>
      <c r="B8" s="123"/>
      <c r="C8" s="63"/>
      <c r="D8" s="63"/>
      <c r="E8" s="124"/>
      <c r="F8" s="124"/>
      <c r="G8" s="124"/>
      <c r="H8" s="124"/>
      <c r="I8" s="124"/>
      <c r="J8" s="124"/>
      <c r="K8" s="124"/>
      <c r="L8" s="12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ht="12.75" customHeight="1">
      <c r="A9" s="6"/>
      <c r="B9" s="123"/>
      <c r="C9" s="63"/>
      <c r="D9" s="63"/>
      <c r="E9" s="124"/>
      <c r="F9" s="124"/>
      <c r="G9" s="124"/>
      <c r="H9" s="124"/>
      <c r="I9" s="124"/>
      <c r="J9" s="124"/>
      <c r="K9" s="124"/>
      <c r="L9" s="12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ht="12.75" customHeight="1">
      <c r="A10" s="6"/>
      <c r="B10" s="123"/>
      <c r="C10" s="63"/>
      <c r="D10" s="63"/>
      <c r="E10" s="124"/>
      <c r="F10" s="124"/>
      <c r="G10" s="124"/>
      <c r="H10" s="124"/>
      <c r="I10" s="124"/>
      <c r="J10" s="124"/>
      <c r="K10" s="124"/>
      <c r="L10" s="12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ht="12.75" customHeight="1">
      <c r="A11" s="6"/>
      <c r="B11" s="123"/>
      <c r="C11" s="63"/>
      <c r="D11" s="63"/>
      <c r="E11" s="124"/>
      <c r="F11" s="124"/>
      <c r="G11" s="124"/>
      <c r="H11" s="124"/>
      <c r="I11" s="124"/>
      <c r="J11" s="124"/>
      <c r="K11" s="124"/>
      <c r="L11" s="12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ht="12.75" customHeight="1">
      <c r="A12" s="6"/>
      <c r="B12" s="123"/>
      <c r="C12" s="63"/>
      <c r="D12" s="63"/>
      <c r="E12" s="124"/>
      <c r="F12" s="124"/>
      <c r="G12" s="124"/>
      <c r="H12" s="124"/>
      <c r="I12" s="124"/>
      <c r="J12" s="124"/>
      <c r="K12" s="124"/>
      <c r="L12" s="12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ht="12.75" customHeight="1">
      <c r="A13" s="6"/>
      <c r="B13" s="123"/>
      <c r="C13" s="63"/>
      <c r="D13" s="63"/>
      <c r="E13" s="124"/>
      <c r="F13" s="124"/>
      <c r="G13" s="124"/>
      <c r="H13" s="124"/>
      <c r="I13" s="124"/>
      <c r="J13" s="124"/>
      <c r="K13" s="124"/>
      <c r="L13" s="12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ht="12.75" customHeight="1">
      <c r="A14" s="6"/>
      <c r="B14" s="123"/>
      <c r="C14" s="63"/>
      <c r="D14" s="63"/>
      <c r="E14" s="124"/>
      <c r="F14" s="124"/>
      <c r="G14" s="124"/>
      <c r="H14" s="124"/>
      <c r="I14" s="124"/>
      <c r="J14" s="124"/>
      <c r="K14" s="124"/>
      <c r="L14" s="12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ht="12.75" customHeight="1">
      <c r="A15" s="6"/>
      <c r="B15" s="123"/>
      <c r="C15" s="63"/>
      <c r="D15" s="63"/>
      <c r="E15" s="124"/>
      <c r="F15" s="124"/>
      <c r="G15" s="124"/>
      <c r="H15" s="124"/>
      <c r="I15" s="124"/>
      <c r="J15" s="124"/>
      <c r="K15" s="124"/>
      <c r="L15" s="12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ht="12.75" customHeight="1">
      <c r="A16" s="6"/>
      <c r="B16" s="126"/>
      <c r="C16" s="66"/>
      <c r="D16" s="66"/>
      <c r="E16" s="127"/>
      <c r="F16" s="127"/>
      <c r="G16" s="127"/>
      <c r="H16" s="127"/>
      <c r="I16" s="127"/>
      <c r="J16" s="127"/>
      <c r="K16" s="127"/>
      <c r="L16" s="3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ht="12.75" customHeight="1">
      <c r="A17" s="6"/>
      <c r="B17" s="56" t="s">
        <v>125</v>
      </c>
      <c r="C17" s="128"/>
      <c r="D17" s="128">
        <f t="shared" ref="D17:K17" si="3">SUM(D6:D16)</f>
        <v>39</v>
      </c>
      <c r="E17" s="128">
        <f t="shared" si="3"/>
        <v>3</v>
      </c>
      <c r="F17" s="128">
        <f t="shared" si="3"/>
        <v>4</v>
      </c>
      <c r="G17" s="128">
        <f t="shared" si="3"/>
        <v>6</v>
      </c>
      <c r="H17" s="128">
        <f t="shared" si="3"/>
        <v>16</v>
      </c>
      <c r="I17" s="128">
        <f t="shared" si="3"/>
        <v>4</v>
      </c>
      <c r="J17" s="128">
        <f t="shared" si="3"/>
        <v>2</v>
      </c>
      <c r="K17" s="128">
        <f t="shared" si="3"/>
        <v>4</v>
      </c>
      <c r="L17" s="129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130" t="s">
        <v>126</v>
      </c>
      <c r="K18" s="21"/>
      <c r="L18" s="131">
        <v>3.0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ht="12.75" customHeight="1">
      <c r="A19" s="6"/>
      <c r="B19" s="132" t="s">
        <v>127</v>
      </c>
      <c r="C19" s="133"/>
      <c r="D19" s="134"/>
      <c r="E19" s="135">
        <f t="shared" ref="E19:K19" si="4">(E17*1)/$D$17</f>
        <v>0.07692307692</v>
      </c>
      <c r="F19" s="135">
        <f t="shared" si="4"/>
        <v>0.1025641026</v>
      </c>
      <c r="G19" s="135">
        <f t="shared" si="4"/>
        <v>0.1538461538</v>
      </c>
      <c r="H19" s="135">
        <f t="shared" si="4"/>
        <v>0.4102564103</v>
      </c>
      <c r="I19" s="135">
        <f t="shared" si="4"/>
        <v>0.1025641026</v>
      </c>
      <c r="J19" s="135">
        <f t="shared" si="4"/>
        <v>0.05128205128</v>
      </c>
      <c r="K19" s="135">
        <f t="shared" si="4"/>
        <v>0.1025641026</v>
      </c>
      <c r="L19" s="136">
        <f>SUM(E19:K19)</f>
        <v>1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B1:L1"/>
    <mergeCell ref="J18:K18"/>
  </mergeCells>
  <printOptions/>
  <pageMargins bottom="1.05277777777778" footer="0.0" header="0.0" left="0.7875" right="0.7875" top="1.05277777777778"/>
  <pageSetup scale="0" orientation="portrait"/>
  <headerFooter>
    <oddHeader>&amp;C&amp;A</oddHeader>
    <oddFooter>&amp;CPágina &amp;P</oddFooter>
  </headerFooter>
  <drawing r:id="rId1"/>
</worksheet>
</file>