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officeresolve-my.sharepoint.com/personal/r_sabino_officeresolve_com_br/Documents/Alura-Ciência de Dados/02 - Excel - Novas Formações/Formação Excel/3195 - Excel 1 - Domine o Editor de planilhas/Materiais do Curso/"/>
    </mc:Choice>
  </mc:AlternateContent>
  <xr:revisionPtr revIDLastSave="38" documentId="8_{48C75BA4-DA31-4225-B9C8-CE3DAD376FFE}" xr6:coauthVersionLast="47" xr6:coauthVersionMax="47" xr10:uidLastSave="{5F394D9C-39DB-47DB-8462-27A586F77B2C}"/>
  <bookViews>
    <workbookView xWindow="28680" yWindow="-120" windowWidth="20640" windowHeight="11040" xr2:uid="{F6D97A53-F63B-4272-A181-44B26E0B790F}"/>
  </bookViews>
  <sheets>
    <sheet name="Meu Gráfico" sheetId="6" r:id="rId1"/>
    <sheet name="Planilha3" sheetId="5" r:id="rId2"/>
    <sheet name="Produtos" sheetId="1" r:id="rId3"/>
    <sheet name="Tabela de Produtos" sheetId="2" r:id="rId4"/>
  </sheets>
  <definedNames>
    <definedName name="_xlnm.Print_Area" localSheetId="2">Produtos!$A$1:$I$25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5" i="1"/>
  <c r="E6" i="1"/>
  <c r="E7" i="1"/>
  <c r="E8" i="1"/>
  <c r="G8" i="1" s="1"/>
  <c r="E9" i="1"/>
  <c r="E10" i="1"/>
  <c r="E11" i="1"/>
  <c r="E12" i="1"/>
  <c r="E13" i="1"/>
  <c r="E14" i="1"/>
  <c r="G14" i="1" s="1"/>
  <c r="E15" i="1"/>
  <c r="G15" i="1" s="1"/>
  <c r="E16" i="1"/>
  <c r="G16" i="1" s="1"/>
  <c r="E17" i="1"/>
  <c r="E18" i="1"/>
  <c r="E19" i="1"/>
  <c r="E20" i="1"/>
  <c r="G20" i="1" s="1"/>
  <c r="E21" i="1"/>
  <c r="E22" i="1"/>
  <c r="E23" i="1"/>
  <c r="G9" i="1"/>
  <c r="G12" i="1"/>
  <c r="G13" i="1"/>
  <c r="G19" i="1"/>
  <c r="G21" i="1"/>
  <c r="G23" i="1"/>
  <c r="G18" i="1"/>
  <c r="G6" i="1"/>
  <c r="G10" i="1"/>
  <c r="G11" i="1"/>
  <c r="G22" i="1"/>
  <c r="G4" i="1"/>
  <c r="G5" i="1"/>
  <c r="G7" i="1"/>
  <c r="G17" i="1"/>
  <c r="D24" i="2"/>
  <c r="F24" i="2"/>
  <c r="G24" i="2"/>
  <c r="E24" i="2"/>
  <c r="F25" i="1"/>
  <c r="D25" i="1"/>
  <c r="G25" i="1" l="1"/>
  <c r="E25" i="1"/>
</calcChain>
</file>

<file path=xl/sharedStrings.xml><?xml version="1.0" encoding="utf-8"?>
<sst xmlns="http://schemas.openxmlformats.org/spreadsheetml/2006/main" count="146" uniqueCount="30">
  <si>
    <t>Produtos</t>
  </si>
  <si>
    <t>Tamanho</t>
  </si>
  <si>
    <t>P</t>
  </si>
  <si>
    <t>M</t>
  </si>
  <si>
    <t>G</t>
  </si>
  <si>
    <t xml:space="preserve">Óculos </t>
  </si>
  <si>
    <t xml:space="preserve">Jaqueta </t>
  </si>
  <si>
    <t xml:space="preserve">Calça </t>
  </si>
  <si>
    <t xml:space="preserve">Vestido </t>
  </si>
  <si>
    <t>Bermuda</t>
  </si>
  <si>
    <t>Tênis</t>
  </si>
  <si>
    <t>Bolsa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</si>
  <si>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</si>
  <si>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</si>
  <si>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</si>
  <si>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</si>
  <si>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</si>
  <si>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</si>
  <si>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</si>
  <si>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</si>
  <si>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</si>
  <si>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</si>
  <si>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</si>
  <si>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</si>
  <si>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>Valor Total</t>
  </si>
  <si>
    <t>Totais</t>
  </si>
  <si>
    <t>Desconto</t>
  </si>
  <si>
    <t>Soma de Qtd</t>
  </si>
  <si>
    <t>Preço c/ Desconto</t>
  </si>
  <si>
    <t>Preço C/ Desconto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</si>
</sst>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theme="1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1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0" xfId="0" applyFill="1" applyAlignment="1">
      <alignment horizontal="center"/>
    </xf>
    <xf numFmtId="164" fontId="5" fillId="3" borderId="14" xfId="0" applyNumberFormat="1" applyFont="1" applyFill="1" applyBorder="1"/>
    <xf numFmtId="0" fontId="5" fillId="3" borderId="14" xfId="0" applyFont="1" applyFill="1" applyBorder="1" applyAlignment="1">
      <alignment horizontal="center"/>
    </xf>
    <xf numFmtId="164" fontId="5" fillId="3" borderId="16" xfId="0" applyNumberFormat="1" applyFont="1" applyFill="1" applyBorder="1"/>
    <xf numFmtId="164" fontId="0" fillId="0" borderId="0" xfId="0" applyNumberFormat="1" applyAlignment="1">
      <alignment horizontal="center"/>
    </xf>
    <xf numFmtId="0" fontId="6" fillId="5" borderId="19" xfId="0" applyFont="1" applyFill="1" applyBorder="1" applyAlignment="1">
      <alignment horizontal="center"/>
    </xf>
    <xf numFmtId="9" fontId="0" fillId="0" borderId="20" xfId="1" applyFont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9" fontId="0" fillId="0" borderId="18" xfId="0" applyNumberFormat="1" applyBorder="1" applyAlignment="1">
      <alignment horizontal="center"/>
    </xf>
    <xf numFmtId="0" fontId="0" fillId="0" borderId="0" xfId="0" pivotButton="1"/>
    <xf numFmtId="0" fontId="2" fillId="3" borderId="0" xfId="0" applyFont="1" applyFill="1"/>
    <xf numFmtId="0" fontId="3" fillId="4" borderId="13" xfId="0" applyFont="1" applyFill="1" applyBorder="1" applyAlignment="1">
      <alignment horizontal="right"/>
    </xf>
    <xf numFmtId="0" fontId="3" fillId="4" borderId="14" xfId="0" applyFont="1" applyFill="1" applyBorder="1" applyAlignment="1">
      <alignment horizontal="right"/>
    </xf>
    <xf numFmtId="0" fontId="3" fillId="4" borderId="15" xfId="0" applyFont="1" applyFill="1" applyBorder="1" applyAlignment="1">
      <alignment horizontal="right"/>
    </xf>
    <xf numFmtId="0" fontId="2" fillId="3" borderId="0" xfId="0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11"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A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[Meteora Ecommerce - Planilha Final do Curso.xlsx]Planilha3!Tabela dinâmica85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Planilha3!$A$4:$A$13</c:f>
              <c:strCache>
                <c:ptCount val="10"/>
                <c:pt idx="0">
                  <c:v>Bermuda</c:v>
                </c:pt>
                <c:pt idx="1">
                  <c:v>Bolsa</c:v>
                </c:pt>
                <c:pt idx="2">
                  <c:v>Boné</c:v>
                </c:pt>
                <c:pt idx="3">
                  <c:v>Calça </c:v>
                </c:pt>
                <c:pt idx="4">
                  <c:v>Camiseta Lisa</c:v>
                </c:pt>
                <c:pt idx="5">
                  <c:v>Cinto</c:v>
                </c:pt>
                <c:pt idx="6">
                  <c:v>Jaqueta </c:v>
                </c:pt>
                <c:pt idx="7">
                  <c:v>Óculos </c:v>
                </c:pt>
                <c:pt idx="8">
                  <c:v>Tênis</c:v>
                </c:pt>
                <c:pt idx="9">
                  <c:v>Vestido </c:v>
                </c:pt>
              </c:strCache>
            </c:strRef>
          </c:cat>
          <c:val>
            <c:numRef>
              <c:f>Planilha3!$B$4:$B$13</c:f>
              <c:numCache>
                <c:formatCode>General</c:formatCode>
                <c:ptCount val="10"/>
                <c:pt idx="0">
                  <c:v>40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28</c:v>
                </c:pt>
                <c:pt idx="5">
                  <c:v>21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A-4A3F-A003-D1CB4D3CDA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66855919"/>
        <c:axId val="866853039"/>
      </c:barChart>
      <c:catAx>
        <c:axId val="8668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853039"/>
        <c:crosses val="autoZero"/>
        <c:auto val="1"/>
        <c:lblAlgn val="ctr"/>
        <c:lblOffset val="100"/>
        <c:noMultiLvlLbl val="0"/>
      </c:catAx>
      <c:valAx>
        <c:axId val="8668530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685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58BA28-6F2B-4BE7-9135-3BC55F666805}">
  <sheetPr/>
  <sheetViews>
    <sheetView tabSelected="1" zoomScale="5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042321" cy="750093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D0B43A-62BC-4003-50A9-C02627AE82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5084.623585416666" createdVersion="8" refreshedVersion="8" minRefreshableVersion="3" recordCount="20" xr:uid="{D9D057AD-0FAE-4908-B186-309A9CA94BEA}">
  <cacheSource type="worksheet">
    <worksheetSource ref="A3:G23" sheet="Produtos"/>
  </cacheSource>
  <cacheFields count="7">
    <cacheField name="Produtos" numFmtId="0">
      <sharedItems count="10">
        <s v="Camiseta Lisa"/>
        <s v="Óculos "/>
        <s v="Jaqueta "/>
        <s v="Calça "/>
        <s v="Vestido "/>
        <s v="Bermuda"/>
        <s v="Tênis"/>
        <s v="Bolsa"/>
        <s v="Boné"/>
        <s v="Cinto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99.6999999999998"/>
    </cacheField>
    <cacheField name="Valor de Desconto" numFmtId="164">
      <sharedItems containsSemiMixedTypes="0" containsString="0" containsNumber="1" minValue="0" maxValue="59.9849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P"/>
    <s v="Vestuário"/>
    <n v="25.9"/>
    <n v="12"/>
    <n v="310.79999999999995"/>
    <n v="15.54"/>
  </r>
  <r>
    <x v="0"/>
    <s v="M"/>
    <s v="Vestuário"/>
    <n v="29.9"/>
    <n v="10"/>
    <n v="299"/>
    <n v="14.950000000000001"/>
  </r>
  <r>
    <x v="0"/>
    <s v="G"/>
    <s v="Vestuário"/>
    <n v="32.9"/>
    <n v="6"/>
    <n v="197.39999999999998"/>
    <n v="9.8699999999999992"/>
  </r>
  <r>
    <x v="1"/>
    <s v="Único"/>
    <s v="Acessórios"/>
    <n v="399.9"/>
    <n v="3"/>
    <n v="1199.6999999999998"/>
    <n v="59.984999999999992"/>
  </r>
  <r>
    <x v="2"/>
    <s v="P"/>
    <s v="Vestuário"/>
    <n v="249.9"/>
    <n v="1"/>
    <n v="249.9"/>
    <n v="12.495000000000001"/>
  </r>
  <r>
    <x v="2"/>
    <s v="M"/>
    <s v="Vestuário"/>
    <n v="259.89999999999998"/>
    <n v="2"/>
    <n v="519.79999999999995"/>
    <n v="25.99"/>
  </r>
  <r>
    <x v="2"/>
    <s v="G"/>
    <s v="Vestuário"/>
    <n v="299.89999999999998"/>
    <n v="1"/>
    <n v="299.89999999999998"/>
    <n v="14.994999999999999"/>
  </r>
  <r>
    <x v="3"/>
    <s v="P"/>
    <s v="Vestuário"/>
    <n v="85.9"/>
    <n v="8"/>
    <n v="687.2"/>
    <n v="34.360000000000007"/>
  </r>
  <r>
    <x v="3"/>
    <s v="M"/>
    <s v="Vestuário"/>
    <n v="89.9"/>
    <n v="5"/>
    <n v="449.5"/>
    <n v="22.475000000000001"/>
  </r>
  <r>
    <x v="3"/>
    <s v="G"/>
    <s v="Vestuário"/>
    <n v="92.9"/>
    <n v="6"/>
    <n v="557.40000000000009"/>
    <n v="27.870000000000005"/>
  </r>
  <r>
    <x v="4"/>
    <s v="Único"/>
    <s v="Vestuário"/>
    <n v="149.9"/>
    <n v="2"/>
    <n v="299.8"/>
    <n v="14.990000000000002"/>
  </r>
  <r>
    <x v="5"/>
    <s v="P"/>
    <s v="Vestuário"/>
    <n v="65.900000000000006"/>
    <n v="12"/>
    <n v="790.80000000000007"/>
    <n v="39.540000000000006"/>
  </r>
  <r>
    <x v="5"/>
    <s v="M"/>
    <s v="Vestuário"/>
    <n v="69.900000000000006"/>
    <n v="15"/>
    <n v="1048.5"/>
    <n v="52.425000000000004"/>
  </r>
  <r>
    <x v="5"/>
    <s v="G"/>
    <s v="Vestuário"/>
    <n v="70.900000000000006"/>
    <n v="13"/>
    <n v="921.7"/>
    <n v="46.085000000000008"/>
  </r>
  <r>
    <x v="6"/>
    <n v="36"/>
    <s v="Calçado"/>
    <n v="199.9"/>
    <n v="2"/>
    <n v="399.8"/>
    <n v="19.990000000000002"/>
  </r>
  <r>
    <x v="6"/>
    <n v="37"/>
    <s v="Calçado"/>
    <n v="249.9"/>
    <n v="1"/>
    <n v="249.9"/>
    <n v="12.495000000000001"/>
  </r>
  <r>
    <x v="6"/>
    <n v="38"/>
    <s v="Calçado"/>
    <n v="259.89999999999998"/>
    <n v="0"/>
    <n v="0"/>
    <n v="0"/>
  </r>
  <r>
    <x v="7"/>
    <s v="Único"/>
    <s v="Acessórios"/>
    <n v="259.89999999999998"/>
    <n v="1"/>
    <n v="259.89999999999998"/>
    <n v="12.994999999999999"/>
  </r>
  <r>
    <x v="8"/>
    <s v="Único"/>
    <s v="Acessórios"/>
    <n v="39.9"/>
    <n v="11"/>
    <n v="438.9"/>
    <n v="21.945"/>
  </r>
  <r>
    <x v="9"/>
    <s v="Único"/>
    <s v="Acessórios"/>
    <n v="49.9"/>
    <n v="21"/>
    <n v="1047.8999999999999"/>
    <n v="52.394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4C077-C9C3-4E33-8B3E-9194B9F750DF}" name="Tabela dinâmica8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3:B13" firstHeaderRow="1" firstDataRow="1" firstDataCol="1"/>
  <pivotFields count="7">
    <pivotField axis="axisRow" compact="0" outline="0" showAll="0" defaultSubtotal="0">
      <items count="10">
        <item x="5"/>
        <item x="7"/>
        <item x="8"/>
        <item x="3"/>
        <item x="0"/>
        <item x="9"/>
        <item x="2"/>
        <item x="1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oma de Qtd" fld="4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DBCA65-023C-4EC1-98AB-9D3EFD52E7AF}" name="Tabela5" displayName="Tabela5" ref="A3:G24" totalsRowCount="1" headerRowDxfId="10">
  <autoFilter ref="A3:G23" xr:uid="{9DDBCA65-023C-4EC1-98AB-9D3EFD52E7AF}"/>
  <tableColumns count="7">
    <tableColumn id="1" xr3:uid="{0DC906EA-AFD4-4719-8B69-33FF19C2D8D0}" name="Produtos" totalsRowLabel="Total"/>
    <tableColumn id="2" xr3:uid="{5868626F-6538-4792-A504-C58671A675E4}" name="Tamanho" dataDxfId="9" totalsRowDxfId="8"/>
    <tableColumn id="3" xr3:uid="{D4BC101A-97D8-4654-894F-A95A0763ECFC}" name="Categoria"/>
    <tableColumn id="4" xr3:uid="{34BA93BF-7C06-4A74-819A-029EE57FACDA}" name="Preço Unitário" totalsRowFunction="sum" dataDxfId="7" totalsRowDxfId="6"/>
    <tableColumn id="9" xr3:uid="{3CA4AA1E-2190-41D4-A447-52A35EAB57D4}" name="Preço C/ Desconto" totalsRowFunction="sum" dataDxfId="5" totalsRowDxfId="4">
      <calculatedColumnFormula>Tabela5[[#This Row],[Preço Unitário]]-(Tabela5[[#This Row],[Preço Unitário]]*$I$4)</calculatedColumnFormula>
    </tableColumn>
    <tableColumn id="5" xr3:uid="{79E8B5D8-9831-45EA-85F5-D3CD7A1F217D}" name="Qtd" totalsRowFunction="sum" dataDxfId="3" totalsRowDxfId="2"/>
    <tableColumn id="8" xr3:uid="{2CA96BD7-CFF7-47D2-9AA7-C3CD559334C6}" name="Valor Total" totalsRowFunction="sum" dataDxfId="1" totalsRowDxfId="0">
      <calculatedColumnFormula>Tabela5[[#This Row],[Preço C/ Desconto]]*Tabela5[[#This Row],[Qtd]]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403C1AD-057D-4389-AA53-D8318C576864}">
  <we:reference id="wa200003696" version="1.2.0.0" store="pt-BR" storeType="OMEX"/>
  <we:alternateReferences>
    <we:reference id="WA200003696" version="1.2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_xldudf_LABS_GENERATIVEAI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8C90-CA7C-4774-9045-2C89F88392C6}">
  <dimension ref="A3:B13"/>
  <sheetViews>
    <sheetView workbookViewId="0">
      <selection activeCell="B8" sqref="B8"/>
    </sheetView>
  </sheetViews>
  <sheetFormatPr defaultRowHeight="14.4" x14ac:dyDescent="0.3"/>
  <cols>
    <col min="1" max="1" width="12.88671875" bestFit="1" customWidth="1"/>
    <col min="2" max="2" width="12.33203125" bestFit="1" customWidth="1"/>
  </cols>
  <sheetData>
    <row r="3" spans="1:2" x14ac:dyDescent="0.3">
      <c r="A3" s="32" t="s">
        <v>0</v>
      </c>
      <c r="B3" t="s">
        <v>27</v>
      </c>
    </row>
    <row r="4" spans="1:2" x14ac:dyDescent="0.3">
      <c r="A4" t="s">
        <v>9</v>
      </c>
      <c r="B4">
        <v>40</v>
      </c>
    </row>
    <row r="5" spans="1:2" x14ac:dyDescent="0.3">
      <c r="A5" t="s">
        <v>11</v>
      </c>
      <c r="B5">
        <v>1</v>
      </c>
    </row>
    <row r="6" spans="1:2" x14ac:dyDescent="0.3">
      <c r="A6" t="s">
        <v>12</v>
      </c>
      <c r="B6">
        <v>11</v>
      </c>
    </row>
    <row r="7" spans="1:2" x14ac:dyDescent="0.3">
      <c r="A7" t="s">
        <v>7</v>
      </c>
      <c r="B7">
        <v>19</v>
      </c>
    </row>
    <row r="8" spans="1:2" x14ac:dyDescent="0.3">
      <c r="A8" t="s">
        <v>15</v>
      </c>
      <c r="B8">
        <v>28</v>
      </c>
    </row>
    <row r="9" spans="1:2" x14ac:dyDescent="0.3">
      <c r="A9" t="s">
        <v>13</v>
      </c>
      <c r="B9">
        <v>21</v>
      </c>
    </row>
    <row r="10" spans="1:2" x14ac:dyDescent="0.3">
      <c r="A10" t="s">
        <v>6</v>
      </c>
      <c r="B10">
        <v>4</v>
      </c>
    </row>
    <row r="11" spans="1:2" x14ac:dyDescent="0.3">
      <c r="A11" t="s">
        <v>5</v>
      </c>
      <c r="B11">
        <v>3</v>
      </c>
    </row>
    <row r="12" spans="1:2" x14ac:dyDescent="0.3">
      <c r="A12" t="s">
        <v>10</v>
      </c>
      <c r="B12">
        <v>3</v>
      </c>
    </row>
    <row r="13" spans="1:2" x14ac:dyDescent="0.3">
      <c r="A13" t="s">
        <v>8</v>
      </c>
      <c r="B13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DC3F-8DD7-4F1A-A109-A490D58F15DD}">
  <dimension ref="A1:I25"/>
  <sheetViews>
    <sheetView zoomScale="130" zoomScaleNormal="130" zoomScaleSheetLayoutView="91" workbookViewId="0">
      <selection activeCell="E5" sqref="E5"/>
    </sheetView>
  </sheetViews>
  <sheetFormatPr defaultRowHeight="14.4" x14ac:dyDescent="0.3"/>
  <cols>
    <col min="1" max="1" width="16.88671875" customWidth="1"/>
    <col min="2" max="2" width="11.5546875" style="1" bestFit="1" customWidth="1"/>
    <col min="3" max="3" width="12.109375" bestFit="1" customWidth="1"/>
    <col min="4" max="4" width="17.88671875" bestFit="1" customWidth="1"/>
    <col min="5" max="5" width="22.33203125" bestFit="1" customWidth="1"/>
    <col min="6" max="6" width="12" style="1" customWidth="1"/>
    <col min="7" max="7" width="17.88671875" bestFit="1" customWidth="1"/>
    <col min="9" max="9" width="12.44140625" customWidth="1"/>
  </cols>
  <sheetData>
    <row r="1" spans="1:9" ht="21" x14ac:dyDescent="0.4">
      <c r="A1" s="37" t="s">
        <v>21</v>
      </c>
      <c r="B1" s="37"/>
      <c r="C1" s="37"/>
      <c r="D1" s="37"/>
      <c r="E1" s="37"/>
      <c r="F1" s="37"/>
      <c r="G1" s="37"/>
    </row>
    <row r="2" spans="1:9" ht="4.5" customHeight="1" thickBot="1" x14ac:dyDescent="0.45">
      <c r="A2" s="3"/>
      <c r="B2" s="3"/>
      <c r="C2" s="3"/>
      <c r="D2" s="3"/>
      <c r="E2" s="3"/>
      <c r="F2" s="3"/>
      <c r="G2" s="3"/>
    </row>
    <row r="3" spans="1:9" s="2" customFormat="1" ht="18.600000000000001" thickBot="1" x14ac:dyDescent="0.4">
      <c r="A3" s="13" t="s">
        <v>0</v>
      </c>
      <c r="B3" s="14" t="s">
        <v>1</v>
      </c>
      <c r="C3" s="14" t="s">
        <v>16</v>
      </c>
      <c r="D3" s="14" t="s">
        <v>17</v>
      </c>
      <c r="E3" s="14" t="s">
        <v>28</v>
      </c>
      <c r="F3" s="15" t="s">
        <v>22</v>
      </c>
      <c r="G3" s="14" t="s">
        <v>24</v>
      </c>
      <c r="I3" s="30" t="s">
        <v>26</v>
      </c>
    </row>
    <row r="4" spans="1:9" ht="15" thickBot="1" x14ac:dyDescent="0.35">
      <c r="A4" s="10" t="s">
        <v>15</v>
      </c>
      <c r="B4" s="11" t="s">
        <v>2</v>
      </c>
      <c r="C4" s="12" t="s">
        <v>18</v>
      </c>
      <c r="D4" s="19">
        <v>25.9</v>
      </c>
      <c r="E4" s="19">
        <f>D4-(D4*$I$4)</f>
        <v>23.31</v>
      </c>
      <c r="F4" s="20">
        <v>12</v>
      </c>
      <c r="G4" s="19">
        <f>E4*F4</f>
        <v>279.71999999999997</v>
      </c>
      <c r="I4" s="31">
        <v>0.1</v>
      </c>
    </row>
    <row r="5" spans="1:9" x14ac:dyDescent="0.3">
      <c r="A5" s="6" t="s">
        <v>15</v>
      </c>
      <c r="B5" s="5" t="s">
        <v>3</v>
      </c>
      <c r="C5" s="4" t="s">
        <v>18</v>
      </c>
      <c r="D5" s="17">
        <v>29.9</v>
      </c>
      <c r="E5" s="17">
        <f t="shared" ref="E5:E23" si="0">D5-(D5*$I$4)</f>
        <v>26.909999999999997</v>
      </c>
      <c r="F5" s="21">
        <v>10</v>
      </c>
      <c r="G5" s="17">
        <f t="shared" ref="G5:G23" si="1">E5*F5</f>
        <v>269.09999999999997</v>
      </c>
    </row>
    <row r="6" spans="1:9" x14ac:dyDescent="0.3">
      <c r="A6" s="6" t="s">
        <v>15</v>
      </c>
      <c r="B6" s="5" t="s">
        <v>4</v>
      </c>
      <c r="C6" s="4" t="s">
        <v>18</v>
      </c>
      <c r="D6" s="17">
        <v>32.9</v>
      </c>
      <c r="E6" s="17">
        <f t="shared" si="0"/>
        <v>29.61</v>
      </c>
      <c r="F6" s="21">
        <v>6</v>
      </c>
      <c r="G6" s="17">
        <f t="shared" si="1"/>
        <v>177.66</v>
      </c>
    </row>
    <row r="7" spans="1:9" x14ac:dyDescent="0.3">
      <c r="A7" s="6" t="s">
        <v>5</v>
      </c>
      <c r="B7" s="5" t="s">
        <v>14</v>
      </c>
      <c r="C7" s="4" t="s">
        <v>19</v>
      </c>
      <c r="D7" s="17">
        <v>399.9</v>
      </c>
      <c r="E7" s="17">
        <f t="shared" si="0"/>
        <v>359.90999999999997</v>
      </c>
      <c r="F7" s="21">
        <v>3</v>
      </c>
      <c r="G7" s="17">
        <f t="shared" si="1"/>
        <v>1079.73</v>
      </c>
    </row>
    <row r="8" spans="1:9" x14ac:dyDescent="0.3">
      <c r="A8" s="6" t="s">
        <v>6</v>
      </c>
      <c r="B8" s="5" t="s">
        <v>2</v>
      </c>
      <c r="C8" s="4" t="s">
        <v>18</v>
      </c>
      <c r="D8" s="17">
        <v>249.9</v>
      </c>
      <c r="E8" s="17">
        <f t="shared" si="0"/>
        <v>224.91</v>
      </c>
      <c r="F8" s="21">
        <v>1</v>
      </c>
      <c r="G8" s="17">
        <f t="shared" si="1"/>
        <v>224.91</v>
      </c>
    </row>
    <row r="9" spans="1:9" x14ac:dyDescent="0.3">
      <c r="A9" s="6" t="s">
        <v>6</v>
      </c>
      <c r="B9" s="5" t="s">
        <v>3</v>
      </c>
      <c r="C9" s="4" t="s">
        <v>18</v>
      </c>
      <c r="D9" s="17">
        <v>259.89999999999998</v>
      </c>
      <c r="E9" s="17">
        <f t="shared" si="0"/>
        <v>233.90999999999997</v>
      </c>
      <c r="F9" s="21">
        <v>2</v>
      </c>
      <c r="G9" s="17">
        <f t="shared" si="1"/>
        <v>467.81999999999994</v>
      </c>
    </row>
    <row r="10" spans="1:9" x14ac:dyDescent="0.3">
      <c r="A10" s="6" t="s">
        <v>6</v>
      </c>
      <c r="B10" s="5" t="s">
        <v>4</v>
      </c>
      <c r="C10" s="4" t="s">
        <v>18</v>
      </c>
      <c r="D10" s="17">
        <v>299.89999999999998</v>
      </c>
      <c r="E10" s="17">
        <f t="shared" si="0"/>
        <v>269.90999999999997</v>
      </c>
      <c r="F10" s="21">
        <v>1</v>
      </c>
      <c r="G10" s="17">
        <f t="shared" si="1"/>
        <v>269.90999999999997</v>
      </c>
    </row>
    <row r="11" spans="1:9" x14ac:dyDescent="0.3">
      <c r="A11" s="6" t="s">
        <v>7</v>
      </c>
      <c r="B11" s="5" t="s">
        <v>2</v>
      </c>
      <c r="C11" s="4" t="s">
        <v>18</v>
      </c>
      <c r="D11" s="17">
        <v>85.9</v>
      </c>
      <c r="E11" s="17">
        <f t="shared" si="0"/>
        <v>77.31</v>
      </c>
      <c r="F11" s="21">
        <v>8</v>
      </c>
      <c r="G11" s="17">
        <f t="shared" si="1"/>
        <v>618.48</v>
      </c>
    </row>
    <row r="12" spans="1:9" x14ac:dyDescent="0.3">
      <c r="A12" s="6" t="s">
        <v>7</v>
      </c>
      <c r="B12" s="5" t="s">
        <v>3</v>
      </c>
      <c r="C12" s="4" t="s">
        <v>18</v>
      </c>
      <c r="D12" s="17">
        <v>89.9</v>
      </c>
      <c r="E12" s="17">
        <f t="shared" si="0"/>
        <v>80.910000000000011</v>
      </c>
      <c r="F12" s="21">
        <v>5</v>
      </c>
      <c r="G12" s="17">
        <f t="shared" si="1"/>
        <v>404.55000000000007</v>
      </c>
    </row>
    <row r="13" spans="1:9" x14ac:dyDescent="0.3">
      <c r="A13" s="6" t="s">
        <v>7</v>
      </c>
      <c r="B13" s="5" t="s">
        <v>4</v>
      </c>
      <c r="C13" s="4" t="s">
        <v>18</v>
      </c>
      <c r="D13" s="17">
        <v>92.9</v>
      </c>
      <c r="E13" s="17">
        <f t="shared" si="0"/>
        <v>83.61</v>
      </c>
      <c r="F13" s="21">
        <v>6</v>
      </c>
      <c r="G13" s="17">
        <f t="shared" si="1"/>
        <v>501.65999999999997</v>
      </c>
    </row>
    <row r="14" spans="1:9" x14ac:dyDescent="0.3">
      <c r="A14" s="6" t="s">
        <v>8</v>
      </c>
      <c r="B14" s="5" t="s">
        <v>14</v>
      </c>
      <c r="C14" s="4" t="s">
        <v>18</v>
      </c>
      <c r="D14" s="17">
        <v>149.9</v>
      </c>
      <c r="E14" s="17">
        <f t="shared" si="0"/>
        <v>134.91</v>
      </c>
      <c r="F14" s="21">
        <v>2</v>
      </c>
      <c r="G14" s="17">
        <f t="shared" si="1"/>
        <v>269.82</v>
      </c>
    </row>
    <row r="15" spans="1:9" x14ac:dyDescent="0.3">
      <c r="A15" s="6" t="s">
        <v>9</v>
      </c>
      <c r="B15" s="5" t="s">
        <v>2</v>
      </c>
      <c r="C15" s="4" t="s">
        <v>18</v>
      </c>
      <c r="D15" s="17">
        <v>65.900000000000006</v>
      </c>
      <c r="E15" s="17">
        <f t="shared" si="0"/>
        <v>59.31</v>
      </c>
      <c r="F15" s="21">
        <v>12</v>
      </c>
      <c r="G15" s="17">
        <f t="shared" si="1"/>
        <v>711.72</v>
      </c>
    </row>
    <row r="16" spans="1:9" x14ac:dyDescent="0.3">
      <c r="A16" s="6" t="s">
        <v>9</v>
      </c>
      <c r="B16" s="5" t="s">
        <v>3</v>
      </c>
      <c r="C16" s="4" t="s">
        <v>18</v>
      </c>
      <c r="D16" s="17">
        <v>69.900000000000006</v>
      </c>
      <c r="E16" s="17">
        <f t="shared" si="0"/>
        <v>62.910000000000004</v>
      </c>
      <c r="F16" s="21">
        <v>15</v>
      </c>
      <c r="G16" s="17">
        <f t="shared" si="1"/>
        <v>943.65000000000009</v>
      </c>
    </row>
    <row r="17" spans="1:7" x14ac:dyDescent="0.3">
      <c r="A17" s="6" t="s">
        <v>9</v>
      </c>
      <c r="B17" s="5" t="s">
        <v>4</v>
      </c>
      <c r="C17" s="4" t="s">
        <v>18</v>
      </c>
      <c r="D17" s="17">
        <v>70.900000000000006</v>
      </c>
      <c r="E17" s="17">
        <f t="shared" si="0"/>
        <v>63.81</v>
      </c>
      <c r="F17" s="21">
        <v>13</v>
      </c>
      <c r="G17" s="17">
        <f t="shared" si="1"/>
        <v>829.53</v>
      </c>
    </row>
    <row r="18" spans="1:7" x14ac:dyDescent="0.3">
      <c r="A18" s="6" t="s">
        <v>10</v>
      </c>
      <c r="B18" s="5">
        <v>36</v>
      </c>
      <c r="C18" s="4" t="s">
        <v>20</v>
      </c>
      <c r="D18" s="17">
        <v>199.9</v>
      </c>
      <c r="E18" s="17">
        <f t="shared" si="0"/>
        <v>179.91</v>
      </c>
      <c r="F18" s="21">
        <v>2</v>
      </c>
      <c r="G18" s="17">
        <f t="shared" si="1"/>
        <v>359.82</v>
      </c>
    </row>
    <row r="19" spans="1:7" x14ac:dyDescent="0.3">
      <c r="A19" s="6" t="s">
        <v>10</v>
      </c>
      <c r="B19" s="5">
        <v>37</v>
      </c>
      <c r="C19" s="4" t="s">
        <v>20</v>
      </c>
      <c r="D19" s="17">
        <v>249.9</v>
      </c>
      <c r="E19" s="17">
        <f t="shared" si="0"/>
        <v>224.91</v>
      </c>
      <c r="F19" s="21">
        <v>1</v>
      </c>
      <c r="G19" s="17">
        <f t="shared" si="1"/>
        <v>224.91</v>
      </c>
    </row>
    <row r="20" spans="1:7" x14ac:dyDescent="0.3">
      <c r="A20" s="6" t="s">
        <v>10</v>
      </c>
      <c r="B20" s="5">
        <v>38</v>
      </c>
      <c r="C20" s="4" t="s">
        <v>20</v>
      </c>
      <c r="D20" s="17">
        <v>259.89999999999998</v>
      </c>
      <c r="E20" s="17">
        <f t="shared" si="0"/>
        <v>233.90999999999997</v>
      </c>
      <c r="F20" s="21">
        <v>0</v>
      </c>
      <c r="G20" s="17">
        <f t="shared" si="1"/>
        <v>0</v>
      </c>
    </row>
    <row r="21" spans="1:7" x14ac:dyDescent="0.3">
      <c r="A21" s="6" t="s">
        <v>11</v>
      </c>
      <c r="B21" s="5" t="s">
        <v>14</v>
      </c>
      <c r="C21" s="4" t="s">
        <v>19</v>
      </c>
      <c r="D21" s="17">
        <v>259.89999999999998</v>
      </c>
      <c r="E21" s="17">
        <f t="shared" si="0"/>
        <v>233.90999999999997</v>
      </c>
      <c r="F21" s="21">
        <v>1</v>
      </c>
      <c r="G21" s="17">
        <f t="shared" si="1"/>
        <v>233.90999999999997</v>
      </c>
    </row>
    <row r="22" spans="1:7" x14ac:dyDescent="0.3">
      <c r="A22" s="6" t="s">
        <v>12</v>
      </c>
      <c r="B22" s="5" t="s">
        <v>14</v>
      </c>
      <c r="C22" s="4" t="s">
        <v>19</v>
      </c>
      <c r="D22" s="17">
        <v>39.9</v>
      </c>
      <c r="E22" s="17">
        <f t="shared" si="0"/>
        <v>35.909999999999997</v>
      </c>
      <c r="F22" s="21">
        <v>11</v>
      </c>
      <c r="G22" s="17">
        <f t="shared" si="1"/>
        <v>395.01</v>
      </c>
    </row>
    <row r="23" spans="1:7" ht="15" thickBot="1" x14ac:dyDescent="0.35">
      <c r="A23" s="7" t="s">
        <v>13</v>
      </c>
      <c r="B23" s="8" t="s">
        <v>14</v>
      </c>
      <c r="C23" s="9" t="s">
        <v>19</v>
      </c>
      <c r="D23" s="18">
        <v>49.9</v>
      </c>
      <c r="E23" s="18">
        <f t="shared" si="0"/>
        <v>44.91</v>
      </c>
      <c r="F23" s="22">
        <v>21</v>
      </c>
      <c r="G23" s="18">
        <f t="shared" si="1"/>
        <v>943.1099999999999</v>
      </c>
    </row>
    <row r="24" spans="1:7" ht="4.5" customHeight="1" thickBot="1" x14ac:dyDescent="0.45">
      <c r="A24" s="3"/>
      <c r="B24" s="3"/>
      <c r="C24" s="3"/>
      <c r="D24" s="3"/>
      <c r="E24" s="3"/>
      <c r="F24" s="3"/>
      <c r="G24" s="3"/>
    </row>
    <row r="25" spans="1:7" ht="18.600000000000001" thickBot="1" x14ac:dyDescent="0.4">
      <c r="A25" s="34" t="s">
        <v>25</v>
      </c>
      <c r="B25" s="35"/>
      <c r="C25" s="36"/>
      <c r="D25" s="24">
        <f>SUM(D4:D23)</f>
        <v>2983.0000000000009</v>
      </c>
      <c r="E25" s="26">
        <f>SUM(E4:E23)</f>
        <v>2684.6999999999994</v>
      </c>
      <c r="F25" s="25">
        <f>SUM(F4:F23)</f>
        <v>132</v>
      </c>
      <c r="G25" s="26">
        <f>SUM(G4:G23)</f>
        <v>9205.0199999999986</v>
      </c>
    </row>
  </sheetData>
  <mergeCells count="2">
    <mergeCell ref="A25:C25"/>
    <mergeCell ref="A1:G1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5D4F-4FEE-4357-9658-5E1916B70D88}">
  <dimension ref="A1:I26"/>
  <sheetViews>
    <sheetView zoomScale="90" zoomScaleNormal="90" workbookViewId="0">
      <selection activeCell="E1" sqref="E1"/>
    </sheetView>
  </sheetViews>
  <sheetFormatPr defaultRowHeight="14.4" x14ac:dyDescent="0.3"/>
  <cols>
    <col min="1" max="1" width="16.88671875" customWidth="1"/>
    <col min="2" max="2" width="11.88671875" style="1" customWidth="1"/>
    <col min="3" max="3" width="12.109375" bestFit="1" customWidth="1"/>
    <col min="4" max="4" width="17.88671875" bestFit="1" customWidth="1"/>
    <col min="5" max="5" width="25.33203125" customWidth="1"/>
    <col min="6" max="6" width="13.6640625" style="1" customWidth="1"/>
    <col min="7" max="7" width="18.109375" customWidth="1"/>
    <col min="9" max="9" width="15" customWidth="1"/>
    <col min="10" max="10" width="12.44140625" customWidth="1"/>
  </cols>
  <sheetData>
    <row r="1" spans="1:9" ht="21" x14ac:dyDescent="0.4">
      <c r="A1" s="33" t="s">
        <v>21</v>
      </c>
      <c r="B1" s="33"/>
      <c r="C1" s="33"/>
      <c r="D1" s="33"/>
      <c r="E1" s="33"/>
      <c r="F1" s="33"/>
      <c r="G1" s="33"/>
    </row>
    <row r="2" spans="1:9" ht="4.5" customHeight="1" thickBot="1" x14ac:dyDescent="0.45">
      <c r="A2" s="3"/>
      <c r="B2" s="3"/>
      <c r="C2" s="3"/>
      <c r="D2" s="3"/>
      <c r="E2" s="23"/>
      <c r="F2" s="23"/>
      <c r="G2" s="23"/>
    </row>
    <row r="3" spans="1:9" s="2" customFormat="1" ht="18" x14ac:dyDescent="0.35">
      <c r="A3" s="2" t="s">
        <v>0</v>
      </c>
      <c r="B3" s="2" t="s">
        <v>1</v>
      </c>
      <c r="C3" s="2" t="s">
        <v>16</v>
      </c>
      <c r="D3" s="2" t="s">
        <v>17</v>
      </c>
      <c r="E3" s="2" t="s">
        <v>29</v>
      </c>
      <c r="F3" s="2" t="s">
        <v>22</v>
      </c>
      <c r="G3" s="2" t="s">
        <v>24</v>
      </c>
      <c r="I3" s="28" t="s">
        <v>26</v>
      </c>
    </row>
    <row r="4" spans="1:9" ht="15" thickBot="1" x14ac:dyDescent="0.35">
      <c r="A4" t="s">
        <v>15</v>
      </c>
      <c r="B4" s="1" t="s">
        <v>2</v>
      </c>
      <c r="C4" t="s">
        <v>18</v>
      </c>
      <c r="D4" s="16">
        <v>25.9</v>
      </c>
      <c r="E4" s="27">
        <f>Tabela5[[#This Row],[Preço Unitário]]-(Tabela5[[#This Row],[Preço Unitário]]*$I$4)</f>
        <v>23.31</v>
      </c>
      <c r="F4" s="1">
        <v>12</v>
      </c>
      <c r="G4" s="27">
        <f>Tabela5[[#This Row],[Preço C/ Desconto]]*Tabela5[[#This Row],[Qtd]]</f>
        <v>279.71999999999997</v>
      </c>
      <c r="I4" s="29">
        <v>0.1</v>
      </c>
    </row>
    <row r="5" spans="1:9" x14ac:dyDescent="0.3">
      <c r="A5" t="s">
        <v>15</v>
      </c>
      <c r="B5" s="1" t="s">
        <v>3</v>
      </c>
      <c r="C5" t="s">
        <v>18</v>
      </c>
      <c r="D5" s="16">
        <v>29.9</v>
      </c>
      <c r="E5" s="27">
        <f>Tabela5[[#This Row],[Preço Unitário]]-(Tabela5[[#This Row],[Preço Unitário]]*$I$4)</f>
        <v>26.909999999999997</v>
      </c>
      <c r="F5" s="1">
        <v>10</v>
      </c>
      <c r="G5" s="27">
        <f>Tabela5[[#This Row],[Preço C/ Desconto]]*Tabela5[[#This Row],[Qtd]]</f>
        <v>269.09999999999997</v>
      </c>
    </row>
    <row r="6" spans="1:9" x14ac:dyDescent="0.3">
      <c r="A6" t="s">
        <v>15</v>
      </c>
      <c r="B6" s="1" t="s">
        <v>4</v>
      </c>
      <c r="C6" t="s">
        <v>18</v>
      </c>
      <c r="D6" s="16">
        <v>32.9</v>
      </c>
      <c r="E6" s="27">
        <f>Tabela5[[#This Row],[Preço Unitário]]-(Tabela5[[#This Row],[Preço Unitário]]*$I$4)</f>
        <v>29.61</v>
      </c>
      <c r="F6" s="1">
        <v>6</v>
      </c>
      <c r="G6" s="27">
        <f>Tabela5[[#This Row],[Preço C/ Desconto]]*Tabela5[[#This Row],[Qtd]]</f>
        <v>177.66</v>
      </c>
    </row>
    <row r="7" spans="1:9" x14ac:dyDescent="0.3">
      <c r="A7" t="s">
        <v>5</v>
      </c>
      <c r="B7" s="1" t="s">
        <v>14</v>
      </c>
      <c r="C7" t="s">
        <v>19</v>
      </c>
      <c r="D7" s="16">
        <v>399.9</v>
      </c>
      <c r="E7" s="27">
        <f>Tabela5[[#This Row],[Preço Unitário]]-(Tabela5[[#This Row],[Preço Unitário]]*$I$4)</f>
        <v>359.90999999999997</v>
      </c>
      <c r="F7" s="1">
        <v>3</v>
      </c>
      <c r="G7" s="27">
        <f>Tabela5[[#This Row],[Preço C/ Desconto]]*Tabela5[[#This Row],[Qtd]]</f>
        <v>1079.73</v>
      </c>
    </row>
    <row r="8" spans="1:9" x14ac:dyDescent="0.3">
      <c r="A8" t="s">
        <v>6</v>
      </c>
      <c r="B8" s="1" t="s">
        <v>2</v>
      </c>
      <c r="C8" t="s">
        <v>18</v>
      </c>
      <c r="D8" s="16">
        <v>249.9</v>
      </c>
      <c r="E8" s="27">
        <f>Tabela5[[#This Row],[Preço Unitário]]-(Tabela5[[#This Row],[Preço Unitário]]*$I$4)</f>
        <v>224.91</v>
      </c>
      <c r="F8" s="1">
        <v>1</v>
      </c>
      <c r="G8" s="27">
        <f>Tabela5[[#This Row],[Preço C/ Desconto]]*Tabela5[[#This Row],[Qtd]]</f>
        <v>224.91</v>
      </c>
    </row>
    <row r="9" spans="1:9" x14ac:dyDescent="0.3">
      <c r="A9" t="s">
        <v>6</v>
      </c>
      <c r="B9" s="1" t="s">
        <v>3</v>
      </c>
      <c r="C9" t="s">
        <v>18</v>
      </c>
      <c r="D9" s="16">
        <v>259.89999999999998</v>
      </c>
      <c r="E9" s="27">
        <f>Tabela5[[#This Row],[Preço Unitário]]-(Tabela5[[#This Row],[Preço Unitário]]*$I$4)</f>
        <v>233.90999999999997</v>
      </c>
      <c r="F9" s="1">
        <v>2</v>
      </c>
      <c r="G9" s="27">
        <f>Tabela5[[#This Row],[Preço C/ Desconto]]*Tabela5[[#This Row],[Qtd]]</f>
        <v>467.81999999999994</v>
      </c>
    </row>
    <row r="10" spans="1:9" x14ac:dyDescent="0.3">
      <c r="A10" t="s">
        <v>6</v>
      </c>
      <c r="B10" s="1" t="s">
        <v>4</v>
      </c>
      <c r="C10" t="s">
        <v>18</v>
      </c>
      <c r="D10" s="16">
        <v>299.89999999999998</v>
      </c>
      <c r="E10" s="27">
        <f>Tabela5[[#This Row],[Preço Unitário]]-(Tabela5[[#This Row],[Preço Unitário]]*$I$4)</f>
        <v>269.90999999999997</v>
      </c>
      <c r="F10" s="1">
        <v>1</v>
      </c>
      <c r="G10" s="27">
        <f>Tabela5[[#This Row],[Preço C/ Desconto]]*Tabela5[[#This Row],[Qtd]]</f>
        <v>269.90999999999997</v>
      </c>
    </row>
    <row r="11" spans="1:9" x14ac:dyDescent="0.3">
      <c r="A11" t="s">
        <v>7</v>
      </c>
      <c r="B11" s="1" t="s">
        <v>2</v>
      </c>
      <c r="C11" t="s">
        <v>18</v>
      </c>
      <c r="D11" s="16">
        <v>85.9</v>
      </c>
      <c r="E11" s="27">
        <f>Tabela5[[#This Row],[Preço Unitário]]-(Tabela5[[#This Row],[Preço Unitário]]*$I$4)</f>
        <v>77.31</v>
      </c>
      <c r="F11" s="1">
        <v>8</v>
      </c>
      <c r="G11" s="27">
        <f>Tabela5[[#This Row],[Preço C/ Desconto]]*Tabela5[[#This Row],[Qtd]]</f>
        <v>618.48</v>
      </c>
    </row>
    <row r="12" spans="1:9" x14ac:dyDescent="0.3">
      <c r="A12" t="s">
        <v>7</v>
      </c>
      <c r="B12" s="1" t="s">
        <v>3</v>
      </c>
      <c r="C12" t="s">
        <v>18</v>
      </c>
      <c r="D12" s="16">
        <v>89.9</v>
      </c>
      <c r="E12" s="27">
        <f>Tabela5[[#This Row],[Preço Unitário]]-(Tabela5[[#This Row],[Preço Unitário]]*$I$4)</f>
        <v>80.910000000000011</v>
      </c>
      <c r="F12" s="1">
        <v>5</v>
      </c>
      <c r="G12" s="27">
        <f>Tabela5[[#This Row],[Preço C/ Desconto]]*Tabela5[[#This Row],[Qtd]]</f>
        <v>404.55000000000007</v>
      </c>
    </row>
    <row r="13" spans="1:9" x14ac:dyDescent="0.3">
      <c r="A13" t="s">
        <v>7</v>
      </c>
      <c r="B13" s="1" t="s">
        <v>4</v>
      </c>
      <c r="C13" t="s">
        <v>18</v>
      </c>
      <c r="D13" s="16">
        <v>92.9</v>
      </c>
      <c r="E13" s="27">
        <f>Tabela5[[#This Row],[Preço Unitário]]-(Tabela5[[#This Row],[Preço Unitário]]*$I$4)</f>
        <v>83.61</v>
      </c>
      <c r="F13" s="1">
        <v>6</v>
      </c>
      <c r="G13" s="27">
        <f>Tabela5[[#This Row],[Preço C/ Desconto]]*Tabela5[[#This Row],[Qtd]]</f>
        <v>501.65999999999997</v>
      </c>
    </row>
    <row r="14" spans="1:9" x14ac:dyDescent="0.3">
      <c r="A14" t="s">
        <v>8</v>
      </c>
      <c r="B14" s="1" t="s">
        <v>14</v>
      </c>
      <c r="C14" t="s">
        <v>18</v>
      </c>
      <c r="D14" s="16">
        <v>149.9</v>
      </c>
      <c r="E14" s="27">
        <f>Tabela5[[#This Row],[Preço Unitário]]-(Tabela5[[#This Row],[Preço Unitário]]*$I$4)</f>
        <v>134.91</v>
      </c>
      <c r="F14" s="1">
        <v>2</v>
      </c>
      <c r="G14" s="27">
        <f>Tabela5[[#This Row],[Preço C/ Desconto]]*Tabela5[[#This Row],[Qtd]]</f>
        <v>269.82</v>
      </c>
    </row>
    <row r="15" spans="1:9" x14ac:dyDescent="0.3">
      <c r="A15" t="s">
        <v>9</v>
      </c>
      <c r="B15" s="1" t="s">
        <v>2</v>
      </c>
      <c r="C15" t="s">
        <v>18</v>
      </c>
      <c r="D15" s="16">
        <v>65.900000000000006</v>
      </c>
      <c r="E15" s="27">
        <f>Tabela5[[#This Row],[Preço Unitário]]-(Tabela5[[#This Row],[Preço Unitário]]*$I$4)</f>
        <v>59.31</v>
      </c>
      <c r="F15" s="1">
        <v>12</v>
      </c>
      <c r="G15" s="27">
        <f>Tabela5[[#This Row],[Preço C/ Desconto]]*Tabela5[[#This Row],[Qtd]]</f>
        <v>711.72</v>
      </c>
    </row>
    <row r="16" spans="1:9" x14ac:dyDescent="0.3">
      <c r="A16" t="s">
        <v>9</v>
      </c>
      <c r="B16" s="1" t="s">
        <v>3</v>
      </c>
      <c r="C16" t="s">
        <v>18</v>
      </c>
      <c r="D16" s="16">
        <v>69.900000000000006</v>
      </c>
      <c r="E16" s="27">
        <f>Tabela5[[#This Row],[Preço Unitário]]-(Tabela5[[#This Row],[Preço Unitário]]*$I$4)</f>
        <v>62.910000000000004</v>
      </c>
      <c r="F16" s="1">
        <v>15</v>
      </c>
      <c r="G16" s="27">
        <f>Tabela5[[#This Row],[Preço C/ Desconto]]*Tabela5[[#This Row],[Qtd]]</f>
        <v>943.65000000000009</v>
      </c>
    </row>
    <row r="17" spans="1:7" x14ac:dyDescent="0.3">
      <c r="A17" t="s">
        <v>9</v>
      </c>
      <c r="B17" s="1" t="s">
        <v>4</v>
      </c>
      <c r="C17" t="s">
        <v>18</v>
      </c>
      <c r="D17" s="16">
        <v>70.900000000000006</v>
      </c>
      <c r="E17" s="27">
        <f>Tabela5[[#This Row],[Preço Unitário]]-(Tabela5[[#This Row],[Preço Unitário]]*$I$4)</f>
        <v>63.81</v>
      </c>
      <c r="F17" s="1">
        <v>13</v>
      </c>
      <c r="G17" s="27">
        <f>Tabela5[[#This Row],[Preço C/ Desconto]]*Tabela5[[#This Row],[Qtd]]</f>
        <v>829.53</v>
      </c>
    </row>
    <row r="18" spans="1:7" x14ac:dyDescent="0.3">
      <c r="A18" t="s">
        <v>10</v>
      </c>
      <c r="B18" s="1">
        <v>36</v>
      </c>
      <c r="C18" t="s">
        <v>20</v>
      </c>
      <c r="D18" s="16">
        <v>199.9</v>
      </c>
      <c r="E18" s="27">
        <f>Tabela5[[#This Row],[Preço Unitário]]-(Tabela5[[#This Row],[Preço Unitário]]*$I$4)</f>
        <v>179.91</v>
      </c>
      <c r="F18" s="1">
        <v>2</v>
      </c>
      <c r="G18" s="27">
        <f>Tabela5[[#This Row],[Preço C/ Desconto]]*Tabela5[[#This Row],[Qtd]]</f>
        <v>359.82</v>
      </c>
    </row>
    <row r="19" spans="1:7" x14ac:dyDescent="0.3">
      <c r="A19" t="s">
        <v>10</v>
      </c>
      <c r="B19" s="1">
        <v>37</v>
      </c>
      <c r="C19" t="s">
        <v>20</v>
      </c>
      <c r="D19" s="16">
        <v>249.9</v>
      </c>
      <c r="E19" s="27">
        <f>Tabela5[[#This Row],[Preço Unitário]]-(Tabela5[[#This Row],[Preço Unitário]]*$I$4)</f>
        <v>224.91</v>
      </c>
      <c r="F19" s="1">
        <v>1</v>
      </c>
      <c r="G19" s="27">
        <f>Tabela5[[#This Row],[Preço C/ Desconto]]*Tabela5[[#This Row],[Qtd]]</f>
        <v>224.91</v>
      </c>
    </row>
    <row r="20" spans="1:7" x14ac:dyDescent="0.3">
      <c r="A20" t="s">
        <v>10</v>
      </c>
      <c r="B20" s="1">
        <v>38</v>
      </c>
      <c r="C20" t="s">
        <v>20</v>
      </c>
      <c r="D20" s="16">
        <v>259.89999999999998</v>
      </c>
      <c r="E20" s="27">
        <f>Tabela5[[#This Row],[Preço Unitário]]-(Tabela5[[#This Row],[Preço Unitário]]*$I$4)</f>
        <v>233.90999999999997</v>
      </c>
      <c r="F20" s="1">
        <v>0</v>
      </c>
      <c r="G20" s="27">
        <f>Tabela5[[#This Row],[Preço C/ Desconto]]*Tabela5[[#This Row],[Qtd]]</f>
        <v>0</v>
      </c>
    </row>
    <row r="21" spans="1:7" x14ac:dyDescent="0.3">
      <c r="A21" t="s">
        <v>11</v>
      </c>
      <c r="B21" s="1" t="s">
        <v>14</v>
      </c>
      <c r="C21" t="s">
        <v>19</v>
      </c>
      <c r="D21" s="16">
        <v>259.89999999999998</v>
      </c>
      <c r="E21" s="27">
        <f>Tabela5[[#This Row],[Preço Unitário]]-(Tabela5[[#This Row],[Preço Unitário]]*$I$4)</f>
        <v>233.90999999999997</v>
      </c>
      <c r="F21" s="1">
        <v>1</v>
      </c>
      <c r="G21" s="27">
        <f>Tabela5[[#This Row],[Preço C/ Desconto]]*Tabela5[[#This Row],[Qtd]]</f>
        <v>233.90999999999997</v>
      </c>
    </row>
    <row r="22" spans="1:7" x14ac:dyDescent="0.3">
      <c r="A22" t="s">
        <v>12</v>
      </c>
      <c r="B22" s="1" t="s">
        <v>14</v>
      </c>
      <c r="C22" t="s">
        <v>19</v>
      </c>
      <c r="D22" s="16">
        <v>39.9</v>
      </c>
      <c r="E22" s="27">
        <f>Tabela5[[#This Row],[Preço Unitário]]-(Tabela5[[#This Row],[Preço Unitário]]*$I$4)</f>
        <v>35.909999999999997</v>
      </c>
      <c r="F22" s="1">
        <v>11</v>
      </c>
      <c r="G22" s="27">
        <f>Tabela5[[#This Row],[Preço C/ Desconto]]*Tabela5[[#This Row],[Qtd]]</f>
        <v>395.01</v>
      </c>
    </row>
    <row r="23" spans="1:7" x14ac:dyDescent="0.3">
      <c r="A23" t="s">
        <v>13</v>
      </c>
      <c r="B23" s="1" t="s">
        <v>14</v>
      </c>
      <c r="C23" t="s">
        <v>19</v>
      </c>
      <c r="D23" s="16">
        <v>49.9</v>
      </c>
      <c r="E23" s="27">
        <f>Tabela5[[#This Row],[Preço Unitário]]-(Tabela5[[#This Row],[Preço Unitário]]*$I$4)</f>
        <v>44.91</v>
      </c>
      <c r="F23" s="1">
        <v>21</v>
      </c>
      <c r="G23" s="27">
        <f>Tabela5[[#This Row],[Preço C/ Desconto]]*Tabela5[[#This Row],[Qtd]]</f>
        <v>943.1099999999999</v>
      </c>
    </row>
    <row r="24" spans="1:7" x14ac:dyDescent="0.3">
      <c r="A24" t="s">
        <v>23</v>
      </c>
      <c r="D24" s="16">
        <f>SUBTOTAL(109,Tabela5[Preço Unitário])</f>
        <v>2983.0000000000009</v>
      </c>
      <c r="E24" s="16">
        <f>SUBTOTAL(109,Tabela5[Preço C/ Desconto])</f>
        <v>2684.6999999999994</v>
      </c>
      <c r="F24" s="1">
        <f>SUBTOTAL(109,Tabela5[Qtd])</f>
        <v>132</v>
      </c>
      <c r="G24" s="16">
        <f>SUBTOTAL(109,Tabela5[Valor Total])</f>
        <v>9205.0199999999986</v>
      </c>
    </row>
    <row r="26" spans="1:7" x14ac:dyDescent="0.3">
      <c r="E26" s="16"/>
    </row>
  </sheetData>
  <phoneticPr fontId="7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3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Planilha3</vt:lpstr>
      <vt:lpstr>Produtos</vt:lpstr>
      <vt:lpstr>Tabela de Produtos</vt:lpstr>
      <vt:lpstr>Meu Gráfico</vt:lpstr>
      <vt:lpstr>Produtos!Area_de_impressao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Samantha Faustino</cp:lastModifiedBy>
  <cp:lastPrinted>2023-06-07T14:57:58Z</cp:lastPrinted>
  <dcterms:created xsi:type="dcterms:W3CDTF">2023-06-02T17:54:12Z</dcterms:created>
  <dcterms:modified xsi:type="dcterms:W3CDTF">2024-03-01T17:15:34Z</dcterms:modified>
</cp:coreProperties>
</file>