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E:\Documents\Henrique\Dio\Alura\Excel\"/>
    </mc:Choice>
  </mc:AlternateContent>
  <xr:revisionPtr revIDLastSave="0" documentId="13_ncr:1_{CF5661B1-59AB-4AA0-A27B-4BA743425F55}" xr6:coauthVersionLast="47" xr6:coauthVersionMax="47" xr10:uidLastSave="{00000000-0000-0000-0000-000000000000}"/>
  <bookViews>
    <workbookView xWindow="-120" yWindow="-120" windowWidth="29040" windowHeight="15840" tabRatio="698" activeTab="4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ados para Gráficos" sheetId="19" state="hidden" r:id="rId7"/>
    <sheet name="Dashboard" sheetId="18" state="hidden" r:id="rId8"/>
  </sheets>
  <definedNames>
    <definedName name="_xlnm._FilterDatabase" localSheetId="3" hidden="1">Vendas!$C$4:$E$86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24" l="1" a="1"/>
  <c r="C12" i="24" s="1"/>
  <c r="C14" i="24"/>
  <c r="C13" i="24"/>
  <c r="C11" i="24" l="1" a="1"/>
  <c r="C11" i="24" s="1"/>
  <c r="F7" i="24"/>
  <c r="C8" i="24" a="1"/>
  <c r="C8" i="24" s="1"/>
  <c r="C7" i="24"/>
  <c r="C10" i="24"/>
  <c r="C9" i="24"/>
  <c r="F9" i="24"/>
  <c r="H68" i="16" l="1"/>
  <c r="H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H83" i="16" l="1"/>
  <c r="H75" i="16"/>
  <c r="H73" i="16"/>
  <c r="H65" i="16"/>
  <c r="H64" i="16"/>
  <c r="H79" i="16"/>
  <c r="H71" i="16"/>
  <c r="H80" i="16"/>
  <c r="H72" i="16"/>
  <c r="H84" i="16"/>
  <c r="H67" i="16"/>
  <c r="H82" i="16"/>
  <c r="H74" i="16"/>
  <c r="H66" i="16"/>
  <c r="H86" i="16"/>
  <c r="H78" i="16"/>
  <c r="H70" i="16"/>
  <c r="H85" i="16"/>
  <c r="H77" i="16"/>
  <c r="H69" i="16"/>
  <c r="H81" i="16"/>
  <c r="H5" i="16" l="1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<sst xmlns="http://schemas.openxmlformats.org/spreadsheetml/2006/main" count="496" uniqueCount="169">
  <si>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</si>
  <si>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</si>
  <si>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</si>
  <si>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</si>
  <si>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</si>
  <si>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</si>
  <si>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</si>
  <si>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</si>
  <si>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</si>
  <si>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</si>
  <si>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</si>
  <si>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</si>
  <si>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</si>
  <si>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</si>
  <si>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</si>
  <si>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</si>
  <si>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</si>
  <si>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</si>
  <si>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</si>
  <si>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</si>
  <si>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</si>
  <si>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</si>
  <si>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</si>
  <si>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</si>
  <si>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</si>
  <si>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</si>
  <si>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</si>
  <si>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</si>
  <si>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</si>
  <si>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</si>
  <si>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</si>
  <si>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</si>
  <si>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</si>
  <si>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</si>
  <si>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</si>
  <si>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</si>
  <si>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</si>
  <si>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</si>
  <si>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</si>
  <si>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</si>
  <si>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</si>
  <si>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</si>
  <si>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</si>
  <si>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</si>
  <si>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</si>
  <si>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</si>
  <si>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</si>
  <si>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</si>
  <si>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</si>
  <si>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</si>
  <si>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</si>
  <si>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</si>
  <si>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</si>
  <si>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</si>
  <si>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</si>
  <si>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</si>
  <si>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</si>
  <si>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</si>
  <si>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</si>
  <si>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</si>
  <si>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</si>
  <si>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</si>
  <si>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</si>
  <si>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</si>
  <si>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</si>
  <si>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</si>
  <si>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</si>
  <si>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</si>
  <si>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</si>
  <si>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</si>
  <si>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</si>
  <si>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</si>
  <si>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</si>
  <si>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</si>
  <si>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</si>
  <si>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</si>
  <si>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</si>
  <si>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</si>
  <si>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</si>
  <si>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</si>
  <si>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</si>
  <si>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</si>
  <si>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</si>
  <si>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</si>
  <si>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</si>
  <si>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</si>
  <si>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</si>
  <si>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</si>
  <si>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</si>
  <si>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</si>
  <si>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</si>
  <si>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</si>
  <si>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</si>
  <si>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</si>
  <si>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</si>
  <si>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</si>
  <si>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</si>
  <si>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</si>
  <si>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</si>
  <si>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</si>
  <si>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</si>
  <si>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</si>
  <si>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</si>
  <si>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</si>
  <si>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</si>
  <si>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</si>
  <si>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</si>
  <si>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</si>
  <si>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</si>
  <si>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</si>
  <si>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</si>
  <si>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</si>
  <si>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</si>
  <si>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</si>
  <si>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</si>
  <si>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</si>
  <si>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</si>
  <si>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</si>
  <si>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</si>
  <si>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</si>
  <si>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</si>
  <si>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</si>
  <si>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</si>
  <si>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</si>
  <si>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</si>
  <si>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</si>
  <si>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</si>
  <si>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</si>
  <si>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</si>
  <si>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</si>
  <si>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</si>
  <si>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</si>
  <si>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</si>
  <si>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Desconto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</si>
  <si>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</si>
  <si>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</si>
  <si>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</si>
  <si>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</si>
  <si>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</si>
  <si>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</si>
  <si>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</si>
  <si>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</si>
  <si>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</si>
  <si>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</si>
  <si>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</si>
  <si>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</si>
  <si>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</si>
  <si>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</si>
  <si>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</si>
  <si>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</si>
  <si>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</si>
  <si>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</si>
  <si>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</si>
  <si>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</si>
  <si>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</si>
  <si>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</si>
  <si>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</si>
  <si>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</si>
  <si>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</si>
  <si>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</si>
  <si>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</si>
  <si>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</si>
  <si>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</si>
  <si>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</si>
  <si>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</si>
  <si>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</si>
  <si>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</si>
  <si>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</si>
  <si>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>Estoque Mínimo: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</si>
</sst>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7" fillId="2" borderId="13" xfId="3" applyFont="1" applyFill="1" applyBorder="1" applyAlignment="1">
      <alignment horizontal="right"/>
    </xf>
    <xf numFmtId="0" fontId="1" fillId="0" borderId="0" xfId="0" applyFont="1"/>
    <xf numFmtId="0" fontId="26" fillId="0" borderId="0" xfId="0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14" fontId="0" fillId="0" borderId="0" xfId="0" applyNumberFormat="1"/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17"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numFmt numFmtId="13" formatCode="0%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8</xdr:col>
      <xdr:colOff>895349</xdr:colOff>
      <xdr:row>0</xdr:row>
      <xdr:rowOff>85725</xdr:rowOff>
    </xdr:from>
    <xdr:to>
      <xdr:col>9</xdr:col>
      <xdr:colOff>445769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600075</xdr:colOff>
      <xdr:row>0</xdr:row>
      <xdr:rowOff>85725</xdr:rowOff>
    </xdr:from>
    <xdr:to>
      <xdr:col>8</xdr:col>
      <xdr:colOff>226695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661988</xdr:colOff>
      <xdr:row>0</xdr:row>
      <xdr:rowOff>85725</xdr:rowOff>
    </xdr:from>
    <xdr:to>
      <xdr:col>7</xdr:col>
      <xdr:colOff>507683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1114425</xdr:colOff>
      <xdr:row>0</xdr:row>
      <xdr:rowOff>85725</xdr:rowOff>
    </xdr:from>
    <xdr:to>
      <xdr:col>6</xdr:col>
      <xdr:colOff>569595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16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15"/>
    <tableColumn id="2" xr3:uid="{E100D4E2-C3A0-43FF-A1D9-90A4BC2A9918}" name="Produtos"/>
    <tableColumn id="3" xr3:uid="{2EF7FEE0-6B6F-4534-86A0-46B6555B7BEF}" name="Tamanho" dataDxfId="14"/>
    <tableColumn id="4" xr3:uid="{4435A4B8-E7F0-4D66-A4F8-6A9FEAA36D5A}" name="Categoria"/>
    <tableColumn id="6" xr3:uid="{15F9CACC-A558-4A20-80CF-C2ADA2603221}" name="Estoque" dataDxfId="13"/>
    <tableColumn id="5" xr3:uid="{CA8AD0DE-58EC-4839-85FB-1DD75DA28087}" name="Preço Unitário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I86" totalsRowShown="0" headerRowDxfId="10" dataDxfId="9" headerRowCellStyle="Cabeçalho Meteora">
  <autoFilter ref="A4:I86" xr:uid="{AD739091-30BD-4C30-BDDA-7504C0C4B6E2}"/>
  <tableColumns count="9">
    <tableColumn id="7" xr3:uid="{5E8DE7C3-CDB6-4314-A5CC-C44D3C21973F}" name="Nº" dataDxfId="8">
      <calculatedColumnFormula>MONTH(TB_Vendas[[#This Row],[Data]])</calculatedColumnFormula>
    </tableColumn>
    <tableColumn id="10" xr3:uid="{BD1ABB49-B48B-4C50-A034-45488FDC03A8}" name="Mês" dataDxfId="7">
      <calculatedColumnFormula>PROPER(TEXT(DATE(,TB_Vendas[[#This Row],[Nº]],1),"Mmm"))</calculatedColumnFormula>
    </tableColumn>
    <tableColumn id="1" xr3:uid="{43632F1F-6978-4CE7-BB13-7CCE587D6821}" name="Data" dataDxfId="6"/>
    <tableColumn id="12" xr3:uid="{205A55AB-454E-4288-AE23-042C3C399E7A}" name="Código" dataDxfId="5"/>
    <tableColumn id="5" xr3:uid="{7DC2ADED-AF8A-4BC8-A38E-FEF676FE49C9}" name="Qtd" dataDxfId="4"/>
    <tableColumn id="9" xr3:uid="{05B7315B-2774-41BC-AFEC-4A19E452D6C7}" name="Preço Unitário" dataDxfId="3"/>
    <tableColumn id="2" xr3:uid="{4BEBDE19-FA81-4412-AC83-E0AE6998A9B4}" name="Desconto" dataDxfId="2" dataCellStyle="Porcentagem"/>
    <tableColumn id="6" xr3:uid="{9459B662-6A4F-4486-82B1-12F67B8F842E}" name="Total" dataDxfId="1">
      <calculatedColumnFormula>TB_Vendas[[#This Row],[Preço Unitário]]*TB_Vendas[[#This Row],[Qtd]]</calculatedColumnFormula>
    </tableColumn>
    <tableColumn id="8" xr3:uid="{192FEBCA-1287-48A6-9BE6-69528F71C305}" name="Vended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5" zeroHeight="1"/>
  <cols>
    <col min="1" max="5" width="8.85546875" style="40" customWidth="1"/>
    <col min="6" max="12" width="8.85546875" customWidth="1"/>
    <col min="13" max="16384" width="8.85546875" hidden="1"/>
  </cols>
  <sheetData>
    <row r="1" spans="1:12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</row>
    <row r="2" spans="1:12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</row>
    <row r="3" spans="1:12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</row>
    <row r="4" spans="1:12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</row>
    <row r="5" spans="1:12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</row>
    <row r="6" spans="1:12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</row>
    <row r="7" spans="1:12">
      <c r="F7" s="40"/>
      <c r="G7" s="40"/>
      <c r="H7" s="40"/>
      <c r="I7" s="40"/>
      <c r="J7" s="40"/>
      <c r="K7" s="40"/>
      <c r="L7" s="40"/>
    </row>
    <row r="8" spans="1:12">
      <c r="F8" s="40"/>
      <c r="G8" s="40"/>
      <c r="H8" s="40"/>
      <c r="I8" s="40"/>
      <c r="J8" s="40"/>
      <c r="K8" s="40"/>
      <c r="L8" s="40"/>
    </row>
    <row r="9" spans="1:12">
      <c r="F9" s="40"/>
      <c r="G9" s="40"/>
      <c r="H9" s="40"/>
      <c r="I9" s="40"/>
      <c r="J9" s="40"/>
      <c r="K9" s="40"/>
      <c r="L9" s="40"/>
    </row>
    <row r="10" spans="1:12">
      <c r="F10" s="40"/>
      <c r="G10" s="40"/>
      <c r="H10" s="40"/>
      <c r="I10" s="40"/>
      <c r="J10" s="40"/>
      <c r="K10" s="40"/>
      <c r="L10" s="40"/>
    </row>
    <row r="11" spans="1:12">
      <c r="F11" s="40"/>
      <c r="G11" s="40"/>
      <c r="H11" s="40"/>
      <c r="I11" s="40"/>
      <c r="J11" s="40"/>
      <c r="K11" s="40"/>
      <c r="L11" s="40"/>
    </row>
    <row r="12" spans="1:12">
      <c r="F12" s="40"/>
      <c r="G12" s="40"/>
      <c r="H12" s="40"/>
      <c r="I12" s="40"/>
      <c r="J12" s="40"/>
      <c r="K12" s="40"/>
      <c r="L12" s="40"/>
    </row>
    <row r="13" spans="1:12">
      <c r="F13" s="40"/>
      <c r="G13" s="40"/>
      <c r="H13" s="40"/>
      <c r="I13" s="40"/>
      <c r="J13" s="40"/>
      <c r="K13" s="40"/>
      <c r="L13" s="40"/>
    </row>
    <row r="14" spans="1:12">
      <c r="F14" s="40"/>
      <c r="G14" s="40"/>
      <c r="H14" s="40"/>
      <c r="I14" s="40"/>
      <c r="J14" s="40"/>
      <c r="K14" s="40"/>
      <c r="L14" s="40"/>
    </row>
    <row r="15" spans="1:12">
      <c r="F15" s="40"/>
      <c r="G15" s="40"/>
      <c r="H15" s="40"/>
      <c r="I15" s="40"/>
      <c r="J15" s="40"/>
      <c r="K15" s="40"/>
      <c r="L15" s="40"/>
    </row>
    <row r="16" spans="1:12">
      <c r="F16" s="40"/>
      <c r="G16" s="40"/>
      <c r="H16" s="40"/>
      <c r="I16" s="40"/>
      <c r="J16" s="40"/>
      <c r="K16" s="40"/>
      <c r="L16" s="40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topLeftCell="A13" zoomScale="140" zoomScaleNormal="140" workbookViewId="0">
      <selection activeCell="B6" sqref="B6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40" customFormat="1" ht="40.15" customHeight="1">
      <c r="A1" s="43"/>
      <c r="B1" s="47" t="s">
        <v>134</v>
      </c>
      <c r="C1" s="47"/>
      <c r="D1" s="47"/>
      <c r="E1" s="47"/>
      <c r="F1" s="47"/>
      <c r="G1" s="47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18" customHeight="1">
      <c r="A4" s="46"/>
      <c r="B4" s="46"/>
      <c r="D4" s="42"/>
      <c r="E4" s="42"/>
      <c r="F4" s="42"/>
    </row>
    <row r="5" spans="1:9" ht="4.9000000000000004" customHeight="1">
      <c r="A5" s="42"/>
      <c r="B5" s="42"/>
      <c r="C5" s="42"/>
      <c r="D5" s="42"/>
      <c r="E5" s="42"/>
      <c r="F5" s="42"/>
    </row>
    <row r="6" spans="1:9" s="1" customFormat="1" ht="18.75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40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34</v>
      </c>
      <c r="G53" s="33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40</v>
      </c>
      <c r="G55" s="33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/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40" customFormat="1" ht="40.15" customHeight="1">
      <c r="A1" s="43"/>
      <c r="B1" s="82" t="s">
        <v>134</v>
      </c>
      <c r="C1" s="82"/>
      <c r="D1" s="45"/>
      <c r="E1" s="45"/>
    </row>
    <row r="2" spans="1:5" s="41" customFormat="1" ht="4.5" customHeight="1">
      <c r="A2" s="44"/>
      <c r="B2" s="44"/>
    </row>
    <row r="3" spans="1:5" ht="4.5" customHeight="1" thickBot="1">
      <c r="A3" s="42"/>
      <c r="B3" s="42"/>
    </row>
    <row r="4" spans="1:5" ht="21.75">
      <c r="A4" s="52" t="s">
        <v>30</v>
      </c>
      <c r="B4" s="58" t="s">
        <v>74</v>
      </c>
      <c r="C4" s="58" t="s">
        <v>146</v>
      </c>
      <c r="D4" s="53" t="s">
        <v>147</v>
      </c>
    </row>
    <row r="5" spans="1:5" ht="22.5" customHeight="1">
      <c r="A5" s="64" t="s">
        <v>126</v>
      </c>
      <c r="B5" s="57" t="s">
        <v>73</v>
      </c>
      <c r="C5" s="57" t="s">
        <v>148</v>
      </c>
      <c r="D5" s="67">
        <v>0.2</v>
      </c>
    </row>
    <row r="6" spans="1:5" ht="22.5" customHeight="1">
      <c r="A6" s="64" t="s">
        <v>127</v>
      </c>
      <c r="B6" s="57" t="s">
        <v>75</v>
      </c>
      <c r="C6" s="57" t="s">
        <v>149</v>
      </c>
      <c r="D6" s="67">
        <v>0.25</v>
      </c>
    </row>
    <row r="7" spans="1:5" ht="22.5" customHeight="1">
      <c r="A7" s="64" t="s">
        <v>128</v>
      </c>
      <c r="B7" s="57" t="s">
        <v>72</v>
      </c>
      <c r="C7" s="57" t="s">
        <v>150</v>
      </c>
      <c r="D7" s="67">
        <v>0.1</v>
      </c>
    </row>
    <row r="8" spans="1:5" ht="22.5" customHeight="1">
      <c r="A8" s="64" t="s">
        <v>129</v>
      </c>
      <c r="B8" s="57" t="s">
        <v>131</v>
      </c>
      <c r="C8" s="57" t="s">
        <v>151</v>
      </c>
      <c r="D8" s="67">
        <v>0.2</v>
      </c>
    </row>
    <row r="9" spans="1:5" ht="22.5" customHeight="1" thickBot="1">
      <c r="A9" s="65" t="s">
        <v>130</v>
      </c>
      <c r="B9" s="66" t="s">
        <v>132</v>
      </c>
      <c r="C9" s="66" t="s">
        <v>152</v>
      </c>
      <c r="D9" s="68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I86"/>
  <sheetViews>
    <sheetView topLeftCell="B1" zoomScaleNormal="100" workbookViewId="0">
      <selection activeCell="G5" sqref="G5"/>
    </sheetView>
  </sheetViews>
  <sheetFormatPr defaultRowHeight="1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0.140625" bestFit="1" customWidth="1"/>
    <col min="6" max="6" width="22.85546875" bestFit="1" customWidth="1"/>
    <col min="7" max="7" width="17" bestFit="1" customWidth="1"/>
    <col min="8" max="8" width="20.28515625" customWidth="1"/>
    <col min="9" max="9" width="17" bestFit="1" customWidth="1"/>
  </cols>
  <sheetData>
    <row r="1" spans="1:9" s="40" customFormat="1" ht="40.15" customHeight="1">
      <c r="A1" s="43"/>
      <c r="C1" s="47" t="s">
        <v>135</v>
      </c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</row>
    <row r="3" spans="1:9" ht="4.5" customHeight="1">
      <c r="A3" s="42"/>
      <c r="B3" s="42"/>
      <c r="C3" s="42"/>
      <c r="D3" s="42"/>
      <c r="E3" s="42"/>
    </row>
    <row r="4" spans="1:9" ht="19.5">
      <c r="A4" s="11" t="s">
        <v>125</v>
      </c>
      <c r="B4" s="36" t="s">
        <v>31</v>
      </c>
      <c r="C4" s="36" t="s">
        <v>76</v>
      </c>
      <c r="D4" s="36" t="s">
        <v>30</v>
      </c>
      <c r="E4" s="36" t="s">
        <v>15</v>
      </c>
      <c r="F4" s="36" t="s">
        <v>11</v>
      </c>
      <c r="G4" s="36" t="s">
        <v>133</v>
      </c>
      <c r="H4" s="37" t="s">
        <v>16</v>
      </c>
      <c r="I4" s="36" t="s">
        <v>74</v>
      </c>
    </row>
    <row r="5" spans="1:9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">
        <v>1</v>
      </c>
      <c r="F5" s="29"/>
      <c r="G5" s="70"/>
      <c r="H5" s="8">
        <f>TB_Vendas[[#This Row],[Preço Unitário]]*TB_Vendas[[#This Row],[Qtd]]</f>
        <v>0</v>
      </c>
      <c r="I5" s="1" t="s">
        <v>127</v>
      </c>
    </row>
    <row r="6" spans="1:9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">
        <v>1</v>
      </c>
      <c r="F6" s="29"/>
      <c r="G6" s="70"/>
      <c r="H6" s="8">
        <f>TB_Vendas[[#This Row],[Preço Unitário]]*TB_Vendas[[#This Row],[Qtd]]</f>
        <v>0</v>
      </c>
      <c r="I6" s="1" t="s">
        <v>127</v>
      </c>
    </row>
    <row r="7" spans="1:9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">
        <v>2</v>
      </c>
      <c r="F7" s="29"/>
      <c r="G7" s="70"/>
      <c r="H7" s="8">
        <f>TB_Vendas[[#This Row],[Preço Unitário]]*TB_Vendas[[#This Row],[Qtd]]</f>
        <v>0</v>
      </c>
      <c r="I7" s="1" t="s">
        <v>126</v>
      </c>
    </row>
    <row r="8" spans="1:9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">
        <v>1</v>
      </c>
      <c r="F8" s="29"/>
      <c r="G8" s="70"/>
      <c r="H8" s="8">
        <f>TB_Vendas[[#This Row],[Preço Unitário]]*TB_Vendas[[#This Row],[Qtd]]</f>
        <v>0</v>
      </c>
      <c r="I8" s="1" t="s">
        <v>130</v>
      </c>
    </row>
    <row r="9" spans="1:9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">
        <v>1</v>
      </c>
      <c r="F9" s="29"/>
      <c r="G9" s="70"/>
      <c r="H9" s="8">
        <f>TB_Vendas[[#This Row],[Preço Unitário]]*TB_Vendas[[#This Row],[Qtd]]</f>
        <v>0</v>
      </c>
      <c r="I9" s="1" t="s">
        <v>127</v>
      </c>
    </row>
    <row r="10" spans="1:9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">
        <v>1</v>
      </c>
      <c r="F10" s="29"/>
      <c r="G10" s="70"/>
      <c r="H10" s="8">
        <f>TB_Vendas[[#This Row],[Preço Unitário]]*TB_Vendas[[#This Row],[Qtd]]</f>
        <v>0</v>
      </c>
      <c r="I10" s="1" t="s">
        <v>130</v>
      </c>
    </row>
    <row r="11" spans="1:9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">
        <v>1</v>
      </c>
      <c r="F11" s="29"/>
      <c r="G11" s="70"/>
      <c r="H11" s="8">
        <f>TB_Vendas[[#This Row],[Preço Unitário]]*TB_Vendas[[#This Row],[Qtd]]</f>
        <v>0</v>
      </c>
      <c r="I11" s="1" t="s">
        <v>128</v>
      </c>
    </row>
    <row r="12" spans="1:9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">
        <v>2</v>
      </c>
      <c r="F12" s="29"/>
      <c r="G12" s="70"/>
      <c r="H12" s="8">
        <f>TB_Vendas[[#This Row],[Preço Unitário]]*TB_Vendas[[#This Row],[Qtd]]</f>
        <v>0</v>
      </c>
      <c r="I12" s="1" t="s">
        <v>128</v>
      </c>
    </row>
    <row r="13" spans="1:9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">
        <v>2</v>
      </c>
      <c r="F13" s="29"/>
      <c r="G13" s="70"/>
      <c r="H13" s="8">
        <f>TB_Vendas[[#This Row],[Preço Unitário]]*TB_Vendas[[#This Row],[Qtd]]</f>
        <v>0</v>
      </c>
      <c r="I13" s="1" t="s">
        <v>127</v>
      </c>
    </row>
    <row r="14" spans="1:9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">
        <v>1</v>
      </c>
      <c r="F14" s="29"/>
      <c r="G14" s="70"/>
      <c r="H14" s="8">
        <f>TB_Vendas[[#This Row],[Preço Unitário]]*TB_Vendas[[#This Row],[Qtd]]</f>
        <v>0</v>
      </c>
      <c r="I14" s="1" t="s">
        <v>127</v>
      </c>
    </row>
    <row r="15" spans="1:9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">
        <v>1</v>
      </c>
      <c r="F15" s="29"/>
      <c r="G15" s="70"/>
      <c r="H15" s="8">
        <f>TB_Vendas[[#This Row],[Preço Unitário]]*TB_Vendas[[#This Row],[Qtd]]</f>
        <v>0</v>
      </c>
      <c r="I15" s="1" t="s">
        <v>129</v>
      </c>
    </row>
    <row r="16" spans="1:9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">
        <v>1</v>
      </c>
      <c r="F16" s="29"/>
      <c r="G16" s="70"/>
      <c r="H16" s="8">
        <f>TB_Vendas[[#This Row],[Preço Unitário]]*TB_Vendas[[#This Row],[Qtd]]</f>
        <v>0</v>
      </c>
      <c r="I16" s="1" t="s">
        <v>128</v>
      </c>
    </row>
    <row r="17" spans="1:9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">
        <v>2</v>
      </c>
      <c r="F17" s="29"/>
      <c r="G17" s="70"/>
      <c r="H17" s="8">
        <f>TB_Vendas[[#This Row],[Preço Unitário]]*TB_Vendas[[#This Row],[Qtd]]</f>
        <v>0</v>
      </c>
      <c r="I17" s="1" t="s">
        <v>129</v>
      </c>
    </row>
    <row r="18" spans="1:9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">
        <v>1</v>
      </c>
      <c r="F18" s="29"/>
      <c r="G18" s="70"/>
      <c r="H18" s="8">
        <f>TB_Vendas[[#This Row],[Preço Unitário]]*TB_Vendas[[#This Row],[Qtd]]</f>
        <v>0</v>
      </c>
      <c r="I18" s="1" t="s">
        <v>129</v>
      </c>
    </row>
    <row r="19" spans="1:9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">
        <v>2</v>
      </c>
      <c r="F19" s="29"/>
      <c r="G19" s="70"/>
      <c r="H19" s="8">
        <f>TB_Vendas[[#This Row],[Preço Unitário]]*TB_Vendas[[#This Row],[Qtd]]</f>
        <v>0</v>
      </c>
      <c r="I19" s="1" t="s">
        <v>129</v>
      </c>
    </row>
    <row r="20" spans="1:9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">
        <v>4</v>
      </c>
      <c r="F20" s="29"/>
      <c r="G20" s="70"/>
      <c r="H20" s="8">
        <f>TB_Vendas[[#This Row],[Preço Unitário]]*TB_Vendas[[#This Row],[Qtd]]</f>
        <v>0</v>
      </c>
      <c r="I20" s="1" t="s">
        <v>129</v>
      </c>
    </row>
    <row r="21" spans="1:9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">
        <v>3</v>
      </c>
      <c r="F21" s="29"/>
      <c r="G21" s="70"/>
      <c r="H21" s="8">
        <f>TB_Vendas[[#This Row],[Preço Unitário]]*TB_Vendas[[#This Row],[Qtd]]</f>
        <v>0</v>
      </c>
      <c r="I21" s="1" t="s">
        <v>127</v>
      </c>
    </row>
    <row r="22" spans="1:9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">
        <v>2</v>
      </c>
      <c r="F22" s="29"/>
      <c r="G22" s="70"/>
      <c r="H22" s="8">
        <f>TB_Vendas[[#This Row],[Preço Unitário]]*TB_Vendas[[#This Row],[Qtd]]</f>
        <v>0</v>
      </c>
      <c r="I22" s="1" t="s">
        <v>126</v>
      </c>
    </row>
    <row r="23" spans="1:9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">
        <v>3</v>
      </c>
      <c r="F23" s="29"/>
      <c r="G23" s="70"/>
      <c r="H23" s="8">
        <f>TB_Vendas[[#This Row],[Preço Unitário]]*TB_Vendas[[#This Row],[Qtd]]</f>
        <v>0</v>
      </c>
      <c r="I23" s="1" t="s">
        <v>129</v>
      </c>
    </row>
    <row r="24" spans="1:9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">
        <v>1</v>
      </c>
      <c r="F24" s="29"/>
      <c r="G24" s="70"/>
      <c r="H24" s="8">
        <f>TB_Vendas[[#This Row],[Preço Unitário]]*TB_Vendas[[#This Row],[Qtd]]</f>
        <v>0</v>
      </c>
      <c r="I24" s="1" t="s">
        <v>126</v>
      </c>
    </row>
    <row r="25" spans="1:9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">
        <v>4</v>
      </c>
      <c r="F25" s="29"/>
      <c r="G25" s="70"/>
      <c r="H25" s="8">
        <f>TB_Vendas[[#This Row],[Preço Unitário]]*TB_Vendas[[#This Row],[Qtd]]</f>
        <v>0</v>
      </c>
      <c r="I25" s="1" t="s">
        <v>128</v>
      </c>
    </row>
    <row r="26" spans="1:9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">
        <v>2</v>
      </c>
      <c r="F26" s="29"/>
      <c r="G26" s="70"/>
      <c r="H26" s="8">
        <f>TB_Vendas[[#This Row],[Preço Unitário]]*TB_Vendas[[#This Row],[Qtd]]</f>
        <v>0</v>
      </c>
      <c r="I26" s="1" t="s">
        <v>126</v>
      </c>
    </row>
    <row r="27" spans="1:9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">
        <v>3</v>
      </c>
      <c r="F27" s="29"/>
      <c r="G27" s="70"/>
      <c r="H27" s="8">
        <f>TB_Vendas[[#This Row],[Preço Unitário]]*TB_Vendas[[#This Row],[Qtd]]</f>
        <v>0</v>
      </c>
      <c r="I27" s="1" t="s">
        <v>127</v>
      </c>
    </row>
    <row r="28" spans="1:9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">
        <v>2</v>
      </c>
      <c r="F28" s="29"/>
      <c r="G28" s="70"/>
      <c r="H28" s="8">
        <f>TB_Vendas[[#This Row],[Preço Unitário]]*TB_Vendas[[#This Row],[Qtd]]</f>
        <v>0</v>
      </c>
      <c r="I28" s="1" t="s">
        <v>127</v>
      </c>
    </row>
    <row r="29" spans="1:9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">
        <v>1</v>
      </c>
      <c r="F29" s="29"/>
      <c r="G29" s="70"/>
      <c r="H29" s="8">
        <f>TB_Vendas[[#This Row],[Preço Unitário]]*TB_Vendas[[#This Row],[Qtd]]</f>
        <v>0</v>
      </c>
      <c r="I29" s="1" t="s">
        <v>129</v>
      </c>
    </row>
    <row r="30" spans="1:9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">
        <v>5</v>
      </c>
      <c r="F30" s="29"/>
      <c r="G30" s="70"/>
      <c r="H30" s="8">
        <f>TB_Vendas[[#This Row],[Preço Unitário]]*TB_Vendas[[#This Row],[Qtd]]</f>
        <v>0</v>
      </c>
      <c r="I30" s="1" t="s">
        <v>130</v>
      </c>
    </row>
    <row r="31" spans="1:9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">
        <v>2</v>
      </c>
      <c r="F31" s="29"/>
      <c r="G31" s="70"/>
      <c r="H31" s="8">
        <f>TB_Vendas[[#This Row],[Preço Unitário]]*TB_Vendas[[#This Row],[Qtd]]</f>
        <v>0</v>
      </c>
      <c r="I31" s="1" t="s">
        <v>127</v>
      </c>
    </row>
    <row r="32" spans="1:9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">
        <v>3</v>
      </c>
      <c r="F32" s="29"/>
      <c r="G32" s="70"/>
      <c r="H32" s="8">
        <f>TB_Vendas[[#This Row],[Preço Unitário]]*TB_Vendas[[#This Row],[Qtd]]</f>
        <v>0</v>
      </c>
      <c r="I32" s="1" t="s">
        <v>126</v>
      </c>
    </row>
    <row r="33" spans="1:9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">
        <v>1</v>
      </c>
      <c r="F33" s="29"/>
      <c r="G33" s="70"/>
      <c r="H33" s="8">
        <f>TB_Vendas[[#This Row],[Preço Unitário]]*TB_Vendas[[#This Row],[Qtd]]</f>
        <v>0</v>
      </c>
      <c r="I33" s="1" t="s">
        <v>128</v>
      </c>
    </row>
    <row r="34" spans="1:9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">
        <v>4</v>
      </c>
      <c r="F34" s="29"/>
      <c r="G34" s="70"/>
      <c r="H34" s="8">
        <f>TB_Vendas[[#This Row],[Preço Unitário]]*TB_Vendas[[#This Row],[Qtd]]</f>
        <v>0</v>
      </c>
      <c r="I34" s="1" t="s">
        <v>126</v>
      </c>
    </row>
    <row r="35" spans="1:9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">
        <v>3</v>
      </c>
      <c r="F35" s="29"/>
      <c r="G35" s="70"/>
      <c r="H35" s="8">
        <f>TB_Vendas[[#This Row],[Preço Unitário]]*TB_Vendas[[#This Row],[Qtd]]</f>
        <v>0</v>
      </c>
      <c r="I35" s="1" t="s">
        <v>127</v>
      </c>
    </row>
    <row r="36" spans="1:9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">
        <v>2</v>
      </c>
      <c r="F36" s="29"/>
      <c r="G36" s="70"/>
      <c r="H36" s="8">
        <f>TB_Vendas[[#This Row],[Preço Unitário]]*TB_Vendas[[#This Row],[Qtd]]</f>
        <v>0</v>
      </c>
      <c r="I36" s="1" t="s">
        <v>126</v>
      </c>
    </row>
    <row r="37" spans="1:9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">
        <v>1</v>
      </c>
      <c r="F37" s="29"/>
      <c r="G37" s="70"/>
      <c r="H37" s="8">
        <f>TB_Vendas[[#This Row],[Preço Unitário]]*TB_Vendas[[#This Row],[Qtd]]</f>
        <v>0</v>
      </c>
      <c r="I37" s="1" t="s">
        <v>127</v>
      </c>
    </row>
    <row r="38" spans="1:9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">
        <v>3</v>
      </c>
      <c r="F38" s="29"/>
      <c r="G38" s="70"/>
      <c r="H38" s="8">
        <f>TB_Vendas[[#This Row],[Preço Unitário]]*TB_Vendas[[#This Row],[Qtd]]</f>
        <v>0</v>
      </c>
      <c r="I38" s="1" t="s">
        <v>129</v>
      </c>
    </row>
    <row r="39" spans="1:9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">
        <v>4</v>
      </c>
      <c r="F39" s="29"/>
      <c r="G39" s="70"/>
      <c r="H39" s="8">
        <f>TB_Vendas[[#This Row],[Preço Unitário]]*TB_Vendas[[#This Row],[Qtd]]</f>
        <v>0</v>
      </c>
      <c r="I39" s="1" t="s">
        <v>126</v>
      </c>
    </row>
    <row r="40" spans="1:9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">
        <v>2</v>
      </c>
      <c r="F40" s="29"/>
      <c r="G40" s="70"/>
      <c r="H40" s="8">
        <f>TB_Vendas[[#This Row],[Preço Unitário]]*TB_Vendas[[#This Row],[Qtd]]</f>
        <v>0</v>
      </c>
      <c r="I40" s="1" t="s">
        <v>129</v>
      </c>
    </row>
    <row r="41" spans="1:9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">
        <v>3</v>
      </c>
      <c r="F41" s="29"/>
      <c r="G41" s="70"/>
      <c r="H41" s="8">
        <f>TB_Vendas[[#This Row],[Preço Unitário]]*TB_Vendas[[#This Row],[Qtd]]</f>
        <v>0</v>
      </c>
      <c r="I41" s="1" t="s">
        <v>126</v>
      </c>
    </row>
    <row r="42" spans="1:9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">
        <v>1</v>
      </c>
      <c r="F42" s="29"/>
      <c r="G42" s="70"/>
      <c r="H42" s="8">
        <f>TB_Vendas[[#This Row],[Preço Unitário]]*TB_Vendas[[#This Row],[Qtd]]</f>
        <v>0</v>
      </c>
      <c r="I42" s="1" t="s">
        <v>130</v>
      </c>
    </row>
    <row r="43" spans="1:9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">
        <v>4</v>
      </c>
      <c r="F43" s="29"/>
      <c r="G43" s="70"/>
      <c r="H43" s="8">
        <f>TB_Vendas[[#This Row],[Preço Unitário]]*TB_Vendas[[#This Row],[Qtd]]</f>
        <v>0</v>
      </c>
      <c r="I43" s="1" t="s">
        <v>126</v>
      </c>
    </row>
    <row r="44" spans="1:9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">
        <v>2</v>
      </c>
      <c r="F44" s="29"/>
      <c r="G44" s="70"/>
      <c r="H44" s="8">
        <f>TB_Vendas[[#This Row],[Preço Unitário]]*TB_Vendas[[#This Row],[Qtd]]</f>
        <v>0</v>
      </c>
      <c r="I44" s="1" t="s">
        <v>130</v>
      </c>
    </row>
    <row r="45" spans="1:9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">
        <v>3</v>
      </c>
      <c r="F45" s="29"/>
      <c r="G45" s="70"/>
      <c r="H45" s="8">
        <f>TB_Vendas[[#This Row],[Preço Unitário]]*TB_Vendas[[#This Row],[Qtd]]</f>
        <v>0</v>
      </c>
      <c r="I45" s="1" t="s">
        <v>129</v>
      </c>
    </row>
    <row r="46" spans="1:9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">
        <v>1</v>
      </c>
      <c r="F46" s="29"/>
      <c r="G46" s="70"/>
      <c r="H46" s="8">
        <f>TB_Vendas[[#This Row],[Preço Unitário]]*TB_Vendas[[#This Row],[Qtd]]</f>
        <v>0</v>
      </c>
      <c r="I46" s="1" t="s">
        <v>127</v>
      </c>
    </row>
    <row r="47" spans="1:9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">
        <v>2</v>
      </c>
      <c r="F47" s="29"/>
      <c r="G47" s="70"/>
      <c r="H47" s="8">
        <f>TB_Vendas[[#This Row],[Preço Unitário]]*TB_Vendas[[#This Row],[Qtd]]</f>
        <v>0</v>
      </c>
      <c r="I47" s="1" t="s">
        <v>129</v>
      </c>
    </row>
    <row r="48" spans="1:9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">
        <v>3</v>
      </c>
      <c r="F48" s="29"/>
      <c r="G48" s="70"/>
      <c r="H48" s="8">
        <f>TB_Vendas[[#This Row],[Preço Unitário]]*TB_Vendas[[#This Row],[Qtd]]</f>
        <v>0</v>
      </c>
      <c r="I48" s="1" t="s">
        <v>127</v>
      </c>
    </row>
    <row r="49" spans="1:9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">
        <v>2</v>
      </c>
      <c r="F49" s="29"/>
      <c r="G49" s="70"/>
      <c r="H49" s="8">
        <f>TB_Vendas[[#This Row],[Preço Unitário]]*TB_Vendas[[#This Row],[Qtd]]</f>
        <v>0</v>
      </c>
      <c r="I49" s="1" t="s">
        <v>126</v>
      </c>
    </row>
    <row r="50" spans="1:9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">
        <v>4</v>
      </c>
      <c r="F50" s="29"/>
      <c r="G50" s="70"/>
      <c r="H50" s="8">
        <f>TB_Vendas[[#This Row],[Preço Unitário]]*TB_Vendas[[#This Row],[Qtd]]</f>
        <v>0</v>
      </c>
      <c r="I50" s="1" t="s">
        <v>127</v>
      </c>
    </row>
    <row r="51" spans="1:9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">
        <v>3</v>
      </c>
      <c r="F51" s="29"/>
      <c r="G51" s="70"/>
      <c r="H51" s="8">
        <f>TB_Vendas[[#This Row],[Preço Unitário]]*TB_Vendas[[#This Row],[Qtd]]</f>
        <v>0</v>
      </c>
      <c r="I51" s="1" t="s">
        <v>126</v>
      </c>
    </row>
    <row r="52" spans="1:9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">
        <v>2</v>
      </c>
      <c r="F52" s="29"/>
      <c r="G52" s="70"/>
      <c r="H52" s="8">
        <f>TB_Vendas[[#This Row],[Preço Unitário]]*TB_Vendas[[#This Row],[Qtd]]</f>
        <v>0</v>
      </c>
      <c r="I52" s="1" t="s">
        <v>128</v>
      </c>
    </row>
    <row r="53" spans="1:9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">
        <v>2</v>
      </c>
      <c r="F53" s="29"/>
      <c r="G53" s="70"/>
      <c r="H53" s="8">
        <f>TB_Vendas[[#This Row],[Preço Unitário]]*TB_Vendas[[#This Row],[Qtd]]</f>
        <v>0</v>
      </c>
      <c r="I53" s="1" t="s">
        <v>126</v>
      </c>
    </row>
    <row r="54" spans="1:9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">
        <v>2</v>
      </c>
      <c r="F54" s="29"/>
      <c r="G54" s="70"/>
      <c r="H54" s="8">
        <f>TB_Vendas[[#This Row],[Preço Unitário]]*TB_Vendas[[#This Row],[Qtd]]</f>
        <v>0</v>
      </c>
      <c r="I54" s="1" t="s">
        <v>128</v>
      </c>
    </row>
    <row r="55" spans="1:9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">
        <v>1</v>
      </c>
      <c r="F55" s="29"/>
      <c r="G55" s="70"/>
      <c r="H55" s="8">
        <f>TB_Vendas[[#This Row],[Preço Unitário]]*TB_Vendas[[#This Row],[Qtd]]</f>
        <v>0</v>
      </c>
      <c r="I55" s="1" t="s">
        <v>127</v>
      </c>
    </row>
    <row r="56" spans="1:9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">
        <v>1</v>
      </c>
      <c r="F56" s="29"/>
      <c r="G56" s="70"/>
      <c r="H56" s="8">
        <f>TB_Vendas[[#This Row],[Preço Unitário]]*TB_Vendas[[#This Row],[Qtd]]</f>
        <v>0</v>
      </c>
      <c r="I56" s="1" t="s">
        <v>128</v>
      </c>
    </row>
    <row r="57" spans="1:9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">
        <v>3</v>
      </c>
      <c r="F57" s="29"/>
      <c r="G57" s="70"/>
      <c r="H57" s="8">
        <f>TB_Vendas[[#This Row],[Preço Unitário]]*TB_Vendas[[#This Row],[Qtd]]</f>
        <v>0</v>
      </c>
      <c r="I57" s="1" t="s">
        <v>127</v>
      </c>
    </row>
    <row r="58" spans="1:9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">
        <v>4</v>
      </c>
      <c r="F58" s="29"/>
      <c r="G58" s="70"/>
      <c r="H58" s="8">
        <f>TB_Vendas[[#This Row],[Preço Unitário]]*TB_Vendas[[#This Row],[Qtd]]</f>
        <v>0</v>
      </c>
      <c r="I58" s="1" t="s">
        <v>126</v>
      </c>
    </row>
    <row r="59" spans="1:9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">
        <v>2</v>
      </c>
      <c r="F59" s="29"/>
      <c r="G59" s="70"/>
      <c r="H59" s="8">
        <f>TB_Vendas[[#This Row],[Preço Unitário]]*TB_Vendas[[#This Row],[Qtd]]</f>
        <v>0</v>
      </c>
      <c r="I59" s="1" t="s">
        <v>128</v>
      </c>
    </row>
    <row r="60" spans="1:9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">
        <v>1</v>
      </c>
      <c r="F60" s="29"/>
      <c r="G60" s="70"/>
      <c r="H60" s="8">
        <f>TB_Vendas[[#This Row],[Preço Unitário]]*TB_Vendas[[#This Row],[Qtd]]</f>
        <v>0</v>
      </c>
      <c r="I60" s="1" t="s">
        <v>130</v>
      </c>
    </row>
    <row r="61" spans="1:9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">
        <v>5</v>
      </c>
      <c r="F61" s="29"/>
      <c r="G61" s="70"/>
      <c r="H61" s="8">
        <f>TB_Vendas[[#This Row],[Preço Unitário]]*TB_Vendas[[#This Row],[Qtd]]</f>
        <v>0</v>
      </c>
      <c r="I61" s="1" t="s">
        <v>130</v>
      </c>
    </row>
    <row r="62" spans="1:9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">
        <v>2</v>
      </c>
      <c r="F62" s="29"/>
      <c r="G62" s="70"/>
      <c r="H62" s="8">
        <f>TB_Vendas[[#This Row],[Preço Unitário]]*TB_Vendas[[#This Row],[Qtd]]</f>
        <v>0</v>
      </c>
      <c r="I62" s="1" t="s">
        <v>130</v>
      </c>
    </row>
    <row r="63" spans="1:9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">
        <v>3</v>
      </c>
      <c r="F63" s="29"/>
      <c r="G63" s="70"/>
      <c r="H63" s="8">
        <f>TB_Vendas[[#This Row],[Preço Unitário]]*TB_Vendas[[#This Row],[Qtd]]</f>
        <v>0</v>
      </c>
      <c r="I63" s="1" t="s">
        <v>126</v>
      </c>
    </row>
    <row r="64" spans="1:9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">
        <v>10</v>
      </c>
      <c r="F64" s="29"/>
      <c r="G64" s="70"/>
      <c r="H64" s="8">
        <f>TB_Vendas[[#This Row],[Preço Unitário]]*TB_Vendas[[#This Row],[Qtd]]</f>
        <v>0</v>
      </c>
      <c r="I64" s="1" t="s">
        <v>126</v>
      </c>
    </row>
    <row r="65" spans="1:9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">
        <v>1</v>
      </c>
      <c r="F65" s="29"/>
      <c r="G65" s="70"/>
      <c r="H65" s="8">
        <f>TB_Vendas[[#This Row],[Preço Unitário]]*TB_Vendas[[#This Row],[Qtd]]</f>
        <v>0</v>
      </c>
      <c r="I65" s="1" t="s">
        <v>127</v>
      </c>
    </row>
    <row r="66" spans="1:9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">
        <v>4</v>
      </c>
      <c r="F66" s="29"/>
      <c r="G66" s="70"/>
      <c r="H66" s="8">
        <f>TB_Vendas[[#This Row],[Preço Unitário]]*TB_Vendas[[#This Row],[Qtd]]</f>
        <v>0</v>
      </c>
      <c r="I66" s="1" t="s">
        <v>130</v>
      </c>
    </row>
    <row r="67" spans="1:9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">
        <v>8</v>
      </c>
      <c r="F67" s="29"/>
      <c r="G67" s="70"/>
      <c r="H67" s="8">
        <f>TB_Vendas[[#This Row],[Preço Unitário]]*TB_Vendas[[#This Row],[Qtd]]</f>
        <v>0</v>
      </c>
      <c r="I67" s="1" t="s">
        <v>126</v>
      </c>
    </row>
    <row r="68" spans="1:9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">
        <v>2</v>
      </c>
      <c r="F68" s="29"/>
      <c r="G68" s="70"/>
      <c r="H68" s="8">
        <f>TB_Vendas[[#This Row],[Preço Unitário]]*TB_Vendas[[#This Row],[Qtd]]</f>
        <v>0</v>
      </c>
      <c r="I68" s="1" t="s">
        <v>126</v>
      </c>
    </row>
    <row r="69" spans="1:9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">
        <v>2</v>
      </c>
      <c r="F69" s="29"/>
      <c r="G69" s="70"/>
      <c r="H69" s="8">
        <f>TB_Vendas[[#This Row],[Preço Unitário]]*TB_Vendas[[#This Row],[Qtd]]</f>
        <v>0</v>
      </c>
      <c r="I69" s="1" t="s">
        <v>130</v>
      </c>
    </row>
    <row r="70" spans="1:9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">
        <v>7</v>
      </c>
      <c r="F70" s="29"/>
      <c r="G70" s="70"/>
      <c r="H70" s="8">
        <f>TB_Vendas[[#This Row],[Preço Unitário]]*TB_Vendas[[#This Row],[Qtd]]</f>
        <v>0</v>
      </c>
      <c r="I70" s="1" t="s">
        <v>129</v>
      </c>
    </row>
    <row r="71" spans="1:9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">
        <v>4</v>
      </c>
      <c r="F71" s="29"/>
      <c r="G71" s="70"/>
      <c r="H71" s="8">
        <f>TB_Vendas[[#This Row],[Preço Unitário]]*TB_Vendas[[#This Row],[Qtd]]</f>
        <v>0</v>
      </c>
      <c r="I71" s="1" t="s">
        <v>130</v>
      </c>
    </row>
    <row r="72" spans="1:9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">
        <v>3</v>
      </c>
      <c r="F72" s="29"/>
      <c r="G72" s="70"/>
      <c r="H72" s="8">
        <f>TB_Vendas[[#This Row],[Preço Unitário]]*TB_Vendas[[#This Row],[Qtd]]</f>
        <v>0</v>
      </c>
      <c r="I72" s="1" t="s">
        <v>129</v>
      </c>
    </row>
    <row r="73" spans="1:9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">
        <v>9</v>
      </c>
      <c r="F73" s="29"/>
      <c r="G73" s="70"/>
      <c r="H73" s="8">
        <f>TB_Vendas[[#This Row],[Preço Unitário]]*TB_Vendas[[#This Row],[Qtd]]</f>
        <v>0</v>
      </c>
      <c r="I73" s="1" t="s">
        <v>128</v>
      </c>
    </row>
    <row r="74" spans="1:9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">
        <v>4</v>
      </c>
      <c r="F74" s="29"/>
      <c r="G74" s="70"/>
      <c r="H74" s="8">
        <f>TB_Vendas[[#This Row],[Preço Unitário]]*TB_Vendas[[#This Row],[Qtd]]</f>
        <v>0</v>
      </c>
      <c r="I74" s="1" t="s">
        <v>130</v>
      </c>
    </row>
    <row r="75" spans="1:9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">
        <v>9</v>
      </c>
      <c r="F75" s="29"/>
      <c r="G75" s="70"/>
      <c r="H75" s="8">
        <f>TB_Vendas[[#This Row],[Preço Unitário]]*TB_Vendas[[#This Row],[Qtd]]</f>
        <v>0</v>
      </c>
      <c r="I75" s="1" t="s">
        <v>130</v>
      </c>
    </row>
    <row r="76" spans="1:9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">
        <v>10</v>
      </c>
      <c r="F76" s="29"/>
      <c r="G76" s="70"/>
      <c r="H76" s="8">
        <f>TB_Vendas[[#This Row],[Preço Unitário]]*TB_Vendas[[#This Row],[Qtd]]</f>
        <v>0</v>
      </c>
      <c r="I76" s="1" t="s">
        <v>130</v>
      </c>
    </row>
    <row r="77" spans="1:9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">
        <v>1</v>
      </c>
      <c r="F77" s="29"/>
      <c r="G77" s="70"/>
      <c r="H77" s="8">
        <f>TB_Vendas[[#This Row],[Preço Unitário]]*TB_Vendas[[#This Row],[Qtd]]</f>
        <v>0</v>
      </c>
      <c r="I77" s="1" t="s">
        <v>128</v>
      </c>
    </row>
    <row r="78" spans="1:9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">
        <v>2</v>
      </c>
      <c r="F78" s="29"/>
      <c r="G78" s="70"/>
      <c r="H78" s="8">
        <f>TB_Vendas[[#This Row],[Preço Unitário]]*TB_Vendas[[#This Row],[Qtd]]</f>
        <v>0</v>
      </c>
      <c r="I78" s="1" t="s">
        <v>128</v>
      </c>
    </row>
    <row r="79" spans="1:9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">
        <v>8</v>
      </c>
      <c r="F79" s="29"/>
      <c r="G79" s="70"/>
      <c r="H79" s="8">
        <f>TB_Vendas[[#This Row],[Preço Unitário]]*TB_Vendas[[#This Row],[Qtd]]</f>
        <v>0</v>
      </c>
      <c r="I79" s="1" t="s">
        <v>127</v>
      </c>
    </row>
    <row r="80" spans="1:9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">
        <v>5</v>
      </c>
      <c r="F80" s="29"/>
      <c r="G80" s="70"/>
      <c r="H80" s="8">
        <f>TB_Vendas[[#This Row],[Preço Unitário]]*TB_Vendas[[#This Row],[Qtd]]</f>
        <v>0</v>
      </c>
      <c r="I80" s="1" t="s">
        <v>128</v>
      </c>
    </row>
    <row r="81" spans="1:9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">
        <v>10</v>
      </c>
      <c r="F81" s="29"/>
      <c r="G81" s="70"/>
      <c r="H81" s="8">
        <f>TB_Vendas[[#This Row],[Preço Unitário]]*TB_Vendas[[#This Row],[Qtd]]</f>
        <v>0</v>
      </c>
      <c r="I81" s="1" t="s">
        <v>127</v>
      </c>
    </row>
    <row r="82" spans="1:9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">
        <v>1</v>
      </c>
      <c r="F82" s="29"/>
      <c r="G82" s="70"/>
      <c r="H82" s="8">
        <f>TB_Vendas[[#This Row],[Preço Unitário]]*TB_Vendas[[#This Row],[Qtd]]</f>
        <v>0</v>
      </c>
      <c r="I82" s="1" t="s">
        <v>128</v>
      </c>
    </row>
    <row r="83" spans="1:9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">
        <v>2</v>
      </c>
      <c r="F83" s="29"/>
      <c r="G83" s="70"/>
      <c r="H83" s="8">
        <f>TB_Vendas[[#This Row],[Preço Unitário]]*TB_Vendas[[#This Row],[Qtd]]</f>
        <v>0</v>
      </c>
      <c r="I83" s="1" t="s">
        <v>127</v>
      </c>
    </row>
    <row r="84" spans="1:9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">
        <v>3</v>
      </c>
      <c r="F84" s="29"/>
      <c r="G84" s="70"/>
      <c r="H84" s="8">
        <f>TB_Vendas[[#This Row],[Preço Unitário]]*TB_Vendas[[#This Row],[Qtd]]</f>
        <v>0</v>
      </c>
      <c r="I84" s="1" t="s">
        <v>126</v>
      </c>
    </row>
    <row r="85" spans="1:9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">
        <v>6</v>
      </c>
      <c r="F85" s="29"/>
      <c r="G85" s="70"/>
      <c r="H85" s="8">
        <f>TB_Vendas[[#This Row],[Preço Unitário]]*TB_Vendas[[#This Row],[Qtd]]</f>
        <v>0</v>
      </c>
      <c r="I85" s="1" t="s">
        <v>129</v>
      </c>
    </row>
    <row r="86" spans="1:9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">
        <v>8</v>
      </c>
      <c r="F86" s="29"/>
      <c r="G86" s="70"/>
      <c r="H86" s="8">
        <f>TB_Vendas[[#This Row],[Preço Unitário]]*TB_Vendas[[#This Row],[Qtd]]</f>
        <v>0</v>
      </c>
      <c r="I86" s="1" t="s">
        <v>127</v>
      </c>
    </row>
  </sheetData>
  <phoneticPr fontId="12" type="noConversion"/>
  <conditionalFormatting sqref="E4:G4">
    <cfRule type="cellIs" dxfId="11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tabSelected="1" workbookViewId="0">
      <selection activeCell="C13" sqref="C13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40" customFormat="1" ht="40.15" customHeight="1">
      <c r="A1" s="43"/>
      <c r="B1" s="47" t="s">
        <v>145</v>
      </c>
      <c r="C1" s="45"/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23.25" customHeight="1">
      <c r="A4" s="42"/>
      <c r="B4" s="83" t="s">
        <v>154</v>
      </c>
      <c r="C4" s="83"/>
      <c r="D4" s="42"/>
      <c r="E4" s="83" t="s">
        <v>161</v>
      </c>
      <c r="F4" s="83"/>
    </row>
    <row r="5" spans="1:9" ht="5.25" customHeight="1" thickBot="1"/>
    <row r="6" spans="1:9" ht="24.6" customHeight="1" thickBot="1">
      <c r="B6" s="72" t="s">
        <v>155</v>
      </c>
      <c r="C6" s="71" t="s">
        <v>49</v>
      </c>
      <c r="E6" s="72" t="s">
        <v>160</v>
      </c>
      <c r="F6" s="76">
        <v>44949</v>
      </c>
      <c r="I6" s="117"/>
    </row>
    <row r="7" spans="1:9" ht="24.6" customHeight="1" thickTop="1" thickBot="1">
      <c r="B7" s="72" t="s">
        <v>156</v>
      </c>
      <c r="C7" s="50" t="str">
        <f>IFERROR(VLOOKUP(C6,TB_Produtos[#All],2,FALSE),"")</f>
        <v xml:space="preserve">Camiseta Lisa </v>
      </c>
      <c r="E7" s="72" t="s">
        <v>163</v>
      </c>
      <c r="F7" s="50" t="str">
        <f>_xlfn.XLOOKUP(WEEKDAY(F6),'Cadastros Auxiliares'!$B$4:$I$4,'Cadastros Auxiliares'!$B$5:$I$5,"")</f>
        <v>Segunda-feira</v>
      </c>
      <c r="G7" s="49"/>
    </row>
    <row r="8" spans="1:9" ht="24.6" customHeight="1" thickTop="1" thickBot="1">
      <c r="B8" s="73" t="s">
        <v>157</v>
      </c>
      <c r="C8" s="48" t="str" cm="1">
        <f t="array" ref="C8">_xlfn.XLOOKUP(C6,TB_Produtos[[#All],[Código]],TB_Produtos[[#All],[Tamanho]],"")</f>
        <v>G</v>
      </c>
      <c r="E8" s="73" t="s">
        <v>164</v>
      </c>
      <c r="F8" s="77"/>
      <c r="G8" s="49"/>
    </row>
    <row r="9" spans="1:9" ht="24.6" customHeight="1" thickTop="1" thickBot="1">
      <c r="B9" s="74" t="s">
        <v>158</v>
      </c>
      <c r="C9" s="48" t="str">
        <f>IFERROR(VLOOKUP($C$6,Produtos!$B$6:$G$66,4,0),"")</f>
        <v>Vestuário</v>
      </c>
      <c r="E9" s="75" t="s">
        <v>162</v>
      </c>
      <c r="F9" s="51">
        <f>SUMIF(TB_Vendas[[#All],[Data]],Consultas!$F$6,TB_Vendas[[#All],[Qtd]])</f>
        <v>1</v>
      </c>
      <c r="G9" s="49"/>
    </row>
    <row r="10" spans="1:9" ht="24.6" customHeight="1" thickTop="1" thickBot="1">
      <c r="B10" s="74" t="s">
        <v>165</v>
      </c>
      <c r="C10" s="77">
        <f>_xlfn.XLOOKUP($C$6,Produtos!$B$6:$B$66,Produtos!$G$6:$G$66,"")</f>
        <v>32.9</v>
      </c>
      <c r="G10" s="49"/>
    </row>
    <row r="11" spans="1:9" ht="24.6" customHeight="1" thickTop="1" thickBot="1">
      <c r="B11" s="72" t="s">
        <v>159</v>
      </c>
      <c r="C11" s="50" cm="1">
        <f t="array" ref="C11">_xlfn.XLOOKUP($C$6,TB_Produtos[[#All],[Código]],TB_Produtos[[#All],[Estoque]],"")</f>
        <v>40</v>
      </c>
      <c r="G11" s="49"/>
    </row>
    <row r="12" spans="1:9" ht="23.25" thickTop="1" thickBot="1">
      <c r="B12" s="78" t="s">
        <v>166</v>
      </c>
      <c r="C12" s="51" t="str" cm="1">
        <f t="array" ref="C12">_xlfn.IFS(C11=0,"Estoque zerado",C11&gt;=C13,"Estoque OK",TRUE,"Rever Estoque")</f>
        <v>Estoque OK</v>
      </c>
      <c r="E12" s="79"/>
    </row>
    <row r="13" spans="1:9" ht="24" thickBot="1">
      <c r="B13" s="78" t="s">
        <v>168</v>
      </c>
      <c r="C13" s="51">
        <f>_xlfn.XLOOKUP(C9,'Cadastros Auxiliares'!G9:G11,'Cadastros Auxiliares'!H9:H11)</f>
        <v>10</v>
      </c>
      <c r="E13" s="80"/>
    </row>
    <row r="14" spans="1:9" ht="22.5" thickBot="1">
      <c r="B14" s="78" t="s">
        <v>168</v>
      </c>
      <c r="C14" s="51">
        <f>VLOOKUP(C9,'Cadastros Auxiliares'!G9:H11,2,FALSE)</f>
        <v>10</v>
      </c>
    </row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13"/>
  <sheetViews>
    <sheetView workbookViewId="0">
      <selection activeCell="G12" sqref="G12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40" customFormat="1" ht="40.15" customHeight="1">
      <c r="B1" s="63" t="s">
        <v>136</v>
      </c>
      <c r="C1" s="47"/>
      <c r="D1" s="47"/>
      <c r="E1" s="47"/>
      <c r="F1" s="47"/>
      <c r="G1" s="47"/>
      <c r="H1" s="47"/>
      <c r="I1" s="45"/>
      <c r="J1" s="45"/>
    </row>
    <row r="2" spans="2:10" s="41" customFormat="1" ht="4.5" customHeight="1">
      <c r="B2" s="44"/>
      <c r="C2" s="44"/>
      <c r="D2" s="44"/>
      <c r="E2" s="44"/>
      <c r="F2" s="44"/>
      <c r="G2" s="44"/>
    </row>
    <row r="3" spans="2:10" ht="4.5" customHeight="1" thickBot="1">
      <c r="B3" s="42"/>
      <c r="C3" s="42"/>
      <c r="D3" s="42"/>
      <c r="E3" s="42"/>
      <c r="F3" s="42"/>
      <c r="G3" s="42"/>
    </row>
    <row r="4" spans="2:10" ht="22.5" thickBot="1">
      <c r="B4" s="35" t="s">
        <v>30</v>
      </c>
      <c r="C4" s="38">
        <v>1</v>
      </c>
      <c r="D4" s="39">
        <v>2</v>
      </c>
      <c r="E4" s="38">
        <v>3</v>
      </c>
      <c r="F4" s="39">
        <v>4</v>
      </c>
      <c r="G4" s="38">
        <v>5</v>
      </c>
      <c r="H4" s="39">
        <v>6</v>
      </c>
      <c r="I4" s="38">
        <v>7</v>
      </c>
    </row>
    <row r="5" spans="2:10" s="56" customFormat="1" ht="22.5" thickBot="1">
      <c r="B5" s="54" t="s">
        <v>137</v>
      </c>
      <c r="C5" s="55" t="s">
        <v>138</v>
      </c>
      <c r="D5" s="55" t="s">
        <v>139</v>
      </c>
      <c r="E5" s="55" t="s">
        <v>140</v>
      </c>
      <c r="F5" s="55" t="s">
        <v>141</v>
      </c>
      <c r="G5" s="55" t="s">
        <v>142</v>
      </c>
      <c r="H5" s="55" t="s">
        <v>143</v>
      </c>
      <c r="I5" s="55" t="s">
        <v>144</v>
      </c>
    </row>
    <row r="7" spans="2:10" ht="15.75" thickBot="1"/>
    <row r="8" spans="2:10" ht="44.25" thickBot="1">
      <c r="B8" s="60" t="s">
        <v>153</v>
      </c>
      <c r="C8" s="61" t="s">
        <v>13</v>
      </c>
      <c r="D8" s="61" t="s">
        <v>12</v>
      </c>
      <c r="E8" s="61" t="s">
        <v>14</v>
      </c>
      <c r="G8" s="60" t="s">
        <v>10</v>
      </c>
      <c r="H8" s="60" t="s">
        <v>167</v>
      </c>
    </row>
    <row r="9" spans="2:10" ht="18.75" thickBot="1">
      <c r="B9" s="55">
        <v>1</v>
      </c>
      <c r="C9" s="59">
        <v>0</v>
      </c>
      <c r="D9" s="59">
        <v>0.1</v>
      </c>
      <c r="E9" s="62">
        <v>0</v>
      </c>
      <c r="G9" s="55" t="s">
        <v>13</v>
      </c>
      <c r="H9" s="55">
        <v>5</v>
      </c>
    </row>
    <row r="10" spans="2:10" ht="18.75" thickBot="1">
      <c r="B10" s="55">
        <v>2</v>
      </c>
      <c r="C10" s="59">
        <v>0.05</v>
      </c>
      <c r="D10" s="59">
        <v>0.15</v>
      </c>
      <c r="E10" s="62">
        <v>0.1</v>
      </c>
      <c r="G10" s="55" t="s">
        <v>12</v>
      </c>
      <c r="H10" s="55">
        <v>10</v>
      </c>
    </row>
    <row r="11" spans="2:10" ht="18.75" thickBot="1">
      <c r="B11" s="55">
        <v>3</v>
      </c>
      <c r="C11" s="59">
        <v>0.15</v>
      </c>
      <c r="D11" s="59">
        <v>0.2</v>
      </c>
      <c r="E11" s="62">
        <v>0.15</v>
      </c>
      <c r="G11" s="55" t="s">
        <v>14</v>
      </c>
      <c r="H11" s="55">
        <v>15</v>
      </c>
    </row>
    <row r="12" spans="2:10" ht="18.75" thickBot="1">
      <c r="B12" s="55">
        <v>5</v>
      </c>
      <c r="C12" s="59">
        <v>0.25</v>
      </c>
      <c r="D12" s="59">
        <v>0.25</v>
      </c>
      <c r="E12" s="62">
        <v>0.25</v>
      </c>
    </row>
    <row r="13" spans="2:10" ht="18.75" thickBot="1">
      <c r="B13" s="55">
        <v>10</v>
      </c>
      <c r="C13" s="59">
        <v>0.3</v>
      </c>
      <c r="D13" s="59">
        <v>0.3</v>
      </c>
      <c r="E13" s="62">
        <v>0.3</v>
      </c>
      <c r="G13" s="69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4" customFormat="1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0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0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.75" thickBot="1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0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0</v>
      </c>
      <c r="G5" s="20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0</v>
      </c>
      <c r="G6" s="20">
        <f>SUMIF(TB_Vendas[Nº],D6,TB_Vendas[Qtd])</f>
        <v>17</v>
      </c>
    </row>
    <row r="7" spans="1:12" ht="15.75" thickBot="1">
      <c r="D7" s="4">
        <v>6</v>
      </c>
      <c r="E7" s="5" t="s">
        <v>93</v>
      </c>
      <c r="F7" s="7">
        <f>SUMIF(TB_Vendas[Nº],D7,TB_Vendas[Total])</f>
        <v>0</v>
      </c>
      <c r="G7" s="21">
        <f>SUMIF(TB_Vendas[Nº],D7,TB_Vendas[Qtd])</f>
        <v>41</v>
      </c>
    </row>
    <row r="11" spans="1:12">
      <c r="I11" s="30"/>
      <c r="J11" s="30"/>
      <c r="K11" s="30"/>
      <c r="L11" s="30"/>
    </row>
    <row r="12" spans="1:12">
      <c r="J12" s="31"/>
      <c r="K12" s="32"/>
      <c r="L12" s="8"/>
    </row>
    <row r="13" spans="1:12">
      <c r="J13" s="31"/>
      <c r="K13" s="32"/>
      <c r="L13" s="8"/>
    </row>
    <row r="14" spans="1:12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2"/>
  </cols>
  <sheetData>
    <row r="1" spans="3:80" ht="9.75" customHeight="1" thickBot="1"/>
    <row r="2" spans="3:80" ht="9.75" customHeight="1">
      <c r="W2" s="84" t="s">
        <v>78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6"/>
      <c r="AQ2" s="84" t="s">
        <v>79</v>
      </c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6"/>
      <c r="BK2" s="84" t="s">
        <v>80</v>
      </c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6"/>
    </row>
    <row r="3" spans="3:80" ht="9.75" customHeight="1" thickBot="1">
      <c r="W3" s="87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9"/>
      <c r="AQ3" s="87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9"/>
      <c r="BK3" s="87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9"/>
    </row>
    <row r="4" spans="3:80" ht="9.75" customHeight="1">
      <c r="W4" s="99">
        <f>COUNTA(TB_Produtos[Código])</f>
        <v>60</v>
      </c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1"/>
      <c r="AQ4" s="99">
        <f>SUM(TB_Vendas[Qtd])</f>
        <v>250</v>
      </c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1"/>
      <c r="BK4" s="108">
        <f>SUM(TB_Vendas[Total])</f>
        <v>0</v>
      </c>
      <c r="BL4" s="109"/>
      <c r="BM4" s="109"/>
      <c r="BN4" s="109"/>
      <c r="BO4" s="109"/>
      <c r="BP4" s="109"/>
      <c r="BQ4" s="109"/>
      <c r="BR4" s="109"/>
      <c r="BS4" s="109"/>
      <c r="BT4" s="109"/>
      <c r="BU4" s="109"/>
      <c r="BV4" s="109"/>
      <c r="BW4" s="109"/>
      <c r="BX4" s="109"/>
      <c r="BY4" s="109"/>
      <c r="BZ4" s="109"/>
      <c r="CA4" s="109"/>
      <c r="CB4" s="110"/>
    </row>
    <row r="5" spans="3:80" ht="9.75" customHeight="1">
      <c r="W5" s="102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4"/>
      <c r="AQ5" s="102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4"/>
      <c r="BK5" s="111"/>
      <c r="BL5" s="112"/>
      <c r="BM5" s="112"/>
      <c r="BN5" s="112"/>
      <c r="BO5" s="112"/>
      <c r="BP5" s="112"/>
      <c r="BQ5" s="112"/>
      <c r="BR5" s="112"/>
      <c r="BS5" s="112"/>
      <c r="BT5" s="112"/>
      <c r="BU5" s="112"/>
      <c r="BV5" s="112"/>
      <c r="BW5" s="112"/>
      <c r="BX5" s="112"/>
      <c r="BY5" s="112"/>
      <c r="BZ5" s="112"/>
      <c r="CA5" s="112"/>
      <c r="CB5" s="113"/>
    </row>
    <row r="6" spans="3:80" ht="9.75" customHeight="1">
      <c r="W6" s="102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4"/>
      <c r="AQ6" s="102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4"/>
      <c r="BK6" s="111"/>
      <c r="BL6" s="112"/>
      <c r="BM6" s="112"/>
      <c r="BN6" s="112"/>
      <c r="BO6" s="112"/>
      <c r="BP6" s="112"/>
      <c r="BQ6" s="112"/>
      <c r="BR6" s="112"/>
      <c r="BS6" s="112"/>
      <c r="BT6" s="112"/>
      <c r="BU6" s="112"/>
      <c r="BV6" s="112"/>
      <c r="BW6" s="112"/>
      <c r="BX6" s="112"/>
      <c r="BY6" s="112"/>
      <c r="BZ6" s="112"/>
      <c r="CA6" s="112"/>
      <c r="CB6" s="113"/>
    </row>
    <row r="7" spans="3:80" ht="9.75" customHeight="1" thickBot="1">
      <c r="W7" s="105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7"/>
      <c r="AQ7" s="105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7"/>
      <c r="BK7" s="114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6"/>
    </row>
    <row r="8" spans="3:80" ht="9.75" customHeight="1" thickBot="1"/>
    <row r="9" spans="3:80" ht="9.75" customHeight="1">
      <c r="C9" s="84" t="s">
        <v>81</v>
      </c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6"/>
    </row>
    <row r="10" spans="3:80" ht="9.75" customHeight="1" thickBot="1">
      <c r="C10" s="87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9"/>
    </row>
    <row r="11" spans="3:80" ht="9.75" customHeight="1">
      <c r="C11" s="90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2"/>
    </row>
    <row r="12" spans="3:80" ht="9.75" customHeight="1">
      <c r="C12" s="93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5"/>
    </row>
    <row r="13" spans="3:80" ht="9.75" customHeight="1">
      <c r="C13" s="93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5"/>
    </row>
    <row r="14" spans="3:80" ht="9.75" customHeight="1">
      <c r="C14" s="93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5"/>
    </row>
    <row r="15" spans="3:80" ht="9.75" customHeight="1">
      <c r="C15" s="93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5"/>
    </row>
    <row r="16" spans="3:80" ht="9.75" customHeight="1">
      <c r="C16" s="93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5"/>
    </row>
    <row r="17" spans="3:80" ht="9.75" customHeight="1">
      <c r="C17" s="93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5"/>
    </row>
    <row r="18" spans="3:80" ht="9.75" customHeight="1">
      <c r="C18" s="93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5"/>
    </row>
    <row r="19" spans="3:80" ht="9.75" customHeight="1">
      <c r="C19" s="93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5"/>
    </row>
    <row r="20" spans="3:80" ht="9.75" customHeight="1">
      <c r="C20" s="93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5"/>
    </row>
    <row r="21" spans="3:80" ht="9.75" customHeight="1">
      <c r="C21" s="93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5"/>
    </row>
    <row r="22" spans="3:80" ht="9.75" customHeight="1">
      <c r="C22" s="93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5"/>
    </row>
    <row r="23" spans="3:80" ht="9.75" customHeight="1">
      <c r="C23" s="93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5"/>
    </row>
    <row r="24" spans="3:80" ht="9.75" customHeight="1" thickBot="1">
      <c r="C24" s="96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97"/>
      <c r="BW24" s="97"/>
      <c r="BX24" s="97"/>
      <c r="BY24" s="97"/>
      <c r="BZ24" s="97"/>
      <c r="CA24" s="97"/>
      <c r="CB24" s="98"/>
    </row>
    <row r="25" spans="3:80" ht="9.75" customHeight="1" thickBot="1"/>
    <row r="26" spans="3:80" ht="9.75" customHeight="1">
      <c r="C26" s="84" t="s">
        <v>82</v>
      </c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6"/>
      <c r="AO26" s="13"/>
      <c r="AP26" s="13"/>
      <c r="AQ26" s="84" t="s">
        <v>83</v>
      </c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6"/>
    </row>
    <row r="27" spans="3:80" ht="9.75" customHeight="1" thickBot="1">
      <c r="C27" s="87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9"/>
      <c r="AO27" s="13"/>
      <c r="AP27" s="13"/>
      <c r="AQ27" s="87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9"/>
    </row>
    <row r="28" spans="3:80" ht="9.75" customHeight="1">
      <c r="C28" s="90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2"/>
      <c r="AQ28" s="90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1"/>
      <c r="BV28" s="91"/>
      <c r="BW28" s="91"/>
      <c r="BX28" s="91"/>
      <c r="BY28" s="91"/>
      <c r="BZ28" s="91"/>
      <c r="CA28" s="91"/>
      <c r="CB28" s="92"/>
    </row>
    <row r="29" spans="3:80" ht="9.75" customHeight="1">
      <c r="C29" s="93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5"/>
      <c r="AQ29" s="93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5"/>
    </row>
    <row r="30" spans="3:80" ht="9.75" customHeight="1">
      <c r="C30" s="93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5"/>
      <c r="AQ30" s="93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5"/>
    </row>
    <row r="31" spans="3:80" ht="9.75" customHeight="1">
      <c r="C31" s="93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5"/>
      <c r="AQ31" s="93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5"/>
    </row>
    <row r="32" spans="3:80" ht="9.75" customHeight="1">
      <c r="C32" s="93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5"/>
      <c r="AQ32" s="93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5"/>
    </row>
    <row r="33" spans="3:80" ht="9.75" customHeight="1">
      <c r="C33" s="93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5"/>
      <c r="AQ33" s="93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5"/>
    </row>
    <row r="34" spans="3:80" ht="9.75" customHeight="1">
      <c r="C34" s="93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5"/>
      <c r="AQ34" s="93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5"/>
    </row>
    <row r="35" spans="3:80" ht="9.75" customHeight="1">
      <c r="C35" s="93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5"/>
      <c r="AQ35" s="93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5"/>
    </row>
    <row r="36" spans="3:80" ht="9.75" customHeight="1">
      <c r="C36" s="93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5"/>
      <c r="AQ36" s="93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5"/>
    </row>
    <row r="37" spans="3:80" ht="9.75" customHeight="1">
      <c r="C37" s="93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5"/>
      <c r="AQ37" s="93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5"/>
    </row>
    <row r="38" spans="3:80" ht="9.75" customHeight="1">
      <c r="C38" s="93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5"/>
      <c r="AQ38" s="93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5"/>
    </row>
    <row r="39" spans="3:80" ht="9.75" customHeight="1">
      <c r="C39" s="93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5"/>
      <c r="AQ39" s="93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5"/>
    </row>
    <row r="40" spans="3:80" ht="9.75" customHeight="1">
      <c r="C40" s="93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5"/>
      <c r="AQ40" s="93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5"/>
    </row>
    <row r="41" spans="3:80" ht="9.75" customHeight="1">
      <c r="C41" s="93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5"/>
      <c r="AQ41" s="93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5"/>
    </row>
    <row r="42" spans="3:80" ht="9.75" customHeight="1">
      <c r="C42" s="93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5"/>
      <c r="AQ42" s="93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5"/>
    </row>
    <row r="43" spans="3:80" ht="9.75" customHeight="1">
      <c r="C43" s="93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5"/>
      <c r="AQ43" s="93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5"/>
    </row>
    <row r="44" spans="3:80" ht="9.75" customHeight="1">
      <c r="C44" s="93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5"/>
      <c r="AQ44" s="93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5"/>
    </row>
    <row r="45" spans="3:80" ht="9.75" customHeight="1">
      <c r="C45" s="93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5"/>
      <c r="AQ45" s="93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5"/>
    </row>
    <row r="46" spans="3:80" ht="9.75" customHeight="1" thickBot="1">
      <c r="C46" s="96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8"/>
      <c r="AQ46" s="96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/>
      <c r="BN46" s="97"/>
      <c r="BO46" s="97"/>
      <c r="BP46" s="97"/>
      <c r="BQ46" s="97"/>
      <c r="BR46" s="97"/>
      <c r="BS46" s="97"/>
      <c r="BT46" s="97"/>
      <c r="BU46" s="97"/>
      <c r="BV46" s="97"/>
      <c r="BW46" s="97"/>
      <c r="BX46" s="97"/>
      <c r="BY46" s="97"/>
      <c r="BZ46" s="97"/>
      <c r="CA46" s="97"/>
      <c r="CB46" s="98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Menu</vt:lpstr>
      <vt:lpstr>Produtos</vt:lpstr>
      <vt:lpstr>Vendedores</vt:lpstr>
      <vt:lpstr>Vendas</vt:lpstr>
      <vt:lpstr>Consultas</vt:lpstr>
      <vt:lpstr>Cadastros Auxiliares</vt:lpstr>
      <vt:lpstr>Dados para Gráficos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cp:lastPrinted>2023-06-07T14:57:58Z</cp:lastPrinted>
  <dcterms:created xsi:type="dcterms:W3CDTF">2023-06-02T17:54:12Z</dcterms:created>
  <dcterms:modified xsi:type="dcterms:W3CDTF">2024-03-30T20:09:54Z</dcterms:modified>
</cp:coreProperties>
</file>