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E:\Documents\Henrique\Dio\Alura\Excel\"/>
    </mc:Choice>
  </mc:AlternateContent>
  <xr:revisionPtr revIDLastSave="0" documentId="13_ncr:1_{119A1FF4-F43C-46AE-9FB7-63A7A483BAA1}" xr6:coauthVersionLast="47" xr6:coauthVersionMax="47" xr10:uidLastSave="{00000000-0000-0000-0000-000000000000}"/>
  <bookViews>
    <workbookView xWindow="-120" yWindow="-120" windowWidth="29040" windowHeight="15840" tabRatio="698" activeTab="4" xr2:uid="{F6D97A53-F63B-4272-A181-44B26E0B790F}"/>
  </bookViews>
  <sheets>
    <sheet name="Menu" sheetId="25" r:id="rId1"/>
    <sheet name="Produtos" sheetId="17" r:id="rId2"/>
    <sheet name="Vendedores" sheetId="28" r:id="rId3"/>
    <sheet name="Vendas" sheetId="16" r:id="rId4"/>
    <sheet name="Consultas" sheetId="24" r:id="rId5"/>
  </sheets>
  <definedNames>
    <definedName name="_xlnm._FilterDatabase" localSheetId="3" hidden="1">Vendas!$C$4:$F$129</definedName>
    <definedName name="Categoria">Produtos!$I$7:$I$9</definedName>
    <definedName name="Desc_Categorias">#REF!</definedName>
    <definedName name="Desc_Quantidades">#REF!</definedName>
    <definedName name="Desc_TabelaToda">#REF!</definedName>
    <definedName name="Int_Nome_Produtos">#REF!</definedName>
    <definedName name="Int_Quantidade">#REF!</definedName>
    <definedName name="Mês">Vendas!$M$5:$M$16</definedName>
    <definedName name="Vendedores">Vendedores!$B$5:$B$9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4" l="1"/>
  <c r="E10" i="24"/>
  <c r="E11" i="24"/>
  <c r="D10" i="24"/>
  <c r="D11" i="24"/>
  <c r="D9" i="24"/>
  <c r="A116" i="16"/>
  <c r="A117" i="16"/>
  <c r="B117" i="16" s="1"/>
  <c r="A118" i="16"/>
  <c r="A119" i="16"/>
  <c r="A120" i="16"/>
  <c r="B120" i="16" s="1"/>
  <c r="A121" i="16"/>
  <c r="B121" i="16" s="1"/>
  <c r="A122" i="16"/>
  <c r="B122" i="16" s="1"/>
  <c r="A123" i="16"/>
  <c r="B123" i="16" s="1"/>
  <c r="A124" i="16"/>
  <c r="A125" i="16"/>
  <c r="B125" i="16" s="1"/>
  <c r="A126" i="16"/>
  <c r="A127" i="16"/>
  <c r="A128" i="16"/>
  <c r="B128" i="16" s="1"/>
  <c r="A129" i="16"/>
  <c r="B129" i="16" s="1"/>
  <c r="G129" i="16"/>
  <c r="I129" i="16" s="1"/>
  <c r="E129" i="16"/>
  <c r="G128" i="16"/>
  <c r="I128" i="16" s="1"/>
  <c r="E128" i="16"/>
  <c r="G127" i="16"/>
  <c r="I127" i="16" s="1"/>
  <c r="E127" i="16"/>
  <c r="B127" i="16"/>
  <c r="G126" i="16"/>
  <c r="I126" i="16" s="1"/>
  <c r="E126" i="16"/>
  <c r="B126" i="16"/>
  <c r="G125" i="16"/>
  <c r="I125" i="16" s="1"/>
  <c r="E125" i="16"/>
  <c r="G124" i="16"/>
  <c r="I124" i="16" s="1"/>
  <c r="E124" i="16"/>
  <c r="B124" i="16"/>
  <c r="G123" i="16"/>
  <c r="I123" i="16" s="1"/>
  <c r="E123" i="16"/>
  <c r="G122" i="16"/>
  <c r="I122" i="16" s="1"/>
  <c r="E122" i="16"/>
  <c r="G121" i="16"/>
  <c r="I121" i="16" s="1"/>
  <c r="E121" i="16"/>
  <c r="G120" i="16"/>
  <c r="I120" i="16" s="1"/>
  <c r="E120" i="16"/>
  <c r="G119" i="16"/>
  <c r="I119" i="16" s="1"/>
  <c r="E119" i="16"/>
  <c r="B119" i="16"/>
  <c r="G118" i="16"/>
  <c r="I118" i="16" s="1"/>
  <c r="E118" i="16"/>
  <c r="B118" i="16"/>
  <c r="G117" i="16"/>
  <c r="I117" i="16" s="1"/>
  <c r="E117" i="16"/>
  <c r="G116" i="16"/>
  <c r="I116" i="16" s="1"/>
  <c r="E116" i="16"/>
  <c r="B116" i="16"/>
  <c r="A105" i="16"/>
  <c r="A106" i="16"/>
  <c r="A107" i="16"/>
  <c r="A108" i="16"/>
  <c r="B108" i="16" s="1"/>
  <c r="A109" i="16"/>
  <c r="B109" i="16" s="1"/>
  <c r="A110" i="16"/>
  <c r="B110" i="16" s="1"/>
  <c r="A111" i="16"/>
  <c r="B111" i="16" s="1"/>
  <c r="A112" i="16"/>
  <c r="B112" i="16" s="1"/>
  <c r="A113" i="16"/>
  <c r="B113" i="16" s="1"/>
  <c r="A114" i="16"/>
  <c r="B114" i="16" s="1"/>
  <c r="A115" i="16"/>
  <c r="B115" i="16" s="1"/>
  <c r="G115" i="16"/>
  <c r="I115" i="16" s="1"/>
  <c r="E115" i="16"/>
  <c r="G114" i="16"/>
  <c r="I114" i="16" s="1"/>
  <c r="E114" i="16"/>
  <c r="G113" i="16"/>
  <c r="I113" i="16" s="1"/>
  <c r="E113" i="16"/>
  <c r="G112" i="16"/>
  <c r="I112" i="16" s="1"/>
  <c r="E112" i="16"/>
  <c r="G111" i="16"/>
  <c r="I111" i="16" s="1"/>
  <c r="E111" i="16"/>
  <c r="G110" i="16"/>
  <c r="I110" i="16" s="1"/>
  <c r="E110" i="16"/>
  <c r="G109" i="16"/>
  <c r="I109" i="16" s="1"/>
  <c r="E109" i="16"/>
  <c r="G108" i="16"/>
  <c r="I108" i="16" s="1"/>
  <c r="E108" i="16"/>
  <c r="G107" i="16"/>
  <c r="I107" i="16" s="1"/>
  <c r="E107" i="16"/>
  <c r="B107" i="16"/>
  <c r="G106" i="16"/>
  <c r="I106" i="16" s="1"/>
  <c r="E106" i="16"/>
  <c r="B106" i="16"/>
  <c r="G105" i="16"/>
  <c r="I105" i="16" s="1"/>
  <c r="E105" i="16"/>
  <c r="B105" i="16"/>
  <c r="A94" i="16"/>
  <c r="A95" i="16"/>
  <c r="B95" i="16" s="1"/>
  <c r="A96" i="16"/>
  <c r="B96" i="16" s="1"/>
  <c r="A97" i="16"/>
  <c r="B97" i="16" s="1"/>
  <c r="A98" i="16"/>
  <c r="B98" i="16" s="1"/>
  <c r="A99" i="16"/>
  <c r="B99" i="16" s="1"/>
  <c r="A100" i="16"/>
  <c r="B100" i="16" s="1"/>
  <c r="A101" i="16"/>
  <c r="B101" i="16" s="1"/>
  <c r="A102" i="16"/>
  <c r="B102" i="16" s="1"/>
  <c r="A103" i="16"/>
  <c r="B103" i="16" s="1"/>
  <c r="A104" i="16"/>
  <c r="B104" i="16" s="1"/>
  <c r="G104" i="16"/>
  <c r="I104" i="16" s="1"/>
  <c r="E104" i="16"/>
  <c r="G103" i="16"/>
  <c r="I103" i="16" s="1"/>
  <c r="E103" i="16"/>
  <c r="G102" i="16"/>
  <c r="I102" i="16" s="1"/>
  <c r="E102" i="16"/>
  <c r="G101" i="16"/>
  <c r="I101" i="16" s="1"/>
  <c r="E101" i="16"/>
  <c r="G100" i="16"/>
  <c r="I100" i="16" s="1"/>
  <c r="E100" i="16"/>
  <c r="G99" i="16"/>
  <c r="I99" i="16" s="1"/>
  <c r="E99" i="16"/>
  <c r="G98" i="16"/>
  <c r="I98" i="16" s="1"/>
  <c r="E98" i="16"/>
  <c r="G97" i="16"/>
  <c r="I97" i="16" s="1"/>
  <c r="E97" i="16"/>
  <c r="G96" i="16"/>
  <c r="I96" i="16" s="1"/>
  <c r="E96" i="16"/>
  <c r="G95" i="16"/>
  <c r="I95" i="16" s="1"/>
  <c r="E95" i="16"/>
  <c r="G94" i="16"/>
  <c r="I94" i="16" s="1"/>
  <c r="E94" i="16"/>
  <c r="B94" i="16"/>
  <c r="A87" i="16"/>
  <c r="B87" i="16" s="1"/>
  <c r="A88" i="16"/>
  <c r="B88" i="16" s="1"/>
  <c r="A89" i="16"/>
  <c r="B89" i="16" s="1"/>
  <c r="A90" i="16"/>
  <c r="B90" i="16" s="1"/>
  <c r="A91" i="16"/>
  <c r="B91" i="16" s="1"/>
  <c r="A92" i="16"/>
  <c r="B92" i="16" s="1"/>
  <c r="A93" i="16"/>
  <c r="B93" i="16" s="1"/>
  <c r="G93" i="16"/>
  <c r="I93" i="16" s="1"/>
  <c r="E93" i="16"/>
  <c r="G92" i="16"/>
  <c r="I92" i="16" s="1"/>
  <c r="E92" i="16"/>
  <c r="G91" i="16"/>
  <c r="I91" i="16" s="1"/>
  <c r="E91" i="16"/>
  <c r="G90" i="16"/>
  <c r="I90" i="16" s="1"/>
  <c r="E90" i="16"/>
  <c r="G89" i="16"/>
  <c r="I89" i="16" s="1"/>
  <c r="E89" i="16"/>
  <c r="G88" i="16"/>
  <c r="I88" i="16" s="1"/>
  <c r="E88" i="16"/>
  <c r="G87" i="16"/>
  <c r="I87" i="16" s="1"/>
  <c r="E87" i="16"/>
  <c r="G5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I68" i="16" l="1"/>
  <c r="I76" i="16"/>
  <c r="A76" i="16"/>
  <c r="B76" i="16" s="1"/>
  <c r="A77" i="16"/>
  <c r="B77" i="16" s="1"/>
  <c r="A78" i="16"/>
  <c r="B78" i="16" s="1"/>
  <c r="A79" i="16"/>
  <c r="B79" i="16" s="1"/>
  <c r="A80" i="16"/>
  <c r="B80" i="16" s="1"/>
  <c r="A81" i="16"/>
  <c r="B81" i="16" s="1"/>
  <c r="A82" i="16"/>
  <c r="B82" i="16" s="1"/>
  <c r="A83" i="16"/>
  <c r="B83" i="16" s="1"/>
  <c r="A84" i="16"/>
  <c r="B84" i="16" s="1"/>
  <c r="A85" i="16"/>
  <c r="B85" i="16" s="1"/>
  <c r="A86" i="16"/>
  <c r="B86" i="16" s="1"/>
  <c r="A65" i="16"/>
  <c r="B65" i="16" s="1"/>
  <c r="A66" i="16"/>
  <c r="B66" i="16" s="1"/>
  <c r="A67" i="16"/>
  <c r="B67" i="16" s="1"/>
  <c r="A68" i="16"/>
  <c r="B68" i="16" s="1"/>
  <c r="A69" i="16"/>
  <c r="B69" i="16" s="1"/>
  <c r="A70" i="16"/>
  <c r="B70" i="16" s="1"/>
  <c r="A71" i="16"/>
  <c r="B71" i="16" s="1"/>
  <c r="A72" i="16"/>
  <c r="B72" i="16" s="1"/>
  <c r="A73" i="16"/>
  <c r="B73" i="16" s="1"/>
  <c r="A74" i="16"/>
  <c r="B74" i="16" s="1"/>
  <c r="A75" i="16"/>
  <c r="B75" i="16" s="1"/>
  <c r="A64" i="16"/>
  <c r="B64" i="16" s="1"/>
  <c r="A5" i="16"/>
  <c r="B5" i="16" s="1"/>
  <c r="I83" i="16" l="1"/>
  <c r="I75" i="16"/>
  <c r="I73" i="16"/>
  <c r="I65" i="16"/>
  <c r="I64" i="16"/>
  <c r="I79" i="16"/>
  <c r="I71" i="16"/>
  <c r="I80" i="16"/>
  <c r="I72" i="16"/>
  <c r="I84" i="16"/>
  <c r="I67" i="16"/>
  <c r="I82" i="16"/>
  <c r="I74" i="16"/>
  <c r="I66" i="16"/>
  <c r="I86" i="16"/>
  <c r="I78" i="16"/>
  <c r="I70" i="16"/>
  <c r="I85" i="16"/>
  <c r="I77" i="16"/>
  <c r="I69" i="16"/>
  <c r="I81" i="16"/>
  <c r="I5" i="16" l="1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A23" i="16" l="1"/>
  <c r="B23" i="16" s="1"/>
  <c r="A24" i="16"/>
  <c r="B24" i="16" s="1"/>
  <c r="A25" i="16"/>
  <c r="B25" i="16" s="1"/>
  <c r="A26" i="16"/>
  <c r="B26" i="16" s="1"/>
  <c r="A27" i="16"/>
  <c r="B27" i="16" s="1"/>
  <c r="A28" i="16"/>
  <c r="B28" i="16" s="1"/>
  <c r="A29" i="16"/>
  <c r="B29" i="16" s="1"/>
  <c r="A30" i="16"/>
  <c r="B30" i="16" s="1"/>
  <c r="A31" i="16"/>
  <c r="B31" i="16" s="1"/>
  <c r="A32" i="16"/>
  <c r="B32" i="16" s="1"/>
  <c r="A33" i="16"/>
  <c r="B33" i="16" s="1"/>
  <c r="A34" i="16"/>
  <c r="B34" i="16" s="1"/>
  <c r="A35" i="16"/>
  <c r="B35" i="16" s="1"/>
  <c r="A36" i="16"/>
  <c r="B36" i="16" s="1"/>
  <c r="A37" i="16"/>
  <c r="B37" i="16" s="1"/>
  <c r="A38" i="16"/>
  <c r="B38" i="16" s="1"/>
  <c r="A39" i="16"/>
  <c r="B39" i="16" s="1"/>
  <c r="A40" i="16"/>
  <c r="B40" i="16" s="1"/>
  <c r="A41" i="16"/>
  <c r="B41" i="16" s="1"/>
  <c r="A42" i="16"/>
  <c r="B42" i="16" s="1"/>
  <c r="A43" i="16"/>
  <c r="B43" i="16" s="1"/>
  <c r="A44" i="16"/>
  <c r="B44" i="16" s="1"/>
  <c r="A45" i="16"/>
  <c r="B45" i="16" s="1"/>
  <c r="A46" i="16"/>
  <c r="B46" i="16" s="1"/>
  <c r="A47" i="16"/>
  <c r="B47" i="16" s="1"/>
  <c r="A48" i="16"/>
  <c r="B48" i="16" s="1"/>
  <c r="A49" i="16"/>
  <c r="B49" i="16" s="1"/>
  <c r="A50" i="16"/>
  <c r="B50" i="16" s="1"/>
  <c r="A51" i="16"/>
  <c r="B51" i="16" s="1"/>
  <c r="A52" i="16"/>
  <c r="B52" i="16" s="1"/>
  <c r="A53" i="16"/>
  <c r="B53" i="16" s="1"/>
  <c r="A54" i="16"/>
  <c r="B54" i="16" s="1"/>
  <c r="A55" i="16"/>
  <c r="B55" i="16" s="1"/>
  <c r="A56" i="16"/>
  <c r="B56" i="16" s="1"/>
  <c r="A57" i="16"/>
  <c r="B57" i="16" s="1"/>
  <c r="A58" i="16"/>
  <c r="B58" i="16" s="1"/>
  <c r="A59" i="16"/>
  <c r="B59" i="16" s="1"/>
  <c r="A60" i="16"/>
  <c r="B60" i="16" s="1"/>
  <c r="A61" i="16"/>
  <c r="B61" i="16" s="1"/>
  <c r="A62" i="16"/>
  <c r="B62" i="16" s="1"/>
  <c r="A63" i="16"/>
  <c r="B63" i="16" s="1"/>
  <c r="A6" i="16"/>
  <c r="B6" i="16" s="1"/>
  <c r="A7" i="16"/>
  <c r="B7" i="16" s="1"/>
  <c r="A8" i="16"/>
  <c r="B8" i="16" s="1"/>
  <c r="A9" i="16"/>
  <c r="B9" i="16" s="1"/>
  <c r="A10" i="16"/>
  <c r="B10" i="16" s="1"/>
  <c r="A11" i="16"/>
  <c r="B11" i="16" s="1"/>
  <c r="A12" i="16"/>
  <c r="B12" i="16" s="1"/>
  <c r="A13" i="16"/>
  <c r="B13" i="16" s="1"/>
  <c r="A14" i="16"/>
  <c r="B14" i="16" s="1"/>
  <c r="A15" i="16"/>
  <c r="B15" i="16" s="1"/>
  <c r="A16" i="16"/>
  <c r="B16" i="16" s="1"/>
  <c r="A17" i="16"/>
  <c r="B17" i="16" s="1"/>
  <c r="A18" i="16"/>
  <c r="B18" i="16" s="1"/>
  <c r="A19" i="16"/>
  <c r="B19" i="16" s="1"/>
  <c r="A20" i="16"/>
  <c r="B20" i="16" s="1"/>
  <c r="A21" i="16"/>
  <c r="B21" i="16" s="1"/>
  <c r="A22" i="16"/>
  <c r="B22" i="16" s="1"/>
</calcChain>
</file>

<file path=xl/sharedStrings.xml><?xml version="1.0" encoding="utf-8"?>
<sst xmlns="http://schemas.openxmlformats.org/spreadsheetml/2006/main" count="545" uniqueCount="140">
  <si>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</si>
  <si>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</si>
  <si>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</si>
  <si>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</si>
  <si>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</si>
  <si>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</si>
  <si>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</si>
  <si>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</si>
  <si>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</si>
  <si>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</si>
  <si>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</si>
  <si>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</si>
  <si>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</si>
  <si>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</si>
  <si>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</si>
  <si>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Qtd</t>
  </si>
  <si>
    <t>Total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</si>
  <si>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</si>
  <si>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</si>
  <si>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</si>
  <si>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</si>
  <si>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</si>
  <si>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</si>
  <si>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</si>
  <si>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</si>
  <si>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</si>
  <si>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</si>
  <si>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Atitas</t>
  </si>
  <si>
    <t>Bolsa de couro</t>
  </si>
  <si>
    <t>Bolsa coringa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</si>
  <si>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</si>
  <si>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</si>
  <si>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</si>
  <si>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</si>
  <si>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</si>
  <si>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</si>
  <si>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</si>
  <si>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</si>
  <si>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</si>
  <si>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</si>
  <si>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</si>
  <si>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</si>
  <si>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</si>
  <si>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</si>
  <si>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</si>
  <si>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</si>
  <si>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</si>
  <si>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</si>
  <si>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</si>
  <si>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</si>
  <si>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</si>
  <si>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</si>
  <si>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</si>
  <si>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</si>
  <si>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</si>
  <si>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</si>
  <si>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</si>
  <si>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</si>
  <si>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</si>
  <si>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</si>
  <si>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</si>
  <si>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</si>
  <si>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</si>
  <si>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</si>
  <si>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</si>
  <si>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</si>
  <si>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</si>
  <si>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</si>
  <si>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</si>
  <si>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</si>
  <si>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</si>
  <si>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Clara</t>
  </si>
  <si>
    <t>João</t>
  </si>
  <si>
    <t>Vendedor</t>
  </si>
  <si>
    <t>Sarah</t>
  </si>
  <si>
    <t>Data</t>
  </si>
  <si>
    <t>Estoque</t>
  </si>
  <si>
    <t>PR040</t>
  </si>
  <si>
    <t>PR041</t>
  </si>
  <si>
    <t>PR042</t>
  </si>
  <si>
    <t>PR043</t>
  </si>
  <si>
    <t>Vestido Floral</t>
  </si>
  <si>
    <t>PR044</t>
  </si>
  <si>
    <t>PR045</t>
  </si>
  <si>
    <t>PR046</t>
  </si>
  <si>
    <t>Jaqueta de Couro</t>
  </si>
  <si>
    <t>PR047</t>
  </si>
  <si>
    <t>PR048</t>
  </si>
  <si>
    <t>PR049</t>
  </si>
  <si>
    <t>Camiseta Listrada</t>
  </si>
  <si>
    <t>PR050</t>
  </si>
  <si>
    <t>PR051</t>
  </si>
  <si>
    <t>PR052</t>
  </si>
  <si>
    <t>Saia Plissada</t>
  </si>
  <si>
    <t>PR053</t>
  </si>
  <si>
    <t>PR054</t>
  </si>
  <si>
    <t>PR055</t>
  </si>
  <si>
    <t>PR056</t>
  </si>
  <si>
    <t>Sandália Rasteira</t>
  </si>
  <si>
    <t>PR057</t>
  </si>
  <si>
    <t>PR058</t>
  </si>
  <si>
    <t>Camiseta Conforto</t>
  </si>
  <si>
    <t>Calça Alfaiataria</t>
  </si>
  <si>
    <t>PR059</t>
  </si>
  <si>
    <t>PR060</t>
  </si>
  <si>
    <t>Tênis Chunky</t>
  </si>
  <si>
    <t>Nº</t>
  </si>
  <si>
    <t>VD001</t>
  </si>
  <si>
    <t>VD002</t>
  </si>
  <si>
    <t>VD003</t>
  </si>
  <si>
    <t>VD004</t>
  </si>
  <si>
    <t>VD005</t>
  </si>
  <si>
    <t>Amanda</t>
  </si>
  <si>
    <t>Bruno</t>
  </si>
  <si>
    <t>Controle de Produtos</t>
  </si>
  <si>
    <t>Vendas</t>
  </si>
  <si>
    <t>Consultas</t>
  </si>
  <si>
    <t>Cidade</t>
  </si>
  <si>
    <t>Desc. Máximo</t>
  </si>
  <si>
    <t>São Paulo</t>
  </si>
  <si>
    <t>Rio de Janeiro</t>
  </si>
  <si>
    <t>Natal</t>
  </si>
  <si>
    <t>Manaus</t>
  </si>
  <si>
    <t>Belo Horizonte</t>
  </si>
  <si>
    <t>Desconto Final</t>
  </si>
  <si>
    <t>Categorias</t>
  </si>
  <si>
    <t>Valor total</t>
  </si>
  <si>
    <t>Quantidade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</si>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</sst>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tserrat"/>
    </font>
    <font>
      <b/>
      <sz val="14"/>
      <color theme="0" tint="-4.9989318521683403E-2"/>
      <name val="Montserrat"/>
    </font>
    <font>
      <b/>
      <sz val="11"/>
      <color theme="1"/>
      <name val="Montserrat"/>
    </font>
    <font>
      <b/>
      <sz val="12"/>
      <color theme="0" tint="-4.9989318521683403E-2"/>
      <name val="Montserrat"/>
    </font>
    <font>
      <b/>
      <sz val="16"/>
      <color theme="1"/>
      <name val="MuseoModerno"/>
    </font>
    <font>
      <b/>
      <sz val="12"/>
      <color theme="1"/>
      <name val="Montserrat"/>
    </font>
    <font>
      <b/>
      <sz val="12"/>
      <color theme="1"/>
      <name val="MuseoModerno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8"/>
      <color theme="1"/>
      <name val="MuseoModerno"/>
    </font>
    <font>
      <b/>
      <sz val="14"/>
      <color theme="1"/>
      <name val="Montserrat"/>
    </font>
    <font>
      <b/>
      <sz val="18"/>
      <color rgb="FFDAFF01"/>
      <name val="Calibri"/>
      <family val="2"/>
      <scheme val="minor"/>
    </font>
    <font>
      <b/>
      <sz val="12"/>
      <color theme="0" tint="-4.9989318521683403E-2"/>
      <name val="ADLaM Display"/>
    </font>
    <font>
      <b/>
      <sz val="12"/>
      <color theme="0"/>
      <name val="ADLaM Display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</borders>
  <cellStyleXfs count="6">
    <xf numFmtId="0" fontId="0" fillId="0" borderId="0"/>
    <xf numFmtId="0" fontId="3" fillId="5" borderId="0" applyNumberFormat="0" applyBorder="0" applyAlignment="0" applyProtection="0"/>
    <xf numFmtId="0" fontId="4" fillId="3" borderId="0" applyNumberFormat="0" applyBorder="0" applyAlignment="0" applyProtection="0">
      <alignment horizontal="center"/>
    </xf>
    <xf numFmtId="0" fontId="2" fillId="4" borderId="7" applyNumberFormat="0" applyBorder="0" applyAlignment="0" applyProtection="0">
      <alignment horizontal="center"/>
    </xf>
    <xf numFmtId="9" fontId="5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0" applyNumberFormat="1"/>
    <xf numFmtId="0" fontId="7" fillId="0" borderId="0" xfId="0" applyFont="1" applyAlignment="1">
      <alignment horizontal="center"/>
    </xf>
    <xf numFmtId="0" fontId="0" fillId="3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11" fillId="3" borderId="0" xfId="0" applyFont="1" applyFill="1"/>
    <xf numFmtId="0" fontId="1" fillId="7" borderId="0" xfId="0" applyFont="1" applyFill="1" applyAlignment="1">
      <alignment horizontal="center"/>
    </xf>
    <xf numFmtId="0" fontId="13" fillId="3" borderId="0" xfId="0" applyFont="1" applyFill="1" applyAlignment="1">
      <alignment vertical="center"/>
    </xf>
    <xf numFmtId="0" fontId="15" fillId="0" borderId="0" xfId="5" applyFont="1" applyFill="1" applyAlignment="1">
      <alignment horizontal="center"/>
    </xf>
    <xf numFmtId="0" fontId="16" fillId="3" borderId="0" xfId="0" applyFont="1" applyFill="1" applyAlignment="1">
      <alignment vertical="center"/>
    </xf>
    <xf numFmtId="0" fontId="8" fillId="2" borderId="9" xfId="3" applyFont="1" applyFill="1" applyBorder="1" applyAlignment="1">
      <alignment horizontal="center"/>
    </xf>
    <xf numFmtId="0" fontId="8" fillId="2" borderId="10" xfId="3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8" fillId="2" borderId="11" xfId="3" applyFont="1" applyFill="1" applyBorder="1" applyAlignment="1">
      <alignment horizontal="center"/>
    </xf>
    <xf numFmtId="1" fontId="12" fillId="7" borderId="2" xfId="0" applyNumberFormat="1" applyFont="1" applyFill="1" applyBorder="1" applyAlignment="1">
      <alignment horizontal="center"/>
    </xf>
    <xf numFmtId="1" fontId="12" fillId="7" borderId="4" xfId="0" applyNumberFormat="1" applyFont="1" applyFill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9" fontId="9" fillId="0" borderId="3" xfId="4" applyFont="1" applyBorder="1" applyAlignment="1">
      <alignment horizontal="center"/>
    </xf>
    <xf numFmtId="9" fontId="9" fillId="0" borderId="6" xfId="4" applyFont="1" applyBorder="1" applyAlignment="1">
      <alignment horizontal="center"/>
    </xf>
    <xf numFmtId="9" fontId="0" fillId="0" borderId="0" xfId="4" applyFont="1" applyAlignment="1">
      <alignment horizontal="center"/>
    </xf>
    <xf numFmtId="0" fontId="2" fillId="2" borderId="0" xfId="3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17" fillId="7" borderId="12" xfId="0" applyNumberFormat="1" applyFont="1" applyFill="1" applyBorder="1" applyAlignment="1">
      <alignment horizontal="center"/>
    </xf>
    <xf numFmtId="0" fontId="17" fillId="7" borderId="12" xfId="0" applyFont="1" applyFill="1" applyBorder="1" applyAlignment="1">
      <alignment horizontal="center"/>
    </xf>
    <xf numFmtId="0" fontId="10" fillId="2" borderId="12" xfId="3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0" fillId="2" borderId="13" xfId="3" applyFont="1" applyFill="1" applyBorder="1" applyAlignment="1">
      <alignment horizontal="center"/>
    </xf>
    <xf numFmtId="0" fontId="10" fillId="2" borderId="8" xfId="3" applyFont="1" applyFill="1" applyBorder="1" applyAlignment="1">
      <alignment horizontal="center"/>
    </xf>
    <xf numFmtId="164" fontId="17" fillId="7" borderId="14" xfId="0" applyNumberFormat="1" applyFont="1" applyFill="1" applyBorder="1" applyAlignment="1">
      <alignment horizontal="center"/>
    </xf>
    <xf numFmtId="0" fontId="19" fillId="2" borderId="0" xfId="3" applyFont="1" applyFill="1" applyBorder="1" applyAlignment="1">
      <alignment horizontal="center" vertical="center" wrapText="1"/>
    </xf>
    <xf numFmtId="0" fontId="20" fillId="6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6" fillId="3" borderId="0" xfId="0" applyFont="1" applyFill="1" applyAlignment="1">
      <alignment horizontal="left" vertical="center"/>
    </xf>
    <xf numFmtId="0" fontId="17" fillId="7" borderId="14" xfId="0" applyNumberFormat="1" applyFont="1" applyFill="1" applyBorder="1" applyAlignment="1">
      <alignment horizontal="center"/>
    </xf>
  </cellXfs>
  <cellStyles count="6">
    <cellStyle name="Cabeçalho Meteora" xfId="3" xr:uid="{43DBFFA1-791E-423B-B2A6-377CC2810274}"/>
    <cellStyle name="Ênfase4" xfId="1" builtinId="41" customBuiltin="1"/>
    <cellStyle name="Hiperlink" xfId="5" builtinId="8"/>
    <cellStyle name="Normal" xfId="0" builtinId="0"/>
    <cellStyle name="Porcentagem" xfId="4" builtinId="5"/>
    <cellStyle name="Título Meteora" xfId="2" xr:uid="{52F1EA3C-B23E-4AE6-AE73-27AD9F7C9021}"/>
  </cellStyles>
  <dxfs count="18"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ontserra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9353FF"/>
      <color rgb="FFCCCCCC"/>
      <color rgb="FF4472C4"/>
      <color rgb="FFEE6471"/>
      <color rgb="FFF87F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rodutos!A1"/><Relationship Id="rId2" Type="http://schemas.openxmlformats.org/officeDocument/2006/relationships/hyperlink" Target="#Vendas!A1"/><Relationship Id="rId1" Type="http://schemas.openxmlformats.org/officeDocument/2006/relationships/image" Target="../media/image1.png"/><Relationship Id="rId5" Type="http://schemas.openxmlformats.org/officeDocument/2006/relationships/hyperlink" Target="#Consultas!A1"/><Relationship Id="rId4" Type="http://schemas.openxmlformats.org/officeDocument/2006/relationships/hyperlink" Target="#Vendedor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Vendedores!A1"/><Relationship Id="rId4" Type="http://schemas.openxmlformats.org/officeDocument/2006/relationships/hyperlink" Target="#Vend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Vend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121920</xdr:rowOff>
    </xdr:from>
    <xdr:to>
      <xdr:col>9</xdr:col>
      <xdr:colOff>579120</xdr:colOff>
      <xdr:row>5</xdr:row>
      <xdr:rowOff>152409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DE8B45-09AB-055B-1B63-2260FE5D1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04800"/>
          <a:ext cx="4998720" cy="762009"/>
        </a:xfrm>
        <a:prstGeom prst="rect">
          <a:avLst/>
        </a:prstGeom>
      </xdr:spPr>
    </xdr:pic>
    <xdr:clientData/>
  </xdr:twoCellAnchor>
  <xdr:twoCellAnchor>
    <xdr:from>
      <xdr:col>6</xdr:col>
      <xdr:colOff>206375</xdr:colOff>
      <xdr:row>7</xdr:row>
      <xdr:rowOff>177165</xdr:rowOff>
    </xdr:from>
    <xdr:to>
      <xdr:col>8</xdr:col>
      <xdr:colOff>347345</xdr:colOff>
      <xdr:row>10</xdr:row>
      <xdr:rowOff>146685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9D6B59-05D9-B03E-33FF-654DC865E65A}"/>
            </a:ext>
          </a:extLst>
        </xdr:cNvPr>
        <xdr:cNvSpPr/>
      </xdr:nvSpPr>
      <xdr:spPr>
        <a:xfrm>
          <a:off x="3749675" y="1510665"/>
          <a:ext cx="132207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1</xdr:col>
      <xdr:colOff>43815</xdr:colOff>
      <xdr:row>7</xdr:row>
      <xdr:rowOff>177165</xdr:rowOff>
    </xdr:from>
    <xdr:to>
      <xdr:col>3</xdr:col>
      <xdr:colOff>203835</xdr:colOff>
      <xdr:row>10</xdr:row>
      <xdr:rowOff>146685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8F6523-8DD6-8EA8-3868-7A382EBABA1C}"/>
            </a:ext>
          </a:extLst>
        </xdr:cNvPr>
        <xdr:cNvSpPr/>
      </xdr:nvSpPr>
      <xdr:spPr>
        <a:xfrm>
          <a:off x="634365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  <xdr:twoCellAnchor>
    <xdr:from>
      <xdr:col>3</xdr:col>
      <xdr:colOff>420370</xdr:colOff>
      <xdr:row>7</xdr:row>
      <xdr:rowOff>177165</xdr:rowOff>
    </xdr:from>
    <xdr:to>
      <xdr:col>5</xdr:col>
      <xdr:colOff>580390</xdr:colOff>
      <xdr:row>10</xdr:row>
      <xdr:rowOff>146685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5DBCBF-1552-7BEE-78FD-FBEFEF801194}"/>
            </a:ext>
          </a:extLst>
        </xdr:cNvPr>
        <xdr:cNvSpPr/>
      </xdr:nvSpPr>
      <xdr:spPr>
        <a:xfrm>
          <a:off x="219202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>
    <xdr:from>
      <xdr:col>8</xdr:col>
      <xdr:colOff>563880</xdr:colOff>
      <xdr:row>7</xdr:row>
      <xdr:rowOff>177165</xdr:rowOff>
    </xdr:from>
    <xdr:to>
      <xdr:col>11</xdr:col>
      <xdr:colOff>133350</xdr:colOff>
      <xdr:row>10</xdr:row>
      <xdr:rowOff>146685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DF467C-2EA0-98A2-30B7-FDC407A177D5}"/>
            </a:ext>
          </a:extLst>
        </xdr:cNvPr>
        <xdr:cNvSpPr/>
      </xdr:nvSpPr>
      <xdr:spPr>
        <a:xfrm>
          <a:off x="528828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Consultas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86361</xdr:colOff>
      <xdr:row>0</xdr:row>
      <xdr:rowOff>76201</xdr:rowOff>
    </xdr:from>
    <xdr:to>
      <xdr:col>0</xdr:col>
      <xdr:colOff>472440</xdr:colOff>
      <xdr:row>0</xdr:row>
      <xdr:rowOff>462280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BD4DE5D6-A5B5-406D-9CE1-F58B167B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1" y="76201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1304924</xdr:colOff>
      <xdr:row>0</xdr:row>
      <xdr:rowOff>100014</xdr:rowOff>
    </xdr:from>
    <xdr:to>
      <xdr:col>7</xdr:col>
      <xdr:colOff>464819</xdr:colOff>
      <xdr:row>0</xdr:row>
      <xdr:rowOff>414339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A16521-3CF2-4B53-B0C2-257D770BDFBA}"/>
            </a:ext>
          </a:extLst>
        </xdr:cNvPr>
        <xdr:cNvSpPr/>
      </xdr:nvSpPr>
      <xdr:spPr>
        <a:xfrm>
          <a:off x="7553324" y="100014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5</xdr:col>
      <xdr:colOff>533400</xdr:colOff>
      <xdr:row>0</xdr:row>
      <xdr:rowOff>100014</xdr:rowOff>
    </xdr:from>
    <xdr:to>
      <xdr:col>6</xdr:col>
      <xdr:colOff>636270</xdr:colOff>
      <xdr:row>0</xdr:row>
      <xdr:rowOff>414339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14EE7B-96E6-4187-9F93-B47D5044F002}"/>
            </a:ext>
          </a:extLst>
        </xdr:cNvPr>
        <xdr:cNvSpPr/>
      </xdr:nvSpPr>
      <xdr:spPr>
        <a:xfrm>
          <a:off x="5905500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4</xdr:col>
      <xdr:colOff>604838</xdr:colOff>
      <xdr:row>0</xdr:row>
      <xdr:rowOff>100014</xdr:rowOff>
    </xdr:from>
    <xdr:to>
      <xdr:col>5</xdr:col>
      <xdr:colOff>441008</xdr:colOff>
      <xdr:row>0</xdr:row>
      <xdr:rowOff>414339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AC1AAC-274C-4CCA-A247-AA03B11D181B}"/>
            </a:ext>
          </a:extLst>
        </xdr:cNvPr>
        <xdr:cNvSpPr/>
      </xdr:nvSpPr>
      <xdr:spPr>
        <a:xfrm>
          <a:off x="4833938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3</xdr:col>
      <xdr:colOff>466725</xdr:colOff>
      <xdr:row>0</xdr:row>
      <xdr:rowOff>100014</xdr:rowOff>
    </xdr:from>
    <xdr:to>
      <xdr:col>4</xdr:col>
      <xdr:colOff>512445</xdr:colOff>
      <xdr:row>0</xdr:row>
      <xdr:rowOff>414339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2098C0-66DE-4C93-8742-A1DDC837229B}"/>
            </a:ext>
          </a:extLst>
        </xdr:cNvPr>
        <xdr:cNvSpPr/>
      </xdr:nvSpPr>
      <xdr:spPr>
        <a:xfrm>
          <a:off x="3762375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0</xdr:row>
      <xdr:rowOff>76200</xdr:rowOff>
    </xdr:from>
    <xdr:to>
      <xdr:col>0</xdr:col>
      <xdr:colOff>668019</xdr:colOff>
      <xdr:row>0</xdr:row>
      <xdr:rowOff>462279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4363A8-ECD7-4ED2-8B5E-4B8412B66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413384</xdr:colOff>
      <xdr:row>0</xdr:row>
      <xdr:rowOff>85725</xdr:rowOff>
    </xdr:from>
    <xdr:to>
      <xdr:col>7</xdr:col>
      <xdr:colOff>487679</xdr:colOff>
      <xdr:row>0</xdr:row>
      <xdr:rowOff>400050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F0C8CE-E1DD-46B0-9EC1-0DB234C25F94}"/>
            </a:ext>
          </a:extLst>
        </xdr:cNvPr>
        <xdr:cNvSpPr/>
      </xdr:nvSpPr>
      <xdr:spPr>
        <a:xfrm>
          <a:off x="7804784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4</xdr:col>
      <xdr:colOff>38100</xdr:colOff>
      <xdr:row>0</xdr:row>
      <xdr:rowOff>85725</xdr:rowOff>
    </xdr:from>
    <xdr:to>
      <xdr:col>5</xdr:col>
      <xdr:colOff>407670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D492B7-9A40-45DF-8DD9-FF4B8AC4B805}"/>
            </a:ext>
          </a:extLst>
        </xdr:cNvPr>
        <xdr:cNvSpPr/>
      </xdr:nvSpPr>
      <xdr:spPr>
        <a:xfrm>
          <a:off x="604837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3</xdr:col>
      <xdr:colOff>442913</xdr:colOff>
      <xdr:row>0</xdr:row>
      <xdr:rowOff>85725</xdr:rowOff>
    </xdr:from>
    <xdr:to>
      <xdr:col>3</xdr:col>
      <xdr:colOff>1422083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189A0F-6039-4D6D-9A86-B4FB82EB1AE6}"/>
            </a:ext>
          </a:extLst>
        </xdr:cNvPr>
        <xdr:cNvSpPr/>
      </xdr:nvSpPr>
      <xdr:spPr>
        <a:xfrm>
          <a:off x="497681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1085850</xdr:colOff>
      <xdr:row>0</xdr:row>
      <xdr:rowOff>85725</xdr:rowOff>
    </xdr:from>
    <xdr:to>
      <xdr:col>3</xdr:col>
      <xdr:colOff>350520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10B14D-B133-4912-957D-08B56E453DEC}"/>
            </a:ext>
          </a:extLst>
        </xdr:cNvPr>
        <xdr:cNvSpPr/>
      </xdr:nvSpPr>
      <xdr:spPr>
        <a:xfrm>
          <a:off x="390525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0</xdr:row>
      <xdr:rowOff>76200</xdr:rowOff>
    </xdr:from>
    <xdr:to>
      <xdr:col>1</xdr:col>
      <xdr:colOff>530859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12354E-AD1A-4804-A470-15E224356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8</xdr:col>
      <xdr:colOff>1350644</xdr:colOff>
      <xdr:row>0</xdr:row>
      <xdr:rowOff>85725</xdr:rowOff>
    </xdr:from>
    <xdr:to>
      <xdr:col>9</xdr:col>
      <xdr:colOff>717232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701B76-473A-4A55-AF0E-ECBD9BBE384C}"/>
            </a:ext>
          </a:extLst>
        </xdr:cNvPr>
        <xdr:cNvSpPr/>
      </xdr:nvSpPr>
      <xdr:spPr>
        <a:xfrm>
          <a:off x="77152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7</xdr:col>
      <xdr:colOff>880110</xdr:colOff>
      <xdr:row>0</xdr:row>
      <xdr:rowOff>85725</xdr:rowOff>
    </xdr:from>
    <xdr:to>
      <xdr:col>8</xdr:col>
      <xdr:colOff>693420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5575B6-61D4-49F3-9180-2CA2D567325C}"/>
            </a:ext>
          </a:extLst>
        </xdr:cNvPr>
        <xdr:cNvSpPr/>
      </xdr:nvSpPr>
      <xdr:spPr>
        <a:xfrm>
          <a:off x="60674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6</xdr:col>
      <xdr:colOff>1031876</xdr:colOff>
      <xdr:row>0</xdr:row>
      <xdr:rowOff>85725</xdr:rowOff>
    </xdr:from>
    <xdr:to>
      <xdr:col>7</xdr:col>
      <xdr:colOff>764858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03579C-CAF6-4B7E-BEF7-4259D9774AFB}"/>
            </a:ext>
          </a:extLst>
        </xdr:cNvPr>
        <xdr:cNvSpPr/>
      </xdr:nvSpPr>
      <xdr:spPr>
        <a:xfrm>
          <a:off x="49958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5</xdr:col>
      <xdr:colOff>635000</xdr:colOff>
      <xdr:row>0</xdr:row>
      <xdr:rowOff>85725</xdr:rowOff>
    </xdr:from>
    <xdr:to>
      <xdr:col>6</xdr:col>
      <xdr:colOff>939483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EDB1BC-9302-487C-8922-6F0622D6EF3B}"/>
            </a:ext>
          </a:extLst>
        </xdr:cNvPr>
        <xdr:cNvSpPr/>
      </xdr:nvSpPr>
      <xdr:spPr>
        <a:xfrm>
          <a:off x="39243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68580</xdr:rowOff>
    </xdr:from>
    <xdr:to>
      <xdr:col>0</xdr:col>
      <xdr:colOff>492759</xdr:colOff>
      <xdr:row>0</xdr:row>
      <xdr:rowOff>454659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6271F-9F53-4B55-9E8A-E9E2FC35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6858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5</xdr:col>
      <xdr:colOff>116897</xdr:colOff>
      <xdr:row>0</xdr:row>
      <xdr:rowOff>91440</xdr:rowOff>
    </xdr:from>
    <xdr:to>
      <xdr:col>5</xdr:col>
      <xdr:colOff>858115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DEB8D7-0FEB-4507-A50B-05B81C09950A}"/>
            </a:ext>
          </a:extLst>
        </xdr:cNvPr>
        <xdr:cNvSpPr/>
      </xdr:nvSpPr>
      <xdr:spPr>
        <a:xfrm>
          <a:off x="61150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3</xdr:col>
      <xdr:colOff>1238250</xdr:colOff>
      <xdr:row>0</xdr:row>
      <xdr:rowOff>91440</xdr:rowOff>
    </xdr:from>
    <xdr:to>
      <xdr:col>4</xdr:col>
      <xdr:colOff>837161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16AD2F-D430-4E96-8D94-F654A42B72BD}"/>
            </a:ext>
          </a:extLst>
        </xdr:cNvPr>
        <xdr:cNvSpPr/>
      </xdr:nvSpPr>
      <xdr:spPr>
        <a:xfrm>
          <a:off x="44672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3</xdr:col>
      <xdr:colOff>136208</xdr:colOff>
      <xdr:row>0</xdr:row>
      <xdr:rowOff>91440</xdr:rowOff>
    </xdr:from>
    <xdr:to>
      <xdr:col>3</xdr:col>
      <xdr:colOff>1165774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5C5270-F703-4959-8D9F-71136CD13561}"/>
            </a:ext>
          </a:extLst>
        </xdr:cNvPr>
        <xdr:cNvSpPr/>
      </xdr:nvSpPr>
      <xdr:spPr>
        <a:xfrm>
          <a:off x="33956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2</xdr:col>
      <xdr:colOff>478328</xdr:colOff>
      <xdr:row>0</xdr:row>
      <xdr:rowOff>91440</xdr:rowOff>
    </xdr:from>
    <xdr:to>
      <xdr:col>3</xdr:col>
      <xdr:colOff>36195</xdr:colOff>
      <xdr:row>0</xdr:row>
      <xdr:rowOff>400050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F05AB9-4EF5-485F-A10E-4B5B41E0590A}"/>
            </a:ext>
          </a:extLst>
        </xdr:cNvPr>
        <xdr:cNvSpPr/>
      </xdr:nvSpPr>
      <xdr:spPr>
        <a:xfrm>
          <a:off x="23241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B6:G66" totalsRowShown="0" headerRowDxfId="17">
  <autoFilter ref="B6:G66" xr:uid="{40AC111B-A369-4C0B-9503-7C5B9442DA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F8ED5FF-48A1-488E-9DF1-FE060F71A415}" name="Código" dataDxfId="16"/>
    <tableColumn id="2" xr3:uid="{E100D4E2-C3A0-43FF-A1D9-90A4BC2A9918}" name="Produtos"/>
    <tableColumn id="3" xr3:uid="{2EF7FEE0-6B6F-4534-86A0-46B6555B7BEF}" name="Tamanho" dataDxfId="15"/>
    <tableColumn id="4" xr3:uid="{4435A4B8-E7F0-4D66-A4F8-6A9FEAA36D5A}" name="Categoria"/>
    <tableColumn id="6" xr3:uid="{15F9CACC-A558-4A20-80CF-C2ADA2603221}" name="Estoque" dataDxfId="14"/>
    <tableColumn id="5" xr3:uid="{CA8AD0DE-58EC-4839-85FB-1DD75DA28087}" name="Preço Unitário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4:J129" totalsRowShown="0" headerRowDxfId="11" dataDxfId="10" headerRowCellStyle="Cabeçalho Meteora">
  <autoFilter ref="A4:J129" xr:uid="{AD739091-30BD-4C30-BDDA-7504C0C4B6E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7" xr3:uid="{5E8DE7C3-CDB6-4314-A5CC-C44D3C21973F}" name="Nº" dataDxfId="9">
      <calculatedColumnFormula>MONTH(TB_Vendas[[#This Row],[Data]])</calculatedColumnFormula>
    </tableColumn>
    <tableColumn id="10" xr3:uid="{BD1ABB49-B48B-4C50-A034-45488FDC03A8}" name="Mês" dataDxfId="8">
      <calculatedColumnFormula>PROPER(TEXT(DATE(,TB_Vendas[[#This Row],[Nº]],1),"Mmm"))</calculatedColumnFormula>
    </tableColumn>
    <tableColumn id="1" xr3:uid="{43632F1F-6978-4CE7-BB13-7CCE587D6821}" name="Data" dataDxfId="7"/>
    <tableColumn id="12" xr3:uid="{205A55AB-454E-4288-AE23-042C3C399E7A}" name="Código" dataDxfId="6"/>
    <tableColumn id="16" xr3:uid="{059789B1-50A2-47F3-849D-D1EE26B94731}" name="Categoria" dataDxfId="5">
      <calculatedColumnFormula>_xlfn.XLOOKUP(TB_Vendas[[#This Row],[Código]],TB_Produtos[Código],TB_Produtos[Categoria])</calculatedColumnFormula>
    </tableColumn>
    <tableColumn id="5" xr3:uid="{7DC2ADED-AF8A-4BC8-A38E-FEF676FE49C9}" name="Qtd" dataDxfId="4"/>
    <tableColumn id="9" xr3:uid="{05B7315B-2774-41BC-AFEC-4A19E452D6C7}" name="Preço Unitário" dataDxfId="3">
      <calculatedColumnFormula>VLOOKUP(TB_Vendas[[#This Row],[Código]],Produtos!$B$6:$G$66,6,0)</calculatedColumnFormula>
    </tableColumn>
    <tableColumn id="4" xr3:uid="{0BDC1FEC-277F-4592-AE4E-EB3C0FEF2F34}" name="Desconto Final" dataDxfId="2" dataCellStyle="Porcentagem"/>
    <tableColumn id="6" xr3:uid="{9459B662-6A4F-4486-82B1-12F67B8F842E}" name="Total" dataDxfId="1">
      <calculatedColumnFormula>TB_Vendas[[#This Row],[Preço Unitário]]*TB_Vendas[[#This Row],[Qtd]]</calculatedColumnFormula>
    </tableColumn>
    <tableColumn id="8" xr3:uid="{192FEBCA-1287-48A6-9BE6-69528F71C305}" name="Vendedo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8459-A54B-43BC-8015-18FA787E0663}">
  <dimension ref="A1:L16"/>
  <sheetViews>
    <sheetView workbookViewId="0">
      <selection activeCell="J14" sqref="J14"/>
    </sheetView>
  </sheetViews>
  <sheetFormatPr defaultColWidth="0" defaultRowHeight="15" zeroHeight="1"/>
  <cols>
    <col min="1" max="5" width="8.85546875" style="8" customWidth="1"/>
    <col min="6" max="12" width="8.85546875" customWidth="1"/>
    <col min="13" max="16384" width="8.85546875" hidden="1"/>
  </cols>
  <sheetData>
    <row r="1" spans="1:1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</row>
    <row r="6" spans="1:1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>
      <c r="F7" s="8"/>
      <c r="G7" s="8"/>
      <c r="H7" s="8"/>
      <c r="I7" s="8"/>
      <c r="J7" s="8"/>
      <c r="K7" s="8"/>
      <c r="L7" s="8"/>
    </row>
    <row r="8" spans="1:12">
      <c r="F8" s="8"/>
      <c r="G8" s="8"/>
      <c r="H8" s="8"/>
      <c r="I8" s="8"/>
      <c r="J8" s="8"/>
      <c r="K8" s="8"/>
      <c r="L8" s="8"/>
    </row>
    <row r="9" spans="1:12">
      <c r="F9" s="8"/>
      <c r="G9" s="8"/>
      <c r="H9" s="8"/>
      <c r="I9" s="8"/>
      <c r="J9" s="8"/>
      <c r="K9" s="8"/>
      <c r="L9" s="8"/>
    </row>
    <row r="10" spans="1:12">
      <c r="F10" s="8"/>
      <c r="G10" s="8"/>
      <c r="H10" s="8"/>
      <c r="I10" s="8"/>
      <c r="J10" s="8"/>
      <c r="K10" s="8"/>
      <c r="L10" s="8"/>
    </row>
    <row r="11" spans="1:12">
      <c r="F11" s="8"/>
      <c r="G11" s="8"/>
      <c r="H11" s="8"/>
      <c r="I11" s="8"/>
      <c r="J11" s="8"/>
      <c r="K11" s="8"/>
      <c r="L11" s="8"/>
    </row>
    <row r="12" spans="1:12">
      <c r="F12" s="8"/>
      <c r="G12" s="8"/>
      <c r="H12" s="8"/>
      <c r="I12" s="8"/>
      <c r="J12" s="8"/>
      <c r="K12" s="8"/>
      <c r="L12" s="8"/>
    </row>
    <row r="13" spans="1:12">
      <c r="F13" s="8"/>
      <c r="G13" s="8"/>
      <c r="H13" s="8"/>
      <c r="I13" s="8"/>
      <c r="J13" s="8"/>
      <c r="K13" s="8"/>
      <c r="L13" s="8"/>
    </row>
    <row r="14" spans="1:12">
      <c r="F14" s="8"/>
      <c r="G14" s="8"/>
      <c r="H14" s="8"/>
      <c r="I14" s="8"/>
      <c r="J14" s="8"/>
      <c r="K14" s="8"/>
      <c r="L14" s="8"/>
    </row>
    <row r="15" spans="1:12">
      <c r="F15" s="8"/>
      <c r="G15" s="8"/>
      <c r="H15" s="8"/>
      <c r="I15" s="8"/>
      <c r="J15" s="8"/>
      <c r="K15" s="8"/>
      <c r="L15" s="8"/>
    </row>
    <row r="16" spans="1:12">
      <c r="F16" s="8"/>
      <c r="G16" s="8"/>
      <c r="H16" s="8"/>
      <c r="I16" s="8"/>
      <c r="J16" s="8"/>
      <c r="K16" s="8"/>
      <c r="L16" s="8"/>
    </row>
  </sheetData>
  <sheetProtection sheet="1" objects="1" scenarios="1" selectLockedCells="1"/>
  <mergeCells count="1">
    <mergeCell ref="A1:L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I66"/>
  <sheetViews>
    <sheetView showGridLines="0" zoomScale="120" zoomScaleNormal="120" workbookViewId="0">
      <selection activeCell="E31" sqref="E31"/>
    </sheetView>
  </sheetViews>
  <sheetFormatPr defaultColWidth="0" defaultRowHeight="15"/>
  <cols>
    <col min="1" max="1" width="8.42578125" customWidth="1"/>
    <col min="2" max="2" width="18.28515625" bestFit="1" customWidth="1"/>
    <col min="3" max="3" width="22.7109375" style="1" customWidth="1"/>
    <col min="4" max="4" width="14" bestFit="1" customWidth="1"/>
    <col min="5" max="5" width="17.140625" bestFit="1" customWidth="1"/>
    <col min="6" max="6" width="13.140625" customWidth="1"/>
    <col min="7" max="7" width="22.85546875" bestFit="1" customWidth="1"/>
    <col min="8" max="8" width="8.85546875" customWidth="1"/>
    <col min="9" max="16384" width="8.85546875" hidden="1"/>
  </cols>
  <sheetData>
    <row r="1" spans="1:9" s="8" customFormat="1" ht="40.15" customHeight="1">
      <c r="A1" s="11"/>
      <c r="B1" s="15" t="s">
        <v>114</v>
      </c>
      <c r="C1" s="15"/>
      <c r="D1" s="15"/>
      <c r="E1" s="15"/>
      <c r="F1" s="15"/>
      <c r="G1" s="15"/>
      <c r="H1" s="13"/>
      <c r="I1" s="13"/>
    </row>
    <row r="2" spans="1:9" s="9" customFormat="1" ht="4.5" customHeight="1">
      <c r="A2" s="12"/>
      <c r="B2" s="12"/>
      <c r="C2" s="12"/>
      <c r="D2" s="12"/>
      <c r="E2" s="12"/>
      <c r="F2" s="12"/>
    </row>
    <row r="3" spans="1:9" ht="4.5" customHeight="1">
      <c r="A3" s="10"/>
      <c r="B3" s="10"/>
      <c r="C3" s="10"/>
      <c r="D3" s="10"/>
      <c r="E3" s="10"/>
      <c r="F3" s="10"/>
    </row>
    <row r="4" spans="1:9" ht="18" customHeight="1">
      <c r="A4" s="14"/>
      <c r="B4" s="14"/>
      <c r="D4" s="10"/>
      <c r="E4" s="10"/>
      <c r="F4" s="10"/>
    </row>
    <row r="5" spans="1:9" ht="4.9000000000000004" customHeight="1">
      <c r="A5" s="10"/>
      <c r="B5" s="10"/>
      <c r="C5" s="10"/>
      <c r="D5" s="10"/>
      <c r="E5" s="10"/>
      <c r="F5" s="10"/>
    </row>
    <row r="6" spans="1:9" s="1" customFormat="1" ht="18.75">
      <c r="B6" s="7" t="s">
        <v>30</v>
      </c>
      <c r="C6" s="7" t="s">
        <v>0</v>
      </c>
      <c r="D6" s="7" t="s">
        <v>1</v>
      </c>
      <c r="E6" s="7" t="s">
        <v>10</v>
      </c>
      <c r="F6" s="7" t="s">
        <v>76</v>
      </c>
      <c r="G6" s="7" t="s">
        <v>11</v>
      </c>
      <c r="H6" s="7"/>
    </row>
    <row r="7" spans="1:9">
      <c r="B7" s="1" t="s">
        <v>32</v>
      </c>
      <c r="C7" t="s">
        <v>5</v>
      </c>
      <c r="D7" s="1" t="s">
        <v>2</v>
      </c>
      <c r="E7" t="s">
        <v>12</v>
      </c>
      <c r="F7" s="1">
        <v>48</v>
      </c>
      <c r="G7" s="2">
        <v>65.900000000000006</v>
      </c>
      <c r="I7" t="s">
        <v>12</v>
      </c>
    </row>
    <row r="8" spans="1:9">
      <c r="B8" s="1" t="s">
        <v>33</v>
      </c>
      <c r="C8" t="s">
        <v>5</v>
      </c>
      <c r="D8" s="1" t="s">
        <v>3</v>
      </c>
      <c r="E8" t="s">
        <v>12</v>
      </c>
      <c r="F8" s="1">
        <v>17</v>
      </c>
      <c r="G8" s="2">
        <v>69.900000000000006</v>
      </c>
      <c r="I8" t="s">
        <v>13</v>
      </c>
    </row>
    <row r="9" spans="1:9">
      <c r="B9" s="1" t="s">
        <v>34</v>
      </c>
      <c r="C9" t="s">
        <v>5</v>
      </c>
      <c r="D9" s="1" t="s">
        <v>4</v>
      </c>
      <c r="E9" t="s">
        <v>12</v>
      </c>
      <c r="F9" s="1">
        <v>37</v>
      </c>
      <c r="G9" s="2">
        <v>70.900000000000006</v>
      </c>
      <c r="I9" t="s">
        <v>14</v>
      </c>
    </row>
    <row r="10" spans="1:9">
      <c r="B10" s="1" t="s">
        <v>35</v>
      </c>
      <c r="C10" t="s">
        <v>29</v>
      </c>
      <c r="D10" s="1" t="s">
        <v>8</v>
      </c>
      <c r="E10" t="s">
        <v>13</v>
      </c>
      <c r="F10" s="1">
        <v>36</v>
      </c>
      <c r="G10" s="2">
        <v>145</v>
      </c>
    </row>
    <row r="11" spans="1:9">
      <c r="B11" s="1" t="s">
        <v>36</v>
      </c>
      <c r="C11" t="s">
        <v>28</v>
      </c>
      <c r="D11" s="1" t="s">
        <v>8</v>
      </c>
      <c r="E11" t="s">
        <v>13</v>
      </c>
      <c r="F11" s="1">
        <v>21</v>
      </c>
      <c r="G11" s="2">
        <v>259.89999999999998</v>
      </c>
    </row>
    <row r="12" spans="1:9">
      <c r="B12" s="1" t="s">
        <v>37</v>
      </c>
      <c r="C12" t="s">
        <v>6</v>
      </c>
      <c r="D12" s="1" t="s">
        <v>8</v>
      </c>
      <c r="E12" t="s">
        <v>13</v>
      </c>
      <c r="F12" s="1">
        <v>23</v>
      </c>
      <c r="G12" s="2">
        <v>39.9</v>
      </c>
    </row>
    <row r="13" spans="1:9">
      <c r="B13" s="1" t="s">
        <v>38</v>
      </c>
      <c r="C13" t="s">
        <v>23</v>
      </c>
      <c r="D13" s="1" t="s">
        <v>2</v>
      </c>
      <c r="E13" t="s">
        <v>12</v>
      </c>
      <c r="F13" s="1">
        <v>24</v>
      </c>
      <c r="G13" s="2">
        <v>85.9</v>
      </c>
    </row>
    <row r="14" spans="1:9">
      <c r="B14" s="1" t="s">
        <v>39</v>
      </c>
      <c r="C14" t="s">
        <v>23</v>
      </c>
      <c r="D14" s="1" t="s">
        <v>3</v>
      </c>
      <c r="E14" t="s">
        <v>12</v>
      </c>
      <c r="F14" s="1">
        <v>35</v>
      </c>
      <c r="G14" s="2">
        <v>89.9</v>
      </c>
    </row>
    <row r="15" spans="1:9">
      <c r="B15" s="1" t="s">
        <v>40</v>
      </c>
      <c r="C15" t="s">
        <v>23</v>
      </c>
      <c r="D15" s="1" t="s">
        <v>4</v>
      </c>
      <c r="E15" t="s">
        <v>12</v>
      </c>
      <c r="F15" s="1">
        <v>47</v>
      </c>
      <c r="G15" s="2">
        <v>92.9</v>
      </c>
    </row>
    <row r="16" spans="1:9">
      <c r="B16" s="1" t="s">
        <v>41</v>
      </c>
      <c r="C16" t="s">
        <v>26</v>
      </c>
      <c r="D16" s="1" t="s">
        <v>2</v>
      </c>
      <c r="E16" t="s">
        <v>12</v>
      </c>
      <c r="F16" s="1">
        <v>42</v>
      </c>
      <c r="G16" s="2">
        <v>44.9</v>
      </c>
    </row>
    <row r="17" spans="2:7">
      <c r="B17" s="1" t="s">
        <v>42</v>
      </c>
      <c r="C17" t="s">
        <v>26</v>
      </c>
      <c r="D17" s="1" t="s">
        <v>3</v>
      </c>
      <c r="E17" t="s">
        <v>12</v>
      </c>
      <c r="F17" s="1">
        <v>32</v>
      </c>
      <c r="G17" s="2">
        <v>46.9</v>
      </c>
    </row>
    <row r="18" spans="2:7">
      <c r="B18" s="1" t="s">
        <v>43</v>
      </c>
      <c r="C18" t="s">
        <v>26</v>
      </c>
      <c r="D18" s="1" t="s">
        <v>4</v>
      </c>
      <c r="E18" t="s">
        <v>12</v>
      </c>
      <c r="F18" s="1">
        <v>45</v>
      </c>
      <c r="G18" s="2">
        <v>48.9</v>
      </c>
    </row>
    <row r="19" spans="2:7">
      <c r="B19" s="1" t="s">
        <v>44</v>
      </c>
      <c r="C19" t="s">
        <v>18</v>
      </c>
      <c r="D19" s="1" t="s">
        <v>2</v>
      </c>
      <c r="E19" t="s">
        <v>12</v>
      </c>
      <c r="F19" s="1">
        <v>19</v>
      </c>
      <c r="G19" s="2">
        <v>39.9</v>
      </c>
    </row>
    <row r="20" spans="2:7">
      <c r="B20" s="1" t="s">
        <v>45</v>
      </c>
      <c r="C20" t="s">
        <v>18</v>
      </c>
      <c r="D20" s="1" t="s">
        <v>3</v>
      </c>
      <c r="E20" t="s">
        <v>12</v>
      </c>
      <c r="F20" s="1">
        <v>37</v>
      </c>
      <c r="G20" s="2">
        <v>39.9</v>
      </c>
    </row>
    <row r="21" spans="2:7">
      <c r="B21" s="1" t="s">
        <v>46</v>
      </c>
      <c r="C21" t="s">
        <v>18</v>
      </c>
      <c r="D21" s="1" t="s">
        <v>4</v>
      </c>
      <c r="E21" t="s">
        <v>12</v>
      </c>
      <c r="F21" s="1">
        <v>16</v>
      </c>
      <c r="G21" s="2">
        <v>42.5</v>
      </c>
    </row>
    <row r="22" spans="2:7">
      <c r="B22" s="1" t="s">
        <v>47</v>
      </c>
      <c r="C22" t="s">
        <v>9</v>
      </c>
      <c r="D22" s="1" t="s">
        <v>2</v>
      </c>
      <c r="E22" t="s">
        <v>12</v>
      </c>
      <c r="F22" s="1">
        <v>43</v>
      </c>
      <c r="G22" s="2">
        <v>25.9</v>
      </c>
    </row>
    <row r="23" spans="2:7">
      <c r="B23" s="1" t="s">
        <v>48</v>
      </c>
      <c r="C23" t="s">
        <v>17</v>
      </c>
      <c r="D23" s="1" t="s">
        <v>3</v>
      </c>
      <c r="E23" t="s">
        <v>12</v>
      </c>
      <c r="F23" s="1">
        <v>46</v>
      </c>
      <c r="G23" s="2">
        <v>29.9</v>
      </c>
    </row>
    <row r="24" spans="2:7">
      <c r="B24" s="1" t="s">
        <v>49</v>
      </c>
      <c r="C24" t="s">
        <v>17</v>
      </c>
      <c r="D24" s="1" t="s">
        <v>4</v>
      </c>
      <c r="E24" t="s">
        <v>12</v>
      </c>
      <c r="F24" s="1">
        <v>0</v>
      </c>
      <c r="G24" s="2">
        <v>32.9</v>
      </c>
    </row>
    <row r="25" spans="2:7">
      <c r="B25" s="1" t="s">
        <v>50</v>
      </c>
      <c r="C25" t="s">
        <v>7</v>
      </c>
      <c r="D25" s="1" t="s">
        <v>8</v>
      </c>
      <c r="E25" t="s">
        <v>13</v>
      </c>
      <c r="F25" s="1">
        <v>2</v>
      </c>
      <c r="G25" s="2">
        <v>49.9</v>
      </c>
    </row>
    <row r="26" spans="2:7">
      <c r="B26" s="1" t="s">
        <v>51</v>
      </c>
      <c r="C26" t="s">
        <v>22</v>
      </c>
      <c r="D26" s="1" t="s">
        <v>2</v>
      </c>
      <c r="E26" t="s">
        <v>12</v>
      </c>
      <c r="F26" s="1">
        <v>34</v>
      </c>
      <c r="G26" s="2">
        <v>299.89999999999998</v>
      </c>
    </row>
    <row r="27" spans="2:7">
      <c r="B27" s="1" t="s">
        <v>52</v>
      </c>
      <c r="C27" t="s">
        <v>22</v>
      </c>
      <c r="D27" s="1" t="s">
        <v>3</v>
      </c>
      <c r="E27" t="s">
        <v>12</v>
      </c>
      <c r="F27" s="1">
        <v>34</v>
      </c>
      <c r="G27" s="2">
        <v>302.89999999999998</v>
      </c>
    </row>
    <row r="28" spans="2:7">
      <c r="B28" s="1" t="s">
        <v>53</v>
      </c>
      <c r="C28" t="s">
        <v>22</v>
      </c>
      <c r="D28" s="1" t="s">
        <v>4</v>
      </c>
      <c r="E28" t="s">
        <v>12</v>
      </c>
      <c r="F28" s="1">
        <v>35</v>
      </c>
      <c r="G28" s="2">
        <v>300</v>
      </c>
    </row>
    <row r="29" spans="2:7">
      <c r="B29" s="1" t="s">
        <v>54</v>
      </c>
      <c r="C29" t="s">
        <v>21</v>
      </c>
      <c r="D29" s="1" t="s">
        <v>2</v>
      </c>
      <c r="E29" t="s">
        <v>12</v>
      </c>
      <c r="F29" s="1">
        <v>49</v>
      </c>
      <c r="G29" s="2">
        <v>249.9</v>
      </c>
    </row>
    <row r="30" spans="2:7">
      <c r="B30" s="1" t="s">
        <v>55</v>
      </c>
      <c r="C30" t="s">
        <v>21</v>
      </c>
      <c r="D30" s="1" t="s">
        <v>3</v>
      </c>
      <c r="E30" t="s">
        <v>12</v>
      </c>
      <c r="F30" s="1">
        <v>16</v>
      </c>
      <c r="G30" s="2">
        <v>259.89999999999998</v>
      </c>
    </row>
    <row r="31" spans="2:7">
      <c r="B31" s="1" t="s">
        <v>56</v>
      </c>
      <c r="C31" t="s">
        <v>21</v>
      </c>
      <c r="D31" s="1" t="s">
        <v>4</v>
      </c>
      <c r="E31" t="s">
        <v>12</v>
      </c>
      <c r="F31" s="1">
        <v>41</v>
      </c>
      <c r="G31" s="2">
        <v>299.89999999999998</v>
      </c>
    </row>
    <row r="32" spans="2:7">
      <c r="B32" s="1" t="s">
        <v>57</v>
      </c>
      <c r="C32" t="s">
        <v>20</v>
      </c>
      <c r="D32" s="1" t="s">
        <v>8</v>
      </c>
      <c r="E32" t="s">
        <v>13</v>
      </c>
      <c r="F32" s="1">
        <v>32</v>
      </c>
      <c r="G32" s="2">
        <v>349.9</v>
      </c>
    </row>
    <row r="33" spans="2:7">
      <c r="B33" s="1" t="s">
        <v>58</v>
      </c>
      <c r="C33" t="s">
        <v>19</v>
      </c>
      <c r="D33" s="1" t="s">
        <v>8</v>
      </c>
      <c r="E33" t="s">
        <v>13</v>
      </c>
      <c r="F33" s="1">
        <v>45</v>
      </c>
      <c r="G33" s="2">
        <v>120</v>
      </c>
    </row>
    <row r="34" spans="2:7">
      <c r="B34" s="1" t="s">
        <v>59</v>
      </c>
      <c r="C34" t="s">
        <v>27</v>
      </c>
      <c r="D34" s="1">
        <v>36</v>
      </c>
      <c r="E34" t="s">
        <v>14</v>
      </c>
      <c r="F34" s="1">
        <v>37</v>
      </c>
      <c r="G34" s="2">
        <v>249.9</v>
      </c>
    </row>
    <row r="35" spans="2:7">
      <c r="B35" s="1" t="s">
        <v>60</v>
      </c>
      <c r="C35" t="s">
        <v>27</v>
      </c>
      <c r="D35" s="1">
        <v>37</v>
      </c>
      <c r="E35" t="s">
        <v>14</v>
      </c>
      <c r="F35" s="1">
        <v>41</v>
      </c>
      <c r="G35" s="2">
        <v>255</v>
      </c>
    </row>
    <row r="36" spans="2:7">
      <c r="B36" s="1" t="s">
        <v>61</v>
      </c>
      <c r="C36" t="s">
        <v>27</v>
      </c>
      <c r="D36" s="1">
        <v>38</v>
      </c>
      <c r="E36" t="s">
        <v>14</v>
      </c>
      <c r="F36" s="1">
        <v>30</v>
      </c>
      <c r="G36" s="2">
        <v>259.89999999999998</v>
      </c>
    </row>
    <row r="37" spans="2:7">
      <c r="B37" s="1" t="s">
        <v>62</v>
      </c>
      <c r="C37" t="s">
        <v>105</v>
      </c>
      <c r="D37" s="1">
        <v>36</v>
      </c>
      <c r="E37" t="s">
        <v>14</v>
      </c>
      <c r="F37" s="1">
        <v>27</v>
      </c>
      <c r="G37" s="2">
        <v>245</v>
      </c>
    </row>
    <row r="38" spans="2:7">
      <c r="B38" s="1" t="s">
        <v>63</v>
      </c>
      <c r="C38" t="s">
        <v>105</v>
      </c>
      <c r="D38" s="1">
        <v>37</v>
      </c>
      <c r="E38" t="s">
        <v>14</v>
      </c>
      <c r="F38" s="1">
        <v>41</v>
      </c>
      <c r="G38" s="2">
        <v>250</v>
      </c>
    </row>
    <row r="39" spans="2:7">
      <c r="B39" s="1" t="s">
        <v>64</v>
      </c>
      <c r="C39" t="s">
        <v>105</v>
      </c>
      <c r="D39" s="1">
        <v>38</v>
      </c>
      <c r="E39" t="s">
        <v>14</v>
      </c>
      <c r="F39" s="1">
        <v>43</v>
      </c>
      <c r="G39" s="2">
        <v>259.89999999999998</v>
      </c>
    </row>
    <row r="40" spans="2:7">
      <c r="B40" s="1" t="s">
        <v>65</v>
      </c>
      <c r="C40" t="s">
        <v>25</v>
      </c>
      <c r="D40" s="1" t="s">
        <v>2</v>
      </c>
      <c r="E40" t="s">
        <v>12</v>
      </c>
      <c r="F40" s="1">
        <v>43</v>
      </c>
      <c r="G40" s="2">
        <v>89.9</v>
      </c>
    </row>
    <row r="41" spans="2:7">
      <c r="B41" s="1" t="s">
        <v>66</v>
      </c>
      <c r="C41" t="s">
        <v>25</v>
      </c>
      <c r="D41" s="1" t="s">
        <v>3</v>
      </c>
      <c r="E41" t="s">
        <v>12</v>
      </c>
      <c r="F41" s="1">
        <v>18</v>
      </c>
      <c r="G41" s="2">
        <v>91.4</v>
      </c>
    </row>
    <row r="42" spans="2:7">
      <c r="B42" s="1" t="s">
        <v>67</v>
      </c>
      <c r="C42" t="s">
        <v>25</v>
      </c>
      <c r="D42" s="1" t="s">
        <v>4</v>
      </c>
      <c r="E42" t="s">
        <v>12</v>
      </c>
      <c r="F42" s="1">
        <v>45</v>
      </c>
      <c r="G42" s="2">
        <v>93.5</v>
      </c>
    </row>
    <row r="43" spans="2:7">
      <c r="B43" s="1" t="s">
        <v>68</v>
      </c>
      <c r="C43" t="s">
        <v>24</v>
      </c>
      <c r="D43" s="1" t="s">
        <v>2</v>
      </c>
      <c r="E43" t="s">
        <v>12</v>
      </c>
      <c r="F43" s="1">
        <v>34</v>
      </c>
      <c r="G43" s="2">
        <v>140</v>
      </c>
    </row>
    <row r="44" spans="2:7">
      <c r="B44" s="1" t="s">
        <v>69</v>
      </c>
      <c r="C44" t="s">
        <v>24</v>
      </c>
      <c r="D44" s="1" t="s">
        <v>3</v>
      </c>
      <c r="E44" t="s">
        <v>12</v>
      </c>
      <c r="F44" s="1">
        <v>47</v>
      </c>
      <c r="G44" s="2">
        <v>142.9</v>
      </c>
    </row>
    <row r="45" spans="2:7">
      <c r="B45" s="1" t="s">
        <v>70</v>
      </c>
      <c r="C45" t="s">
        <v>24</v>
      </c>
      <c r="D45" s="1" t="s">
        <v>4</v>
      </c>
      <c r="E45" t="s">
        <v>12</v>
      </c>
      <c r="F45" s="1">
        <v>50</v>
      </c>
      <c r="G45" s="2">
        <v>146</v>
      </c>
    </row>
    <row r="46" spans="2:7">
      <c r="B46" s="1" t="s">
        <v>77</v>
      </c>
      <c r="C46" t="s">
        <v>101</v>
      </c>
      <c r="D46" s="1" t="s">
        <v>2</v>
      </c>
      <c r="E46" t="s">
        <v>12</v>
      </c>
      <c r="F46" s="1">
        <v>16</v>
      </c>
      <c r="G46" s="6">
        <v>70</v>
      </c>
    </row>
    <row r="47" spans="2:7">
      <c r="B47" s="1" t="s">
        <v>78</v>
      </c>
      <c r="C47" t="s">
        <v>101</v>
      </c>
      <c r="D47" s="1" t="s">
        <v>3</v>
      </c>
      <c r="E47" t="s">
        <v>12</v>
      </c>
      <c r="F47" s="1">
        <v>21</v>
      </c>
      <c r="G47" s="6">
        <v>54.9</v>
      </c>
    </row>
    <row r="48" spans="2:7">
      <c r="B48" s="1" t="s">
        <v>79</v>
      </c>
      <c r="C48" t="s">
        <v>101</v>
      </c>
      <c r="D48" s="1" t="s">
        <v>4</v>
      </c>
      <c r="E48" t="s">
        <v>12</v>
      </c>
      <c r="F48" s="1">
        <v>43</v>
      </c>
      <c r="G48" s="6">
        <v>54.9</v>
      </c>
    </row>
    <row r="49" spans="2:7">
      <c r="B49" s="1" t="s">
        <v>80</v>
      </c>
      <c r="C49" t="s">
        <v>81</v>
      </c>
      <c r="D49" s="1" t="s">
        <v>2</v>
      </c>
      <c r="E49" t="s">
        <v>12</v>
      </c>
      <c r="F49" s="1">
        <v>43</v>
      </c>
      <c r="G49" s="6">
        <v>72.5</v>
      </c>
    </row>
    <row r="50" spans="2:7">
      <c r="B50" s="1" t="s">
        <v>82</v>
      </c>
      <c r="C50" t="s">
        <v>81</v>
      </c>
      <c r="D50" s="1" t="s">
        <v>3</v>
      </c>
      <c r="E50" t="s">
        <v>12</v>
      </c>
      <c r="F50" s="1">
        <v>41</v>
      </c>
      <c r="G50" s="6">
        <v>72.5</v>
      </c>
    </row>
    <row r="51" spans="2:7">
      <c r="B51" s="1" t="s">
        <v>83</v>
      </c>
      <c r="C51" t="s">
        <v>81</v>
      </c>
      <c r="D51" s="1" t="s">
        <v>4</v>
      </c>
      <c r="E51" t="s">
        <v>12</v>
      </c>
      <c r="F51" s="1">
        <v>49</v>
      </c>
      <c r="G51" s="6">
        <v>72.5</v>
      </c>
    </row>
    <row r="52" spans="2:7">
      <c r="B52" s="1" t="s">
        <v>84</v>
      </c>
      <c r="C52" t="s">
        <v>85</v>
      </c>
      <c r="D52" s="1" t="s">
        <v>2</v>
      </c>
      <c r="E52" t="s">
        <v>12</v>
      </c>
      <c r="F52" s="1">
        <v>15</v>
      </c>
      <c r="G52" s="6">
        <v>289.89999999999998</v>
      </c>
    </row>
    <row r="53" spans="2:7">
      <c r="B53" s="1" t="s">
        <v>86</v>
      </c>
      <c r="C53" t="s">
        <v>85</v>
      </c>
      <c r="D53" s="1" t="s">
        <v>3</v>
      </c>
      <c r="E53" t="s">
        <v>12</v>
      </c>
      <c r="F53" s="1">
        <v>10</v>
      </c>
      <c r="G53" s="6">
        <v>289.89999999999998</v>
      </c>
    </row>
    <row r="54" spans="2:7">
      <c r="B54" s="1" t="s">
        <v>87</v>
      </c>
      <c r="C54" t="s">
        <v>85</v>
      </c>
      <c r="D54" s="1" t="s">
        <v>4</v>
      </c>
      <c r="E54" t="s">
        <v>12</v>
      </c>
      <c r="F54" s="1">
        <v>21</v>
      </c>
      <c r="G54" s="6">
        <v>289.89999999999998</v>
      </c>
    </row>
    <row r="55" spans="2:7">
      <c r="B55" s="1" t="s">
        <v>88</v>
      </c>
      <c r="C55" t="s">
        <v>89</v>
      </c>
      <c r="D55" s="1" t="s">
        <v>2</v>
      </c>
      <c r="E55" t="s">
        <v>12</v>
      </c>
      <c r="F55" s="1">
        <v>8</v>
      </c>
      <c r="G55" s="6">
        <v>32.9</v>
      </c>
    </row>
    <row r="56" spans="2:7">
      <c r="B56" s="1" t="s">
        <v>90</v>
      </c>
      <c r="C56" t="s">
        <v>89</v>
      </c>
      <c r="D56" s="1" t="s">
        <v>3</v>
      </c>
      <c r="E56" t="s">
        <v>12</v>
      </c>
      <c r="F56" s="1">
        <v>42</v>
      </c>
      <c r="G56" s="6">
        <v>32.9</v>
      </c>
    </row>
    <row r="57" spans="2:7">
      <c r="B57" s="1" t="s">
        <v>91</v>
      </c>
      <c r="C57" t="s">
        <v>89</v>
      </c>
      <c r="D57" s="1" t="s">
        <v>4</v>
      </c>
      <c r="E57" t="s">
        <v>12</v>
      </c>
      <c r="F57" s="1">
        <v>48</v>
      </c>
      <c r="G57" s="6">
        <v>32.9</v>
      </c>
    </row>
    <row r="58" spans="2:7">
      <c r="B58" s="1" t="s">
        <v>92</v>
      </c>
      <c r="C58" t="s">
        <v>93</v>
      </c>
      <c r="D58" s="1" t="s">
        <v>2</v>
      </c>
      <c r="E58" t="s">
        <v>12</v>
      </c>
      <c r="F58" s="1">
        <v>35</v>
      </c>
      <c r="G58" s="6">
        <v>49.9</v>
      </c>
    </row>
    <row r="59" spans="2:7">
      <c r="B59" s="1" t="s">
        <v>94</v>
      </c>
      <c r="C59" t="s">
        <v>93</v>
      </c>
      <c r="D59" s="1" t="s">
        <v>3</v>
      </c>
      <c r="E59" t="s">
        <v>12</v>
      </c>
      <c r="F59" s="1">
        <v>40</v>
      </c>
      <c r="G59" s="6">
        <v>49.9</v>
      </c>
    </row>
    <row r="60" spans="2:7">
      <c r="B60" s="1" t="s">
        <v>95</v>
      </c>
      <c r="C60" t="s">
        <v>93</v>
      </c>
      <c r="D60" s="1" t="s">
        <v>4</v>
      </c>
      <c r="E60" t="s">
        <v>12</v>
      </c>
      <c r="F60" s="1">
        <v>18</v>
      </c>
      <c r="G60" s="6">
        <v>49.9</v>
      </c>
    </row>
    <row r="61" spans="2:7">
      <c r="B61" s="1" t="s">
        <v>96</v>
      </c>
      <c r="C61" t="s">
        <v>98</v>
      </c>
      <c r="D61" s="1">
        <v>35</v>
      </c>
      <c r="E61" t="s">
        <v>14</v>
      </c>
      <c r="F61" s="1">
        <v>48</v>
      </c>
      <c r="G61" s="6">
        <v>89.9</v>
      </c>
    </row>
    <row r="62" spans="2:7">
      <c r="B62" s="1" t="s">
        <v>97</v>
      </c>
      <c r="C62" t="s">
        <v>98</v>
      </c>
      <c r="D62" s="1">
        <v>36</v>
      </c>
      <c r="E62" t="s">
        <v>14</v>
      </c>
      <c r="F62" s="1">
        <v>38</v>
      </c>
      <c r="G62" s="2">
        <v>89.9</v>
      </c>
    </row>
    <row r="63" spans="2:7">
      <c r="B63" s="1" t="s">
        <v>99</v>
      </c>
      <c r="C63" t="s">
        <v>98</v>
      </c>
      <c r="D63" s="1">
        <v>37</v>
      </c>
      <c r="E63" t="s">
        <v>14</v>
      </c>
      <c r="F63" s="1">
        <v>45</v>
      </c>
      <c r="G63" s="2">
        <v>89.9</v>
      </c>
    </row>
    <row r="64" spans="2:7">
      <c r="B64" s="1" t="s">
        <v>100</v>
      </c>
      <c r="C64" t="s">
        <v>102</v>
      </c>
      <c r="D64" s="1" t="s">
        <v>2</v>
      </c>
      <c r="E64" t="s">
        <v>12</v>
      </c>
      <c r="F64" s="1">
        <v>40</v>
      </c>
      <c r="G64" s="2">
        <v>180</v>
      </c>
    </row>
    <row r="65" spans="2:7">
      <c r="B65" s="1" t="s">
        <v>103</v>
      </c>
      <c r="C65" t="s">
        <v>102</v>
      </c>
      <c r="D65" s="1" t="s">
        <v>3</v>
      </c>
      <c r="E65" t="s">
        <v>12</v>
      </c>
      <c r="F65" s="1">
        <v>35</v>
      </c>
      <c r="G65" s="2">
        <v>180</v>
      </c>
    </row>
    <row r="66" spans="2:7">
      <c r="B66" s="1" t="s">
        <v>104</v>
      </c>
      <c r="C66" t="s">
        <v>102</v>
      </c>
      <c r="D66" s="1" t="s">
        <v>4</v>
      </c>
      <c r="E66" t="s">
        <v>12</v>
      </c>
      <c r="F66" s="1">
        <v>35</v>
      </c>
      <c r="G66" s="2">
        <v>180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B36B-A116-48A3-A416-7A80B429A8F5}">
  <dimension ref="A1:H13"/>
  <sheetViews>
    <sheetView workbookViewId="0">
      <selection activeCell="B12" sqref="B12"/>
    </sheetView>
  </sheetViews>
  <sheetFormatPr defaultColWidth="0" defaultRowHeight="15" zeroHeight="1"/>
  <cols>
    <col min="1" max="1" width="14.7109375" bestFit="1" customWidth="1"/>
    <col min="2" max="2" width="27.5703125" customWidth="1"/>
    <col min="3" max="3" width="25.7109375" customWidth="1"/>
    <col min="4" max="4" width="22.140625" customWidth="1"/>
    <col min="5" max="8" width="8.85546875" customWidth="1"/>
    <col min="9" max="16384" width="8.85546875" hidden="1"/>
  </cols>
  <sheetData>
    <row r="1" spans="1:5" s="8" customFormat="1" ht="40.15" customHeight="1">
      <c r="A1" s="11"/>
      <c r="B1" s="40" t="s">
        <v>114</v>
      </c>
      <c r="C1" s="40"/>
      <c r="D1" s="13"/>
      <c r="E1" s="13"/>
    </row>
    <row r="2" spans="1:5" s="9" customFormat="1" ht="4.5" customHeight="1">
      <c r="A2" s="12"/>
      <c r="B2" s="12"/>
    </row>
    <row r="3" spans="1:5" ht="4.5" customHeight="1" thickBot="1">
      <c r="A3" s="10"/>
      <c r="B3" s="10"/>
    </row>
    <row r="4" spans="1:5" ht="21.75">
      <c r="A4" s="16" t="s">
        <v>30</v>
      </c>
      <c r="B4" s="19" t="s">
        <v>73</v>
      </c>
      <c r="C4" s="19" t="s">
        <v>117</v>
      </c>
      <c r="D4" s="17" t="s">
        <v>118</v>
      </c>
    </row>
    <row r="5" spans="1:5" ht="22.5" customHeight="1">
      <c r="A5" s="20" t="s">
        <v>107</v>
      </c>
      <c r="B5" s="18" t="s">
        <v>72</v>
      </c>
      <c r="C5" s="18" t="s">
        <v>119</v>
      </c>
      <c r="D5" s="23">
        <v>0.2</v>
      </c>
    </row>
    <row r="6" spans="1:5" ht="22.5" customHeight="1">
      <c r="A6" s="20" t="s">
        <v>108</v>
      </c>
      <c r="B6" s="18" t="s">
        <v>74</v>
      </c>
      <c r="C6" s="18" t="s">
        <v>120</v>
      </c>
      <c r="D6" s="23">
        <v>0.15</v>
      </c>
    </row>
    <row r="7" spans="1:5" ht="22.5" customHeight="1">
      <c r="A7" s="20" t="s">
        <v>109</v>
      </c>
      <c r="B7" s="18" t="s">
        <v>71</v>
      </c>
      <c r="C7" s="18" t="s">
        <v>121</v>
      </c>
      <c r="D7" s="23">
        <v>0.1</v>
      </c>
    </row>
    <row r="8" spans="1:5" ht="22.5" customHeight="1">
      <c r="A8" s="20" t="s">
        <v>110</v>
      </c>
      <c r="B8" s="18" t="s">
        <v>112</v>
      </c>
      <c r="C8" s="18" t="s">
        <v>122</v>
      </c>
      <c r="D8" s="23">
        <v>0.2</v>
      </c>
    </row>
    <row r="9" spans="1:5" ht="22.5" customHeight="1" thickBot="1">
      <c r="A9" s="21" t="s">
        <v>111</v>
      </c>
      <c r="B9" s="22" t="s">
        <v>113</v>
      </c>
      <c r="C9" s="22" t="s">
        <v>123</v>
      </c>
      <c r="D9" s="24">
        <v>0.15</v>
      </c>
    </row>
    <row r="10" spans="1:5"/>
    <row r="11" spans="1:5"/>
    <row r="12" spans="1:5"/>
    <row r="13" spans="1:5"/>
  </sheetData>
  <mergeCells count="1"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M129"/>
  <sheetViews>
    <sheetView topLeftCell="B96" zoomScale="110" zoomScaleNormal="110" workbookViewId="0">
      <selection activeCell="N11" sqref="N11"/>
    </sheetView>
  </sheetViews>
  <sheetFormatPr defaultColWidth="8.85546875" defaultRowHeight="15"/>
  <cols>
    <col min="1" max="1" width="8.85546875" style="1" hidden="1" customWidth="1"/>
    <col min="2" max="2" width="8.85546875" style="1" customWidth="1"/>
    <col min="3" max="3" width="11.5703125" style="1" bestFit="1" customWidth="1"/>
    <col min="4" max="4" width="12.140625" style="1" customWidth="1"/>
    <col min="5" max="5" width="16.7109375" style="1" customWidth="1"/>
    <col min="6" max="6" width="10.140625" bestFit="1" customWidth="1"/>
    <col min="7" max="7" width="18.7109375" customWidth="1"/>
    <col min="8" max="8" width="17" customWidth="1"/>
    <col min="9" max="9" width="20.28515625" customWidth="1"/>
    <col min="10" max="10" width="17" bestFit="1" customWidth="1"/>
    <col min="11" max="12" width="8.85546875" customWidth="1"/>
    <col min="13" max="13" width="8.85546875" hidden="1" customWidth="1"/>
  </cols>
  <sheetData>
    <row r="1" spans="1:13" s="8" customFormat="1" ht="40.15" customHeight="1">
      <c r="A1" s="11"/>
      <c r="C1" s="15" t="s">
        <v>115</v>
      </c>
      <c r="D1" s="13"/>
      <c r="E1" s="13"/>
      <c r="F1" s="13"/>
      <c r="G1" s="13"/>
      <c r="H1" s="13"/>
      <c r="I1" s="13"/>
      <c r="J1" s="13"/>
    </row>
    <row r="2" spans="1:13" s="9" customFormat="1" ht="4.5" customHeight="1">
      <c r="A2" s="12"/>
      <c r="B2" s="12"/>
      <c r="C2" s="12"/>
      <c r="D2" s="12"/>
      <c r="E2" s="12"/>
      <c r="F2" s="12"/>
    </row>
    <row r="3" spans="1:13" ht="4.5" customHeight="1">
      <c r="A3" s="10"/>
      <c r="B3" s="10"/>
      <c r="C3" s="10"/>
      <c r="D3" s="10"/>
      <c r="E3" s="10"/>
      <c r="F3" s="10"/>
    </row>
    <row r="4" spans="1:13" s="27" customFormat="1" ht="31.5">
      <c r="A4" s="26" t="s">
        <v>106</v>
      </c>
      <c r="B4" s="37" t="s">
        <v>31</v>
      </c>
      <c r="C4" s="37" t="s">
        <v>75</v>
      </c>
      <c r="D4" s="37" t="s">
        <v>30</v>
      </c>
      <c r="E4" s="37" t="s">
        <v>10</v>
      </c>
      <c r="F4" s="37" t="s">
        <v>15</v>
      </c>
      <c r="G4" s="37" t="s">
        <v>11</v>
      </c>
      <c r="H4" s="37" t="s">
        <v>124</v>
      </c>
      <c r="I4" s="38" t="s">
        <v>16</v>
      </c>
      <c r="J4" s="37" t="s">
        <v>73</v>
      </c>
    </row>
    <row r="5" spans="1:13">
      <c r="A5" s="4">
        <f>MONTH(TB_Vendas[[#This Row],[Data]])</f>
        <v>1</v>
      </c>
      <c r="B5" s="4" t="str">
        <f>PROPER(TEXT(DATE(,TB_Vendas[[#This Row],[Nº]],1),"Mmm"))</f>
        <v>Jan</v>
      </c>
      <c r="C5" s="3">
        <v>44931</v>
      </c>
      <c r="D5" s="4" t="s">
        <v>37</v>
      </c>
      <c r="E5" s="4" t="str">
        <f>_xlfn.XLOOKUP(TB_Vendas[[#This Row],[Código]],TB_Produtos[Código],TB_Produtos[Categoria])</f>
        <v>Acessórios</v>
      </c>
      <c r="F5" s="1">
        <v>1</v>
      </c>
      <c r="G5" s="5">
        <f>VLOOKUP(TB_Vendas[[#This Row],[Código]],Produtos!$B$6:$G$66,6,0)</f>
        <v>39.9</v>
      </c>
      <c r="H5" s="25">
        <v>0</v>
      </c>
      <c r="I5" s="2">
        <f>TB_Vendas[[#This Row],[Preço Unitário]]*TB_Vendas[[#This Row],[Qtd]]</f>
        <v>39.9</v>
      </c>
      <c r="J5" s="1" t="s">
        <v>74</v>
      </c>
      <c r="M5" t="s">
        <v>128</v>
      </c>
    </row>
    <row r="6" spans="1:13">
      <c r="A6" s="4">
        <f>MONTH(TB_Vendas[[#This Row],[Data]])</f>
        <v>1</v>
      </c>
      <c r="B6" s="4" t="str">
        <f>PROPER(TEXT(DATE(,TB_Vendas[[#This Row],[Nº]],1),"Mmm"))</f>
        <v>Jan</v>
      </c>
      <c r="C6" s="3">
        <v>44932</v>
      </c>
      <c r="D6" s="4" t="s">
        <v>36</v>
      </c>
      <c r="E6" s="4" t="str">
        <f>_xlfn.XLOOKUP(TB_Vendas[[#This Row],[Código]],TB_Produtos[Código],TB_Produtos[Categoria])</f>
        <v>Acessórios</v>
      </c>
      <c r="F6" s="1">
        <v>1</v>
      </c>
      <c r="G6" s="5">
        <f>VLOOKUP(TB_Vendas[[#This Row],[Código]],Produtos!$B$6:$G$66,6,0)</f>
        <v>259.89999999999998</v>
      </c>
      <c r="H6" s="25">
        <v>0</v>
      </c>
      <c r="I6" s="2">
        <f>TB_Vendas[[#This Row],[Preço Unitário]]*TB_Vendas[[#This Row],[Qtd]]</f>
        <v>259.89999999999998</v>
      </c>
      <c r="J6" s="1" t="s">
        <v>74</v>
      </c>
      <c r="M6" t="s">
        <v>129</v>
      </c>
    </row>
    <row r="7" spans="1:13">
      <c r="A7" s="4">
        <f>MONTH(TB_Vendas[[#This Row],[Data]])</f>
        <v>1</v>
      </c>
      <c r="B7" s="4" t="str">
        <f>PROPER(TEXT(DATE(,TB_Vendas[[#This Row],[Nº]],1),"Mmm"))</f>
        <v>Jan</v>
      </c>
      <c r="C7" s="3">
        <v>44933</v>
      </c>
      <c r="D7" s="4" t="s">
        <v>91</v>
      </c>
      <c r="E7" s="4" t="str">
        <f>_xlfn.XLOOKUP(TB_Vendas[[#This Row],[Código]],TB_Produtos[Código],TB_Produtos[Categoria])</f>
        <v>Vestuário</v>
      </c>
      <c r="F7" s="1">
        <v>2</v>
      </c>
      <c r="G7" s="5">
        <f>VLOOKUP(TB_Vendas[[#This Row],[Código]],Produtos!$B$6:$G$66,6,0)</f>
        <v>32.9</v>
      </c>
      <c r="H7" s="25">
        <v>0.15</v>
      </c>
      <c r="I7" s="2">
        <f>TB_Vendas[[#This Row],[Preço Unitário]]*TB_Vendas[[#This Row],[Qtd]]</f>
        <v>65.8</v>
      </c>
      <c r="J7" s="1" t="s">
        <v>72</v>
      </c>
      <c r="M7" t="s">
        <v>130</v>
      </c>
    </row>
    <row r="8" spans="1:13">
      <c r="A8" s="4">
        <f>MONTH(TB_Vendas[[#This Row],[Data]])</f>
        <v>1</v>
      </c>
      <c r="B8" s="4" t="str">
        <f>PROPER(TEXT(DATE(,TB_Vendas[[#This Row],[Nº]],1),"Mmm"))</f>
        <v>Jan</v>
      </c>
      <c r="C8" s="3">
        <v>44938</v>
      </c>
      <c r="D8" s="4" t="s">
        <v>42</v>
      </c>
      <c r="E8" s="4" t="str">
        <f>_xlfn.XLOOKUP(TB_Vendas[[#This Row],[Código]],TB_Produtos[Código],TB_Produtos[Categoria])</f>
        <v>Vestuário</v>
      </c>
      <c r="F8" s="1">
        <v>1</v>
      </c>
      <c r="G8" s="5">
        <f>VLOOKUP(TB_Vendas[[#This Row],[Código]],Produtos!$B$6:$G$66,6,0)</f>
        <v>46.9</v>
      </c>
      <c r="H8" s="25">
        <v>0.1</v>
      </c>
      <c r="I8" s="2">
        <f>TB_Vendas[[#This Row],[Preço Unitário]]*TB_Vendas[[#This Row],[Qtd]]</f>
        <v>46.9</v>
      </c>
      <c r="J8" s="1" t="s">
        <v>113</v>
      </c>
      <c r="M8" t="s">
        <v>131</v>
      </c>
    </row>
    <row r="9" spans="1:13">
      <c r="A9" s="4">
        <f>MONTH(TB_Vendas[[#This Row],[Data]])</f>
        <v>1</v>
      </c>
      <c r="B9" s="4" t="str">
        <f>PROPER(TEXT(DATE(,TB_Vendas[[#This Row],[Nº]],1),"Mmm"))</f>
        <v>Jan</v>
      </c>
      <c r="C9" s="3">
        <v>44939</v>
      </c>
      <c r="D9" s="4" t="s">
        <v>48</v>
      </c>
      <c r="E9" s="4" t="str">
        <f>_xlfn.XLOOKUP(TB_Vendas[[#This Row],[Código]],TB_Produtos[Código],TB_Produtos[Categoria])</f>
        <v>Vestuário</v>
      </c>
      <c r="F9" s="1">
        <v>1</v>
      </c>
      <c r="G9" s="5">
        <f>VLOOKUP(TB_Vendas[[#This Row],[Código]],Produtos!$B$6:$G$66,6,0)</f>
        <v>29.9</v>
      </c>
      <c r="H9" s="25">
        <v>0.1</v>
      </c>
      <c r="I9" s="2">
        <f>TB_Vendas[[#This Row],[Preço Unitário]]*TB_Vendas[[#This Row],[Qtd]]</f>
        <v>29.9</v>
      </c>
      <c r="J9" s="1" t="s">
        <v>74</v>
      </c>
      <c r="M9" t="s">
        <v>132</v>
      </c>
    </row>
    <row r="10" spans="1:13">
      <c r="A10" s="4">
        <f>MONTH(TB_Vendas[[#This Row],[Data]])</f>
        <v>1</v>
      </c>
      <c r="B10" s="4" t="str">
        <f>PROPER(TEXT(DATE(,TB_Vendas[[#This Row],[Nº]],1),"Mmm"))</f>
        <v>Jan</v>
      </c>
      <c r="C10" s="3">
        <v>44943</v>
      </c>
      <c r="D10" s="4" t="s">
        <v>56</v>
      </c>
      <c r="E10" s="4" t="str">
        <f>_xlfn.XLOOKUP(TB_Vendas[[#This Row],[Código]],TB_Produtos[Código],TB_Produtos[Categoria])</f>
        <v>Vestuário</v>
      </c>
      <c r="F10" s="1">
        <v>1</v>
      </c>
      <c r="G10" s="5">
        <f>VLOOKUP(TB_Vendas[[#This Row],[Código]],Produtos!$B$6:$G$66,6,0)</f>
        <v>299.89999999999998</v>
      </c>
      <c r="H10" s="25">
        <v>0.1</v>
      </c>
      <c r="I10" s="2">
        <f>TB_Vendas[[#This Row],[Preço Unitário]]*TB_Vendas[[#This Row],[Qtd]]</f>
        <v>299.89999999999998</v>
      </c>
      <c r="J10" s="1" t="s">
        <v>113</v>
      </c>
      <c r="M10" t="s">
        <v>133</v>
      </c>
    </row>
    <row r="11" spans="1:13">
      <c r="A11" s="4">
        <f>MONTH(TB_Vendas[[#This Row],[Data]])</f>
        <v>1</v>
      </c>
      <c r="B11" s="4" t="str">
        <f>PROPER(TEXT(DATE(,TB_Vendas[[#This Row],[Nº]],1),"Mmm"))</f>
        <v>Jan</v>
      </c>
      <c r="C11" s="3">
        <v>44949</v>
      </c>
      <c r="D11" s="4" t="s">
        <v>70</v>
      </c>
      <c r="E11" s="4" t="str">
        <f>_xlfn.XLOOKUP(TB_Vendas[[#This Row],[Código]],TB_Produtos[Código],TB_Produtos[Categoria])</f>
        <v>Vestuário</v>
      </c>
      <c r="F11" s="1">
        <v>1</v>
      </c>
      <c r="G11" s="5">
        <f>VLOOKUP(TB_Vendas[[#This Row],[Código]],Produtos!$B$6:$G$66,6,0)</f>
        <v>146</v>
      </c>
      <c r="H11" s="25">
        <v>0.1</v>
      </c>
      <c r="I11" s="2">
        <f>TB_Vendas[[#This Row],[Preço Unitário]]*TB_Vendas[[#This Row],[Qtd]]</f>
        <v>146</v>
      </c>
      <c r="J11" s="1" t="s">
        <v>71</v>
      </c>
      <c r="M11" t="s">
        <v>134</v>
      </c>
    </row>
    <row r="12" spans="1:13">
      <c r="A12" s="4">
        <f>MONTH(TB_Vendas[[#This Row],[Data]])</f>
        <v>1</v>
      </c>
      <c r="B12" s="4" t="str">
        <f>PROPER(TEXT(DATE(,TB_Vendas[[#This Row],[Nº]],1),"Mmm"))</f>
        <v>Jan</v>
      </c>
      <c r="C12" s="3">
        <v>44952</v>
      </c>
      <c r="D12" s="4" t="s">
        <v>65</v>
      </c>
      <c r="E12" s="4" t="str">
        <f>_xlfn.XLOOKUP(TB_Vendas[[#This Row],[Código]],TB_Produtos[Código],TB_Produtos[Categoria])</f>
        <v>Vestuário</v>
      </c>
      <c r="F12" s="1">
        <v>2</v>
      </c>
      <c r="G12" s="5">
        <f>VLOOKUP(TB_Vendas[[#This Row],[Código]],Produtos!$B$6:$G$66,6,0)</f>
        <v>89.9</v>
      </c>
      <c r="H12" s="25">
        <v>0.1</v>
      </c>
      <c r="I12" s="2">
        <f>TB_Vendas[[#This Row],[Preço Unitário]]*TB_Vendas[[#This Row],[Qtd]]</f>
        <v>179.8</v>
      </c>
      <c r="J12" s="1" t="s">
        <v>71</v>
      </c>
      <c r="M12" t="s">
        <v>135</v>
      </c>
    </row>
    <row r="13" spans="1:13">
      <c r="A13" s="4">
        <f>MONTH(TB_Vendas[[#This Row],[Data]])</f>
        <v>1</v>
      </c>
      <c r="B13" s="4" t="str">
        <f>PROPER(TEXT(DATE(,TB_Vendas[[#This Row],[Nº]],1),"Mmm"))</f>
        <v>Jan</v>
      </c>
      <c r="C13" s="3">
        <v>44954</v>
      </c>
      <c r="D13" s="4" t="s">
        <v>63</v>
      </c>
      <c r="E13" s="4" t="str">
        <f>_xlfn.XLOOKUP(TB_Vendas[[#This Row],[Código]],TB_Produtos[Código],TB_Produtos[Categoria])</f>
        <v>Calçado</v>
      </c>
      <c r="F13" s="1">
        <v>2</v>
      </c>
      <c r="G13" s="5">
        <f>VLOOKUP(TB_Vendas[[#This Row],[Código]],Produtos!$B$6:$G$66,6,0)</f>
        <v>250</v>
      </c>
      <c r="H13" s="25">
        <v>0.1</v>
      </c>
      <c r="I13" s="2">
        <f>TB_Vendas[[#This Row],[Preço Unitário]]*TB_Vendas[[#This Row],[Qtd]]</f>
        <v>500</v>
      </c>
      <c r="J13" s="1" t="s">
        <v>74</v>
      </c>
      <c r="M13" t="s">
        <v>136</v>
      </c>
    </row>
    <row r="14" spans="1:13">
      <c r="A14" s="4">
        <f>MONTH(TB_Vendas[[#This Row],[Data]])</f>
        <v>1</v>
      </c>
      <c r="B14" s="4" t="str">
        <f>PROPER(TEXT(DATE(,TB_Vendas[[#This Row],[Nº]],1),"Mmm"))</f>
        <v>Jan</v>
      </c>
      <c r="C14" s="3">
        <v>44955</v>
      </c>
      <c r="D14" s="4" t="s">
        <v>44</v>
      </c>
      <c r="E14" s="4" t="str">
        <f>_xlfn.XLOOKUP(TB_Vendas[[#This Row],[Código]],TB_Produtos[Código],TB_Produtos[Categoria])</f>
        <v>Vestuário</v>
      </c>
      <c r="F14" s="1">
        <v>1</v>
      </c>
      <c r="G14" s="5">
        <f>VLOOKUP(TB_Vendas[[#This Row],[Código]],Produtos!$B$6:$G$66,6,0)</f>
        <v>39.9</v>
      </c>
      <c r="H14" s="25">
        <v>0.1</v>
      </c>
      <c r="I14" s="2">
        <f>TB_Vendas[[#This Row],[Preço Unitário]]*TB_Vendas[[#This Row],[Qtd]]</f>
        <v>39.9</v>
      </c>
      <c r="J14" s="1" t="s">
        <v>74</v>
      </c>
      <c r="M14" t="s">
        <v>137</v>
      </c>
    </row>
    <row r="15" spans="1:13">
      <c r="A15" s="4">
        <f>MONTH(TB_Vendas[[#This Row],[Data]])</f>
        <v>1</v>
      </c>
      <c r="B15" s="4" t="str">
        <f>PROPER(TEXT(DATE(,TB_Vendas[[#This Row],[Nº]],1),"Mmm"))</f>
        <v>Jan</v>
      </c>
      <c r="C15" s="3">
        <v>44956</v>
      </c>
      <c r="D15" s="4" t="s">
        <v>69</v>
      </c>
      <c r="E15" s="4" t="str">
        <f>_xlfn.XLOOKUP(TB_Vendas[[#This Row],[Código]],TB_Produtos[Código],TB_Produtos[Categoria])</f>
        <v>Vestuário</v>
      </c>
      <c r="F15" s="1">
        <v>1</v>
      </c>
      <c r="G15" s="5">
        <f>VLOOKUP(TB_Vendas[[#This Row],[Código]],Produtos!$B$6:$G$66,6,0)</f>
        <v>142.9</v>
      </c>
      <c r="H15" s="25">
        <v>0.1</v>
      </c>
      <c r="I15" s="2">
        <f>TB_Vendas[[#This Row],[Preço Unitário]]*TB_Vendas[[#This Row],[Qtd]]</f>
        <v>142.9</v>
      </c>
      <c r="J15" s="1" t="s">
        <v>112</v>
      </c>
      <c r="M15" t="s">
        <v>138</v>
      </c>
    </row>
    <row r="16" spans="1:13">
      <c r="A16" s="4">
        <f>MONTH(TB_Vendas[[#This Row],[Data]])</f>
        <v>2</v>
      </c>
      <c r="B16" s="4" t="str">
        <f>PROPER(TEXT(DATE(,TB_Vendas[[#This Row],[Nº]],1),"Mmm"))</f>
        <v>Fev</v>
      </c>
      <c r="C16" s="3">
        <v>44960</v>
      </c>
      <c r="D16" s="4" t="s">
        <v>53</v>
      </c>
      <c r="E16" s="4" t="str">
        <f>_xlfn.XLOOKUP(TB_Vendas[[#This Row],[Código]],TB_Produtos[Código],TB_Produtos[Categoria])</f>
        <v>Vestuário</v>
      </c>
      <c r="F16" s="1">
        <v>1</v>
      </c>
      <c r="G16" s="5">
        <f>VLOOKUP(TB_Vendas[[#This Row],[Código]],Produtos!$B$6:$G$66,6,0)</f>
        <v>300</v>
      </c>
      <c r="H16" s="25">
        <v>0.1</v>
      </c>
      <c r="I16" s="2">
        <f>TB_Vendas[[#This Row],[Preço Unitário]]*TB_Vendas[[#This Row],[Qtd]]</f>
        <v>300</v>
      </c>
      <c r="J16" s="1" t="s">
        <v>71</v>
      </c>
      <c r="M16" t="s">
        <v>139</v>
      </c>
    </row>
    <row r="17" spans="1:10">
      <c r="A17" s="4">
        <f>MONTH(TB_Vendas[[#This Row],[Data]])</f>
        <v>2</v>
      </c>
      <c r="B17" s="4" t="str">
        <f>PROPER(TEXT(DATE(,TB_Vendas[[#This Row],[Nº]],1),"Mmm"))</f>
        <v>Fev</v>
      </c>
      <c r="C17" s="3">
        <v>44962</v>
      </c>
      <c r="D17" s="4" t="s">
        <v>87</v>
      </c>
      <c r="E17" s="4" t="str">
        <f>_xlfn.XLOOKUP(TB_Vendas[[#This Row],[Código]],TB_Produtos[Código],TB_Produtos[Categoria])</f>
        <v>Vestuário</v>
      </c>
      <c r="F17" s="1">
        <v>2</v>
      </c>
      <c r="G17" s="5">
        <f>VLOOKUP(TB_Vendas[[#This Row],[Código]],Produtos!$B$6:$G$66,6,0)</f>
        <v>289.89999999999998</v>
      </c>
      <c r="H17" s="25">
        <v>0.15</v>
      </c>
      <c r="I17" s="2">
        <f>TB_Vendas[[#This Row],[Preço Unitário]]*TB_Vendas[[#This Row],[Qtd]]</f>
        <v>579.79999999999995</v>
      </c>
      <c r="J17" s="1" t="s">
        <v>112</v>
      </c>
    </row>
    <row r="18" spans="1:10">
      <c r="A18" s="4">
        <f>MONTH(TB_Vendas[[#This Row],[Data]])</f>
        <v>2</v>
      </c>
      <c r="B18" s="4" t="str">
        <f>PROPER(TEXT(DATE(,TB_Vendas[[#This Row],[Nº]],1),"Mmm"))</f>
        <v>Fev</v>
      </c>
      <c r="C18" s="3">
        <v>44975</v>
      </c>
      <c r="D18" s="4" t="s">
        <v>59</v>
      </c>
      <c r="E18" s="4" t="str">
        <f>_xlfn.XLOOKUP(TB_Vendas[[#This Row],[Código]],TB_Produtos[Código],TB_Produtos[Categoria])</f>
        <v>Calçado</v>
      </c>
      <c r="F18" s="1">
        <v>1</v>
      </c>
      <c r="G18" s="5">
        <f>VLOOKUP(TB_Vendas[[#This Row],[Código]],Produtos!$B$6:$G$66,6,0)</f>
        <v>249.9</v>
      </c>
      <c r="H18" s="25">
        <v>0</v>
      </c>
      <c r="I18" s="2">
        <f>TB_Vendas[[#This Row],[Preço Unitário]]*TB_Vendas[[#This Row],[Qtd]]</f>
        <v>249.9</v>
      </c>
      <c r="J18" s="1" t="s">
        <v>112</v>
      </c>
    </row>
    <row r="19" spans="1:10">
      <c r="A19" s="4">
        <f>MONTH(TB_Vendas[[#This Row],[Data]])</f>
        <v>2</v>
      </c>
      <c r="B19" s="4" t="str">
        <f>PROPER(TEXT(DATE(,TB_Vendas[[#This Row],[Nº]],1),"Mmm"))</f>
        <v>Fev</v>
      </c>
      <c r="C19" s="3">
        <v>44978</v>
      </c>
      <c r="D19" s="4" t="s">
        <v>44</v>
      </c>
      <c r="E19" s="4" t="str">
        <f>_xlfn.XLOOKUP(TB_Vendas[[#This Row],[Código]],TB_Produtos[Código],TB_Produtos[Categoria])</f>
        <v>Vestuário</v>
      </c>
      <c r="F19" s="1">
        <v>2</v>
      </c>
      <c r="G19" s="5">
        <f>VLOOKUP(TB_Vendas[[#This Row],[Código]],Produtos!$B$6:$G$66,6,0)</f>
        <v>39.9</v>
      </c>
      <c r="H19" s="25">
        <v>0.15</v>
      </c>
      <c r="I19" s="2">
        <f>TB_Vendas[[#This Row],[Preço Unitário]]*TB_Vendas[[#This Row],[Qtd]]</f>
        <v>79.8</v>
      </c>
      <c r="J19" s="1" t="s">
        <v>112</v>
      </c>
    </row>
    <row r="20" spans="1:10">
      <c r="A20" s="4">
        <f>MONTH(TB_Vendas[[#This Row],[Data]])</f>
        <v>2</v>
      </c>
      <c r="B20" s="4" t="str">
        <f>PROPER(TEXT(DATE(,TB_Vendas[[#This Row],[Nº]],1),"Mmm"))</f>
        <v>Fev</v>
      </c>
      <c r="C20" s="3">
        <v>44981</v>
      </c>
      <c r="D20" s="4" t="s">
        <v>84</v>
      </c>
      <c r="E20" s="4" t="str">
        <f>_xlfn.XLOOKUP(TB_Vendas[[#This Row],[Código]],TB_Produtos[Código],TB_Produtos[Categoria])</f>
        <v>Vestuário</v>
      </c>
      <c r="F20" s="1">
        <v>4</v>
      </c>
      <c r="G20" s="5">
        <f>VLOOKUP(TB_Vendas[[#This Row],[Código]],Produtos!$B$6:$G$66,6,0)</f>
        <v>289.89999999999998</v>
      </c>
      <c r="H20" s="25">
        <v>0.2</v>
      </c>
      <c r="I20" s="2">
        <f>TB_Vendas[[#This Row],[Preço Unitário]]*TB_Vendas[[#This Row],[Qtd]]</f>
        <v>1159.5999999999999</v>
      </c>
      <c r="J20" s="1" t="s">
        <v>112</v>
      </c>
    </row>
    <row r="21" spans="1:10">
      <c r="A21" s="4">
        <f>MONTH(TB_Vendas[[#This Row],[Data]])</f>
        <v>2</v>
      </c>
      <c r="B21" s="4" t="str">
        <f>PROPER(TEXT(DATE(,TB_Vendas[[#This Row],[Nº]],1),"Mmm"))</f>
        <v>Fev</v>
      </c>
      <c r="C21" s="3">
        <v>44982</v>
      </c>
      <c r="D21" s="4" t="s">
        <v>104</v>
      </c>
      <c r="E21" s="4" t="str">
        <f>_xlfn.XLOOKUP(TB_Vendas[[#This Row],[Código]],TB_Produtos[Código],TB_Produtos[Categoria])</f>
        <v>Vestuário</v>
      </c>
      <c r="F21" s="1">
        <v>3</v>
      </c>
      <c r="G21" s="5">
        <f>VLOOKUP(TB_Vendas[[#This Row],[Código]],Produtos!$B$6:$G$66,6,0)</f>
        <v>180</v>
      </c>
      <c r="H21" s="25">
        <v>0.15</v>
      </c>
      <c r="I21" s="2">
        <f>TB_Vendas[[#This Row],[Preço Unitário]]*TB_Vendas[[#This Row],[Qtd]]</f>
        <v>540</v>
      </c>
      <c r="J21" s="1" t="s">
        <v>74</v>
      </c>
    </row>
    <row r="22" spans="1:10">
      <c r="A22" s="4">
        <f>MONTH(TB_Vendas[[#This Row],[Data]])</f>
        <v>2</v>
      </c>
      <c r="B22" s="4" t="str">
        <f>PROPER(TEXT(DATE(,TB_Vendas[[#This Row],[Nº]],1),"Mmm"))</f>
        <v>Fev</v>
      </c>
      <c r="C22" s="3">
        <v>44983</v>
      </c>
      <c r="D22" s="4" t="s">
        <v>90</v>
      </c>
      <c r="E22" s="4" t="str">
        <f>_xlfn.XLOOKUP(TB_Vendas[[#This Row],[Código]],TB_Produtos[Código],TB_Produtos[Categoria])</f>
        <v>Vestuário</v>
      </c>
      <c r="F22" s="1">
        <v>2</v>
      </c>
      <c r="G22" s="5">
        <f>VLOOKUP(TB_Vendas[[#This Row],[Código]],Produtos!$B$6:$G$66,6,0)</f>
        <v>32.9</v>
      </c>
      <c r="H22" s="25">
        <v>0.15</v>
      </c>
      <c r="I22" s="2">
        <f>TB_Vendas[[#This Row],[Preço Unitário]]*TB_Vendas[[#This Row],[Qtd]]</f>
        <v>65.8</v>
      </c>
      <c r="J22" s="1" t="s">
        <v>72</v>
      </c>
    </row>
    <row r="23" spans="1:10">
      <c r="A23" s="4">
        <f>MONTH(TB_Vendas[[#This Row],[Data]])</f>
        <v>3</v>
      </c>
      <c r="B23" s="4" t="str">
        <f>PROPER(TEXT(DATE(,TB_Vendas[[#This Row],[Nº]],1),"Mmm"))</f>
        <v>Mar</v>
      </c>
      <c r="C23" s="3">
        <v>44986</v>
      </c>
      <c r="D23" s="4" t="s">
        <v>60</v>
      </c>
      <c r="E23" s="4" t="str">
        <f>_xlfn.XLOOKUP(TB_Vendas[[#This Row],[Código]],TB_Produtos[Código],TB_Produtos[Categoria])</f>
        <v>Calçado</v>
      </c>
      <c r="F23" s="1">
        <v>3</v>
      </c>
      <c r="G23" s="5">
        <f>VLOOKUP(TB_Vendas[[#This Row],[Código]],Produtos!$B$6:$G$66,6,0)</f>
        <v>255</v>
      </c>
      <c r="H23" s="25">
        <v>0.15</v>
      </c>
      <c r="I23" s="2">
        <f>TB_Vendas[[#This Row],[Preço Unitário]]*TB_Vendas[[#This Row],[Qtd]]</f>
        <v>765</v>
      </c>
      <c r="J23" s="1" t="s">
        <v>112</v>
      </c>
    </row>
    <row r="24" spans="1:10">
      <c r="A24" s="4">
        <f>MONTH(TB_Vendas[[#This Row],[Data]])</f>
        <v>3</v>
      </c>
      <c r="B24" s="4" t="str">
        <f>PROPER(TEXT(DATE(,TB_Vendas[[#This Row],[Nº]],1),"Mmm"))</f>
        <v>Mar</v>
      </c>
      <c r="C24" s="3">
        <v>44986</v>
      </c>
      <c r="D24" s="4" t="s">
        <v>69</v>
      </c>
      <c r="E24" s="4" t="str">
        <f>_xlfn.XLOOKUP(TB_Vendas[[#This Row],[Código]],TB_Produtos[Código],TB_Produtos[Categoria])</f>
        <v>Vestuário</v>
      </c>
      <c r="F24" s="1">
        <v>1</v>
      </c>
      <c r="G24" s="5">
        <f>VLOOKUP(TB_Vendas[[#This Row],[Código]],Produtos!$B$6:$G$66,6,0)</f>
        <v>142.9</v>
      </c>
      <c r="H24" s="25">
        <v>0.1</v>
      </c>
      <c r="I24" s="2">
        <f>TB_Vendas[[#This Row],[Preço Unitário]]*TB_Vendas[[#This Row],[Qtd]]</f>
        <v>142.9</v>
      </c>
      <c r="J24" s="1" t="s">
        <v>72</v>
      </c>
    </row>
    <row r="25" spans="1:10">
      <c r="A25" s="4">
        <f>MONTH(TB_Vendas[[#This Row],[Data]])</f>
        <v>3</v>
      </c>
      <c r="B25" s="4" t="str">
        <f>PROPER(TEXT(DATE(,TB_Vendas[[#This Row],[Nº]],1),"Mmm"))</f>
        <v>Mar</v>
      </c>
      <c r="C25" s="3">
        <v>44987</v>
      </c>
      <c r="D25" s="4" t="s">
        <v>40</v>
      </c>
      <c r="E25" s="4" t="str">
        <f>_xlfn.XLOOKUP(TB_Vendas[[#This Row],[Código]],TB_Produtos[Código],TB_Produtos[Categoria])</f>
        <v>Vestuário</v>
      </c>
      <c r="F25" s="1">
        <v>4</v>
      </c>
      <c r="G25" s="5">
        <f>VLOOKUP(TB_Vendas[[#This Row],[Código]],Produtos!$B$6:$G$66,6,0)</f>
        <v>92.9</v>
      </c>
      <c r="H25" s="25">
        <v>0.1</v>
      </c>
      <c r="I25" s="2">
        <f>TB_Vendas[[#This Row],[Preço Unitário]]*TB_Vendas[[#This Row],[Qtd]]</f>
        <v>371.6</v>
      </c>
      <c r="J25" s="1" t="s">
        <v>71</v>
      </c>
    </row>
    <row r="26" spans="1:10">
      <c r="A26" s="4">
        <f>MONTH(TB_Vendas[[#This Row],[Data]])</f>
        <v>3</v>
      </c>
      <c r="B26" s="4" t="str">
        <f>PROPER(TEXT(DATE(,TB_Vendas[[#This Row],[Nº]],1),"Mmm"))</f>
        <v>Mar</v>
      </c>
      <c r="C26" s="3">
        <v>44988</v>
      </c>
      <c r="D26" s="4" t="s">
        <v>79</v>
      </c>
      <c r="E26" s="4" t="str">
        <f>_xlfn.XLOOKUP(TB_Vendas[[#This Row],[Código]],TB_Produtos[Código],TB_Produtos[Categoria])</f>
        <v>Vestuário</v>
      </c>
      <c r="F26" s="1">
        <v>2</v>
      </c>
      <c r="G26" s="5">
        <f>VLOOKUP(TB_Vendas[[#This Row],[Código]],Produtos!$B$6:$G$66,6,0)</f>
        <v>54.9</v>
      </c>
      <c r="H26" s="25">
        <v>0.15</v>
      </c>
      <c r="I26" s="2">
        <f>TB_Vendas[[#This Row],[Preço Unitário]]*TB_Vendas[[#This Row],[Qtd]]</f>
        <v>109.8</v>
      </c>
      <c r="J26" s="1" t="s">
        <v>72</v>
      </c>
    </row>
    <row r="27" spans="1:10">
      <c r="A27" s="4">
        <f>MONTH(TB_Vendas[[#This Row],[Data]])</f>
        <v>3</v>
      </c>
      <c r="B27" s="4" t="str">
        <f>PROPER(TEXT(DATE(,TB_Vendas[[#This Row],[Nº]],1),"Mmm"))</f>
        <v>Mar</v>
      </c>
      <c r="C27" s="3">
        <v>44989</v>
      </c>
      <c r="D27" s="4" t="s">
        <v>69</v>
      </c>
      <c r="E27" s="4" t="str">
        <f>_xlfn.XLOOKUP(TB_Vendas[[#This Row],[Código]],TB_Produtos[Código],TB_Produtos[Categoria])</f>
        <v>Vestuário</v>
      </c>
      <c r="F27" s="1">
        <v>3</v>
      </c>
      <c r="G27" s="5">
        <f>VLOOKUP(TB_Vendas[[#This Row],[Código]],Produtos!$B$6:$G$66,6,0)</f>
        <v>142.9</v>
      </c>
      <c r="H27" s="25">
        <v>0.15</v>
      </c>
      <c r="I27" s="2">
        <f>TB_Vendas[[#This Row],[Preço Unitário]]*TB_Vendas[[#This Row],[Qtd]]</f>
        <v>428.70000000000005</v>
      </c>
      <c r="J27" s="1" t="s">
        <v>74</v>
      </c>
    </row>
    <row r="28" spans="1:10">
      <c r="A28" s="4">
        <f>MONTH(TB_Vendas[[#This Row],[Data]])</f>
        <v>3</v>
      </c>
      <c r="B28" s="4" t="str">
        <f>PROPER(TEXT(DATE(,TB_Vendas[[#This Row],[Nº]],1),"Mmm"))</f>
        <v>Mar</v>
      </c>
      <c r="C28" s="3">
        <v>44994</v>
      </c>
      <c r="D28" s="4" t="s">
        <v>58</v>
      </c>
      <c r="E28" s="4" t="str">
        <f>_xlfn.XLOOKUP(TB_Vendas[[#This Row],[Código]],TB_Produtos[Código],TB_Produtos[Categoria])</f>
        <v>Acessórios</v>
      </c>
      <c r="F28" s="1">
        <v>2</v>
      </c>
      <c r="G28" s="5">
        <f>VLOOKUP(TB_Vendas[[#This Row],[Código]],Produtos!$B$6:$G$66,6,0)</f>
        <v>120</v>
      </c>
      <c r="H28" s="25">
        <v>0.05</v>
      </c>
      <c r="I28" s="2">
        <f>TB_Vendas[[#This Row],[Preço Unitário]]*TB_Vendas[[#This Row],[Qtd]]</f>
        <v>240</v>
      </c>
      <c r="J28" s="1" t="s">
        <v>74</v>
      </c>
    </row>
    <row r="29" spans="1:10">
      <c r="A29" s="4">
        <f>MONTH(TB_Vendas[[#This Row],[Data]])</f>
        <v>3</v>
      </c>
      <c r="B29" s="4" t="str">
        <f>PROPER(TEXT(DATE(,TB_Vendas[[#This Row],[Nº]],1),"Mmm"))</f>
        <v>Mar</v>
      </c>
      <c r="C29" s="3">
        <v>44999</v>
      </c>
      <c r="D29" s="4" t="s">
        <v>32</v>
      </c>
      <c r="E29" s="4" t="str">
        <f>_xlfn.XLOOKUP(TB_Vendas[[#This Row],[Código]],TB_Produtos[Código],TB_Produtos[Categoria])</f>
        <v>Vestuário</v>
      </c>
      <c r="F29" s="1">
        <v>1</v>
      </c>
      <c r="G29" s="5">
        <f>VLOOKUP(TB_Vendas[[#This Row],[Código]],Produtos!$B$6:$G$66,6,0)</f>
        <v>65.900000000000006</v>
      </c>
      <c r="H29" s="25">
        <v>0.1</v>
      </c>
      <c r="I29" s="2">
        <f>TB_Vendas[[#This Row],[Preço Unitário]]*TB_Vendas[[#This Row],[Qtd]]</f>
        <v>65.900000000000006</v>
      </c>
      <c r="J29" s="1" t="s">
        <v>112</v>
      </c>
    </row>
    <row r="30" spans="1:10">
      <c r="A30" s="4">
        <f>MONTH(TB_Vendas[[#This Row],[Data]])</f>
        <v>3</v>
      </c>
      <c r="B30" s="4" t="str">
        <f>PROPER(TEXT(DATE(,TB_Vendas[[#This Row],[Nº]],1),"Mmm"))</f>
        <v>Mar</v>
      </c>
      <c r="C30" s="3">
        <v>45004</v>
      </c>
      <c r="D30" s="4" t="s">
        <v>88</v>
      </c>
      <c r="E30" s="4" t="str">
        <f>_xlfn.XLOOKUP(TB_Vendas[[#This Row],[Código]],TB_Produtos[Código],TB_Produtos[Categoria])</f>
        <v>Vestuário</v>
      </c>
      <c r="F30" s="1">
        <v>5</v>
      </c>
      <c r="G30" s="5">
        <f>VLOOKUP(TB_Vendas[[#This Row],[Código]],Produtos!$B$6:$G$66,6,0)</f>
        <v>32.9</v>
      </c>
      <c r="H30" s="25">
        <v>0.15</v>
      </c>
      <c r="I30" s="2">
        <f>TB_Vendas[[#This Row],[Preço Unitário]]*TB_Vendas[[#This Row],[Qtd]]</f>
        <v>164.5</v>
      </c>
      <c r="J30" s="1" t="s">
        <v>113</v>
      </c>
    </row>
    <row r="31" spans="1:10">
      <c r="A31" s="4">
        <f>MONTH(TB_Vendas[[#This Row],[Data]])</f>
        <v>3</v>
      </c>
      <c r="B31" s="4" t="str">
        <f>PROPER(TEXT(DATE(,TB_Vendas[[#This Row],[Nº]],1),"Mmm"))</f>
        <v>Mar</v>
      </c>
      <c r="C31" s="3">
        <v>45006</v>
      </c>
      <c r="D31" s="4" t="s">
        <v>103</v>
      </c>
      <c r="E31" s="4" t="str">
        <f>_xlfn.XLOOKUP(TB_Vendas[[#This Row],[Código]],TB_Produtos[Código],TB_Produtos[Categoria])</f>
        <v>Vestuário</v>
      </c>
      <c r="F31" s="1">
        <v>2</v>
      </c>
      <c r="G31" s="5">
        <f>VLOOKUP(TB_Vendas[[#This Row],[Código]],Produtos!$B$6:$G$66,6,0)</f>
        <v>180</v>
      </c>
      <c r="H31" s="25">
        <v>0.15</v>
      </c>
      <c r="I31" s="2">
        <f>TB_Vendas[[#This Row],[Preço Unitário]]*TB_Vendas[[#This Row],[Qtd]]</f>
        <v>360</v>
      </c>
      <c r="J31" s="1" t="s">
        <v>74</v>
      </c>
    </row>
    <row r="32" spans="1:10">
      <c r="A32" s="4">
        <f>MONTH(TB_Vendas[[#This Row],[Data]])</f>
        <v>3</v>
      </c>
      <c r="B32" s="4" t="str">
        <f>PROPER(TEXT(DATE(,TB_Vendas[[#This Row],[Nº]],1),"Mmm"))</f>
        <v>Mar</v>
      </c>
      <c r="C32" s="3">
        <v>45010</v>
      </c>
      <c r="D32" s="4" t="s">
        <v>57</v>
      </c>
      <c r="E32" s="4" t="str">
        <f>_xlfn.XLOOKUP(TB_Vendas[[#This Row],[Código]],TB_Produtos[Código],TB_Produtos[Categoria])</f>
        <v>Acessórios</v>
      </c>
      <c r="F32" s="1">
        <v>3</v>
      </c>
      <c r="G32" s="5">
        <f>VLOOKUP(TB_Vendas[[#This Row],[Código]],Produtos!$B$6:$G$66,6,0)</f>
        <v>349.9</v>
      </c>
      <c r="H32" s="25">
        <v>0.15</v>
      </c>
      <c r="I32" s="2">
        <f>TB_Vendas[[#This Row],[Preço Unitário]]*TB_Vendas[[#This Row],[Qtd]]</f>
        <v>1049.6999999999998</v>
      </c>
      <c r="J32" s="1" t="s">
        <v>72</v>
      </c>
    </row>
    <row r="33" spans="1:10">
      <c r="A33" s="4">
        <f>MONTH(TB_Vendas[[#This Row],[Data]])</f>
        <v>4</v>
      </c>
      <c r="B33" s="4" t="str">
        <f>PROPER(TEXT(DATE(,TB_Vendas[[#This Row],[Nº]],1),"Mmm"))</f>
        <v>Abr</v>
      </c>
      <c r="C33" s="3">
        <v>45018</v>
      </c>
      <c r="D33" s="4" t="s">
        <v>82</v>
      </c>
      <c r="E33" s="4" t="str">
        <f>_xlfn.XLOOKUP(TB_Vendas[[#This Row],[Código]],TB_Produtos[Código],TB_Produtos[Categoria])</f>
        <v>Vestuário</v>
      </c>
      <c r="F33" s="1">
        <v>1</v>
      </c>
      <c r="G33" s="5">
        <f>VLOOKUP(TB_Vendas[[#This Row],[Código]],Produtos!$B$6:$G$66,6,0)</f>
        <v>72.5</v>
      </c>
      <c r="H33" s="25">
        <v>0.1</v>
      </c>
      <c r="I33" s="2">
        <f>TB_Vendas[[#This Row],[Preço Unitário]]*TB_Vendas[[#This Row],[Qtd]]</f>
        <v>72.5</v>
      </c>
      <c r="J33" s="1" t="s">
        <v>71</v>
      </c>
    </row>
    <row r="34" spans="1:10">
      <c r="A34" s="4">
        <f>MONTH(TB_Vendas[[#This Row],[Data]])</f>
        <v>4</v>
      </c>
      <c r="B34" s="4" t="str">
        <f>PROPER(TEXT(DATE(,TB_Vendas[[#This Row],[Nº]],1),"Mmm"))</f>
        <v>Abr</v>
      </c>
      <c r="C34" s="3">
        <v>45020</v>
      </c>
      <c r="D34" s="4" t="s">
        <v>55</v>
      </c>
      <c r="E34" s="4" t="str">
        <f>_xlfn.XLOOKUP(TB_Vendas[[#This Row],[Código]],TB_Produtos[Código],TB_Produtos[Categoria])</f>
        <v>Vestuário</v>
      </c>
      <c r="F34" s="1">
        <v>4</v>
      </c>
      <c r="G34" s="5">
        <f>VLOOKUP(TB_Vendas[[#This Row],[Código]],Produtos!$B$6:$G$66,6,0)</f>
        <v>259.89999999999998</v>
      </c>
      <c r="H34" s="25">
        <v>0.2</v>
      </c>
      <c r="I34" s="2">
        <f>TB_Vendas[[#This Row],[Preço Unitário]]*TB_Vendas[[#This Row],[Qtd]]</f>
        <v>1039.5999999999999</v>
      </c>
      <c r="J34" s="1" t="s">
        <v>72</v>
      </c>
    </row>
    <row r="35" spans="1:10">
      <c r="A35" s="4">
        <f>MONTH(TB_Vendas[[#This Row],[Data]])</f>
        <v>4</v>
      </c>
      <c r="B35" s="4" t="str">
        <f>PROPER(TEXT(DATE(,TB_Vendas[[#This Row],[Nº]],1),"Mmm"))</f>
        <v>Abr</v>
      </c>
      <c r="C35" s="3">
        <v>45024</v>
      </c>
      <c r="D35" s="4" t="s">
        <v>47</v>
      </c>
      <c r="E35" s="4" t="str">
        <f>_xlfn.XLOOKUP(TB_Vendas[[#This Row],[Código]],TB_Produtos[Código],TB_Produtos[Categoria])</f>
        <v>Vestuário</v>
      </c>
      <c r="F35" s="1">
        <v>3</v>
      </c>
      <c r="G35" s="5">
        <f>VLOOKUP(TB_Vendas[[#This Row],[Código]],Produtos!$B$6:$G$66,6,0)</f>
        <v>25.9</v>
      </c>
      <c r="H35" s="25">
        <v>0.15</v>
      </c>
      <c r="I35" s="2">
        <f>TB_Vendas[[#This Row],[Preço Unitário]]*TB_Vendas[[#This Row],[Qtd]]</f>
        <v>77.699999999999989</v>
      </c>
      <c r="J35" s="1" t="s">
        <v>74</v>
      </c>
    </row>
    <row r="36" spans="1:10">
      <c r="A36" s="4">
        <f>MONTH(TB_Vendas[[#This Row],[Data]])</f>
        <v>4</v>
      </c>
      <c r="B36" s="4" t="str">
        <f>PROPER(TEXT(DATE(,TB_Vendas[[#This Row],[Nº]],1),"Mmm"))</f>
        <v>Abr</v>
      </c>
      <c r="C36" s="3">
        <v>45027</v>
      </c>
      <c r="D36" s="4" t="s">
        <v>35</v>
      </c>
      <c r="E36" s="4" t="str">
        <f>_xlfn.XLOOKUP(TB_Vendas[[#This Row],[Código]],TB_Produtos[Código],TB_Produtos[Categoria])</f>
        <v>Acessórios</v>
      </c>
      <c r="F36" s="1">
        <v>2</v>
      </c>
      <c r="G36" s="5">
        <f>VLOOKUP(TB_Vendas[[#This Row],[Código]],Produtos!$B$6:$G$66,6,0)</f>
        <v>145</v>
      </c>
      <c r="H36" s="25">
        <v>0.05</v>
      </c>
      <c r="I36" s="2">
        <f>TB_Vendas[[#This Row],[Preço Unitário]]*TB_Vendas[[#This Row],[Qtd]]</f>
        <v>290</v>
      </c>
      <c r="J36" s="1" t="s">
        <v>72</v>
      </c>
    </row>
    <row r="37" spans="1:10">
      <c r="A37" s="4">
        <f>MONTH(TB_Vendas[[#This Row],[Data]])</f>
        <v>4</v>
      </c>
      <c r="B37" s="4" t="str">
        <f>PROPER(TEXT(DATE(,TB_Vendas[[#This Row],[Nº]],1),"Mmm"))</f>
        <v>Abr</v>
      </c>
      <c r="C37" s="3">
        <v>45028</v>
      </c>
      <c r="D37" s="4" t="s">
        <v>37</v>
      </c>
      <c r="E37" s="4" t="str">
        <f>_xlfn.XLOOKUP(TB_Vendas[[#This Row],[Código]],TB_Produtos[Código],TB_Produtos[Categoria])</f>
        <v>Acessórios</v>
      </c>
      <c r="F37" s="1">
        <v>1</v>
      </c>
      <c r="G37" s="5">
        <f>VLOOKUP(TB_Vendas[[#This Row],[Código]],Produtos!$B$6:$G$66,6,0)</f>
        <v>39.9</v>
      </c>
      <c r="H37" s="25">
        <v>0</v>
      </c>
      <c r="I37" s="2">
        <f>TB_Vendas[[#This Row],[Preço Unitário]]*TB_Vendas[[#This Row],[Qtd]]</f>
        <v>39.9</v>
      </c>
      <c r="J37" s="1" t="s">
        <v>74</v>
      </c>
    </row>
    <row r="38" spans="1:10">
      <c r="A38" s="4">
        <f>MONTH(TB_Vendas[[#This Row],[Data]])</f>
        <v>4</v>
      </c>
      <c r="B38" s="4" t="str">
        <f>PROPER(TEXT(DATE(,TB_Vendas[[#This Row],[Nº]],1),"Mmm"))</f>
        <v>Abr</v>
      </c>
      <c r="C38" s="3">
        <v>45029</v>
      </c>
      <c r="D38" s="4" t="s">
        <v>57</v>
      </c>
      <c r="E38" s="4" t="str">
        <f>_xlfn.XLOOKUP(TB_Vendas[[#This Row],[Código]],TB_Produtos[Código],TB_Produtos[Categoria])</f>
        <v>Acessórios</v>
      </c>
      <c r="F38" s="1">
        <v>3</v>
      </c>
      <c r="G38" s="5">
        <f>VLOOKUP(TB_Vendas[[#This Row],[Código]],Produtos!$B$6:$G$66,6,0)</f>
        <v>349.9</v>
      </c>
      <c r="H38" s="25">
        <v>0.15</v>
      </c>
      <c r="I38" s="2">
        <f>TB_Vendas[[#This Row],[Preço Unitário]]*TB_Vendas[[#This Row],[Qtd]]</f>
        <v>1049.6999999999998</v>
      </c>
      <c r="J38" s="1" t="s">
        <v>112</v>
      </c>
    </row>
    <row r="39" spans="1:10">
      <c r="A39" s="4">
        <f>MONTH(TB_Vendas[[#This Row],[Data]])</f>
        <v>4</v>
      </c>
      <c r="B39" s="4" t="str">
        <f>PROPER(TEXT(DATE(,TB_Vendas[[#This Row],[Nº]],1),"Mmm"))</f>
        <v>Abr</v>
      </c>
      <c r="C39" s="3">
        <v>45031</v>
      </c>
      <c r="D39" s="4" t="s">
        <v>99</v>
      </c>
      <c r="E39" s="4" t="str">
        <f>_xlfn.XLOOKUP(TB_Vendas[[#This Row],[Código]],TB_Produtos[Código],TB_Produtos[Categoria])</f>
        <v>Calçado</v>
      </c>
      <c r="F39" s="1">
        <v>4</v>
      </c>
      <c r="G39" s="5">
        <f>VLOOKUP(TB_Vendas[[#This Row],[Código]],Produtos!$B$6:$G$66,6,0)</f>
        <v>89.9</v>
      </c>
      <c r="H39" s="25">
        <v>0.15</v>
      </c>
      <c r="I39" s="2">
        <f>TB_Vendas[[#This Row],[Preço Unitário]]*TB_Vendas[[#This Row],[Qtd]]</f>
        <v>359.6</v>
      </c>
      <c r="J39" s="1" t="s">
        <v>72</v>
      </c>
    </row>
    <row r="40" spans="1:10">
      <c r="A40" s="4">
        <f>MONTH(TB_Vendas[[#This Row],[Data]])</f>
        <v>4</v>
      </c>
      <c r="B40" s="4" t="str">
        <f>PROPER(TEXT(DATE(,TB_Vendas[[#This Row],[Nº]],1),"Mmm"))</f>
        <v>Abr</v>
      </c>
      <c r="C40" s="3">
        <v>45038</v>
      </c>
      <c r="D40" s="4" t="s">
        <v>96</v>
      </c>
      <c r="E40" s="4" t="str">
        <f>_xlfn.XLOOKUP(TB_Vendas[[#This Row],[Código]],TB_Produtos[Código],TB_Produtos[Categoria])</f>
        <v>Calçado</v>
      </c>
      <c r="F40" s="1">
        <v>2</v>
      </c>
      <c r="G40" s="5">
        <f>VLOOKUP(TB_Vendas[[#This Row],[Código]],Produtos!$B$6:$G$66,6,0)</f>
        <v>89.9</v>
      </c>
      <c r="H40" s="25">
        <v>0.1</v>
      </c>
      <c r="I40" s="2">
        <f>TB_Vendas[[#This Row],[Preço Unitário]]*TB_Vendas[[#This Row],[Qtd]]</f>
        <v>179.8</v>
      </c>
      <c r="J40" s="1" t="s">
        <v>112</v>
      </c>
    </row>
    <row r="41" spans="1:10">
      <c r="A41" s="4">
        <f>MONTH(TB_Vendas[[#This Row],[Data]])</f>
        <v>4</v>
      </c>
      <c r="B41" s="4" t="str">
        <f>PROPER(TEXT(DATE(,TB_Vendas[[#This Row],[Nº]],1),"Mmm"))</f>
        <v>Abr</v>
      </c>
      <c r="C41" s="3">
        <v>45039</v>
      </c>
      <c r="D41" s="4" t="s">
        <v>33</v>
      </c>
      <c r="E41" s="4" t="str">
        <f>_xlfn.XLOOKUP(TB_Vendas[[#This Row],[Código]],TB_Produtos[Código],TB_Produtos[Categoria])</f>
        <v>Vestuário</v>
      </c>
      <c r="F41" s="1">
        <v>3</v>
      </c>
      <c r="G41" s="5">
        <f>VLOOKUP(TB_Vendas[[#This Row],[Código]],Produtos!$B$6:$G$66,6,0)</f>
        <v>69.900000000000006</v>
      </c>
      <c r="H41" s="25">
        <v>0.2</v>
      </c>
      <c r="I41" s="2">
        <f>TB_Vendas[[#This Row],[Preço Unitário]]*TB_Vendas[[#This Row],[Qtd]]</f>
        <v>209.70000000000002</v>
      </c>
      <c r="J41" s="1" t="s">
        <v>72</v>
      </c>
    </row>
    <row r="42" spans="1:10">
      <c r="A42" s="4">
        <f>MONTH(TB_Vendas[[#This Row],[Data]])</f>
        <v>4</v>
      </c>
      <c r="B42" s="4" t="str">
        <f>PROPER(TEXT(DATE(,TB_Vendas[[#This Row],[Nº]],1),"Mmm"))</f>
        <v>Abr</v>
      </c>
      <c r="C42" s="3">
        <v>45042</v>
      </c>
      <c r="D42" s="4" t="s">
        <v>35</v>
      </c>
      <c r="E42" s="4" t="str">
        <f>_xlfn.XLOOKUP(TB_Vendas[[#This Row],[Código]],TB_Produtos[Código],TB_Produtos[Categoria])</f>
        <v>Acessórios</v>
      </c>
      <c r="F42" s="1">
        <v>1</v>
      </c>
      <c r="G42" s="5">
        <f>VLOOKUP(TB_Vendas[[#This Row],[Código]],Produtos!$B$6:$G$66,6,0)</f>
        <v>145</v>
      </c>
      <c r="H42" s="25">
        <v>0</v>
      </c>
      <c r="I42" s="2">
        <f>TB_Vendas[[#This Row],[Preço Unitário]]*TB_Vendas[[#This Row],[Qtd]]</f>
        <v>145</v>
      </c>
      <c r="J42" s="1" t="s">
        <v>113</v>
      </c>
    </row>
    <row r="43" spans="1:10">
      <c r="A43" s="4">
        <f>MONTH(TB_Vendas[[#This Row],[Data]])</f>
        <v>4</v>
      </c>
      <c r="B43" s="4" t="str">
        <f>PROPER(TEXT(DATE(,TB_Vendas[[#This Row],[Nº]],1),"Mmm"))</f>
        <v>Abr</v>
      </c>
      <c r="C43" s="3">
        <v>45043</v>
      </c>
      <c r="D43" s="4" t="s">
        <v>42</v>
      </c>
      <c r="E43" s="4" t="str">
        <f>_xlfn.XLOOKUP(TB_Vendas[[#This Row],[Código]],TB_Produtos[Código],TB_Produtos[Categoria])</f>
        <v>Vestuário</v>
      </c>
      <c r="F43" s="1">
        <v>4</v>
      </c>
      <c r="G43" s="5">
        <f>VLOOKUP(TB_Vendas[[#This Row],[Código]],Produtos!$B$6:$G$66,6,0)</f>
        <v>46.9</v>
      </c>
      <c r="H43" s="25">
        <v>0.2</v>
      </c>
      <c r="I43" s="2">
        <f>TB_Vendas[[#This Row],[Preço Unitário]]*TB_Vendas[[#This Row],[Qtd]]</f>
        <v>187.6</v>
      </c>
      <c r="J43" s="1" t="s">
        <v>72</v>
      </c>
    </row>
    <row r="44" spans="1:10">
      <c r="A44" s="4">
        <f>MONTH(TB_Vendas[[#This Row],[Data]])</f>
        <v>5</v>
      </c>
      <c r="B44" s="4" t="str">
        <f>PROPER(TEXT(DATE(,TB_Vendas[[#This Row],[Nº]],1),"Mmm"))</f>
        <v>Mai</v>
      </c>
      <c r="C44" s="3">
        <v>45054</v>
      </c>
      <c r="D44" s="4" t="s">
        <v>80</v>
      </c>
      <c r="E44" s="4" t="str">
        <f>_xlfn.XLOOKUP(TB_Vendas[[#This Row],[Código]],TB_Produtos[Código],TB_Produtos[Categoria])</f>
        <v>Vestuário</v>
      </c>
      <c r="F44" s="1">
        <v>2</v>
      </c>
      <c r="G44" s="5">
        <f>VLOOKUP(TB_Vendas[[#This Row],[Código]],Produtos!$B$6:$G$66,6,0)</f>
        <v>72.5</v>
      </c>
      <c r="H44" s="25">
        <v>0.15</v>
      </c>
      <c r="I44" s="2">
        <f>TB_Vendas[[#This Row],[Preço Unitário]]*TB_Vendas[[#This Row],[Qtd]]</f>
        <v>145</v>
      </c>
      <c r="J44" s="1" t="s">
        <v>113</v>
      </c>
    </row>
    <row r="45" spans="1:10">
      <c r="A45" s="4">
        <f>MONTH(TB_Vendas[[#This Row],[Data]])</f>
        <v>5</v>
      </c>
      <c r="B45" s="4" t="str">
        <f>PROPER(TEXT(DATE(,TB_Vendas[[#This Row],[Nº]],1),"Mmm"))</f>
        <v>Mai</v>
      </c>
      <c r="C45" s="3">
        <v>45055</v>
      </c>
      <c r="D45" s="4" t="s">
        <v>68</v>
      </c>
      <c r="E45" s="4" t="str">
        <f>_xlfn.XLOOKUP(TB_Vendas[[#This Row],[Código]],TB_Produtos[Código],TB_Produtos[Categoria])</f>
        <v>Vestuário</v>
      </c>
      <c r="F45" s="1">
        <v>3</v>
      </c>
      <c r="G45" s="5">
        <f>VLOOKUP(TB_Vendas[[#This Row],[Código]],Produtos!$B$6:$G$66,6,0)</f>
        <v>140</v>
      </c>
      <c r="H45" s="25">
        <v>0.2</v>
      </c>
      <c r="I45" s="2">
        <f>TB_Vendas[[#This Row],[Preço Unitário]]*TB_Vendas[[#This Row],[Qtd]]</f>
        <v>420</v>
      </c>
      <c r="J45" s="1" t="s">
        <v>112</v>
      </c>
    </row>
    <row r="46" spans="1:10">
      <c r="A46" s="4">
        <f>MONTH(TB_Vendas[[#This Row],[Data]])</f>
        <v>5</v>
      </c>
      <c r="B46" s="4" t="str">
        <f>PROPER(TEXT(DATE(,TB_Vendas[[#This Row],[Nº]],1),"Mmm"))</f>
        <v>Mai</v>
      </c>
      <c r="C46" s="3">
        <v>45056</v>
      </c>
      <c r="D46" s="4" t="s">
        <v>66</v>
      </c>
      <c r="E46" s="4" t="str">
        <f>_xlfn.XLOOKUP(TB_Vendas[[#This Row],[Código]],TB_Produtos[Código],TB_Produtos[Categoria])</f>
        <v>Vestuário</v>
      </c>
      <c r="F46" s="1">
        <v>1</v>
      </c>
      <c r="G46" s="5">
        <f>VLOOKUP(TB_Vendas[[#This Row],[Código]],Produtos!$B$6:$G$66,6,0)</f>
        <v>91.4</v>
      </c>
      <c r="H46" s="25">
        <v>0.1</v>
      </c>
      <c r="I46" s="2">
        <f>TB_Vendas[[#This Row],[Preço Unitário]]*TB_Vendas[[#This Row],[Qtd]]</f>
        <v>91.4</v>
      </c>
      <c r="J46" s="1" t="s">
        <v>74</v>
      </c>
    </row>
    <row r="47" spans="1:10">
      <c r="A47" s="4">
        <f>MONTH(TB_Vendas[[#This Row],[Data]])</f>
        <v>5</v>
      </c>
      <c r="B47" s="4" t="str">
        <f>PROPER(TEXT(DATE(,TB_Vendas[[#This Row],[Nº]],1),"Mmm"))</f>
        <v>Mai</v>
      </c>
      <c r="C47" s="3">
        <v>45057</v>
      </c>
      <c r="D47" s="4" t="s">
        <v>57</v>
      </c>
      <c r="E47" s="4" t="str">
        <f>_xlfn.XLOOKUP(TB_Vendas[[#This Row],[Código]],TB_Produtos[Código],TB_Produtos[Categoria])</f>
        <v>Acessórios</v>
      </c>
      <c r="F47" s="1">
        <v>2</v>
      </c>
      <c r="G47" s="5">
        <f>VLOOKUP(TB_Vendas[[#This Row],[Código]],Produtos!$B$6:$G$66,6,0)</f>
        <v>349.9</v>
      </c>
      <c r="H47" s="25">
        <v>0.05</v>
      </c>
      <c r="I47" s="2">
        <f>TB_Vendas[[#This Row],[Preço Unitário]]*TB_Vendas[[#This Row],[Qtd]]</f>
        <v>699.8</v>
      </c>
      <c r="J47" s="1" t="s">
        <v>112</v>
      </c>
    </row>
    <row r="48" spans="1:10">
      <c r="A48" s="4">
        <f>MONTH(TB_Vendas[[#This Row],[Data]])</f>
        <v>5</v>
      </c>
      <c r="B48" s="4" t="str">
        <f>PROPER(TEXT(DATE(,TB_Vendas[[#This Row],[Nº]],1),"Mmm"))</f>
        <v>Mai</v>
      </c>
      <c r="C48" s="3">
        <v>45058</v>
      </c>
      <c r="D48" s="4" t="s">
        <v>32</v>
      </c>
      <c r="E48" s="4" t="str">
        <f>_xlfn.XLOOKUP(TB_Vendas[[#This Row],[Código]],TB_Produtos[Código],TB_Produtos[Categoria])</f>
        <v>Vestuário</v>
      </c>
      <c r="F48" s="1">
        <v>3</v>
      </c>
      <c r="G48" s="5">
        <f>VLOOKUP(TB_Vendas[[#This Row],[Código]],Produtos!$B$6:$G$66,6,0)</f>
        <v>65.900000000000006</v>
      </c>
      <c r="H48" s="25">
        <v>0.15</v>
      </c>
      <c r="I48" s="2">
        <f>TB_Vendas[[#This Row],[Preço Unitário]]*TB_Vendas[[#This Row],[Qtd]]</f>
        <v>197.70000000000002</v>
      </c>
      <c r="J48" s="1" t="s">
        <v>74</v>
      </c>
    </row>
    <row r="49" spans="1:10">
      <c r="A49" s="4">
        <f>MONTH(TB_Vendas[[#This Row],[Data]])</f>
        <v>5</v>
      </c>
      <c r="B49" s="4" t="str">
        <f>PROPER(TEXT(DATE(,TB_Vendas[[#This Row],[Nº]],1),"Mmm"))</f>
        <v>Mai</v>
      </c>
      <c r="C49" s="3">
        <v>45061</v>
      </c>
      <c r="D49" s="4" t="s">
        <v>66</v>
      </c>
      <c r="E49" s="4" t="str">
        <f>_xlfn.XLOOKUP(TB_Vendas[[#This Row],[Código]],TB_Produtos[Código],TB_Produtos[Categoria])</f>
        <v>Vestuário</v>
      </c>
      <c r="F49" s="1">
        <v>2</v>
      </c>
      <c r="G49" s="5">
        <f>VLOOKUP(TB_Vendas[[#This Row],[Código]],Produtos!$B$6:$G$66,6,0)</f>
        <v>91.4</v>
      </c>
      <c r="H49" s="25">
        <v>0.15</v>
      </c>
      <c r="I49" s="2">
        <f>TB_Vendas[[#This Row],[Preço Unitário]]*TB_Vendas[[#This Row],[Qtd]]</f>
        <v>182.8</v>
      </c>
      <c r="J49" s="1" t="s">
        <v>72</v>
      </c>
    </row>
    <row r="50" spans="1:10">
      <c r="A50" s="4">
        <f>MONTH(TB_Vendas[[#This Row],[Data]])</f>
        <v>5</v>
      </c>
      <c r="B50" s="4" t="str">
        <f>PROPER(TEXT(DATE(,TB_Vendas[[#This Row],[Nº]],1),"Mmm"))</f>
        <v>Mai</v>
      </c>
      <c r="C50" s="3">
        <v>45064</v>
      </c>
      <c r="D50" s="4" t="s">
        <v>36</v>
      </c>
      <c r="E50" s="4" t="str">
        <f>_xlfn.XLOOKUP(TB_Vendas[[#This Row],[Código]],TB_Produtos[Código],TB_Produtos[Categoria])</f>
        <v>Acessórios</v>
      </c>
      <c r="F50" s="1">
        <v>4</v>
      </c>
      <c r="G50" s="5">
        <f>VLOOKUP(TB_Vendas[[#This Row],[Código]],Produtos!$B$6:$G$66,6,0)</f>
        <v>259.89999999999998</v>
      </c>
      <c r="H50" s="25">
        <v>0.15</v>
      </c>
      <c r="I50" s="2">
        <f>TB_Vendas[[#This Row],[Preço Unitário]]*TB_Vendas[[#This Row],[Qtd]]</f>
        <v>1039.5999999999999</v>
      </c>
      <c r="J50" s="1" t="s">
        <v>74</v>
      </c>
    </row>
    <row r="51" spans="1:10">
      <c r="A51" s="4">
        <f>MONTH(TB_Vendas[[#This Row],[Data]])</f>
        <v>6</v>
      </c>
      <c r="B51" s="4" t="str">
        <f>PROPER(TEXT(DATE(,TB_Vendas[[#This Row],[Nº]],1),"Mmm"))</f>
        <v>Jun</v>
      </c>
      <c r="C51" s="3">
        <v>45084</v>
      </c>
      <c r="D51" s="4" t="s">
        <v>35</v>
      </c>
      <c r="E51" s="4" t="str">
        <f>_xlfn.XLOOKUP(TB_Vendas[[#This Row],[Código]],TB_Produtos[Código],TB_Produtos[Categoria])</f>
        <v>Acessórios</v>
      </c>
      <c r="F51" s="1">
        <v>3</v>
      </c>
      <c r="G51" s="5">
        <f>VLOOKUP(TB_Vendas[[#This Row],[Código]],Produtos!$B$6:$G$66,6,0)</f>
        <v>145</v>
      </c>
      <c r="H51" s="25">
        <v>0.15</v>
      </c>
      <c r="I51" s="2">
        <f>TB_Vendas[[#This Row],[Preço Unitário]]*TB_Vendas[[#This Row],[Qtd]]</f>
        <v>435</v>
      </c>
      <c r="J51" s="1" t="s">
        <v>72</v>
      </c>
    </row>
    <row r="52" spans="1:10">
      <c r="A52" s="4">
        <f>MONTH(TB_Vendas[[#This Row],[Data]])</f>
        <v>6</v>
      </c>
      <c r="B52" s="4" t="str">
        <f>PROPER(TEXT(DATE(,TB_Vendas[[#This Row],[Nº]],1),"Mmm"))</f>
        <v>Jun</v>
      </c>
      <c r="C52" s="3">
        <v>45084</v>
      </c>
      <c r="D52" s="4" t="s">
        <v>69</v>
      </c>
      <c r="E52" s="4" t="str">
        <f>_xlfn.XLOOKUP(TB_Vendas[[#This Row],[Código]],TB_Produtos[Código],TB_Produtos[Categoria])</f>
        <v>Vestuário</v>
      </c>
      <c r="F52" s="1">
        <v>2</v>
      </c>
      <c r="G52" s="5">
        <f>VLOOKUP(TB_Vendas[[#This Row],[Código]],Produtos!$B$6:$G$66,6,0)</f>
        <v>142.9</v>
      </c>
      <c r="H52" s="25">
        <v>0.1</v>
      </c>
      <c r="I52" s="2">
        <f>TB_Vendas[[#This Row],[Preço Unitário]]*TB_Vendas[[#This Row],[Qtd]]</f>
        <v>285.8</v>
      </c>
      <c r="J52" s="1" t="s">
        <v>71</v>
      </c>
    </row>
    <row r="53" spans="1:10">
      <c r="A53" s="4">
        <f>MONTH(TB_Vendas[[#This Row],[Data]])</f>
        <v>6</v>
      </c>
      <c r="B53" s="4" t="str">
        <f>PROPER(TEXT(DATE(,TB_Vendas[[#This Row],[Nº]],1),"Mmm"))</f>
        <v>Jun</v>
      </c>
      <c r="C53" s="3">
        <v>45086</v>
      </c>
      <c r="D53" s="4" t="s">
        <v>103</v>
      </c>
      <c r="E53" s="4" t="str">
        <f>_xlfn.XLOOKUP(TB_Vendas[[#This Row],[Código]],TB_Produtos[Código],TB_Produtos[Categoria])</f>
        <v>Vestuário</v>
      </c>
      <c r="F53" s="1">
        <v>2</v>
      </c>
      <c r="G53" s="5">
        <f>VLOOKUP(TB_Vendas[[#This Row],[Código]],Produtos!$B$6:$G$66,6,0)</f>
        <v>180</v>
      </c>
      <c r="H53" s="25">
        <v>0.15</v>
      </c>
      <c r="I53" s="2">
        <f>TB_Vendas[[#This Row],[Preço Unitário]]*TB_Vendas[[#This Row],[Qtd]]</f>
        <v>360</v>
      </c>
      <c r="J53" s="1" t="s">
        <v>72</v>
      </c>
    </row>
    <row r="54" spans="1:10">
      <c r="A54" s="4">
        <f>MONTH(TB_Vendas[[#This Row],[Data]])</f>
        <v>6</v>
      </c>
      <c r="B54" s="4" t="str">
        <f>PROPER(TEXT(DATE(,TB_Vendas[[#This Row],[Nº]],1),"Mmm"))</f>
        <v>Jun</v>
      </c>
      <c r="C54" s="3">
        <v>45086</v>
      </c>
      <c r="D54" s="4" t="s">
        <v>46</v>
      </c>
      <c r="E54" s="4" t="str">
        <f>_xlfn.XLOOKUP(TB_Vendas[[#This Row],[Código]],TB_Produtos[Código],TB_Produtos[Categoria])</f>
        <v>Vestuário</v>
      </c>
      <c r="F54" s="1">
        <v>2</v>
      </c>
      <c r="G54" s="5">
        <f>VLOOKUP(TB_Vendas[[#This Row],[Código]],Produtos!$B$6:$G$66,6,0)</f>
        <v>42.5</v>
      </c>
      <c r="H54" s="25">
        <v>0.1</v>
      </c>
      <c r="I54" s="2">
        <f>TB_Vendas[[#This Row],[Preço Unitário]]*TB_Vendas[[#This Row],[Qtd]]</f>
        <v>85</v>
      </c>
      <c r="J54" s="1" t="s">
        <v>71</v>
      </c>
    </row>
    <row r="55" spans="1:10">
      <c r="A55" s="4">
        <f>MONTH(TB_Vendas[[#This Row],[Data]])</f>
        <v>6</v>
      </c>
      <c r="B55" s="4" t="str">
        <f>PROPER(TEXT(DATE(,TB_Vendas[[#This Row],[Nº]],1),"Mmm"))</f>
        <v>Jun</v>
      </c>
      <c r="C55" s="3">
        <v>45088</v>
      </c>
      <c r="D55" s="4" t="s">
        <v>32</v>
      </c>
      <c r="E55" s="4" t="str">
        <f>_xlfn.XLOOKUP(TB_Vendas[[#This Row],[Código]],TB_Produtos[Código],TB_Produtos[Categoria])</f>
        <v>Vestuário</v>
      </c>
      <c r="F55" s="1">
        <v>1</v>
      </c>
      <c r="G55" s="5">
        <f>VLOOKUP(TB_Vendas[[#This Row],[Código]],Produtos!$B$6:$G$66,6,0)</f>
        <v>65.900000000000006</v>
      </c>
      <c r="H55" s="25">
        <v>0.1</v>
      </c>
      <c r="I55" s="2">
        <f>TB_Vendas[[#This Row],[Preço Unitário]]*TB_Vendas[[#This Row],[Qtd]]</f>
        <v>65.900000000000006</v>
      </c>
      <c r="J55" s="1" t="s">
        <v>74</v>
      </c>
    </row>
    <row r="56" spans="1:10">
      <c r="A56" s="4">
        <f>MONTH(TB_Vendas[[#This Row],[Data]])</f>
        <v>6</v>
      </c>
      <c r="B56" s="4" t="str">
        <f>PROPER(TEXT(DATE(,TB_Vendas[[#This Row],[Nº]],1),"Mmm"))</f>
        <v>Jun</v>
      </c>
      <c r="C56" s="3">
        <v>45090</v>
      </c>
      <c r="D56" s="4" t="s">
        <v>100</v>
      </c>
      <c r="E56" s="4" t="str">
        <f>_xlfn.XLOOKUP(TB_Vendas[[#This Row],[Código]],TB_Produtos[Código],TB_Produtos[Categoria])</f>
        <v>Vestuário</v>
      </c>
      <c r="F56" s="1">
        <v>1</v>
      </c>
      <c r="G56" s="5">
        <f>VLOOKUP(TB_Vendas[[#This Row],[Código]],Produtos!$B$6:$G$66,6,0)</f>
        <v>180</v>
      </c>
      <c r="H56" s="25">
        <v>0.1</v>
      </c>
      <c r="I56" s="2">
        <f>TB_Vendas[[#This Row],[Preço Unitário]]*TB_Vendas[[#This Row],[Qtd]]</f>
        <v>180</v>
      </c>
      <c r="J56" s="1" t="s">
        <v>71</v>
      </c>
    </row>
    <row r="57" spans="1:10">
      <c r="A57" s="4">
        <f>MONTH(TB_Vendas[[#This Row],[Data]])</f>
        <v>6</v>
      </c>
      <c r="B57" s="4" t="str">
        <f>PROPER(TEXT(DATE(,TB_Vendas[[#This Row],[Nº]],1),"Mmm"))</f>
        <v>Jun</v>
      </c>
      <c r="C57" s="3">
        <v>45093</v>
      </c>
      <c r="D57" s="4" t="s">
        <v>90</v>
      </c>
      <c r="E57" s="4" t="str">
        <f>_xlfn.XLOOKUP(TB_Vendas[[#This Row],[Código]],TB_Produtos[Código],TB_Produtos[Categoria])</f>
        <v>Vestuário</v>
      </c>
      <c r="F57" s="1">
        <v>3</v>
      </c>
      <c r="G57" s="5">
        <f>VLOOKUP(TB_Vendas[[#This Row],[Código]],Produtos!$B$6:$G$66,6,0)</f>
        <v>32.9</v>
      </c>
      <c r="H57" s="25">
        <v>0.15</v>
      </c>
      <c r="I57" s="2">
        <f>TB_Vendas[[#This Row],[Preço Unitário]]*TB_Vendas[[#This Row],[Qtd]]</f>
        <v>98.699999999999989</v>
      </c>
      <c r="J57" s="1" t="s">
        <v>74</v>
      </c>
    </row>
    <row r="58" spans="1:10">
      <c r="A58" s="4">
        <f>MONTH(TB_Vendas[[#This Row],[Data]])</f>
        <v>6</v>
      </c>
      <c r="B58" s="4" t="str">
        <f>PROPER(TEXT(DATE(,TB_Vendas[[#This Row],[Nº]],1),"Mmm"))</f>
        <v>Jun</v>
      </c>
      <c r="C58" s="3">
        <v>45093</v>
      </c>
      <c r="D58" s="4" t="s">
        <v>40</v>
      </c>
      <c r="E58" s="4" t="str">
        <f>_xlfn.XLOOKUP(TB_Vendas[[#This Row],[Código]],TB_Produtos[Código],TB_Produtos[Categoria])</f>
        <v>Vestuário</v>
      </c>
      <c r="F58" s="1">
        <v>4</v>
      </c>
      <c r="G58" s="5">
        <f>VLOOKUP(TB_Vendas[[#This Row],[Código]],Produtos!$B$6:$G$66,6,0)</f>
        <v>92.9</v>
      </c>
      <c r="H58" s="25">
        <v>0.2</v>
      </c>
      <c r="I58" s="2">
        <f>TB_Vendas[[#This Row],[Preço Unitário]]*TB_Vendas[[#This Row],[Qtd]]</f>
        <v>371.6</v>
      </c>
      <c r="J58" s="1" t="s">
        <v>72</v>
      </c>
    </row>
    <row r="59" spans="1:10">
      <c r="A59" s="4">
        <f>MONTH(TB_Vendas[[#This Row],[Data]])</f>
        <v>6</v>
      </c>
      <c r="B59" s="4" t="str">
        <f>PROPER(TEXT(DATE(,TB_Vendas[[#This Row],[Nº]],1),"Mmm"))</f>
        <v>Jun</v>
      </c>
      <c r="C59" s="3">
        <v>45094</v>
      </c>
      <c r="D59" s="4" t="s">
        <v>64</v>
      </c>
      <c r="E59" s="4" t="str">
        <f>_xlfn.XLOOKUP(TB_Vendas[[#This Row],[Código]],TB_Produtos[Código],TB_Produtos[Categoria])</f>
        <v>Calçado</v>
      </c>
      <c r="F59" s="1">
        <v>2</v>
      </c>
      <c r="G59" s="5">
        <f>VLOOKUP(TB_Vendas[[#This Row],[Código]],Produtos!$B$6:$G$66,6,0)</f>
        <v>259.89999999999998</v>
      </c>
      <c r="H59" s="25">
        <v>0.1</v>
      </c>
      <c r="I59" s="2">
        <f>TB_Vendas[[#This Row],[Preço Unitário]]*TB_Vendas[[#This Row],[Qtd]]</f>
        <v>519.79999999999995</v>
      </c>
      <c r="J59" s="1" t="s">
        <v>71</v>
      </c>
    </row>
    <row r="60" spans="1:10">
      <c r="A60" s="4">
        <f>MONTH(TB_Vendas[[#This Row],[Data]])</f>
        <v>6</v>
      </c>
      <c r="B60" s="4" t="str">
        <f>PROPER(TEXT(DATE(,TB_Vendas[[#This Row],[Nº]],1),"Mmm"))</f>
        <v>Jun</v>
      </c>
      <c r="C60" s="3">
        <v>45097</v>
      </c>
      <c r="D60" s="4" t="s">
        <v>55</v>
      </c>
      <c r="E60" s="4" t="str">
        <f>_xlfn.XLOOKUP(TB_Vendas[[#This Row],[Código]],TB_Produtos[Código],TB_Produtos[Categoria])</f>
        <v>Vestuário</v>
      </c>
      <c r="F60" s="1">
        <v>1</v>
      </c>
      <c r="G60" s="5">
        <f>VLOOKUP(TB_Vendas[[#This Row],[Código]],Produtos!$B$6:$G$66,6,0)</f>
        <v>259.89999999999998</v>
      </c>
      <c r="H60" s="25">
        <v>0.1</v>
      </c>
      <c r="I60" s="2">
        <f>TB_Vendas[[#This Row],[Preço Unitário]]*TB_Vendas[[#This Row],[Qtd]]</f>
        <v>259.89999999999998</v>
      </c>
      <c r="J60" s="1" t="s">
        <v>113</v>
      </c>
    </row>
    <row r="61" spans="1:10">
      <c r="A61" s="4">
        <f>MONTH(TB_Vendas[[#This Row],[Data]])</f>
        <v>6</v>
      </c>
      <c r="B61" s="4" t="str">
        <f>PROPER(TEXT(DATE(,TB_Vendas[[#This Row],[Nº]],1),"Mmm"))</f>
        <v>Jun</v>
      </c>
      <c r="C61" s="3">
        <v>45105</v>
      </c>
      <c r="D61" s="4" t="s">
        <v>46</v>
      </c>
      <c r="E61" s="4" t="str">
        <f>_xlfn.XLOOKUP(TB_Vendas[[#This Row],[Código]],TB_Produtos[Código],TB_Produtos[Categoria])</f>
        <v>Vestuário</v>
      </c>
      <c r="F61" s="1">
        <v>5</v>
      </c>
      <c r="G61" s="5">
        <f>VLOOKUP(TB_Vendas[[#This Row],[Código]],Produtos!$B$6:$G$66,6,0)</f>
        <v>42.5</v>
      </c>
      <c r="H61" s="25">
        <v>0.15</v>
      </c>
      <c r="I61" s="2">
        <f>TB_Vendas[[#This Row],[Preço Unitário]]*TB_Vendas[[#This Row],[Qtd]]</f>
        <v>212.5</v>
      </c>
      <c r="J61" s="1" t="s">
        <v>113</v>
      </c>
    </row>
    <row r="62" spans="1:10">
      <c r="A62" s="4">
        <f>MONTH(TB_Vendas[[#This Row],[Data]])</f>
        <v>6</v>
      </c>
      <c r="B62" s="4" t="str">
        <f>PROPER(TEXT(DATE(,TB_Vendas[[#This Row],[Nº]],1),"Mmm"))</f>
        <v>Jun</v>
      </c>
      <c r="C62" s="3">
        <v>45105</v>
      </c>
      <c r="D62" s="4" t="s">
        <v>90</v>
      </c>
      <c r="E62" s="4" t="str">
        <f>_xlfn.XLOOKUP(TB_Vendas[[#This Row],[Código]],TB_Produtos[Código],TB_Produtos[Categoria])</f>
        <v>Vestuário</v>
      </c>
      <c r="F62" s="1">
        <v>2</v>
      </c>
      <c r="G62" s="5">
        <f>VLOOKUP(TB_Vendas[[#This Row],[Código]],Produtos!$B$6:$G$66,6,0)</f>
        <v>32.9</v>
      </c>
      <c r="H62" s="25">
        <v>0.15</v>
      </c>
      <c r="I62" s="2">
        <f>TB_Vendas[[#This Row],[Preço Unitário]]*TB_Vendas[[#This Row],[Qtd]]</f>
        <v>65.8</v>
      </c>
      <c r="J62" s="1" t="s">
        <v>113</v>
      </c>
    </row>
    <row r="63" spans="1:10">
      <c r="A63" s="4">
        <f>MONTH(TB_Vendas[[#This Row],[Data]])</f>
        <v>6</v>
      </c>
      <c r="B63" s="4" t="str">
        <f>PROPER(TEXT(DATE(,TB_Vendas[[#This Row],[Nº]],1),"Mmm"))</f>
        <v>Jun</v>
      </c>
      <c r="C63" s="3">
        <v>45106</v>
      </c>
      <c r="D63" s="4" t="s">
        <v>40</v>
      </c>
      <c r="E63" s="4" t="str">
        <f>_xlfn.XLOOKUP(TB_Vendas[[#This Row],[Código]],TB_Produtos[Código],TB_Produtos[Categoria])</f>
        <v>Vestuário</v>
      </c>
      <c r="F63" s="1">
        <v>3</v>
      </c>
      <c r="G63" s="5">
        <f>VLOOKUP(TB_Vendas[[#This Row],[Código]],Produtos!$B$6:$G$66,6,0)</f>
        <v>92.9</v>
      </c>
      <c r="H63" s="25">
        <v>0.2</v>
      </c>
      <c r="I63" s="2">
        <f>TB_Vendas[[#This Row],[Preço Unitário]]*TB_Vendas[[#This Row],[Qtd]]</f>
        <v>278.70000000000005</v>
      </c>
      <c r="J63" s="1" t="s">
        <v>72</v>
      </c>
    </row>
    <row r="64" spans="1:10">
      <c r="A64" s="1">
        <f>MONTH(TB_Vendas[[#This Row],[Data]])</f>
        <v>6</v>
      </c>
      <c r="B64" s="4" t="str">
        <f>PROPER(TEXT(DATE(,TB_Vendas[[#This Row],[Nº]],1),"Mmm"))</f>
        <v>Jun</v>
      </c>
      <c r="C64" s="3">
        <v>45107</v>
      </c>
      <c r="D64" s="4" t="s">
        <v>47</v>
      </c>
      <c r="E64" s="4" t="str">
        <f>_xlfn.XLOOKUP(TB_Vendas[[#This Row],[Código]],TB_Produtos[Código],TB_Produtos[Categoria])</f>
        <v>Vestuário</v>
      </c>
      <c r="F64" s="1">
        <v>10</v>
      </c>
      <c r="G64" s="5">
        <f>VLOOKUP(TB_Vendas[[#This Row],[Código]],Produtos!$B$6:$G$66,6,0)</f>
        <v>25.9</v>
      </c>
      <c r="H64" s="25">
        <v>0.2</v>
      </c>
      <c r="I64" s="2">
        <f>TB_Vendas[[#This Row],[Preço Unitário]]*TB_Vendas[[#This Row],[Qtd]]</f>
        <v>259</v>
      </c>
      <c r="J64" s="1" t="s">
        <v>72</v>
      </c>
    </row>
    <row r="65" spans="1:10">
      <c r="A65" s="1">
        <f>MONTH(TB_Vendas[[#This Row],[Data]])</f>
        <v>7</v>
      </c>
      <c r="B65" s="4" t="str">
        <f>PROPER(TEXT(DATE(,TB_Vendas[[#This Row],[Nº]],1),"Mmm"))</f>
        <v>Jul</v>
      </c>
      <c r="C65" s="3">
        <v>45112</v>
      </c>
      <c r="D65" s="4" t="s">
        <v>82</v>
      </c>
      <c r="E65" s="4" t="str">
        <f>_xlfn.XLOOKUP(TB_Vendas[[#This Row],[Código]],TB_Produtos[Código],TB_Produtos[Categoria])</f>
        <v>Vestuário</v>
      </c>
      <c r="F65" s="1">
        <v>1</v>
      </c>
      <c r="G65" s="5">
        <f>VLOOKUP(TB_Vendas[[#This Row],[Código]],Produtos!$B$6:$G$66,6,0)</f>
        <v>72.5</v>
      </c>
      <c r="H65" s="25">
        <v>0.1</v>
      </c>
      <c r="I65" s="2">
        <f>TB_Vendas[[#This Row],[Preço Unitário]]*TB_Vendas[[#This Row],[Qtd]]</f>
        <v>72.5</v>
      </c>
      <c r="J65" s="1" t="s">
        <v>74</v>
      </c>
    </row>
    <row r="66" spans="1:10">
      <c r="A66" s="1">
        <f>MONTH(TB_Vendas[[#This Row],[Data]])</f>
        <v>7</v>
      </c>
      <c r="B66" s="4" t="str">
        <f>PROPER(TEXT(DATE(,TB_Vendas[[#This Row],[Nº]],1),"Mmm"))</f>
        <v>Jul</v>
      </c>
      <c r="C66" s="3">
        <v>45113</v>
      </c>
      <c r="D66" s="4" t="s">
        <v>52</v>
      </c>
      <c r="E66" s="4" t="str">
        <f>_xlfn.XLOOKUP(TB_Vendas[[#This Row],[Código]],TB_Produtos[Código],TB_Produtos[Categoria])</f>
        <v>Vestuário</v>
      </c>
      <c r="F66" s="1">
        <v>4</v>
      </c>
      <c r="G66" s="5">
        <f>VLOOKUP(TB_Vendas[[#This Row],[Código]],Produtos!$B$6:$G$66,6,0)</f>
        <v>302.89999999999998</v>
      </c>
      <c r="H66" s="25">
        <v>0.15</v>
      </c>
      <c r="I66" s="2">
        <f>TB_Vendas[[#This Row],[Preço Unitário]]*TB_Vendas[[#This Row],[Qtd]]</f>
        <v>1211.5999999999999</v>
      </c>
      <c r="J66" s="1" t="s">
        <v>113</v>
      </c>
    </row>
    <row r="67" spans="1:10">
      <c r="A67" s="1">
        <f>MONTH(TB_Vendas[[#This Row],[Data]])</f>
        <v>7</v>
      </c>
      <c r="B67" s="4" t="str">
        <f>PROPER(TEXT(DATE(,TB_Vendas[[#This Row],[Nº]],1),"Mmm"))</f>
        <v>Jul</v>
      </c>
      <c r="C67" s="3">
        <v>45114</v>
      </c>
      <c r="D67" s="4" t="s">
        <v>87</v>
      </c>
      <c r="E67" s="4" t="str">
        <f>_xlfn.XLOOKUP(TB_Vendas[[#This Row],[Código]],TB_Produtos[Código],TB_Produtos[Categoria])</f>
        <v>Vestuário</v>
      </c>
      <c r="F67" s="1">
        <v>8</v>
      </c>
      <c r="G67" s="5">
        <f>VLOOKUP(TB_Vendas[[#This Row],[Código]],Produtos!$B$6:$G$66,6,0)</f>
        <v>289.89999999999998</v>
      </c>
      <c r="H67" s="25">
        <v>0.2</v>
      </c>
      <c r="I67" s="2">
        <f>TB_Vendas[[#This Row],[Preço Unitário]]*TB_Vendas[[#This Row],[Qtd]]</f>
        <v>2319.1999999999998</v>
      </c>
      <c r="J67" s="1" t="s">
        <v>72</v>
      </c>
    </row>
    <row r="68" spans="1:10">
      <c r="A68" s="1">
        <f>MONTH(TB_Vendas[[#This Row],[Data]])</f>
        <v>7</v>
      </c>
      <c r="B68" s="4" t="str">
        <f>PROPER(TEXT(DATE(,TB_Vendas[[#This Row],[Nº]],1),"Mmm"))</f>
        <v>Jul</v>
      </c>
      <c r="C68" s="3">
        <v>45119</v>
      </c>
      <c r="D68" s="4" t="s">
        <v>78</v>
      </c>
      <c r="E68" s="4" t="str">
        <f>_xlfn.XLOOKUP(TB_Vendas[[#This Row],[Código]],TB_Produtos[Código],TB_Produtos[Categoria])</f>
        <v>Vestuário</v>
      </c>
      <c r="F68" s="1">
        <v>2</v>
      </c>
      <c r="G68" s="5">
        <f>VLOOKUP(TB_Vendas[[#This Row],[Código]],Produtos!$B$6:$G$66,6,0)</f>
        <v>54.9</v>
      </c>
      <c r="H68" s="25">
        <v>0.15</v>
      </c>
      <c r="I68" s="2">
        <f>TB_Vendas[[#This Row],[Preço Unitário]]*TB_Vendas[[#This Row],[Qtd]]</f>
        <v>109.8</v>
      </c>
      <c r="J68" s="1" t="s">
        <v>72</v>
      </c>
    </row>
    <row r="69" spans="1:10">
      <c r="A69" s="1">
        <f>MONTH(TB_Vendas[[#This Row],[Data]])</f>
        <v>7</v>
      </c>
      <c r="B69" s="4" t="str">
        <f>PROPER(TEXT(DATE(,TB_Vendas[[#This Row],[Nº]],1),"Mmm"))</f>
        <v>Jul</v>
      </c>
      <c r="C69" s="3">
        <v>45120</v>
      </c>
      <c r="D69" s="4" t="s">
        <v>45</v>
      </c>
      <c r="E69" s="4" t="str">
        <f>_xlfn.XLOOKUP(TB_Vendas[[#This Row],[Código]],TB_Produtos[Código],TB_Produtos[Categoria])</f>
        <v>Vestuário</v>
      </c>
      <c r="F69" s="1">
        <v>2</v>
      </c>
      <c r="G69" s="5">
        <f>VLOOKUP(TB_Vendas[[#This Row],[Código]],Produtos!$B$6:$G$66,6,0)</f>
        <v>39.9</v>
      </c>
      <c r="H69" s="25">
        <v>0.15</v>
      </c>
      <c r="I69" s="2">
        <f>TB_Vendas[[#This Row],[Preço Unitário]]*TB_Vendas[[#This Row],[Qtd]]</f>
        <v>79.8</v>
      </c>
      <c r="J69" s="1" t="s">
        <v>113</v>
      </c>
    </row>
    <row r="70" spans="1:10">
      <c r="A70" s="1">
        <f>MONTH(TB_Vendas[[#This Row],[Data]])</f>
        <v>7</v>
      </c>
      <c r="B70" s="4" t="str">
        <f>PROPER(TEXT(DATE(,TB_Vendas[[#This Row],[Nº]],1),"Mmm"))</f>
        <v>Jul</v>
      </c>
      <c r="C70" s="3">
        <v>45124</v>
      </c>
      <c r="D70" s="4" t="s">
        <v>79</v>
      </c>
      <c r="E70" s="4" t="str">
        <f>_xlfn.XLOOKUP(TB_Vendas[[#This Row],[Código]],TB_Produtos[Código],TB_Produtos[Categoria])</f>
        <v>Vestuário</v>
      </c>
      <c r="F70" s="1">
        <v>7</v>
      </c>
      <c r="G70" s="5">
        <f>VLOOKUP(TB_Vendas[[#This Row],[Código]],Produtos!$B$6:$G$66,6,0)</f>
        <v>54.9</v>
      </c>
      <c r="H70" s="25">
        <v>0.2</v>
      </c>
      <c r="I70" s="2">
        <f>TB_Vendas[[#This Row],[Preço Unitário]]*TB_Vendas[[#This Row],[Qtd]]</f>
        <v>384.3</v>
      </c>
      <c r="J70" s="1" t="s">
        <v>112</v>
      </c>
    </row>
    <row r="71" spans="1:10">
      <c r="A71" s="1">
        <f>MONTH(TB_Vendas[[#This Row],[Data]])</f>
        <v>7</v>
      </c>
      <c r="B71" s="4" t="str">
        <f>PROPER(TEXT(DATE(,TB_Vendas[[#This Row],[Nº]],1),"Mmm"))</f>
        <v>Jul</v>
      </c>
      <c r="C71" s="3">
        <v>45130</v>
      </c>
      <c r="D71" s="4" t="s">
        <v>51</v>
      </c>
      <c r="E71" s="4" t="str">
        <f>_xlfn.XLOOKUP(TB_Vendas[[#This Row],[Código]],TB_Produtos[Código],TB_Produtos[Categoria])</f>
        <v>Vestuário</v>
      </c>
      <c r="F71" s="1">
        <v>4</v>
      </c>
      <c r="G71" s="5">
        <f>VLOOKUP(TB_Vendas[[#This Row],[Código]],Produtos!$B$6:$G$66,6,0)</f>
        <v>299.89999999999998</v>
      </c>
      <c r="H71" s="25">
        <v>0.15</v>
      </c>
      <c r="I71" s="2">
        <f>TB_Vendas[[#This Row],[Preço Unitário]]*TB_Vendas[[#This Row],[Qtd]]</f>
        <v>1199.5999999999999</v>
      </c>
      <c r="J71" s="1" t="s">
        <v>113</v>
      </c>
    </row>
    <row r="72" spans="1:10">
      <c r="A72" s="1">
        <f>MONTH(TB_Vendas[[#This Row],[Data]])</f>
        <v>7</v>
      </c>
      <c r="B72" s="4" t="str">
        <f>PROPER(TEXT(DATE(,TB_Vendas[[#This Row],[Nº]],1),"Mmm"))</f>
        <v>Jul</v>
      </c>
      <c r="C72" s="3">
        <v>45133</v>
      </c>
      <c r="D72" s="4" t="s">
        <v>55</v>
      </c>
      <c r="E72" s="4" t="str">
        <f>_xlfn.XLOOKUP(TB_Vendas[[#This Row],[Código]],TB_Produtos[Código],TB_Produtos[Categoria])</f>
        <v>Vestuário</v>
      </c>
      <c r="F72" s="1">
        <v>3</v>
      </c>
      <c r="G72" s="5">
        <f>VLOOKUP(TB_Vendas[[#This Row],[Código]],Produtos!$B$6:$G$66,6,0)</f>
        <v>259.89999999999998</v>
      </c>
      <c r="H72" s="25">
        <v>0.2</v>
      </c>
      <c r="I72" s="2">
        <f>TB_Vendas[[#This Row],[Preço Unitário]]*TB_Vendas[[#This Row],[Qtd]]</f>
        <v>779.69999999999993</v>
      </c>
      <c r="J72" s="1" t="s">
        <v>112</v>
      </c>
    </row>
    <row r="73" spans="1:10">
      <c r="A73" s="1">
        <f>MONTH(TB_Vendas[[#This Row],[Data]])</f>
        <v>7</v>
      </c>
      <c r="B73" s="4" t="str">
        <f>PROPER(TEXT(DATE(,TB_Vendas[[#This Row],[Nº]],1),"Mmm"))</f>
        <v>Jul</v>
      </c>
      <c r="C73" s="3">
        <v>45135</v>
      </c>
      <c r="D73" s="4" t="s">
        <v>82</v>
      </c>
      <c r="E73" s="4" t="str">
        <f>_xlfn.XLOOKUP(TB_Vendas[[#This Row],[Código]],TB_Produtos[Código],TB_Produtos[Categoria])</f>
        <v>Vestuário</v>
      </c>
      <c r="F73" s="1">
        <v>9</v>
      </c>
      <c r="G73" s="5">
        <f>VLOOKUP(TB_Vendas[[#This Row],[Código]],Produtos!$B$6:$G$66,6,0)</f>
        <v>72.5</v>
      </c>
      <c r="H73" s="25">
        <v>0.1</v>
      </c>
      <c r="I73" s="2">
        <f>TB_Vendas[[#This Row],[Preço Unitário]]*TB_Vendas[[#This Row],[Qtd]]</f>
        <v>652.5</v>
      </c>
      <c r="J73" s="1" t="s">
        <v>71</v>
      </c>
    </row>
    <row r="74" spans="1:10">
      <c r="A74" s="1">
        <f>MONTH(TB_Vendas[[#This Row],[Data]])</f>
        <v>7</v>
      </c>
      <c r="B74" s="4" t="str">
        <f>PROPER(TEXT(DATE(,TB_Vendas[[#This Row],[Nº]],1),"Mmm"))</f>
        <v>Jul</v>
      </c>
      <c r="C74" s="3">
        <v>45136</v>
      </c>
      <c r="D74" s="4" t="s">
        <v>53</v>
      </c>
      <c r="E74" s="4" t="str">
        <f>_xlfn.XLOOKUP(TB_Vendas[[#This Row],[Código]],TB_Produtos[Código],TB_Produtos[Categoria])</f>
        <v>Vestuário</v>
      </c>
      <c r="F74" s="1">
        <v>4</v>
      </c>
      <c r="G74" s="5">
        <f>VLOOKUP(TB_Vendas[[#This Row],[Código]],Produtos!$B$6:$G$66,6,0)</f>
        <v>300</v>
      </c>
      <c r="H74" s="25">
        <v>0.15</v>
      </c>
      <c r="I74" s="2">
        <f>TB_Vendas[[#This Row],[Preço Unitário]]*TB_Vendas[[#This Row],[Qtd]]</f>
        <v>1200</v>
      </c>
      <c r="J74" s="1" t="s">
        <v>113</v>
      </c>
    </row>
    <row r="75" spans="1:10">
      <c r="A75" s="1">
        <f>MONTH(TB_Vendas[[#This Row],[Data]])</f>
        <v>7</v>
      </c>
      <c r="B75" s="4" t="str">
        <f>PROPER(TEXT(DATE(,TB_Vendas[[#This Row],[Nº]],1),"Mmm"))</f>
        <v>Jul</v>
      </c>
      <c r="C75" s="3">
        <v>45137</v>
      </c>
      <c r="D75" s="4" t="s">
        <v>32</v>
      </c>
      <c r="E75" s="4" t="str">
        <f>_xlfn.XLOOKUP(TB_Vendas[[#This Row],[Código]],TB_Produtos[Código],TB_Produtos[Categoria])</f>
        <v>Vestuário</v>
      </c>
      <c r="F75" s="1">
        <v>9</v>
      </c>
      <c r="G75" s="5">
        <f>VLOOKUP(TB_Vendas[[#This Row],[Código]],Produtos!$B$6:$G$66,6,0)</f>
        <v>65.900000000000006</v>
      </c>
      <c r="H75" s="25">
        <v>0.15</v>
      </c>
      <c r="I75" s="2">
        <f>TB_Vendas[[#This Row],[Preço Unitário]]*TB_Vendas[[#This Row],[Qtd]]</f>
        <v>593.1</v>
      </c>
      <c r="J75" s="1" t="s">
        <v>113</v>
      </c>
    </row>
    <row r="76" spans="1:10">
      <c r="A76" s="1">
        <f>MONTH(TB_Vendas[[#This Row],[Data]])</f>
        <v>8</v>
      </c>
      <c r="B76" s="4" t="str">
        <f>PROPER(TEXT(DATE(,TB_Vendas[[#This Row],[Nº]],1),"Mmm"))</f>
        <v>Ago</v>
      </c>
      <c r="C76" s="3">
        <v>45143</v>
      </c>
      <c r="D76" s="4" t="s">
        <v>40</v>
      </c>
      <c r="E76" s="4" t="str">
        <f>_xlfn.XLOOKUP(TB_Vendas[[#This Row],[Código]],TB_Produtos[Código],TB_Produtos[Categoria])</f>
        <v>Vestuário</v>
      </c>
      <c r="F76" s="1">
        <v>10</v>
      </c>
      <c r="G76" s="5">
        <f>VLOOKUP(TB_Vendas[[#This Row],[Código]],Produtos!$B$6:$G$66,6,0)</f>
        <v>92.9</v>
      </c>
      <c r="H76" s="25">
        <v>0.15</v>
      </c>
      <c r="I76" s="2">
        <f>TB_Vendas[[#This Row],[Preço Unitário]]*TB_Vendas[[#This Row],[Qtd]]</f>
        <v>929</v>
      </c>
      <c r="J76" s="1" t="s">
        <v>113</v>
      </c>
    </row>
    <row r="77" spans="1:10">
      <c r="A77" s="1">
        <f>MONTH(TB_Vendas[[#This Row],[Data]])</f>
        <v>8</v>
      </c>
      <c r="B77" s="4" t="str">
        <f>PROPER(TEXT(DATE(,TB_Vendas[[#This Row],[Nº]],1),"Mmm"))</f>
        <v>Ago</v>
      </c>
      <c r="C77" s="3">
        <v>45144</v>
      </c>
      <c r="D77" s="4" t="s">
        <v>99</v>
      </c>
      <c r="E77" s="4" t="str">
        <f>_xlfn.XLOOKUP(TB_Vendas[[#This Row],[Código]],TB_Produtos[Código],TB_Produtos[Categoria])</f>
        <v>Calçado</v>
      </c>
      <c r="F77" s="1">
        <v>1</v>
      </c>
      <c r="G77" s="5">
        <f>VLOOKUP(TB_Vendas[[#This Row],[Código]],Produtos!$B$6:$G$66,6,0)</f>
        <v>89.9</v>
      </c>
      <c r="H77" s="25">
        <v>0</v>
      </c>
      <c r="I77" s="2">
        <f>TB_Vendas[[#This Row],[Preço Unitário]]*TB_Vendas[[#This Row],[Qtd]]</f>
        <v>89.9</v>
      </c>
      <c r="J77" s="1" t="s">
        <v>71</v>
      </c>
    </row>
    <row r="78" spans="1:10">
      <c r="A78" s="1">
        <f>MONTH(TB_Vendas[[#This Row],[Data]])</f>
        <v>8</v>
      </c>
      <c r="B78" s="4" t="str">
        <f>PROPER(TEXT(DATE(,TB_Vendas[[#This Row],[Nº]],1),"Mmm"))</f>
        <v>Ago</v>
      </c>
      <c r="C78" s="3">
        <v>45145</v>
      </c>
      <c r="D78" s="4" t="s">
        <v>92</v>
      </c>
      <c r="E78" s="4" t="str">
        <f>_xlfn.XLOOKUP(TB_Vendas[[#This Row],[Código]],TB_Produtos[Código],TB_Produtos[Categoria])</f>
        <v>Vestuário</v>
      </c>
      <c r="F78" s="1">
        <v>2</v>
      </c>
      <c r="G78" s="5">
        <f>VLOOKUP(TB_Vendas[[#This Row],[Código]],Produtos!$B$6:$G$66,6,0)</f>
        <v>49.9</v>
      </c>
      <c r="H78" s="25">
        <v>0.1</v>
      </c>
      <c r="I78" s="2">
        <f>TB_Vendas[[#This Row],[Preço Unitário]]*TB_Vendas[[#This Row],[Qtd]]</f>
        <v>99.8</v>
      </c>
      <c r="J78" s="1" t="s">
        <v>71</v>
      </c>
    </row>
    <row r="79" spans="1:10">
      <c r="A79" s="1">
        <f>MONTH(TB_Vendas[[#This Row],[Data]])</f>
        <v>8</v>
      </c>
      <c r="B79" s="4" t="str">
        <f>PROPER(TEXT(DATE(,TB_Vendas[[#This Row],[Nº]],1),"Mmm"))</f>
        <v>Ago</v>
      </c>
      <c r="C79" s="3">
        <v>45146</v>
      </c>
      <c r="D79" s="4" t="s">
        <v>77</v>
      </c>
      <c r="E79" s="4" t="str">
        <f>_xlfn.XLOOKUP(TB_Vendas[[#This Row],[Código]],TB_Produtos[Código],TB_Produtos[Categoria])</f>
        <v>Vestuário</v>
      </c>
      <c r="F79" s="1">
        <v>8</v>
      </c>
      <c r="G79" s="5">
        <f>VLOOKUP(TB_Vendas[[#This Row],[Código]],Produtos!$B$6:$G$66,6,0)</f>
        <v>70</v>
      </c>
      <c r="H79" s="25">
        <v>0.15</v>
      </c>
      <c r="I79" s="2">
        <f>TB_Vendas[[#This Row],[Preço Unitário]]*TB_Vendas[[#This Row],[Qtd]]</f>
        <v>560</v>
      </c>
      <c r="J79" s="1" t="s">
        <v>74</v>
      </c>
    </row>
    <row r="80" spans="1:10">
      <c r="A80" s="1">
        <f>MONTH(TB_Vendas[[#This Row],[Data]])</f>
        <v>8</v>
      </c>
      <c r="B80" s="4" t="str">
        <f>PROPER(TEXT(DATE(,TB_Vendas[[#This Row],[Nº]],1),"Mmm"))</f>
        <v>Ago</v>
      </c>
      <c r="C80" s="3">
        <v>45147</v>
      </c>
      <c r="D80" s="4" t="s">
        <v>42</v>
      </c>
      <c r="E80" s="4" t="str">
        <f>_xlfn.XLOOKUP(TB_Vendas[[#This Row],[Código]],TB_Produtos[Código],TB_Produtos[Categoria])</f>
        <v>Vestuário</v>
      </c>
      <c r="F80" s="1">
        <v>5</v>
      </c>
      <c r="G80" s="5">
        <f>VLOOKUP(TB_Vendas[[#This Row],[Código]],Produtos!$B$6:$G$66,6,0)</f>
        <v>46.9</v>
      </c>
      <c r="H80" s="25">
        <v>0.1</v>
      </c>
      <c r="I80" s="2">
        <f>TB_Vendas[[#This Row],[Preço Unitário]]*TB_Vendas[[#This Row],[Qtd]]</f>
        <v>234.5</v>
      </c>
      <c r="J80" s="1" t="s">
        <v>71</v>
      </c>
    </row>
    <row r="81" spans="1:10">
      <c r="A81" s="1">
        <f>MONTH(TB_Vendas[[#This Row],[Data]])</f>
        <v>8</v>
      </c>
      <c r="B81" s="4" t="str">
        <f>PROPER(TEXT(DATE(,TB_Vendas[[#This Row],[Nº]],1),"Mmm"))</f>
        <v>Ago</v>
      </c>
      <c r="C81" s="3">
        <v>45148</v>
      </c>
      <c r="D81" s="4" t="s">
        <v>86</v>
      </c>
      <c r="E81" s="4" t="str">
        <f>_xlfn.XLOOKUP(TB_Vendas[[#This Row],[Código]],TB_Produtos[Código],TB_Produtos[Categoria])</f>
        <v>Vestuário</v>
      </c>
      <c r="F81" s="1">
        <v>10</v>
      </c>
      <c r="G81" s="5">
        <f>VLOOKUP(TB_Vendas[[#This Row],[Código]],Produtos!$B$6:$G$66,6,0)</f>
        <v>289.89999999999998</v>
      </c>
      <c r="H81" s="25">
        <v>0.15</v>
      </c>
      <c r="I81" s="2">
        <f>TB_Vendas[[#This Row],[Preço Unitário]]*TB_Vendas[[#This Row],[Qtd]]</f>
        <v>2899</v>
      </c>
      <c r="J81" s="1" t="s">
        <v>74</v>
      </c>
    </row>
    <row r="82" spans="1:10">
      <c r="A82" s="1">
        <f>MONTH(TB_Vendas[[#This Row],[Data]])</f>
        <v>8</v>
      </c>
      <c r="B82" s="4" t="str">
        <f>PROPER(TEXT(DATE(,TB_Vendas[[#This Row],[Nº]],1),"Mmm"))</f>
        <v>Ago</v>
      </c>
      <c r="C82" s="3">
        <v>45149</v>
      </c>
      <c r="D82" s="4" t="s">
        <v>46</v>
      </c>
      <c r="E82" s="4" t="str">
        <f>_xlfn.XLOOKUP(TB_Vendas[[#This Row],[Código]],TB_Produtos[Código],TB_Produtos[Categoria])</f>
        <v>Vestuário</v>
      </c>
      <c r="F82" s="1">
        <v>1</v>
      </c>
      <c r="G82" s="5">
        <f>VLOOKUP(TB_Vendas[[#This Row],[Código]],Produtos!$B$6:$G$66,6,0)</f>
        <v>42.5</v>
      </c>
      <c r="H82" s="25">
        <v>0.1</v>
      </c>
      <c r="I82" s="2">
        <f>TB_Vendas[[#This Row],[Preço Unitário]]*TB_Vendas[[#This Row],[Qtd]]</f>
        <v>42.5</v>
      </c>
      <c r="J82" s="1" t="s">
        <v>71</v>
      </c>
    </row>
    <row r="83" spans="1:10">
      <c r="A83" s="1">
        <f>MONTH(TB_Vendas[[#This Row],[Data]])</f>
        <v>8</v>
      </c>
      <c r="B83" s="4" t="str">
        <f>PROPER(TEXT(DATE(,TB_Vendas[[#This Row],[Nº]],1),"Mmm"))</f>
        <v>Ago</v>
      </c>
      <c r="C83" s="3">
        <v>45150</v>
      </c>
      <c r="D83" s="4" t="s">
        <v>96</v>
      </c>
      <c r="E83" s="4" t="str">
        <f>_xlfn.XLOOKUP(TB_Vendas[[#This Row],[Código]],TB_Produtos[Código],TB_Produtos[Categoria])</f>
        <v>Calçado</v>
      </c>
      <c r="F83" s="1">
        <v>2</v>
      </c>
      <c r="G83" s="5">
        <f>VLOOKUP(TB_Vendas[[#This Row],[Código]],Produtos!$B$6:$G$66,6,0)</f>
        <v>89.9</v>
      </c>
      <c r="H83" s="25">
        <v>0.1</v>
      </c>
      <c r="I83" s="2">
        <f>TB_Vendas[[#This Row],[Preço Unitário]]*TB_Vendas[[#This Row],[Qtd]]</f>
        <v>179.8</v>
      </c>
      <c r="J83" s="1" t="s">
        <v>74</v>
      </c>
    </row>
    <row r="84" spans="1:10">
      <c r="A84" s="1">
        <f>MONTH(TB_Vendas[[#This Row],[Data]])</f>
        <v>8</v>
      </c>
      <c r="B84" s="4" t="str">
        <f>PROPER(TEXT(DATE(,TB_Vendas[[#This Row],[Nº]],1),"Mmm"))</f>
        <v>Ago</v>
      </c>
      <c r="C84" s="3">
        <v>45151</v>
      </c>
      <c r="D84" s="4" t="s">
        <v>60</v>
      </c>
      <c r="E84" s="4" t="str">
        <f>_xlfn.XLOOKUP(TB_Vendas[[#This Row],[Código]],TB_Produtos[Código],TB_Produtos[Categoria])</f>
        <v>Calçado</v>
      </c>
      <c r="F84" s="1">
        <v>3</v>
      </c>
      <c r="G84" s="5">
        <f>VLOOKUP(TB_Vendas[[#This Row],[Código]],Produtos!$B$6:$G$66,6,0)</f>
        <v>255</v>
      </c>
      <c r="H84" s="25">
        <v>0.15</v>
      </c>
      <c r="I84" s="2">
        <f>TB_Vendas[[#This Row],[Preço Unitário]]*TB_Vendas[[#This Row],[Qtd]]</f>
        <v>765</v>
      </c>
      <c r="J84" s="1" t="s">
        <v>72</v>
      </c>
    </row>
    <row r="85" spans="1:10">
      <c r="A85" s="1">
        <f>MONTH(TB_Vendas[[#This Row],[Data]])</f>
        <v>8</v>
      </c>
      <c r="B85" s="4" t="str">
        <f>PROPER(TEXT(DATE(,TB_Vendas[[#This Row],[Nº]],1),"Mmm"))</f>
        <v>Ago</v>
      </c>
      <c r="C85" s="3">
        <v>45152</v>
      </c>
      <c r="D85" s="4" t="s">
        <v>46</v>
      </c>
      <c r="E85" s="4" t="str">
        <f>_xlfn.XLOOKUP(TB_Vendas[[#This Row],[Código]],TB_Produtos[Código],TB_Produtos[Categoria])</f>
        <v>Vestuário</v>
      </c>
      <c r="F85" s="1">
        <v>6</v>
      </c>
      <c r="G85" s="5">
        <f>VLOOKUP(TB_Vendas[[#This Row],[Código]],Produtos!$B$6:$G$66,6,0)</f>
        <v>42.5</v>
      </c>
      <c r="H85" s="25">
        <v>0.2</v>
      </c>
      <c r="I85" s="2">
        <f>TB_Vendas[[#This Row],[Preço Unitário]]*TB_Vendas[[#This Row],[Qtd]]</f>
        <v>255</v>
      </c>
      <c r="J85" s="1" t="s">
        <v>112</v>
      </c>
    </row>
    <row r="86" spans="1:10">
      <c r="A86" s="1">
        <f>MONTH(TB_Vendas[[#This Row],[Data]])</f>
        <v>8</v>
      </c>
      <c r="B86" s="4" t="str">
        <f>PROPER(TEXT(DATE(,TB_Vendas[[#This Row],[Nº]],1),"Mmm"))</f>
        <v>Ago</v>
      </c>
      <c r="C86" s="3">
        <v>45153</v>
      </c>
      <c r="D86" s="4" t="s">
        <v>45</v>
      </c>
      <c r="E86" s="4" t="str">
        <f>_xlfn.XLOOKUP(TB_Vendas[[#This Row],[Código]],TB_Produtos[Código],TB_Produtos[Categoria])</f>
        <v>Vestuário</v>
      </c>
      <c r="F86" s="1">
        <v>8</v>
      </c>
      <c r="G86" s="5">
        <f>VLOOKUP(TB_Vendas[[#This Row],[Código]],Produtos!$B$6:$G$66,6,0)</f>
        <v>39.9</v>
      </c>
      <c r="H86" s="25">
        <v>0.15</v>
      </c>
      <c r="I86" s="2">
        <f>TB_Vendas[[#This Row],[Preço Unitário]]*TB_Vendas[[#This Row],[Qtd]]</f>
        <v>319.2</v>
      </c>
      <c r="J86" s="1" t="s">
        <v>74</v>
      </c>
    </row>
    <row r="87" spans="1:10">
      <c r="A87" s="1">
        <f>MONTH(TB_Vendas[[#This Row],[Data]])</f>
        <v>9</v>
      </c>
      <c r="B87" s="4" t="str">
        <f>PROPER(TEXT(DATE(,TB_Vendas[[#This Row],[Nº]],1),"Mmm"))</f>
        <v>Set</v>
      </c>
      <c r="C87" s="3">
        <v>45172</v>
      </c>
      <c r="D87" s="4" t="s">
        <v>53</v>
      </c>
      <c r="E87" s="4" t="str">
        <f>_xlfn.XLOOKUP(TB_Vendas[[#This Row],[Código]],TB_Produtos[Código],TB_Produtos[Categoria])</f>
        <v>Vestuário</v>
      </c>
      <c r="F87" s="1">
        <v>1</v>
      </c>
      <c r="G87" s="5">
        <f>VLOOKUP(TB_Vendas[[#This Row],[Código]],Produtos!$B$6:$G$66,6,0)</f>
        <v>300</v>
      </c>
      <c r="H87" s="25">
        <v>0.1</v>
      </c>
      <c r="I87" s="2">
        <f>TB_Vendas[[#This Row],[Preço Unitário]]*TB_Vendas[[#This Row],[Qtd]]</f>
        <v>300</v>
      </c>
      <c r="J87" s="1" t="s">
        <v>71</v>
      </c>
    </row>
    <row r="88" spans="1:10">
      <c r="A88" s="1">
        <f>MONTH(TB_Vendas[[#This Row],[Data]])</f>
        <v>9</v>
      </c>
      <c r="B88" s="4" t="str">
        <f>PROPER(TEXT(DATE(,TB_Vendas[[#This Row],[Nº]],1),"Mmm"))</f>
        <v>Set</v>
      </c>
      <c r="C88" s="3">
        <v>45174</v>
      </c>
      <c r="D88" s="4" t="s">
        <v>87</v>
      </c>
      <c r="E88" s="4" t="str">
        <f>_xlfn.XLOOKUP(TB_Vendas[[#This Row],[Código]],TB_Produtos[Código],TB_Produtos[Categoria])</f>
        <v>Vestuário</v>
      </c>
      <c r="F88" s="1">
        <v>2</v>
      </c>
      <c r="G88" s="5">
        <f>VLOOKUP(TB_Vendas[[#This Row],[Código]],Produtos!$B$6:$G$66,6,0)</f>
        <v>289.89999999999998</v>
      </c>
      <c r="H88" s="25">
        <v>0.15</v>
      </c>
      <c r="I88" s="2">
        <f>TB_Vendas[[#This Row],[Preço Unitário]]*TB_Vendas[[#This Row],[Qtd]]</f>
        <v>579.79999999999995</v>
      </c>
      <c r="J88" s="1" t="s">
        <v>112</v>
      </c>
    </row>
    <row r="89" spans="1:10">
      <c r="A89" s="1">
        <f>MONTH(TB_Vendas[[#This Row],[Data]])</f>
        <v>9</v>
      </c>
      <c r="B89" s="4" t="str">
        <f>PROPER(TEXT(DATE(,TB_Vendas[[#This Row],[Nº]],1),"Mmm"))</f>
        <v>Set</v>
      </c>
      <c r="C89" s="3">
        <v>45187</v>
      </c>
      <c r="D89" s="4" t="s">
        <v>59</v>
      </c>
      <c r="E89" s="4" t="str">
        <f>_xlfn.XLOOKUP(TB_Vendas[[#This Row],[Código]],TB_Produtos[Código],TB_Produtos[Categoria])</f>
        <v>Calçado</v>
      </c>
      <c r="F89" s="1">
        <v>1</v>
      </c>
      <c r="G89" s="5">
        <f>VLOOKUP(TB_Vendas[[#This Row],[Código]],Produtos!$B$6:$G$66,6,0)</f>
        <v>249.9</v>
      </c>
      <c r="H89" s="25">
        <v>0</v>
      </c>
      <c r="I89" s="2">
        <f>TB_Vendas[[#This Row],[Preço Unitário]]*TB_Vendas[[#This Row],[Qtd]]</f>
        <v>249.9</v>
      </c>
      <c r="J89" s="1" t="s">
        <v>112</v>
      </c>
    </row>
    <row r="90" spans="1:10">
      <c r="A90" s="1">
        <f>MONTH(TB_Vendas[[#This Row],[Data]])</f>
        <v>9</v>
      </c>
      <c r="B90" s="4" t="str">
        <f>PROPER(TEXT(DATE(,TB_Vendas[[#This Row],[Nº]],1),"Mmm"))</f>
        <v>Set</v>
      </c>
      <c r="C90" s="3">
        <v>45190</v>
      </c>
      <c r="D90" s="4" t="s">
        <v>44</v>
      </c>
      <c r="E90" s="4" t="str">
        <f>_xlfn.XLOOKUP(TB_Vendas[[#This Row],[Código]],TB_Produtos[Código],TB_Produtos[Categoria])</f>
        <v>Vestuário</v>
      </c>
      <c r="F90" s="1">
        <v>2</v>
      </c>
      <c r="G90" s="5">
        <f>VLOOKUP(TB_Vendas[[#This Row],[Código]],Produtos!$B$6:$G$66,6,0)</f>
        <v>39.9</v>
      </c>
      <c r="H90" s="25">
        <v>0.15</v>
      </c>
      <c r="I90" s="2">
        <f>TB_Vendas[[#This Row],[Preço Unitário]]*TB_Vendas[[#This Row],[Qtd]]</f>
        <v>79.8</v>
      </c>
      <c r="J90" s="1" t="s">
        <v>112</v>
      </c>
    </row>
    <row r="91" spans="1:10">
      <c r="A91" s="1">
        <f>MONTH(TB_Vendas[[#This Row],[Data]])</f>
        <v>9</v>
      </c>
      <c r="B91" s="4" t="str">
        <f>PROPER(TEXT(DATE(,TB_Vendas[[#This Row],[Nº]],1),"Mmm"))</f>
        <v>Set</v>
      </c>
      <c r="C91" s="3">
        <v>45193</v>
      </c>
      <c r="D91" s="4" t="s">
        <v>84</v>
      </c>
      <c r="E91" s="4" t="str">
        <f>_xlfn.XLOOKUP(TB_Vendas[[#This Row],[Código]],TB_Produtos[Código],TB_Produtos[Categoria])</f>
        <v>Vestuário</v>
      </c>
      <c r="F91" s="1">
        <v>4</v>
      </c>
      <c r="G91" s="5">
        <f>VLOOKUP(TB_Vendas[[#This Row],[Código]],Produtos!$B$6:$G$66,6,0)</f>
        <v>289.89999999999998</v>
      </c>
      <c r="H91" s="25">
        <v>0.2</v>
      </c>
      <c r="I91" s="2">
        <f>TB_Vendas[[#This Row],[Preço Unitário]]*TB_Vendas[[#This Row],[Qtd]]</f>
        <v>1159.5999999999999</v>
      </c>
      <c r="J91" s="1" t="s">
        <v>112</v>
      </c>
    </row>
    <row r="92" spans="1:10">
      <c r="A92" s="1">
        <f>MONTH(TB_Vendas[[#This Row],[Data]])</f>
        <v>9</v>
      </c>
      <c r="B92" s="4" t="str">
        <f>PROPER(TEXT(DATE(,TB_Vendas[[#This Row],[Nº]],1),"Mmm"))</f>
        <v>Set</v>
      </c>
      <c r="C92" s="3">
        <v>45194</v>
      </c>
      <c r="D92" s="4" t="s">
        <v>104</v>
      </c>
      <c r="E92" s="4" t="str">
        <f>_xlfn.XLOOKUP(TB_Vendas[[#This Row],[Código]],TB_Produtos[Código],TB_Produtos[Categoria])</f>
        <v>Vestuário</v>
      </c>
      <c r="F92" s="1">
        <v>3</v>
      </c>
      <c r="G92" s="5">
        <f>VLOOKUP(TB_Vendas[[#This Row],[Código]],Produtos!$B$6:$G$66,6,0)</f>
        <v>180</v>
      </c>
      <c r="H92" s="25">
        <v>0.15</v>
      </c>
      <c r="I92" s="2">
        <f>TB_Vendas[[#This Row],[Preço Unitário]]*TB_Vendas[[#This Row],[Qtd]]</f>
        <v>540</v>
      </c>
      <c r="J92" s="1" t="s">
        <v>74</v>
      </c>
    </row>
    <row r="93" spans="1:10">
      <c r="A93" s="1">
        <f>MONTH(TB_Vendas[[#This Row],[Data]])</f>
        <v>9</v>
      </c>
      <c r="B93" s="4" t="str">
        <f>PROPER(TEXT(DATE(,TB_Vendas[[#This Row],[Nº]],1),"Mmm"))</f>
        <v>Set</v>
      </c>
      <c r="C93" s="3">
        <v>45195</v>
      </c>
      <c r="D93" s="4" t="s">
        <v>90</v>
      </c>
      <c r="E93" s="4" t="str">
        <f>_xlfn.XLOOKUP(TB_Vendas[[#This Row],[Código]],TB_Produtos[Código],TB_Produtos[Categoria])</f>
        <v>Vestuário</v>
      </c>
      <c r="F93" s="1">
        <v>2</v>
      </c>
      <c r="G93" s="5">
        <f>VLOOKUP(TB_Vendas[[#This Row],[Código]],Produtos!$B$6:$G$66,6,0)</f>
        <v>32.9</v>
      </c>
      <c r="H93" s="25">
        <v>0.15</v>
      </c>
      <c r="I93" s="2">
        <f>TB_Vendas[[#This Row],[Preço Unitário]]*TB_Vendas[[#This Row],[Qtd]]</f>
        <v>65.8</v>
      </c>
      <c r="J93" s="1" t="s">
        <v>72</v>
      </c>
    </row>
    <row r="94" spans="1:10">
      <c r="A94" s="1">
        <f>MONTH(TB_Vendas[[#This Row],[Data]])</f>
        <v>10</v>
      </c>
      <c r="B94" s="4" t="str">
        <f>PROPER(TEXT(DATE(,TB_Vendas[[#This Row],[Nº]],1),"Mmm"))</f>
        <v>Out</v>
      </c>
      <c r="C94" s="3">
        <v>45201</v>
      </c>
      <c r="D94" s="4" t="s">
        <v>82</v>
      </c>
      <c r="E94" s="4" t="str">
        <f>_xlfn.XLOOKUP(TB_Vendas[[#This Row],[Código]],TB_Produtos[Código],TB_Produtos[Categoria])</f>
        <v>Vestuário</v>
      </c>
      <c r="F94" s="1">
        <v>1</v>
      </c>
      <c r="G94" s="5">
        <f>VLOOKUP(TB_Vendas[[#This Row],[Código]],Produtos!$B$6:$G$66,6,0)</f>
        <v>72.5</v>
      </c>
      <c r="H94" s="25">
        <v>0.1</v>
      </c>
      <c r="I94" s="2">
        <f>TB_Vendas[[#This Row],[Preço Unitário]]*TB_Vendas[[#This Row],[Qtd]]</f>
        <v>72.5</v>
      </c>
      <c r="J94" s="1" t="s">
        <v>71</v>
      </c>
    </row>
    <row r="95" spans="1:10">
      <c r="A95" s="1">
        <f>MONTH(TB_Vendas[[#This Row],[Data]])</f>
        <v>10</v>
      </c>
      <c r="B95" s="4" t="str">
        <f>PROPER(TEXT(DATE(,TB_Vendas[[#This Row],[Nº]],1),"Mmm"))</f>
        <v>Out</v>
      </c>
      <c r="C95" s="3">
        <v>45203</v>
      </c>
      <c r="D95" s="4" t="s">
        <v>55</v>
      </c>
      <c r="E95" s="4" t="str">
        <f>_xlfn.XLOOKUP(TB_Vendas[[#This Row],[Código]],TB_Produtos[Código],TB_Produtos[Categoria])</f>
        <v>Vestuário</v>
      </c>
      <c r="F95" s="1">
        <v>4</v>
      </c>
      <c r="G95" s="5">
        <f>VLOOKUP(TB_Vendas[[#This Row],[Código]],Produtos!$B$6:$G$66,6,0)</f>
        <v>259.89999999999998</v>
      </c>
      <c r="H95" s="25">
        <v>0.2</v>
      </c>
      <c r="I95" s="2">
        <f>TB_Vendas[[#This Row],[Preço Unitário]]*TB_Vendas[[#This Row],[Qtd]]</f>
        <v>1039.5999999999999</v>
      </c>
      <c r="J95" s="1" t="s">
        <v>72</v>
      </c>
    </row>
    <row r="96" spans="1:10">
      <c r="A96" s="1">
        <f>MONTH(TB_Vendas[[#This Row],[Data]])</f>
        <v>10</v>
      </c>
      <c r="B96" s="4" t="str">
        <f>PROPER(TEXT(DATE(,TB_Vendas[[#This Row],[Nº]],1),"Mmm"))</f>
        <v>Out</v>
      </c>
      <c r="C96" s="3">
        <v>45207</v>
      </c>
      <c r="D96" s="4" t="s">
        <v>47</v>
      </c>
      <c r="E96" s="4" t="str">
        <f>_xlfn.XLOOKUP(TB_Vendas[[#This Row],[Código]],TB_Produtos[Código],TB_Produtos[Categoria])</f>
        <v>Vestuário</v>
      </c>
      <c r="F96" s="1">
        <v>3</v>
      </c>
      <c r="G96" s="5">
        <f>VLOOKUP(TB_Vendas[[#This Row],[Código]],Produtos!$B$6:$G$66,6,0)</f>
        <v>25.9</v>
      </c>
      <c r="H96" s="25">
        <v>0.15</v>
      </c>
      <c r="I96" s="2">
        <f>TB_Vendas[[#This Row],[Preço Unitário]]*TB_Vendas[[#This Row],[Qtd]]</f>
        <v>77.699999999999989</v>
      </c>
      <c r="J96" s="1" t="s">
        <v>74</v>
      </c>
    </row>
    <row r="97" spans="1:10">
      <c r="A97" s="1">
        <f>MONTH(TB_Vendas[[#This Row],[Data]])</f>
        <v>10</v>
      </c>
      <c r="B97" s="4" t="str">
        <f>PROPER(TEXT(DATE(,TB_Vendas[[#This Row],[Nº]],1),"Mmm"))</f>
        <v>Out</v>
      </c>
      <c r="C97" s="3">
        <v>45210</v>
      </c>
      <c r="D97" s="4" t="s">
        <v>35</v>
      </c>
      <c r="E97" s="4" t="str">
        <f>_xlfn.XLOOKUP(TB_Vendas[[#This Row],[Código]],TB_Produtos[Código],TB_Produtos[Categoria])</f>
        <v>Acessórios</v>
      </c>
      <c r="F97" s="1">
        <v>2</v>
      </c>
      <c r="G97" s="5">
        <f>VLOOKUP(TB_Vendas[[#This Row],[Código]],Produtos!$B$6:$G$66,6,0)</f>
        <v>145</v>
      </c>
      <c r="H97" s="25">
        <v>0.05</v>
      </c>
      <c r="I97" s="2">
        <f>TB_Vendas[[#This Row],[Preço Unitário]]*TB_Vendas[[#This Row],[Qtd]]</f>
        <v>290</v>
      </c>
      <c r="J97" s="1" t="s">
        <v>72</v>
      </c>
    </row>
    <row r="98" spans="1:10">
      <c r="A98" s="1">
        <f>MONTH(TB_Vendas[[#This Row],[Data]])</f>
        <v>10</v>
      </c>
      <c r="B98" s="4" t="str">
        <f>PROPER(TEXT(DATE(,TB_Vendas[[#This Row],[Nº]],1),"Mmm"))</f>
        <v>Out</v>
      </c>
      <c r="C98" s="3">
        <v>45211</v>
      </c>
      <c r="D98" s="4" t="s">
        <v>37</v>
      </c>
      <c r="E98" s="4" t="str">
        <f>_xlfn.XLOOKUP(TB_Vendas[[#This Row],[Código]],TB_Produtos[Código],TB_Produtos[Categoria])</f>
        <v>Acessórios</v>
      </c>
      <c r="F98" s="1">
        <v>1</v>
      </c>
      <c r="G98" s="5">
        <f>VLOOKUP(TB_Vendas[[#This Row],[Código]],Produtos!$B$6:$G$66,6,0)</f>
        <v>39.9</v>
      </c>
      <c r="H98" s="25">
        <v>0</v>
      </c>
      <c r="I98" s="2">
        <f>TB_Vendas[[#This Row],[Preço Unitário]]*TB_Vendas[[#This Row],[Qtd]]</f>
        <v>39.9</v>
      </c>
      <c r="J98" s="1" t="s">
        <v>74</v>
      </c>
    </row>
    <row r="99" spans="1:10">
      <c r="A99" s="1">
        <f>MONTH(TB_Vendas[[#This Row],[Data]])</f>
        <v>10</v>
      </c>
      <c r="B99" s="4" t="str">
        <f>PROPER(TEXT(DATE(,TB_Vendas[[#This Row],[Nº]],1),"Mmm"))</f>
        <v>Out</v>
      </c>
      <c r="C99" s="3">
        <v>45212</v>
      </c>
      <c r="D99" s="4" t="s">
        <v>57</v>
      </c>
      <c r="E99" s="4" t="str">
        <f>_xlfn.XLOOKUP(TB_Vendas[[#This Row],[Código]],TB_Produtos[Código],TB_Produtos[Categoria])</f>
        <v>Acessórios</v>
      </c>
      <c r="F99" s="1">
        <v>3</v>
      </c>
      <c r="G99" s="5">
        <f>VLOOKUP(TB_Vendas[[#This Row],[Código]],Produtos!$B$6:$G$66,6,0)</f>
        <v>349.9</v>
      </c>
      <c r="H99" s="25">
        <v>0.15</v>
      </c>
      <c r="I99" s="2">
        <f>TB_Vendas[[#This Row],[Preço Unitário]]*TB_Vendas[[#This Row],[Qtd]]</f>
        <v>1049.6999999999998</v>
      </c>
      <c r="J99" s="1" t="s">
        <v>112</v>
      </c>
    </row>
    <row r="100" spans="1:10">
      <c r="A100" s="1">
        <f>MONTH(TB_Vendas[[#This Row],[Data]])</f>
        <v>10</v>
      </c>
      <c r="B100" s="4" t="str">
        <f>PROPER(TEXT(DATE(,TB_Vendas[[#This Row],[Nº]],1),"Mmm"))</f>
        <v>Out</v>
      </c>
      <c r="C100" s="3">
        <v>45214</v>
      </c>
      <c r="D100" s="4" t="s">
        <v>99</v>
      </c>
      <c r="E100" s="4" t="str">
        <f>_xlfn.XLOOKUP(TB_Vendas[[#This Row],[Código]],TB_Produtos[Código],TB_Produtos[Categoria])</f>
        <v>Calçado</v>
      </c>
      <c r="F100" s="1">
        <v>4</v>
      </c>
      <c r="G100" s="5">
        <f>VLOOKUP(TB_Vendas[[#This Row],[Código]],Produtos!$B$6:$G$66,6,0)</f>
        <v>89.9</v>
      </c>
      <c r="H100" s="25">
        <v>0.15</v>
      </c>
      <c r="I100" s="2">
        <f>TB_Vendas[[#This Row],[Preço Unitário]]*TB_Vendas[[#This Row],[Qtd]]</f>
        <v>359.6</v>
      </c>
      <c r="J100" s="1" t="s">
        <v>72</v>
      </c>
    </row>
    <row r="101" spans="1:10">
      <c r="A101" s="1">
        <f>MONTH(TB_Vendas[[#This Row],[Data]])</f>
        <v>10</v>
      </c>
      <c r="B101" s="4" t="str">
        <f>PROPER(TEXT(DATE(,TB_Vendas[[#This Row],[Nº]],1),"Mmm"))</f>
        <v>Out</v>
      </c>
      <c r="C101" s="3">
        <v>45221</v>
      </c>
      <c r="D101" s="4" t="s">
        <v>96</v>
      </c>
      <c r="E101" s="4" t="str">
        <f>_xlfn.XLOOKUP(TB_Vendas[[#This Row],[Código]],TB_Produtos[Código],TB_Produtos[Categoria])</f>
        <v>Calçado</v>
      </c>
      <c r="F101" s="1">
        <v>2</v>
      </c>
      <c r="G101" s="5">
        <f>VLOOKUP(TB_Vendas[[#This Row],[Código]],Produtos!$B$6:$G$66,6,0)</f>
        <v>89.9</v>
      </c>
      <c r="H101" s="25">
        <v>0.1</v>
      </c>
      <c r="I101" s="2">
        <f>TB_Vendas[[#This Row],[Preço Unitário]]*TB_Vendas[[#This Row],[Qtd]]</f>
        <v>179.8</v>
      </c>
      <c r="J101" s="1" t="s">
        <v>112</v>
      </c>
    </row>
    <row r="102" spans="1:10">
      <c r="A102" s="1">
        <f>MONTH(TB_Vendas[[#This Row],[Data]])</f>
        <v>10</v>
      </c>
      <c r="B102" s="4" t="str">
        <f>PROPER(TEXT(DATE(,TB_Vendas[[#This Row],[Nº]],1),"Mmm"))</f>
        <v>Out</v>
      </c>
      <c r="C102" s="3">
        <v>45222</v>
      </c>
      <c r="D102" s="4" t="s">
        <v>33</v>
      </c>
      <c r="E102" s="4" t="str">
        <f>_xlfn.XLOOKUP(TB_Vendas[[#This Row],[Código]],TB_Produtos[Código],TB_Produtos[Categoria])</f>
        <v>Vestuário</v>
      </c>
      <c r="F102" s="1">
        <v>3</v>
      </c>
      <c r="G102" s="5">
        <f>VLOOKUP(TB_Vendas[[#This Row],[Código]],Produtos!$B$6:$G$66,6,0)</f>
        <v>69.900000000000006</v>
      </c>
      <c r="H102" s="25">
        <v>0.2</v>
      </c>
      <c r="I102" s="2">
        <f>TB_Vendas[[#This Row],[Preço Unitário]]*TB_Vendas[[#This Row],[Qtd]]</f>
        <v>209.70000000000002</v>
      </c>
      <c r="J102" s="1" t="s">
        <v>72</v>
      </c>
    </row>
    <row r="103" spans="1:10">
      <c r="A103" s="1">
        <f>MONTH(TB_Vendas[[#This Row],[Data]])</f>
        <v>10</v>
      </c>
      <c r="B103" s="4" t="str">
        <f>PROPER(TEXT(DATE(,TB_Vendas[[#This Row],[Nº]],1),"Mmm"))</f>
        <v>Out</v>
      </c>
      <c r="C103" s="3">
        <v>45225</v>
      </c>
      <c r="D103" s="4" t="s">
        <v>35</v>
      </c>
      <c r="E103" s="4" t="str">
        <f>_xlfn.XLOOKUP(TB_Vendas[[#This Row],[Código]],TB_Produtos[Código],TB_Produtos[Categoria])</f>
        <v>Acessórios</v>
      </c>
      <c r="F103" s="1">
        <v>1</v>
      </c>
      <c r="G103" s="5">
        <f>VLOOKUP(TB_Vendas[[#This Row],[Código]],Produtos!$B$6:$G$66,6,0)</f>
        <v>145</v>
      </c>
      <c r="H103" s="25">
        <v>0</v>
      </c>
      <c r="I103" s="2">
        <f>TB_Vendas[[#This Row],[Preço Unitário]]*TB_Vendas[[#This Row],[Qtd]]</f>
        <v>145</v>
      </c>
      <c r="J103" s="1" t="s">
        <v>113</v>
      </c>
    </row>
    <row r="104" spans="1:10">
      <c r="A104" s="1">
        <f>MONTH(TB_Vendas[[#This Row],[Data]])</f>
        <v>10</v>
      </c>
      <c r="B104" s="4" t="str">
        <f>PROPER(TEXT(DATE(,TB_Vendas[[#This Row],[Nº]],1),"Mmm"))</f>
        <v>Out</v>
      </c>
      <c r="C104" s="3">
        <v>45226</v>
      </c>
      <c r="D104" s="4" t="s">
        <v>42</v>
      </c>
      <c r="E104" s="4" t="str">
        <f>_xlfn.XLOOKUP(TB_Vendas[[#This Row],[Código]],TB_Produtos[Código],TB_Produtos[Categoria])</f>
        <v>Vestuário</v>
      </c>
      <c r="F104" s="1">
        <v>4</v>
      </c>
      <c r="G104" s="5">
        <f>VLOOKUP(TB_Vendas[[#This Row],[Código]],Produtos!$B$6:$G$66,6,0)</f>
        <v>46.9</v>
      </c>
      <c r="H104" s="25">
        <v>0.2</v>
      </c>
      <c r="I104" s="2">
        <f>TB_Vendas[[#This Row],[Preço Unitário]]*TB_Vendas[[#This Row],[Qtd]]</f>
        <v>187.6</v>
      </c>
      <c r="J104" s="1" t="s">
        <v>72</v>
      </c>
    </row>
    <row r="105" spans="1:10">
      <c r="A105" s="1">
        <f>MONTH(TB_Vendas[[#This Row],[Data]])</f>
        <v>11</v>
      </c>
      <c r="B105" s="4" t="str">
        <f>PROPER(TEXT(DATE(,TB_Vendas[[#This Row],[Nº]],1),"Mmm"))</f>
        <v>Nov</v>
      </c>
      <c r="C105" s="3">
        <v>45235</v>
      </c>
      <c r="D105" s="4" t="s">
        <v>37</v>
      </c>
      <c r="E105" s="4" t="str">
        <f>_xlfn.XLOOKUP(TB_Vendas[[#This Row],[Código]],TB_Produtos[Código],TB_Produtos[Categoria])</f>
        <v>Acessórios</v>
      </c>
      <c r="F105" s="1">
        <v>1</v>
      </c>
      <c r="G105" s="5">
        <f>VLOOKUP(TB_Vendas[[#This Row],[Código]],Produtos!$B$6:$G$66,6,0)</f>
        <v>39.9</v>
      </c>
      <c r="H105" s="25">
        <v>0</v>
      </c>
      <c r="I105" s="2">
        <f>TB_Vendas[[#This Row],[Preço Unitário]]*TB_Vendas[[#This Row],[Qtd]]</f>
        <v>39.9</v>
      </c>
      <c r="J105" s="1" t="s">
        <v>74</v>
      </c>
    </row>
    <row r="106" spans="1:10">
      <c r="A106" s="1">
        <f>MONTH(TB_Vendas[[#This Row],[Data]])</f>
        <v>11</v>
      </c>
      <c r="B106" s="4" t="str">
        <f>PROPER(TEXT(DATE(,TB_Vendas[[#This Row],[Nº]],1),"Mmm"))</f>
        <v>Nov</v>
      </c>
      <c r="C106" s="3">
        <v>45236</v>
      </c>
      <c r="D106" s="4" t="s">
        <v>36</v>
      </c>
      <c r="E106" s="4" t="str">
        <f>_xlfn.XLOOKUP(TB_Vendas[[#This Row],[Código]],TB_Produtos[Código],TB_Produtos[Categoria])</f>
        <v>Acessórios</v>
      </c>
      <c r="F106" s="1">
        <v>1</v>
      </c>
      <c r="G106" s="5">
        <f>VLOOKUP(TB_Vendas[[#This Row],[Código]],Produtos!$B$6:$G$66,6,0)</f>
        <v>259.89999999999998</v>
      </c>
      <c r="H106" s="25">
        <v>0</v>
      </c>
      <c r="I106" s="2">
        <f>TB_Vendas[[#This Row],[Preço Unitário]]*TB_Vendas[[#This Row],[Qtd]]</f>
        <v>259.89999999999998</v>
      </c>
      <c r="J106" s="1" t="s">
        <v>74</v>
      </c>
    </row>
    <row r="107" spans="1:10">
      <c r="A107" s="1">
        <f>MONTH(TB_Vendas[[#This Row],[Data]])</f>
        <v>11</v>
      </c>
      <c r="B107" s="4" t="str">
        <f>PROPER(TEXT(DATE(,TB_Vendas[[#This Row],[Nº]],1),"Mmm"))</f>
        <v>Nov</v>
      </c>
      <c r="C107" s="3">
        <v>45237</v>
      </c>
      <c r="D107" s="4" t="s">
        <v>91</v>
      </c>
      <c r="E107" s="4" t="str">
        <f>_xlfn.XLOOKUP(TB_Vendas[[#This Row],[Código]],TB_Produtos[Código],TB_Produtos[Categoria])</f>
        <v>Vestuário</v>
      </c>
      <c r="F107" s="1">
        <v>2</v>
      </c>
      <c r="G107" s="5">
        <f>VLOOKUP(TB_Vendas[[#This Row],[Código]],Produtos!$B$6:$G$66,6,0)</f>
        <v>32.9</v>
      </c>
      <c r="H107" s="25">
        <v>0.15</v>
      </c>
      <c r="I107" s="2">
        <f>TB_Vendas[[#This Row],[Preço Unitário]]*TB_Vendas[[#This Row],[Qtd]]</f>
        <v>65.8</v>
      </c>
      <c r="J107" s="1" t="s">
        <v>72</v>
      </c>
    </row>
    <row r="108" spans="1:10">
      <c r="A108" s="1">
        <f>MONTH(TB_Vendas[[#This Row],[Data]])</f>
        <v>11</v>
      </c>
      <c r="B108" s="4" t="str">
        <f>PROPER(TEXT(DATE(,TB_Vendas[[#This Row],[Nº]],1),"Mmm"))</f>
        <v>Nov</v>
      </c>
      <c r="C108" s="3">
        <v>45242</v>
      </c>
      <c r="D108" s="4" t="s">
        <v>42</v>
      </c>
      <c r="E108" s="4" t="str">
        <f>_xlfn.XLOOKUP(TB_Vendas[[#This Row],[Código]],TB_Produtos[Código],TB_Produtos[Categoria])</f>
        <v>Vestuário</v>
      </c>
      <c r="F108" s="1">
        <v>1</v>
      </c>
      <c r="G108" s="5">
        <f>VLOOKUP(TB_Vendas[[#This Row],[Código]],Produtos!$B$6:$G$66,6,0)</f>
        <v>46.9</v>
      </c>
      <c r="H108" s="25">
        <v>0.1</v>
      </c>
      <c r="I108" s="2">
        <f>TB_Vendas[[#This Row],[Preço Unitário]]*TB_Vendas[[#This Row],[Qtd]]</f>
        <v>46.9</v>
      </c>
      <c r="J108" s="1" t="s">
        <v>113</v>
      </c>
    </row>
    <row r="109" spans="1:10">
      <c r="A109" s="1">
        <f>MONTH(TB_Vendas[[#This Row],[Data]])</f>
        <v>11</v>
      </c>
      <c r="B109" s="4" t="str">
        <f>PROPER(TEXT(DATE(,TB_Vendas[[#This Row],[Nº]],1),"Mmm"))</f>
        <v>Nov</v>
      </c>
      <c r="C109" s="3">
        <v>45243</v>
      </c>
      <c r="D109" s="4" t="s">
        <v>48</v>
      </c>
      <c r="E109" s="4" t="str">
        <f>_xlfn.XLOOKUP(TB_Vendas[[#This Row],[Código]],TB_Produtos[Código],TB_Produtos[Categoria])</f>
        <v>Vestuário</v>
      </c>
      <c r="F109" s="1">
        <v>1</v>
      </c>
      <c r="G109" s="5">
        <f>VLOOKUP(TB_Vendas[[#This Row],[Código]],Produtos!$B$6:$G$66,6,0)</f>
        <v>29.9</v>
      </c>
      <c r="H109" s="25">
        <v>0.1</v>
      </c>
      <c r="I109" s="2">
        <f>TB_Vendas[[#This Row],[Preço Unitário]]*TB_Vendas[[#This Row],[Qtd]]</f>
        <v>29.9</v>
      </c>
      <c r="J109" s="1" t="s">
        <v>74</v>
      </c>
    </row>
    <row r="110" spans="1:10">
      <c r="A110" s="1">
        <f>MONTH(TB_Vendas[[#This Row],[Data]])</f>
        <v>11</v>
      </c>
      <c r="B110" s="4" t="str">
        <f>PROPER(TEXT(DATE(,TB_Vendas[[#This Row],[Nº]],1),"Mmm"))</f>
        <v>Nov</v>
      </c>
      <c r="C110" s="3">
        <v>45247</v>
      </c>
      <c r="D110" s="4" t="s">
        <v>56</v>
      </c>
      <c r="E110" s="4" t="str">
        <f>_xlfn.XLOOKUP(TB_Vendas[[#This Row],[Código]],TB_Produtos[Código],TB_Produtos[Categoria])</f>
        <v>Vestuário</v>
      </c>
      <c r="F110" s="1">
        <v>1</v>
      </c>
      <c r="G110" s="5">
        <f>VLOOKUP(TB_Vendas[[#This Row],[Código]],Produtos!$B$6:$G$66,6,0)</f>
        <v>299.89999999999998</v>
      </c>
      <c r="H110" s="25">
        <v>0.1</v>
      </c>
      <c r="I110" s="2">
        <f>TB_Vendas[[#This Row],[Preço Unitário]]*TB_Vendas[[#This Row],[Qtd]]</f>
        <v>299.89999999999998</v>
      </c>
      <c r="J110" s="1" t="s">
        <v>113</v>
      </c>
    </row>
    <row r="111" spans="1:10">
      <c r="A111" s="1">
        <f>MONTH(TB_Vendas[[#This Row],[Data]])</f>
        <v>11</v>
      </c>
      <c r="B111" s="4" t="str">
        <f>PROPER(TEXT(DATE(,TB_Vendas[[#This Row],[Nº]],1),"Mmm"))</f>
        <v>Nov</v>
      </c>
      <c r="C111" s="3">
        <v>45253</v>
      </c>
      <c r="D111" s="4" t="s">
        <v>70</v>
      </c>
      <c r="E111" s="4" t="str">
        <f>_xlfn.XLOOKUP(TB_Vendas[[#This Row],[Código]],TB_Produtos[Código],TB_Produtos[Categoria])</f>
        <v>Vestuário</v>
      </c>
      <c r="F111" s="1">
        <v>1</v>
      </c>
      <c r="G111" s="5">
        <f>VLOOKUP(TB_Vendas[[#This Row],[Código]],Produtos!$B$6:$G$66,6,0)</f>
        <v>146</v>
      </c>
      <c r="H111" s="25">
        <v>0.1</v>
      </c>
      <c r="I111" s="2">
        <f>TB_Vendas[[#This Row],[Preço Unitário]]*TB_Vendas[[#This Row],[Qtd]]</f>
        <v>146</v>
      </c>
      <c r="J111" s="1" t="s">
        <v>71</v>
      </c>
    </row>
    <row r="112" spans="1:10">
      <c r="A112" s="1">
        <f>MONTH(TB_Vendas[[#This Row],[Data]])</f>
        <v>11</v>
      </c>
      <c r="B112" s="4" t="str">
        <f>PROPER(TEXT(DATE(,TB_Vendas[[#This Row],[Nº]],1),"Mmm"))</f>
        <v>Nov</v>
      </c>
      <c r="C112" s="3">
        <v>45256</v>
      </c>
      <c r="D112" s="4" t="s">
        <v>65</v>
      </c>
      <c r="E112" s="4" t="str">
        <f>_xlfn.XLOOKUP(TB_Vendas[[#This Row],[Código]],TB_Produtos[Código],TB_Produtos[Categoria])</f>
        <v>Vestuário</v>
      </c>
      <c r="F112" s="1">
        <v>2</v>
      </c>
      <c r="G112" s="5">
        <f>VLOOKUP(TB_Vendas[[#This Row],[Código]],Produtos!$B$6:$G$66,6,0)</f>
        <v>89.9</v>
      </c>
      <c r="H112" s="25">
        <v>0.1</v>
      </c>
      <c r="I112" s="2">
        <f>TB_Vendas[[#This Row],[Preço Unitário]]*TB_Vendas[[#This Row],[Qtd]]</f>
        <v>179.8</v>
      </c>
      <c r="J112" s="1" t="s">
        <v>71</v>
      </c>
    </row>
    <row r="113" spans="1:10">
      <c r="A113" s="1">
        <f>MONTH(TB_Vendas[[#This Row],[Data]])</f>
        <v>11</v>
      </c>
      <c r="B113" s="4" t="str">
        <f>PROPER(TEXT(DATE(,TB_Vendas[[#This Row],[Nº]],1),"Mmm"))</f>
        <v>Nov</v>
      </c>
      <c r="C113" s="3">
        <v>45258</v>
      </c>
      <c r="D113" s="4" t="s">
        <v>63</v>
      </c>
      <c r="E113" s="4" t="str">
        <f>_xlfn.XLOOKUP(TB_Vendas[[#This Row],[Código]],TB_Produtos[Código],TB_Produtos[Categoria])</f>
        <v>Calçado</v>
      </c>
      <c r="F113" s="1">
        <v>2</v>
      </c>
      <c r="G113" s="5">
        <f>VLOOKUP(TB_Vendas[[#This Row],[Código]],Produtos!$B$6:$G$66,6,0)</f>
        <v>250</v>
      </c>
      <c r="H113" s="25">
        <v>0.1</v>
      </c>
      <c r="I113" s="2">
        <f>TB_Vendas[[#This Row],[Preço Unitário]]*TB_Vendas[[#This Row],[Qtd]]</f>
        <v>500</v>
      </c>
      <c r="J113" s="1" t="s">
        <v>74</v>
      </c>
    </row>
    <row r="114" spans="1:10">
      <c r="A114" s="1">
        <f>MONTH(TB_Vendas[[#This Row],[Data]])</f>
        <v>11</v>
      </c>
      <c r="B114" s="4" t="str">
        <f>PROPER(TEXT(DATE(,TB_Vendas[[#This Row],[Nº]],1),"Mmm"))</f>
        <v>Nov</v>
      </c>
      <c r="C114" s="3">
        <v>45259</v>
      </c>
      <c r="D114" s="4" t="s">
        <v>44</v>
      </c>
      <c r="E114" s="4" t="str">
        <f>_xlfn.XLOOKUP(TB_Vendas[[#This Row],[Código]],TB_Produtos[Código],TB_Produtos[Categoria])</f>
        <v>Vestuário</v>
      </c>
      <c r="F114" s="1">
        <v>1</v>
      </c>
      <c r="G114" s="5">
        <f>VLOOKUP(TB_Vendas[[#This Row],[Código]],Produtos!$B$6:$G$66,6,0)</f>
        <v>39.9</v>
      </c>
      <c r="H114" s="25">
        <v>0.1</v>
      </c>
      <c r="I114" s="2">
        <f>TB_Vendas[[#This Row],[Preço Unitário]]*TB_Vendas[[#This Row],[Qtd]]</f>
        <v>39.9</v>
      </c>
      <c r="J114" s="1" t="s">
        <v>74</v>
      </c>
    </row>
    <row r="115" spans="1:10">
      <c r="A115" s="1">
        <f>MONTH(TB_Vendas[[#This Row],[Data]])</f>
        <v>11</v>
      </c>
      <c r="B115" s="4" t="str">
        <f>PROPER(TEXT(DATE(,TB_Vendas[[#This Row],[Nº]],1),"Mmm"))</f>
        <v>Nov</v>
      </c>
      <c r="C115" s="3">
        <v>45260</v>
      </c>
      <c r="D115" s="4" t="s">
        <v>69</v>
      </c>
      <c r="E115" s="4" t="str">
        <f>_xlfn.XLOOKUP(TB_Vendas[[#This Row],[Código]],TB_Produtos[Código],TB_Produtos[Categoria])</f>
        <v>Vestuário</v>
      </c>
      <c r="F115" s="1">
        <v>1</v>
      </c>
      <c r="G115" s="5">
        <f>VLOOKUP(TB_Vendas[[#This Row],[Código]],Produtos!$B$6:$G$66,6,0)</f>
        <v>142.9</v>
      </c>
      <c r="H115" s="25">
        <v>0.1</v>
      </c>
      <c r="I115" s="2">
        <f>TB_Vendas[[#This Row],[Preço Unitário]]*TB_Vendas[[#This Row],[Qtd]]</f>
        <v>142.9</v>
      </c>
      <c r="J115" s="1" t="s">
        <v>112</v>
      </c>
    </row>
    <row r="116" spans="1:10">
      <c r="A116" s="1">
        <f>MONTH(TB_Vendas[[#This Row],[Data]])</f>
        <v>12</v>
      </c>
      <c r="B116" s="4" t="str">
        <f>PROPER(TEXT(DATE(,TB_Vendas[[#This Row],[Nº]],1),"Mmm"))</f>
        <v>Dez</v>
      </c>
      <c r="C116" s="3">
        <v>45267</v>
      </c>
      <c r="D116" s="4" t="s">
        <v>35</v>
      </c>
      <c r="E116" s="4" t="str">
        <f>_xlfn.XLOOKUP(TB_Vendas[[#This Row],[Código]],TB_Produtos[Código],TB_Produtos[Categoria])</f>
        <v>Acessórios</v>
      </c>
      <c r="F116" s="1">
        <v>3</v>
      </c>
      <c r="G116" s="5">
        <f>VLOOKUP(TB_Vendas[[#This Row],[Código]],Produtos!$B$6:$G$66,6,0)</f>
        <v>145</v>
      </c>
      <c r="H116" s="25">
        <v>0.15</v>
      </c>
      <c r="I116" s="2">
        <f>TB_Vendas[[#This Row],[Preço Unitário]]*TB_Vendas[[#This Row],[Qtd]]</f>
        <v>435</v>
      </c>
      <c r="J116" s="1" t="s">
        <v>72</v>
      </c>
    </row>
    <row r="117" spans="1:10">
      <c r="A117" s="1">
        <f>MONTH(TB_Vendas[[#This Row],[Data]])</f>
        <v>12</v>
      </c>
      <c r="B117" s="4" t="str">
        <f>PROPER(TEXT(DATE(,TB_Vendas[[#This Row],[Nº]],1),"Mmm"))</f>
        <v>Dez</v>
      </c>
      <c r="C117" s="3">
        <v>45267</v>
      </c>
      <c r="D117" s="4" t="s">
        <v>69</v>
      </c>
      <c r="E117" s="4" t="str">
        <f>_xlfn.XLOOKUP(TB_Vendas[[#This Row],[Código]],TB_Produtos[Código],TB_Produtos[Categoria])</f>
        <v>Vestuário</v>
      </c>
      <c r="F117" s="1">
        <v>2</v>
      </c>
      <c r="G117" s="5">
        <f>VLOOKUP(TB_Vendas[[#This Row],[Código]],Produtos!$B$6:$G$66,6,0)</f>
        <v>142.9</v>
      </c>
      <c r="H117" s="25">
        <v>0.1</v>
      </c>
      <c r="I117" s="2">
        <f>TB_Vendas[[#This Row],[Preço Unitário]]*TB_Vendas[[#This Row],[Qtd]]</f>
        <v>285.8</v>
      </c>
      <c r="J117" s="1" t="s">
        <v>71</v>
      </c>
    </row>
    <row r="118" spans="1:10">
      <c r="A118" s="1">
        <f>MONTH(TB_Vendas[[#This Row],[Data]])</f>
        <v>12</v>
      </c>
      <c r="B118" s="4" t="str">
        <f>PROPER(TEXT(DATE(,TB_Vendas[[#This Row],[Nº]],1),"Mmm"))</f>
        <v>Dez</v>
      </c>
      <c r="C118" s="3">
        <v>45269</v>
      </c>
      <c r="D118" s="4" t="s">
        <v>103</v>
      </c>
      <c r="E118" s="4" t="str">
        <f>_xlfn.XLOOKUP(TB_Vendas[[#This Row],[Código]],TB_Produtos[Código],TB_Produtos[Categoria])</f>
        <v>Vestuário</v>
      </c>
      <c r="F118" s="1">
        <v>2</v>
      </c>
      <c r="G118" s="5">
        <f>VLOOKUP(TB_Vendas[[#This Row],[Código]],Produtos!$B$6:$G$66,6,0)</f>
        <v>180</v>
      </c>
      <c r="H118" s="25">
        <v>0.15</v>
      </c>
      <c r="I118" s="2">
        <f>TB_Vendas[[#This Row],[Preço Unitário]]*TB_Vendas[[#This Row],[Qtd]]</f>
        <v>360</v>
      </c>
      <c r="J118" s="1" t="s">
        <v>72</v>
      </c>
    </row>
    <row r="119" spans="1:10">
      <c r="A119" s="1">
        <f>MONTH(TB_Vendas[[#This Row],[Data]])</f>
        <v>12</v>
      </c>
      <c r="B119" s="4" t="str">
        <f>PROPER(TEXT(DATE(,TB_Vendas[[#This Row],[Nº]],1),"Mmm"))</f>
        <v>Dez</v>
      </c>
      <c r="C119" s="3">
        <v>45269</v>
      </c>
      <c r="D119" s="4" t="s">
        <v>46</v>
      </c>
      <c r="E119" s="4" t="str">
        <f>_xlfn.XLOOKUP(TB_Vendas[[#This Row],[Código]],TB_Produtos[Código],TB_Produtos[Categoria])</f>
        <v>Vestuário</v>
      </c>
      <c r="F119" s="1">
        <v>2</v>
      </c>
      <c r="G119" s="5">
        <f>VLOOKUP(TB_Vendas[[#This Row],[Código]],Produtos!$B$6:$G$66,6,0)</f>
        <v>42.5</v>
      </c>
      <c r="H119" s="25">
        <v>0.1</v>
      </c>
      <c r="I119" s="2">
        <f>TB_Vendas[[#This Row],[Preço Unitário]]*TB_Vendas[[#This Row],[Qtd]]</f>
        <v>85</v>
      </c>
      <c r="J119" s="1" t="s">
        <v>71</v>
      </c>
    </row>
    <row r="120" spans="1:10">
      <c r="A120" s="1">
        <f>MONTH(TB_Vendas[[#This Row],[Data]])</f>
        <v>12</v>
      </c>
      <c r="B120" s="4" t="str">
        <f>PROPER(TEXT(DATE(,TB_Vendas[[#This Row],[Nº]],1),"Mmm"))</f>
        <v>Dez</v>
      </c>
      <c r="C120" s="3">
        <v>45271</v>
      </c>
      <c r="D120" s="4" t="s">
        <v>32</v>
      </c>
      <c r="E120" s="4" t="str">
        <f>_xlfn.XLOOKUP(TB_Vendas[[#This Row],[Código]],TB_Produtos[Código],TB_Produtos[Categoria])</f>
        <v>Vestuário</v>
      </c>
      <c r="F120" s="1">
        <v>1</v>
      </c>
      <c r="G120" s="5">
        <f>VLOOKUP(TB_Vendas[[#This Row],[Código]],Produtos!$B$6:$G$66,6,0)</f>
        <v>65.900000000000006</v>
      </c>
      <c r="H120" s="25">
        <v>0.1</v>
      </c>
      <c r="I120" s="2">
        <f>TB_Vendas[[#This Row],[Preço Unitário]]*TB_Vendas[[#This Row],[Qtd]]</f>
        <v>65.900000000000006</v>
      </c>
      <c r="J120" s="1" t="s">
        <v>74</v>
      </c>
    </row>
    <row r="121" spans="1:10">
      <c r="A121" s="1">
        <f>MONTH(TB_Vendas[[#This Row],[Data]])</f>
        <v>12</v>
      </c>
      <c r="B121" s="4" t="str">
        <f>PROPER(TEXT(DATE(,TB_Vendas[[#This Row],[Nº]],1),"Mmm"))</f>
        <v>Dez</v>
      </c>
      <c r="C121" s="3">
        <v>45273</v>
      </c>
      <c r="D121" s="4" t="s">
        <v>100</v>
      </c>
      <c r="E121" s="4" t="str">
        <f>_xlfn.XLOOKUP(TB_Vendas[[#This Row],[Código]],TB_Produtos[Código],TB_Produtos[Categoria])</f>
        <v>Vestuário</v>
      </c>
      <c r="F121" s="1">
        <v>1</v>
      </c>
      <c r="G121" s="5">
        <f>VLOOKUP(TB_Vendas[[#This Row],[Código]],Produtos!$B$6:$G$66,6,0)</f>
        <v>180</v>
      </c>
      <c r="H121" s="25">
        <v>0.1</v>
      </c>
      <c r="I121" s="2">
        <f>TB_Vendas[[#This Row],[Preço Unitário]]*TB_Vendas[[#This Row],[Qtd]]</f>
        <v>180</v>
      </c>
      <c r="J121" s="1" t="s">
        <v>71</v>
      </c>
    </row>
    <row r="122" spans="1:10">
      <c r="A122" s="1">
        <f>MONTH(TB_Vendas[[#This Row],[Data]])</f>
        <v>12</v>
      </c>
      <c r="B122" s="4" t="str">
        <f>PROPER(TEXT(DATE(,TB_Vendas[[#This Row],[Nº]],1),"Mmm"))</f>
        <v>Dez</v>
      </c>
      <c r="C122" s="3">
        <v>45276</v>
      </c>
      <c r="D122" s="4" t="s">
        <v>90</v>
      </c>
      <c r="E122" s="4" t="str">
        <f>_xlfn.XLOOKUP(TB_Vendas[[#This Row],[Código]],TB_Produtos[Código],TB_Produtos[Categoria])</f>
        <v>Vestuário</v>
      </c>
      <c r="F122" s="1">
        <v>3</v>
      </c>
      <c r="G122" s="5">
        <f>VLOOKUP(TB_Vendas[[#This Row],[Código]],Produtos!$B$6:$G$66,6,0)</f>
        <v>32.9</v>
      </c>
      <c r="H122" s="25">
        <v>0.15</v>
      </c>
      <c r="I122" s="2">
        <f>TB_Vendas[[#This Row],[Preço Unitário]]*TB_Vendas[[#This Row],[Qtd]]</f>
        <v>98.699999999999989</v>
      </c>
      <c r="J122" s="1" t="s">
        <v>74</v>
      </c>
    </row>
    <row r="123" spans="1:10">
      <c r="A123" s="1">
        <f>MONTH(TB_Vendas[[#This Row],[Data]])</f>
        <v>12</v>
      </c>
      <c r="B123" s="4" t="str">
        <f>PROPER(TEXT(DATE(,TB_Vendas[[#This Row],[Nº]],1),"Mmm"))</f>
        <v>Dez</v>
      </c>
      <c r="C123" s="3">
        <v>45276</v>
      </c>
      <c r="D123" s="4" t="s">
        <v>40</v>
      </c>
      <c r="E123" s="4" t="str">
        <f>_xlfn.XLOOKUP(TB_Vendas[[#This Row],[Código]],TB_Produtos[Código],TB_Produtos[Categoria])</f>
        <v>Vestuário</v>
      </c>
      <c r="F123" s="1">
        <v>4</v>
      </c>
      <c r="G123" s="5">
        <f>VLOOKUP(TB_Vendas[[#This Row],[Código]],Produtos!$B$6:$G$66,6,0)</f>
        <v>92.9</v>
      </c>
      <c r="H123" s="25">
        <v>0.2</v>
      </c>
      <c r="I123" s="2">
        <f>TB_Vendas[[#This Row],[Preço Unitário]]*TB_Vendas[[#This Row],[Qtd]]</f>
        <v>371.6</v>
      </c>
      <c r="J123" s="1" t="s">
        <v>72</v>
      </c>
    </row>
    <row r="124" spans="1:10">
      <c r="A124" s="1">
        <f>MONTH(TB_Vendas[[#This Row],[Data]])</f>
        <v>12</v>
      </c>
      <c r="B124" s="4" t="str">
        <f>PROPER(TEXT(DATE(,TB_Vendas[[#This Row],[Nº]],1),"Mmm"))</f>
        <v>Dez</v>
      </c>
      <c r="C124" s="3">
        <v>45277</v>
      </c>
      <c r="D124" s="4" t="s">
        <v>64</v>
      </c>
      <c r="E124" s="4" t="str">
        <f>_xlfn.XLOOKUP(TB_Vendas[[#This Row],[Código]],TB_Produtos[Código],TB_Produtos[Categoria])</f>
        <v>Calçado</v>
      </c>
      <c r="F124" s="1">
        <v>2</v>
      </c>
      <c r="G124" s="5">
        <f>VLOOKUP(TB_Vendas[[#This Row],[Código]],Produtos!$B$6:$G$66,6,0)</f>
        <v>259.89999999999998</v>
      </c>
      <c r="H124" s="25">
        <v>0.1</v>
      </c>
      <c r="I124" s="2">
        <f>TB_Vendas[[#This Row],[Preço Unitário]]*TB_Vendas[[#This Row],[Qtd]]</f>
        <v>519.79999999999995</v>
      </c>
      <c r="J124" s="1" t="s">
        <v>71</v>
      </c>
    </row>
    <row r="125" spans="1:10">
      <c r="A125" s="1">
        <f>MONTH(TB_Vendas[[#This Row],[Data]])</f>
        <v>12</v>
      </c>
      <c r="B125" s="4" t="str">
        <f>PROPER(TEXT(DATE(,TB_Vendas[[#This Row],[Nº]],1),"Mmm"))</f>
        <v>Dez</v>
      </c>
      <c r="C125" s="3">
        <v>45280</v>
      </c>
      <c r="D125" s="4" t="s">
        <v>55</v>
      </c>
      <c r="E125" s="4" t="str">
        <f>_xlfn.XLOOKUP(TB_Vendas[[#This Row],[Código]],TB_Produtos[Código],TB_Produtos[Categoria])</f>
        <v>Vestuário</v>
      </c>
      <c r="F125" s="1">
        <v>1</v>
      </c>
      <c r="G125" s="5">
        <f>VLOOKUP(TB_Vendas[[#This Row],[Código]],Produtos!$B$6:$G$66,6,0)</f>
        <v>259.89999999999998</v>
      </c>
      <c r="H125" s="25">
        <v>0.1</v>
      </c>
      <c r="I125" s="2">
        <f>TB_Vendas[[#This Row],[Preço Unitário]]*TB_Vendas[[#This Row],[Qtd]]</f>
        <v>259.89999999999998</v>
      </c>
      <c r="J125" s="1" t="s">
        <v>113</v>
      </c>
    </row>
    <row r="126" spans="1:10">
      <c r="A126" s="1">
        <f>MONTH(TB_Vendas[[#This Row],[Data]])</f>
        <v>12</v>
      </c>
      <c r="B126" s="4" t="str">
        <f>PROPER(TEXT(DATE(,TB_Vendas[[#This Row],[Nº]],1),"Mmm"))</f>
        <v>Dez</v>
      </c>
      <c r="C126" s="3">
        <v>45288</v>
      </c>
      <c r="D126" s="4" t="s">
        <v>46</v>
      </c>
      <c r="E126" s="4" t="str">
        <f>_xlfn.XLOOKUP(TB_Vendas[[#This Row],[Código]],TB_Produtos[Código],TB_Produtos[Categoria])</f>
        <v>Vestuário</v>
      </c>
      <c r="F126" s="1">
        <v>5</v>
      </c>
      <c r="G126" s="5">
        <f>VLOOKUP(TB_Vendas[[#This Row],[Código]],Produtos!$B$6:$G$66,6,0)</f>
        <v>42.5</v>
      </c>
      <c r="H126" s="25">
        <v>0.15</v>
      </c>
      <c r="I126" s="2">
        <f>TB_Vendas[[#This Row],[Preço Unitário]]*TB_Vendas[[#This Row],[Qtd]]</f>
        <v>212.5</v>
      </c>
      <c r="J126" s="1" t="s">
        <v>113</v>
      </c>
    </row>
    <row r="127" spans="1:10">
      <c r="A127" s="1">
        <f>MONTH(TB_Vendas[[#This Row],[Data]])</f>
        <v>12</v>
      </c>
      <c r="B127" s="4" t="str">
        <f>PROPER(TEXT(DATE(,TB_Vendas[[#This Row],[Nº]],1),"Mmm"))</f>
        <v>Dez</v>
      </c>
      <c r="C127" s="3">
        <v>45288</v>
      </c>
      <c r="D127" s="4" t="s">
        <v>90</v>
      </c>
      <c r="E127" s="4" t="str">
        <f>_xlfn.XLOOKUP(TB_Vendas[[#This Row],[Código]],TB_Produtos[Código],TB_Produtos[Categoria])</f>
        <v>Vestuário</v>
      </c>
      <c r="F127" s="1">
        <v>2</v>
      </c>
      <c r="G127" s="5">
        <f>VLOOKUP(TB_Vendas[[#This Row],[Código]],Produtos!$B$6:$G$66,6,0)</f>
        <v>32.9</v>
      </c>
      <c r="H127" s="25">
        <v>0.15</v>
      </c>
      <c r="I127" s="2">
        <f>TB_Vendas[[#This Row],[Preço Unitário]]*TB_Vendas[[#This Row],[Qtd]]</f>
        <v>65.8</v>
      </c>
      <c r="J127" s="1" t="s">
        <v>113</v>
      </c>
    </row>
    <row r="128" spans="1:10">
      <c r="A128" s="1">
        <f>MONTH(TB_Vendas[[#This Row],[Data]])</f>
        <v>12</v>
      </c>
      <c r="B128" s="4" t="str">
        <f>PROPER(TEXT(DATE(,TB_Vendas[[#This Row],[Nº]],1),"Mmm"))</f>
        <v>Dez</v>
      </c>
      <c r="C128" s="3">
        <v>45289</v>
      </c>
      <c r="D128" s="4" t="s">
        <v>40</v>
      </c>
      <c r="E128" s="4" t="str">
        <f>_xlfn.XLOOKUP(TB_Vendas[[#This Row],[Código]],TB_Produtos[Código],TB_Produtos[Categoria])</f>
        <v>Vestuário</v>
      </c>
      <c r="F128" s="1">
        <v>3</v>
      </c>
      <c r="G128" s="5">
        <f>VLOOKUP(TB_Vendas[[#This Row],[Código]],Produtos!$B$6:$G$66,6,0)</f>
        <v>92.9</v>
      </c>
      <c r="H128" s="25">
        <v>0.2</v>
      </c>
      <c r="I128" s="2">
        <f>TB_Vendas[[#This Row],[Preço Unitário]]*TB_Vendas[[#This Row],[Qtd]]</f>
        <v>278.70000000000005</v>
      </c>
      <c r="J128" s="1" t="s">
        <v>72</v>
      </c>
    </row>
    <row r="129" spans="1:10">
      <c r="A129" s="1">
        <f>MONTH(TB_Vendas[[#This Row],[Data]])</f>
        <v>12</v>
      </c>
      <c r="B129" s="4" t="str">
        <f>PROPER(TEXT(DATE(,TB_Vendas[[#This Row],[Nº]],1),"Mmm"))</f>
        <v>Dez</v>
      </c>
      <c r="C129" s="3">
        <v>45290</v>
      </c>
      <c r="D129" s="4" t="s">
        <v>47</v>
      </c>
      <c r="E129" s="4" t="str">
        <f>_xlfn.XLOOKUP(TB_Vendas[[#This Row],[Código]],TB_Produtos[Código],TB_Produtos[Categoria])</f>
        <v>Vestuário</v>
      </c>
      <c r="F129" s="1">
        <v>10</v>
      </c>
      <c r="G129" s="5">
        <f>VLOOKUP(TB_Vendas[[#This Row],[Código]],Produtos!$B$6:$G$66,6,0)</f>
        <v>25.9</v>
      </c>
      <c r="H129" s="25">
        <v>0.2</v>
      </c>
      <c r="I129" s="2">
        <f>TB_Vendas[[#This Row],[Preço Unitário]]*TB_Vendas[[#This Row],[Qtd]]</f>
        <v>259</v>
      </c>
      <c r="J129" s="1" t="s">
        <v>72</v>
      </c>
    </row>
  </sheetData>
  <phoneticPr fontId="6" type="noConversion"/>
  <conditionalFormatting sqref="F4:H4">
    <cfRule type="cellIs" dxfId="12" priority="2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D809-06A9-4A05-BD08-554A0B4697F5}">
  <dimension ref="A1:I21"/>
  <sheetViews>
    <sheetView showGridLines="0" tabSelected="1" zoomScale="110" zoomScaleNormal="110" workbookViewId="0">
      <selection activeCell="E11" sqref="E11"/>
    </sheetView>
  </sheetViews>
  <sheetFormatPr defaultColWidth="0" defaultRowHeight="15" zeroHeight="1"/>
  <cols>
    <col min="1" max="1" width="8.85546875" customWidth="1"/>
    <col min="2" max="2" width="18.85546875" customWidth="1"/>
    <col min="3" max="3" width="20.7109375" customWidth="1"/>
    <col min="4" max="4" width="21" customWidth="1"/>
    <col min="5" max="5" width="20.42578125" customWidth="1"/>
    <col min="6" max="6" width="24.28515625" customWidth="1"/>
    <col min="7" max="8" width="8.85546875" customWidth="1"/>
    <col min="9" max="16384" width="8.85546875" hidden="1"/>
  </cols>
  <sheetData>
    <row r="1" spans="1:9" s="8" customFormat="1" ht="40.15" customHeight="1">
      <c r="A1" s="11"/>
      <c r="B1" s="15" t="s">
        <v>116</v>
      </c>
      <c r="C1" s="13"/>
      <c r="D1" s="13"/>
      <c r="E1" s="13"/>
      <c r="F1" s="13"/>
      <c r="G1" s="13"/>
      <c r="H1" s="13"/>
      <c r="I1" s="13"/>
    </row>
    <row r="2" spans="1:9" s="9" customFormat="1" ht="4.5" customHeight="1">
      <c r="A2" s="12"/>
      <c r="B2" s="12"/>
      <c r="C2" s="12"/>
      <c r="D2" s="12"/>
      <c r="E2" s="12"/>
      <c r="F2" s="12"/>
    </row>
    <row r="3" spans="1:9" ht="4.5" customHeight="1">
      <c r="A3" s="10"/>
      <c r="B3" s="10"/>
      <c r="C3" s="10"/>
      <c r="D3" s="10"/>
      <c r="E3" s="10"/>
      <c r="F3" s="10"/>
    </row>
    <row r="4" spans="1:9" ht="5.25" customHeight="1" thickBot="1"/>
    <row r="5" spans="1:9" ht="24.6" customHeight="1" thickBot="1">
      <c r="B5" s="30" t="s">
        <v>73</v>
      </c>
      <c r="C5" s="29" t="s">
        <v>72</v>
      </c>
      <c r="E5" s="30" t="s">
        <v>31</v>
      </c>
      <c r="F5" s="28" t="s">
        <v>133</v>
      </c>
    </row>
    <row r="6" spans="1:9"/>
    <row r="7" spans="1:9" ht="23.25">
      <c r="C7" s="33" t="s">
        <v>125</v>
      </c>
      <c r="D7" s="31" t="s">
        <v>126</v>
      </c>
      <c r="E7" s="31" t="s">
        <v>127</v>
      </c>
    </row>
    <row r="8" spans="1:9" ht="4.9000000000000004" customHeight="1" thickBot="1">
      <c r="C8" s="32"/>
      <c r="D8" s="32"/>
      <c r="E8" s="32"/>
    </row>
    <row r="9" spans="1:9" ht="22.5" thickBot="1">
      <c r="C9" s="34" t="s">
        <v>13</v>
      </c>
      <c r="D9" s="36">
        <f>SUMIFS(TB_Vendas[Total],TB_Vendas[Vendedor],$C$5,TB_Vendas[Mês],$F$5,TB_Vendas[Categoria],$C9)</f>
        <v>435</v>
      </c>
      <c r="E9" s="41">
        <f>SUMIFS(TB_Vendas[Qtd],TB_Vendas[Vendedor],$C$5,TB_Vendas[Mês],$F$5,TB_Vendas[Categoria],$C9)</f>
        <v>3</v>
      </c>
    </row>
    <row r="10" spans="1:9" ht="23.25" thickTop="1" thickBot="1">
      <c r="C10" s="34" t="s">
        <v>14</v>
      </c>
      <c r="D10" s="36">
        <f>SUMIFS(TB_Vendas[Total],TB_Vendas[Vendedor],$C$5,TB_Vendas[Mês],$F$5,TB_Vendas[Categoria],$C10)</f>
        <v>0</v>
      </c>
      <c r="E10" s="41">
        <f>SUMIFS(TB_Vendas[Qtd],TB_Vendas[Vendedor],$C$5,TB_Vendas[Mês],$F$5,TB_Vendas[Categoria],$C10)</f>
        <v>0</v>
      </c>
    </row>
    <row r="11" spans="1:9" ht="23.25" thickTop="1" thickBot="1">
      <c r="C11" s="35" t="s">
        <v>12</v>
      </c>
      <c r="D11" s="36">
        <f>SUMIFS(TB_Vendas[Total],TB_Vendas[Vendedor],$C$5,TB_Vendas[Mês],$F$5,TB_Vendas[Categoria],$C11)</f>
        <v>1269.3000000000002</v>
      </c>
      <c r="E11" s="41">
        <f>SUMIFS(TB_Vendas[Qtd],TB_Vendas[Vendedor],$C$5,TB_Vendas[Mês],$F$5,TB_Vendas[Categoria],$C11)</f>
        <v>19</v>
      </c>
    </row>
    <row r="12" spans="1:9"/>
    <row r="13" spans="1:9"/>
    <row r="14" spans="1:9"/>
    <row r="15" spans="1:9"/>
    <row r="16" spans="1:9"/>
    <row r="17"/>
    <row r="18"/>
    <row r="19"/>
    <row r="20"/>
    <row r="21"/>
  </sheetData>
  <dataValidations count="2">
    <dataValidation type="list" allowBlank="1" showInputMessage="1" showErrorMessage="1" sqref="C5" xr:uid="{386D00EA-C09E-4AF2-85F6-0FFA8584E7FB}">
      <formula1>Vendedores</formula1>
    </dataValidation>
    <dataValidation type="list" allowBlank="1" showInputMessage="1" showErrorMessage="1" sqref="F5" xr:uid="{D14864B3-67D5-45F6-83BC-59307DFC7664}">
      <formula1>Mês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Menu</vt:lpstr>
      <vt:lpstr>Produtos</vt:lpstr>
      <vt:lpstr>Vendedores</vt:lpstr>
      <vt:lpstr>Vendas</vt:lpstr>
      <vt:lpstr>Consultas</vt:lpstr>
      <vt:lpstr>Categoria</vt:lpstr>
      <vt:lpstr>Mês</vt:lpstr>
      <vt:lpstr>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Henrique Faria</cp:lastModifiedBy>
  <cp:lastPrinted>2023-06-07T14:57:58Z</cp:lastPrinted>
  <dcterms:created xsi:type="dcterms:W3CDTF">2023-06-02T17:54:12Z</dcterms:created>
  <dcterms:modified xsi:type="dcterms:W3CDTF">2024-03-31T11:42:36Z</dcterms:modified>
</cp:coreProperties>
</file>