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ffice Resolve\2908 - Excel com BI 1\Materiais do Curso\"/>
    </mc:Choice>
  </mc:AlternateContent>
  <xr:revisionPtr revIDLastSave="2" documentId="13_ncr:1_{B508CE5E-81A1-4BC1-A441-91C97B160EC7}" xr6:coauthVersionLast="47" xr6:coauthVersionMax="47" xr10:uidLastSave="{38650860-644C-49E7-AA7D-91C5A97C49E5}"/>
  <bookViews>
    <workbookView xWindow="-108" yWindow="-108" windowWidth="23256" windowHeight="12456" tabRatio="781" activeTab="4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Consulta" sheetId="6" r:id="rId5"/>
  </sheets>
  <definedNames>
    <definedName name="Lista_Fornecedores">TB_Fornecedor[[#All],[Empresa]]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6" l="1"/>
  <c r="E6" i="5" a="1"/>
  <c r="E6" i="5" s="1"/>
  <c r="E7" i="5" l="1" a="1"/>
  <c r="E7" i="5"/>
  <c r="E8" i="5" a="1"/>
  <c r="E8" i="5"/>
  <c r="E9" i="5" a="1"/>
  <c r="E9" i="5"/>
  <c r="E10" i="5" a="1"/>
  <c r="E10" i="5"/>
  <c r="E11" i="5" a="1"/>
  <c r="E11" i="5"/>
  <c r="E12" i="5" a="1"/>
  <c r="E12" i="5"/>
  <c r="E13" i="5" a="1"/>
  <c r="E13" i="5"/>
  <c r="E14" i="5" a="1"/>
  <c r="E14" i="5"/>
  <c r="E15" i="5" a="1"/>
  <c r="E15" i="5"/>
  <c r="E16" i="5" a="1"/>
  <c r="E16" i="5"/>
  <c r="E17" i="5" a="1"/>
  <c r="E17" i="5"/>
  <c r="E18" i="5" a="1"/>
  <c r="E18" i="5"/>
  <c r="E19" i="5" a="1"/>
  <c r="E19" i="5"/>
  <c r="E20" i="5" a="1"/>
  <c r="E20" i="5"/>
  <c r="E21" i="5" a="1"/>
  <c r="E21" i="5"/>
  <c r="E22" i="5" a="1"/>
  <c r="E22" i="5"/>
  <c r="E23" i="5" a="1"/>
  <c r="E23" i="5"/>
  <c r="E24" i="5" a="1"/>
  <c r="E24" i="5"/>
  <c r="E25" i="5" a="1"/>
  <c r="E25" i="5"/>
  <c r="E26" i="5" a="1"/>
  <c r="E26" i="5"/>
  <c r="E27" i="5" a="1"/>
  <c r="E27" i="5"/>
  <c r="E28" i="5" a="1"/>
  <c r="E28" i="5"/>
  <c r="E29" i="5" a="1"/>
  <c r="E29" i="5"/>
  <c r="E30" i="5" a="1"/>
  <c r="E30" i="5"/>
  <c r="E31" i="5" a="1"/>
  <c r="E31" i="5"/>
  <c r="E32" i="5" a="1"/>
  <c r="E32" i="5"/>
  <c r="E33" i="5" a="1"/>
  <c r="E33" i="5"/>
  <c r="F6" i="6"/>
  <c r="F8" i="6" s="1"/>
  <c r="F10" i="6" s="1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6" i="4" a="1"/>
  <c r="F6" i="4" s="1"/>
  <c r="G6" i="4" s="1"/>
  <c r="F12" i="6" s="1"/>
  <c r="F7" i="4" a="1"/>
  <c r="F7" i="4" s="1"/>
  <c r="G7" i="4" s="1"/>
  <c r="F8" i="4" a="1"/>
  <c r="F8" i="4" s="1"/>
  <c r="G8" i="4" s="1"/>
  <c r="F9" i="4" a="1"/>
  <c r="F9" i="4" s="1"/>
  <c r="G9" i="4" s="1"/>
  <c r="F10" i="4" a="1"/>
  <c r="F10" i="4" s="1"/>
  <c r="G10" i="4" s="1"/>
  <c r="F11" i="4" a="1"/>
  <c r="F11" i="4" s="1"/>
  <c r="G11" i="4" s="1"/>
  <c r="F12" i="4" a="1"/>
  <c r="F12" i="4" s="1"/>
  <c r="G12" i="4" s="1"/>
  <c r="F13" i="4" a="1"/>
  <c r="F13" i="4" s="1"/>
  <c r="G13" i="4" s="1"/>
  <c r="F14" i="4" a="1"/>
  <c r="F14" i="4" s="1"/>
  <c r="G14" i="4" s="1"/>
  <c r="F15" i="4" a="1"/>
  <c r="F15" i="4" s="1"/>
  <c r="G15" i="4" s="1"/>
  <c r="F16" i="4" a="1"/>
  <c r="F16" i="4" s="1"/>
  <c r="G16" i="4" s="1"/>
  <c r="F17" i="4" a="1"/>
  <c r="F17" i="4" s="1"/>
  <c r="G17" i="4" s="1"/>
  <c r="F18" i="4" a="1"/>
  <c r="F18" i="4" s="1"/>
  <c r="G18" i="4" s="1"/>
  <c r="F19" i="4" a="1"/>
  <c r="F19" i="4" s="1"/>
  <c r="G19" i="4" s="1"/>
  <c r="F20" i="4" a="1"/>
  <c r="F20" i="4" s="1"/>
  <c r="G20" i="4" s="1"/>
  <c r="F21" i="4" a="1"/>
  <c r="F21" i="4" s="1"/>
  <c r="G21" i="4" s="1"/>
  <c r="F22" i="4" a="1"/>
  <c r="F22" i="4" s="1"/>
  <c r="G22" i="4" s="1"/>
  <c r="F23" i="4" a="1"/>
  <c r="F23" i="4" s="1"/>
  <c r="G23" i="4" s="1"/>
  <c r="F24" i="4" a="1"/>
  <c r="F24" i="4" s="1"/>
  <c r="G24" i="4" s="1"/>
  <c r="F25" i="4" a="1"/>
  <c r="F25" i="4" s="1"/>
  <c r="G25" i="4" s="1"/>
  <c r="F26" i="4" a="1"/>
  <c r="F26" i="4" s="1"/>
  <c r="G26" i="4" s="1"/>
  <c r="F27" i="4" a="1"/>
  <c r="F27" i="4" s="1"/>
  <c r="G27" i="4" s="1"/>
  <c r="F28" i="4" a="1"/>
  <c r="F28" i="4" s="1"/>
  <c r="G28" i="4" s="1"/>
  <c r="F29" i="4" a="1"/>
  <c r="F29" i="4" s="1"/>
  <c r="G29" i="4" s="1"/>
  <c r="F30" i="4" a="1"/>
  <c r="F30" i="4" s="1"/>
  <c r="G30" i="4" s="1"/>
  <c r="F31" i="4" a="1"/>
  <c r="F31" i="4" s="1"/>
  <c r="G3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<sst xmlns="http://schemas.openxmlformats.org/spreadsheetml/2006/main" count="184" uniqueCount="72">
  <si>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</si>
  <si>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</si>
  <si>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</si>
  <si>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</si>
  <si>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</si>
  <si>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</si>
  <si>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</si>
  <si>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</si>
  <si>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</si>
  <si>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</si>
  <si>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</si>
  <si>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</si>
  <si>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</si>
  <si>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</si>
  <si>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</si>
  <si>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</si>
  <si>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</si>
  <si>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</si>
  <si>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</si>
  <si>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</si>
  <si>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</si>
  <si>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</si>
  <si>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</si>
  <si>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</si>
  <si>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</si>
  <si>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</si>
  <si>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</si>
  <si>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</si>
  <si>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</si>
  <si>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</si>
  <si>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</si>
  <si>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</si>
  <si>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</si>
  <si>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</si>
  <si>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</si>
  <si>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</si>
  <si>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</si>
  <si>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</si>
  <si>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</si>
  <si>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</si>
  <si>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</si>
  <si>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</si>
  <si>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</si>
  <si>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</si>
  <si>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</si>
  <si>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</si>
  <si>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</si>
  <si>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</si>
  <si>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</si>
  <si>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</si>
  <si>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</si>
  <si>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</si>
  <si>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</si>
  <si>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</si>
  <si>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</si>
  <si>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</si>
  <si>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</si>
  <si>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</si>
  <si>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</si>
  <si>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</si>
  <si>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</si>
  <si>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</si>
  <si>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</si>
  <si>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</si>
  <si>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</si>
  <si>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</si>
  <si>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</si>
  <si>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</si>
  <si>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Consulta Estoque</t>
  </si>
  <si>
    <t>&lt;10/05/2022</t>
  </si>
  <si>
    <t/>
  </si>
  <si>
    <t xml:space="preserve">Quantidade em Estoque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</si>
</sst>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4472C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51932"/>
        <bgColor indexed="64"/>
      </patternFill>
    </fill>
    <fill>
      <patternFill patternType="solid">
        <fgColor rgb="FF0933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rgb="FF4472C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44" fontId="0" fillId="0" borderId="0" xfId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44" fontId="0" fillId="2" borderId="0" xfId="1" applyFont="1" applyFill="1"/>
    <xf numFmtId="44" fontId="0" fillId="3" borderId="0" xfId="1" applyFont="1" applyFill="1"/>
    <xf numFmtId="14" fontId="0" fillId="0" borderId="0" xfId="0" applyNumberFormat="1"/>
    <xf numFmtId="0" fontId="0" fillId="0" borderId="0" xfId="0" applyAlignment="1">
      <alignment vertical="center" wrapText="1"/>
    </xf>
    <xf numFmtId="14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1" applyNumberFormat="1" applyFont="1" applyFill="1" applyBorder="1"/>
    <xf numFmtId="14" fontId="6" fillId="0" borderId="0" xfId="0" applyNumberFormat="1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1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 wrapText="1"/>
    </xf>
    <xf numFmtId="164" fontId="9" fillId="0" borderId="0" xfId="0" applyNumberFormat="1" applyFont="1"/>
    <xf numFmtId="164" fontId="9" fillId="0" borderId="0" xfId="1" applyNumberFormat="1" applyFont="1"/>
    <xf numFmtId="0" fontId="2" fillId="0" borderId="0" xfId="0" applyFont="1" applyAlignment="1">
      <alignment horizontal="center"/>
    </xf>
    <xf numFmtId="1" fontId="0" fillId="5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2" fillId="6" borderId="0" xfId="0" applyFont="1" applyFill="1" applyAlignment="1">
      <alignment horizontal="right" vertical="center"/>
    </xf>
    <xf numFmtId="164" fontId="0" fillId="7" borderId="0" xfId="0" applyNumberFormat="1" applyFill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" fontId="10" fillId="4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7" borderId="1" xfId="0" quotePrefix="1" applyFill="1" applyBorder="1" applyAlignment="1">
      <alignment horizontal="center" vertical="center"/>
    </xf>
    <xf numFmtId="164" fontId="0" fillId="0" borderId="0" xfId="0" applyNumberFormat="1"/>
  </cellXfs>
  <cellStyles count="3">
    <cellStyle name="Hyperlink" xfId="2" xr:uid="{00000000-000B-0000-0000-000008000000}"/>
    <cellStyle name="Moeda" xfId="1" builtinId="4"/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24"/>
    </tableStyle>
  </tableStyles>
  <colors>
    <mruColors>
      <color rgb="FF4472C4"/>
      <color rgb="FF093364"/>
      <color rgb="FF051932"/>
      <color rgb="FF68A490"/>
      <color rgb="FFBF8F00"/>
      <color rgb="FFF5B6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2EE2CA90-89EB-4562-A9DE-4CE744601F21}"/>
            </a:ext>
          </a:extLst>
        </xdr:cNvPr>
        <xdr:cNvGrpSpPr/>
      </xdr:nvGrpSpPr>
      <xdr:grpSpPr>
        <a:xfrm>
          <a:off x="512445" y="99060"/>
          <a:ext cx="792000" cy="714325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2B748910-DC41-0DAA-CDE2-4A5BDC242114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D477145A-92A6-616E-B550-17440FAFF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0</xdr:row>
      <xdr:rowOff>68580</xdr:rowOff>
    </xdr:from>
    <xdr:to>
      <xdr:col>1</xdr:col>
      <xdr:colOff>929160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0FF15D6-E00C-4B5E-835B-D515B3AF3F6D}"/>
            </a:ext>
          </a:extLst>
        </xdr:cNvPr>
        <xdr:cNvGrpSpPr/>
      </xdr:nvGrpSpPr>
      <xdr:grpSpPr>
        <a:xfrm>
          <a:off x="489585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59D9714-2002-C112-605B-C305C6457A66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245F0B0-A0AB-CC2D-CAD1-AA6A262158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0</xdr:row>
      <xdr:rowOff>68580</xdr:rowOff>
    </xdr:from>
    <xdr:to>
      <xdr:col>1</xdr:col>
      <xdr:colOff>1066320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BE1BF78-B7E3-446F-89C0-53519E2D4981}"/>
            </a:ext>
          </a:extLst>
        </xdr:cNvPr>
        <xdr:cNvGrpSpPr/>
      </xdr:nvGrpSpPr>
      <xdr:grpSpPr>
        <a:xfrm>
          <a:off x="626745" y="68580"/>
          <a:ext cx="782475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DB5AAF35-4216-B682-F8DD-40D403649E83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2032B60E-54B8-36A7-E529-832DA9A98C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71E2A4E-2218-462E-88A9-7C65F5EFE0FF}"/>
            </a:ext>
          </a:extLst>
        </xdr:cNvPr>
        <xdr:cNvGrpSpPr/>
      </xdr:nvGrpSpPr>
      <xdr:grpSpPr>
        <a:xfrm>
          <a:off x="512445" y="9906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F77A817-E2CF-302C-4A67-CC5D7C654BB7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94D3EA3-6852-58CE-1B54-279E8A5BA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0</xdr:row>
      <xdr:rowOff>19050</xdr:rowOff>
    </xdr:from>
    <xdr:to>
      <xdr:col>3</xdr:col>
      <xdr:colOff>1257300</xdr:colOff>
      <xdr:row>1</xdr:row>
      <xdr:rowOff>28575</xdr:rowOff>
    </xdr:to>
    <xdr:pic>
      <xdr:nvPicPr>
        <xdr:cNvPr id="2" name="Imagem 7">
          <a:extLst>
            <a:ext uri="{FF2B5EF4-FFF2-40B4-BE49-F238E27FC236}">
              <a16:creationId xmlns:a16="http://schemas.microsoft.com/office/drawing/2014/main" id="{42242A53-32D7-4CED-BA7E-E2D15FDB03D9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9050"/>
          <a:ext cx="904875" cy="771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23">
  <autoFilter ref="B4:F31" xr:uid="{BF78AD2E-2996-4673-93A5-FBABBADBFCAD}"/>
  <tableColumns count="5">
    <tableColumn id="1" xr3:uid="{377E90C8-0A45-4737-AC04-4C7CDB0AEAE2}" name="Produto" dataDxfId="22"/>
    <tableColumn id="2" xr3:uid="{4EB804C9-8A27-4783-BD36-FB9E656AE6E9}" name="Unidade de Medida" dataDxfId="21"/>
    <tableColumn id="3" xr3:uid="{A21D3E1F-EEC0-4E4A-BE5D-F1FC07B6F8D6}" name="Estoque Mínimo" dataDxfId="20"/>
    <tableColumn id="4" xr3:uid="{56ACBABD-1CFA-40E7-BC2B-DBA4120CD2CF}" name="Custo Unitário" dataDxfId="19" dataCellStyle="Moeda"/>
    <tableColumn id="5" xr3:uid="{96CD541B-A2C4-4577-95D7-DC8135FFC00B}" name="Preço Unitário" dataDxfId="18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17">
  <autoFilter ref="B5:E9" xr:uid="{3FE8CB29-2D3F-4475-8076-85314FAA5C42}"/>
  <tableColumns count="4">
    <tableColumn id="1" xr3:uid="{5957F8AA-CE75-4BE8-A28F-E63751C6F321}" name="Empresa" dataDxfId="16"/>
    <tableColumn id="2" xr3:uid="{714E240A-6400-4353-BAFA-98056A75BEB8}" name="Telefone" dataDxfId="15"/>
    <tableColumn id="3" xr3:uid="{83F2A368-4F63-4459-A8E0-C24478833107}" name="Responsável" dataDxfId="14"/>
    <tableColumn id="4" xr3:uid="{B26AA4D1-77D3-4E4E-8E26-1DD67159E60C}" name="E-mail" dataDxfId="13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G31" totalsRowShown="0" headerRowDxfId="12">
  <autoFilter ref="B5:G31" xr:uid="{96889516-6D39-4469-A223-4B0F7168EF79}"/>
  <tableColumns count="6">
    <tableColumn id="1" xr3:uid="{701AD28A-1CD8-44C9-BCEB-958AEB0E91DD}" name="Data" dataDxfId="11"/>
    <tableColumn id="2" xr3:uid="{F247CE0B-0EF4-4B75-A4B5-2205D8CF8B59}" name="Produto" dataDxfId="10"/>
    <tableColumn id="3" xr3:uid="{1A5D1499-6E9D-496F-95A9-F290D6FBA0EA}" name="Fornecedor" dataDxfId="9"/>
    <tableColumn id="4" xr3:uid="{8E9FF413-1C84-4664-AA13-4DDF2E3D7D9D}" name="Quantidade Comprada" dataDxfId="8" dataCellStyle="Moeda"/>
    <tableColumn id="5" xr3:uid="{A02F7FDA-CBAC-4B18-A2AB-0654AA440E5C}" name="Custo Unitário" dataDxfId="7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6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33" totalsRowShown="0" headerRowDxfId="5">
  <autoFilter ref="B5:F33" xr:uid="{586A585A-A0FE-42A4-967D-5B04DAD1156E}"/>
  <tableColumns count="5">
    <tableColumn id="1" xr3:uid="{B4F598A6-4052-4062-950B-44B21BB57036}" name="Data" dataDxfId="4"/>
    <tableColumn id="2" xr3:uid="{370468ED-B740-49DE-AB89-5354284A2ABF}" name="Produto" dataDxfId="3"/>
    <tableColumn id="3" xr3:uid="{BE1ABBF0-3358-4840-B3C0-322DEDC290E1}" name="Quantidade Vendida" dataDxfId="2"/>
    <tableColumn id="4" xr3:uid="{561D4B7F-EDFE-4DF1-8FB5-D94F09D99A20}" name="Preço Unitário" dataDxfId="1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0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10" zoomScaleNormal="110" workbookViewId="0">
      <selection activeCell="F4" sqref="F4"/>
    </sheetView>
  </sheetViews>
  <sheetFormatPr defaultColWidth="9.140625" defaultRowHeight="14.45"/>
  <cols>
    <col min="1" max="1" width="5.28515625" customWidth="1"/>
    <col min="2" max="2" width="15.28515625" customWidth="1"/>
    <col min="3" max="3" width="19.7109375" customWidth="1"/>
    <col min="4" max="4" width="17.140625" bestFit="1" customWidth="1"/>
    <col min="5" max="5" width="18.42578125" customWidth="1"/>
    <col min="6" max="6" width="20.42578125" style="3" customWidth="1"/>
    <col min="8" max="8" width="13.5703125" customWidth="1"/>
    <col min="9" max="9" width="15.28515625" customWidth="1"/>
  </cols>
  <sheetData>
    <row r="1" spans="2:9" s="1" customFormat="1" ht="60" customHeight="1">
      <c r="C1" s="5" t="s">
        <v>0</v>
      </c>
      <c r="F1" s="9"/>
    </row>
    <row r="2" spans="2:9" s="2" customFormat="1" ht="6" customHeight="1">
      <c r="F2" s="10"/>
    </row>
    <row r="4" spans="2:9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</row>
    <row r="5" spans="2:9">
      <c r="B5" s="14" t="s">
        <v>6</v>
      </c>
      <c r="C5" s="15" t="s">
        <v>7</v>
      </c>
      <c r="D5" s="15">
        <v>50</v>
      </c>
      <c r="E5" s="16">
        <v>2</v>
      </c>
      <c r="F5" s="16">
        <v>6</v>
      </c>
      <c r="G5" s="11"/>
      <c r="H5" s="11"/>
    </row>
    <row r="6" spans="2:9">
      <c r="B6" s="14" t="s">
        <v>8</v>
      </c>
      <c r="C6" s="15" t="s">
        <v>9</v>
      </c>
      <c r="D6" s="15">
        <v>5</v>
      </c>
      <c r="E6" s="16">
        <v>1.5</v>
      </c>
      <c r="F6" s="16">
        <v>3</v>
      </c>
      <c r="H6" s="11"/>
    </row>
    <row r="7" spans="2:9">
      <c r="B7" s="14" t="s">
        <v>10</v>
      </c>
      <c r="C7" s="15" t="s">
        <v>9</v>
      </c>
      <c r="D7" s="15">
        <v>50</v>
      </c>
      <c r="E7" s="16">
        <v>0.5</v>
      </c>
      <c r="F7" s="16">
        <v>6.5</v>
      </c>
      <c r="H7" s="11"/>
    </row>
    <row r="8" spans="2:9">
      <c r="B8" s="14" t="s">
        <v>11</v>
      </c>
      <c r="C8" s="15" t="s">
        <v>9</v>
      </c>
      <c r="D8" s="15">
        <v>50</v>
      </c>
      <c r="E8" s="16">
        <v>1</v>
      </c>
      <c r="F8" s="16">
        <v>4.5</v>
      </c>
      <c r="H8" s="11"/>
    </row>
    <row r="9" spans="2:9">
      <c r="B9" s="14" t="s">
        <v>12</v>
      </c>
      <c r="C9" s="15" t="s">
        <v>9</v>
      </c>
      <c r="D9" s="15">
        <v>50</v>
      </c>
      <c r="E9" s="16">
        <v>1</v>
      </c>
      <c r="F9" s="16">
        <v>4</v>
      </c>
      <c r="H9" s="11"/>
      <c r="I9" s="42"/>
    </row>
    <row r="10" spans="2:9">
      <c r="B10" s="14" t="s">
        <v>13</v>
      </c>
      <c r="C10" s="15" t="s">
        <v>9</v>
      </c>
      <c r="D10" s="15">
        <v>50</v>
      </c>
      <c r="E10" s="16">
        <v>1</v>
      </c>
      <c r="F10" s="16">
        <v>4</v>
      </c>
    </row>
    <row r="11" spans="2:9">
      <c r="B11" s="14" t="s">
        <v>14</v>
      </c>
      <c r="C11" s="15" t="s">
        <v>9</v>
      </c>
      <c r="D11" s="15">
        <v>50</v>
      </c>
      <c r="E11" s="16">
        <v>1</v>
      </c>
      <c r="F11" s="16">
        <v>4</v>
      </c>
    </row>
    <row r="12" spans="2:9">
      <c r="B12" s="14" t="s">
        <v>15</v>
      </c>
      <c r="C12" s="15" t="s">
        <v>16</v>
      </c>
      <c r="D12" s="15">
        <v>15</v>
      </c>
      <c r="E12" s="16">
        <v>0.5</v>
      </c>
      <c r="F12" s="16">
        <v>2</v>
      </c>
    </row>
    <row r="13" spans="2:9">
      <c r="B13" s="14" t="s">
        <v>17</v>
      </c>
      <c r="C13" s="15" t="s">
        <v>16</v>
      </c>
      <c r="D13" s="15">
        <v>15</v>
      </c>
      <c r="E13" s="16">
        <v>0.25</v>
      </c>
      <c r="F13" s="16">
        <v>1</v>
      </c>
    </row>
    <row r="14" spans="2:9">
      <c r="B14" s="14" t="s">
        <v>18</v>
      </c>
      <c r="C14" s="15" t="s">
        <v>16</v>
      </c>
      <c r="D14" s="15">
        <v>15</v>
      </c>
      <c r="E14" s="16">
        <v>0.25</v>
      </c>
      <c r="F14" s="16">
        <v>1</v>
      </c>
    </row>
    <row r="15" spans="2:9">
      <c r="B15" s="14" t="s">
        <v>19</v>
      </c>
      <c r="C15" s="15" t="s">
        <v>20</v>
      </c>
      <c r="D15" s="15">
        <v>10</v>
      </c>
      <c r="E15" s="16">
        <v>0.25</v>
      </c>
      <c r="F15" s="16">
        <v>8.5</v>
      </c>
    </row>
    <row r="16" spans="2:9">
      <c r="B16" s="14" t="s">
        <v>21</v>
      </c>
      <c r="C16" s="15" t="s">
        <v>20</v>
      </c>
      <c r="D16" s="15">
        <v>12</v>
      </c>
      <c r="E16" s="16">
        <v>10</v>
      </c>
      <c r="F16" s="16">
        <v>5</v>
      </c>
    </row>
    <row r="17" spans="2:6">
      <c r="B17" s="14" t="s">
        <v>22</v>
      </c>
      <c r="C17" s="15" t="s">
        <v>9</v>
      </c>
      <c r="D17" s="15">
        <v>4</v>
      </c>
      <c r="E17" s="16">
        <v>2</v>
      </c>
      <c r="F17" s="16">
        <v>2</v>
      </c>
    </row>
    <row r="18" spans="2:6">
      <c r="B18" s="14" t="s">
        <v>23</v>
      </c>
      <c r="C18" s="15" t="s">
        <v>16</v>
      </c>
      <c r="D18" s="15">
        <v>10</v>
      </c>
      <c r="E18" s="16">
        <v>1</v>
      </c>
      <c r="F18" s="16">
        <v>5</v>
      </c>
    </row>
    <row r="19" spans="2:6">
      <c r="B19" s="14" t="s">
        <v>24</v>
      </c>
      <c r="C19" s="15" t="s">
        <v>16</v>
      </c>
      <c r="D19" s="15">
        <v>2</v>
      </c>
      <c r="E19" s="16">
        <v>0.75</v>
      </c>
      <c r="F19" s="16">
        <v>1.5</v>
      </c>
    </row>
    <row r="20" spans="2:6">
      <c r="B20" s="14" t="s">
        <v>25</v>
      </c>
      <c r="C20" s="15" t="s">
        <v>9</v>
      </c>
      <c r="D20" s="15">
        <v>10</v>
      </c>
      <c r="E20" s="16">
        <v>0.25</v>
      </c>
      <c r="F20" s="16">
        <v>7.5</v>
      </c>
    </row>
    <row r="21" spans="2:6">
      <c r="B21" s="14" t="s">
        <v>26</v>
      </c>
      <c r="C21" s="15" t="s">
        <v>16</v>
      </c>
      <c r="D21" s="15">
        <v>5</v>
      </c>
      <c r="E21" s="16">
        <v>0.75</v>
      </c>
      <c r="F21" s="16">
        <v>10</v>
      </c>
    </row>
    <row r="22" spans="2:6">
      <c r="B22" s="14" t="s">
        <v>27</v>
      </c>
      <c r="C22" s="15" t="s">
        <v>9</v>
      </c>
      <c r="D22" s="15">
        <v>2</v>
      </c>
      <c r="E22" s="16">
        <v>8</v>
      </c>
      <c r="F22" s="16">
        <v>15</v>
      </c>
    </row>
    <row r="23" spans="2:6">
      <c r="B23" s="14" t="s">
        <v>28</v>
      </c>
      <c r="C23" s="15" t="s">
        <v>9</v>
      </c>
      <c r="D23" s="15">
        <v>2</v>
      </c>
      <c r="E23" s="16">
        <v>4.5</v>
      </c>
      <c r="F23" s="16">
        <v>15</v>
      </c>
    </row>
    <row r="24" spans="2:6">
      <c r="B24" s="14" t="s">
        <v>29</v>
      </c>
      <c r="C24" s="15" t="s">
        <v>30</v>
      </c>
      <c r="D24" s="15">
        <v>5</v>
      </c>
      <c r="E24" s="16">
        <v>0.75</v>
      </c>
      <c r="F24" s="16">
        <v>2</v>
      </c>
    </row>
    <row r="25" spans="2:6">
      <c r="B25" s="14" t="s">
        <v>31</v>
      </c>
      <c r="C25" s="15" t="s">
        <v>30</v>
      </c>
      <c r="D25" s="15">
        <v>5</v>
      </c>
      <c r="E25" s="16">
        <v>0.75</v>
      </c>
      <c r="F25" s="16">
        <v>8</v>
      </c>
    </row>
    <row r="26" spans="2:6">
      <c r="B26" s="14" t="s">
        <v>32</v>
      </c>
      <c r="C26" s="15" t="s">
        <v>9</v>
      </c>
      <c r="D26" s="15">
        <v>2</v>
      </c>
      <c r="E26" s="16">
        <v>1</v>
      </c>
      <c r="F26" s="16">
        <v>3</v>
      </c>
    </row>
    <row r="27" spans="2:6">
      <c r="B27" s="14" t="s">
        <v>33</v>
      </c>
      <c r="C27" s="15" t="s">
        <v>9</v>
      </c>
      <c r="D27" s="15">
        <v>2</v>
      </c>
      <c r="E27" s="16">
        <v>2.5</v>
      </c>
      <c r="F27" s="16">
        <v>3.5</v>
      </c>
    </row>
    <row r="28" spans="2:6">
      <c r="B28" s="14" t="s">
        <v>34</v>
      </c>
      <c r="C28" s="15" t="s">
        <v>9</v>
      </c>
      <c r="D28" s="15">
        <v>2</v>
      </c>
      <c r="E28" s="16">
        <v>1.5</v>
      </c>
      <c r="F28" s="16">
        <v>3</v>
      </c>
    </row>
    <row r="29" spans="2:6">
      <c r="B29" s="14" t="s">
        <v>35</v>
      </c>
      <c r="C29" s="15" t="s">
        <v>9</v>
      </c>
      <c r="D29" s="15">
        <v>2</v>
      </c>
      <c r="E29" s="16">
        <v>3</v>
      </c>
      <c r="F29" s="16">
        <v>4.5</v>
      </c>
    </row>
    <row r="30" spans="2:6">
      <c r="B30" s="14" t="s">
        <v>36</v>
      </c>
      <c r="C30" s="15" t="s">
        <v>16</v>
      </c>
      <c r="D30" s="15">
        <v>10</v>
      </c>
      <c r="E30" s="16">
        <v>2</v>
      </c>
      <c r="F30" s="16">
        <v>8</v>
      </c>
    </row>
    <row r="31" spans="2:6">
      <c r="B31" s="14" t="s">
        <v>37</v>
      </c>
      <c r="C31" s="15" t="s">
        <v>9</v>
      </c>
      <c r="D31" s="15">
        <v>10</v>
      </c>
      <c r="E31" s="16">
        <v>0.25</v>
      </c>
      <c r="F31" s="16">
        <v>5</v>
      </c>
    </row>
  </sheetData>
  <dataValidations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10" zoomScaleNormal="110" workbookViewId="0">
      <selection activeCell="E14" sqref="E14"/>
    </sheetView>
  </sheetViews>
  <sheetFormatPr defaultColWidth="9.140625" defaultRowHeight="14.45"/>
  <cols>
    <col min="1" max="1" width="5.28515625" customWidth="1"/>
    <col min="2" max="2" width="17.85546875" customWidth="1"/>
    <col min="3" max="3" width="16.85546875" bestFit="1" customWidth="1"/>
    <col min="4" max="4" width="18.7109375" customWidth="1"/>
    <col min="5" max="5" width="31.85546875" customWidth="1"/>
  </cols>
  <sheetData>
    <row r="1" spans="2:8" s="1" customFormat="1" ht="60" customHeight="1">
      <c r="C1" s="5" t="s">
        <v>38</v>
      </c>
    </row>
    <row r="2" spans="2:8" s="2" customFormat="1" ht="6" customHeight="1"/>
    <row r="5" spans="2:8">
      <c r="B5" s="13" t="s">
        <v>39</v>
      </c>
      <c r="C5" s="13" t="s">
        <v>40</v>
      </c>
      <c r="D5" s="13" t="s">
        <v>41</v>
      </c>
      <c r="E5" s="13" t="s">
        <v>42</v>
      </c>
    </row>
    <row r="6" spans="2:8">
      <c r="B6" s="14" t="s">
        <v>43</v>
      </c>
      <c r="C6" s="15" t="s">
        <v>44</v>
      </c>
      <c r="D6" s="15" t="s">
        <v>45</v>
      </c>
      <c r="E6" s="16" t="s">
        <v>46</v>
      </c>
    </row>
    <row r="7" spans="2:8">
      <c r="B7" s="14" t="s">
        <v>47</v>
      </c>
      <c r="C7" s="15" t="s">
        <v>48</v>
      </c>
      <c r="D7" s="15" t="s">
        <v>49</v>
      </c>
      <c r="E7" s="16" t="s">
        <v>50</v>
      </c>
    </row>
    <row r="8" spans="2:8">
      <c r="B8" s="14" t="s">
        <v>51</v>
      </c>
      <c r="C8" s="15" t="s">
        <v>52</v>
      </c>
      <c r="D8" s="15" t="s">
        <v>53</v>
      </c>
      <c r="E8" s="16" t="s">
        <v>54</v>
      </c>
      <c r="H8" t="s">
        <v>55</v>
      </c>
    </row>
    <row r="9" spans="2:8">
      <c r="B9" s="14" t="s">
        <v>56</v>
      </c>
      <c r="C9" s="15" t="s">
        <v>57</v>
      </c>
      <c r="D9" s="15" t="s">
        <v>58</v>
      </c>
      <c r="E9" s="1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31"/>
  <sheetViews>
    <sheetView showGridLines="0" zoomScale="110" zoomScaleNormal="110" workbookViewId="0">
      <selection activeCell="G6" sqref="G6"/>
    </sheetView>
  </sheetViews>
  <sheetFormatPr defaultColWidth="9.140625" defaultRowHeight="14.45"/>
  <cols>
    <col min="1" max="1" width="5.28515625" customWidth="1"/>
    <col min="2" max="2" width="15.85546875" style="4" customWidth="1"/>
    <col min="3" max="3" width="16.85546875" style="4" bestFit="1" customWidth="1"/>
    <col min="4" max="4" width="20.5703125" customWidth="1"/>
    <col min="5" max="5" width="21.140625" style="4" customWidth="1"/>
    <col min="6" max="6" width="17.42578125" customWidth="1"/>
    <col min="7" max="7" width="18.42578125" customWidth="1"/>
  </cols>
  <sheetData>
    <row r="1" spans="2:7" s="1" customFormat="1" ht="60" customHeight="1">
      <c r="B1" s="6"/>
      <c r="C1" s="8" t="s">
        <v>60</v>
      </c>
      <c r="E1" s="6"/>
    </row>
    <row r="2" spans="2:7" s="2" customFormat="1" ht="6" customHeight="1">
      <c r="B2" s="7"/>
      <c r="C2" s="7"/>
      <c r="E2" s="7"/>
    </row>
    <row r="4" spans="2:7">
      <c r="B4"/>
    </row>
    <row r="5" spans="2:7" s="12" customFormat="1" ht="15">
      <c r="B5" s="17" t="s">
        <v>61</v>
      </c>
      <c r="C5" s="17" t="s">
        <v>1</v>
      </c>
      <c r="D5" s="17" t="s">
        <v>62</v>
      </c>
      <c r="E5" s="17" t="s">
        <v>63</v>
      </c>
      <c r="F5" s="21" t="s">
        <v>4</v>
      </c>
      <c r="G5" s="21" t="s">
        <v>64</v>
      </c>
    </row>
    <row r="6" spans="2:7">
      <c r="B6" s="18">
        <v>44566</v>
      </c>
      <c r="C6" s="19" t="s">
        <v>6</v>
      </c>
      <c r="D6" s="15" t="s">
        <v>43</v>
      </c>
      <c r="E6" s="20">
        <v>400</v>
      </c>
      <c r="F6" s="22" cm="1">
        <f t="array" ref="F6">_xlfn.XLOOKUP(TB_Entradas[[#This Row],[Produto]],TB_Produtos[[#All],[Produto]],TB_Produtos[[#All],[Custo Unitário]],"Produto não Encontrado",0,1)</f>
        <v>2</v>
      </c>
      <c r="G6" s="22">
        <f>IFERROR(TB_Entradas[[#This Row],[Quantidade Comprada]]*TB_Entradas[[#This Row],[Custo Unitário]],"Erro ao calcular")</f>
        <v>800</v>
      </c>
    </row>
    <row r="7" spans="2:7">
      <c r="B7" s="18">
        <v>44566</v>
      </c>
      <c r="C7" s="19" t="s">
        <v>10</v>
      </c>
      <c r="D7" s="15" t="s">
        <v>56</v>
      </c>
      <c r="E7" s="20">
        <v>500</v>
      </c>
      <c r="F7" s="22" cm="1">
        <f t="array" ref="F7">_xlfn.XLOOKUP(TB_Entradas[[#This Row],[Produto]],TB_Produtos[[#All],[Produto]],TB_Produtos[[#All],[Custo Unitário]],"Produto não Encontrado",0,1)</f>
        <v>0.5</v>
      </c>
      <c r="G7" s="22">
        <f>IFERROR(TB_Entradas[[#This Row],[Quantidade Comprada]]*TB_Entradas[[#This Row],[Custo Unitário]],"Erro ao calcular")</f>
        <v>250</v>
      </c>
    </row>
    <row r="8" spans="2:7">
      <c r="B8" s="18">
        <v>44593</v>
      </c>
      <c r="C8" s="19" t="s">
        <v>11</v>
      </c>
      <c r="D8" s="15" t="s">
        <v>56</v>
      </c>
      <c r="E8" s="20">
        <v>550</v>
      </c>
      <c r="F8" s="22" cm="1">
        <f t="array" ref="F8">_xlfn.XLOOKUP(TB_Entradas[[#This Row],[Produto]],TB_Produtos[[#All],[Produto]],TB_Produtos[[#All],[Custo Unitário]],"Produto não Encontrado",0,1)</f>
        <v>1</v>
      </c>
      <c r="G8" s="22">
        <f>IFERROR(TB_Entradas[[#This Row],[Quantidade Comprada]]*TB_Entradas[[#This Row],[Custo Unitário]],"Erro ao calcular")</f>
        <v>550</v>
      </c>
    </row>
    <row r="9" spans="2:7">
      <c r="B9" s="18">
        <v>44594</v>
      </c>
      <c r="C9" s="19" t="s">
        <v>37</v>
      </c>
      <c r="D9" s="15" t="s">
        <v>43</v>
      </c>
      <c r="E9" s="20">
        <v>300</v>
      </c>
      <c r="F9" s="22" cm="1">
        <f t="array" ref="F9">_xlfn.XLOOKUP(TB_Entradas[[#This Row],[Produto]],TB_Produtos[[#All],[Produto]],TB_Produtos[[#All],[Custo Unitário]],"Produto não Encontrado",0,1)</f>
        <v>0.25</v>
      </c>
      <c r="G9" s="22">
        <f>IFERROR(TB_Entradas[[#This Row],[Quantidade Comprada]]*TB_Entradas[[#This Row],[Custo Unitário]],"Erro ao calcular")</f>
        <v>75</v>
      </c>
    </row>
    <row r="10" spans="2:7">
      <c r="B10" s="18">
        <v>44598</v>
      </c>
      <c r="C10" s="19" t="s">
        <v>6</v>
      </c>
      <c r="D10" s="15" t="s">
        <v>43</v>
      </c>
      <c r="E10" s="20">
        <v>200</v>
      </c>
      <c r="F10" s="22" cm="1">
        <f t="array" ref="F10">_xlfn.XLOOKUP(TB_Entradas[[#This Row],[Produto]],TB_Produtos[[#All],[Produto]],TB_Produtos[[#All],[Custo Unitário]],"Produto não Encontrado",0,1)</f>
        <v>2</v>
      </c>
      <c r="G10" s="22">
        <f>IFERROR(TB_Entradas[[#This Row],[Quantidade Comprada]]*TB_Entradas[[#This Row],[Custo Unitário]],"Erro ao calcular")</f>
        <v>400</v>
      </c>
    </row>
    <row r="11" spans="2:7">
      <c r="B11" s="18">
        <v>44625</v>
      </c>
      <c r="C11" s="19" t="s">
        <v>36</v>
      </c>
      <c r="D11" s="15" t="s">
        <v>51</v>
      </c>
      <c r="E11" s="20">
        <v>600</v>
      </c>
      <c r="F11" s="22" cm="1">
        <f t="array" ref="F11">_xlfn.XLOOKUP(TB_Entradas[[#This Row],[Produto]],TB_Produtos[[#All],[Produto]],TB_Produtos[[#All],[Custo Unitário]],"Produto não Encontrado",0,1)</f>
        <v>2</v>
      </c>
      <c r="G11" s="22">
        <f>IFERROR(TB_Entradas[[#This Row],[Quantidade Comprada]]*TB_Entradas[[#This Row],[Custo Unitário]],"Erro ao calcular")</f>
        <v>1200</v>
      </c>
    </row>
    <row r="12" spans="2:7">
      <c r="B12" s="18">
        <v>44630</v>
      </c>
      <c r="C12" s="19" t="s">
        <v>21</v>
      </c>
      <c r="D12" s="15" t="s">
        <v>43</v>
      </c>
      <c r="E12" s="20">
        <v>200</v>
      </c>
      <c r="F12" s="22" cm="1">
        <f t="array" ref="F12">_xlfn.XLOOKUP(TB_Entradas[[#This Row],[Produto]],TB_Produtos[[#All],[Produto]],TB_Produtos[[#All],[Custo Unitário]],"Produto não Encontrado",0,1)</f>
        <v>10</v>
      </c>
      <c r="G12" s="22">
        <f>IFERROR(TB_Entradas[[#This Row],[Quantidade Comprada]]*TB_Entradas[[#This Row],[Custo Unitário]],"Erro ao calcular")</f>
        <v>2000</v>
      </c>
    </row>
    <row r="13" spans="2:7">
      <c r="B13" s="18">
        <v>44635</v>
      </c>
      <c r="C13" s="19" t="s">
        <v>6</v>
      </c>
      <c r="D13" s="15" t="s">
        <v>43</v>
      </c>
      <c r="E13" s="20">
        <v>300</v>
      </c>
      <c r="F13" s="22" cm="1">
        <f t="array" ref="F13">_xlfn.XLOOKUP(TB_Entradas[[#This Row],[Produto]],TB_Produtos[[#All],[Produto]],TB_Produtos[[#All],[Custo Unitário]],"Produto não Encontrado",0,1)</f>
        <v>2</v>
      </c>
      <c r="G13" s="22">
        <f>IFERROR(TB_Entradas[[#This Row],[Quantidade Comprada]]*TB_Entradas[[#This Row],[Custo Unitário]],"Erro ao calcular")</f>
        <v>600</v>
      </c>
    </row>
    <row r="14" spans="2:7">
      <c r="B14" s="18">
        <v>44655</v>
      </c>
      <c r="C14" s="19" t="s">
        <v>31</v>
      </c>
      <c r="D14" s="15" t="s">
        <v>51</v>
      </c>
      <c r="E14" s="20">
        <v>800</v>
      </c>
      <c r="F14" s="22" cm="1">
        <f t="array" ref="F14">_xlfn.XLOOKUP(TB_Entradas[[#This Row],[Produto]],TB_Produtos[[#All],[Produto]],TB_Produtos[[#All],[Custo Unitário]],"Produto não Encontrado",0,1)</f>
        <v>0.75</v>
      </c>
      <c r="G14" s="22">
        <f>IFERROR(TB_Entradas[[#This Row],[Quantidade Comprada]]*TB_Entradas[[#This Row],[Custo Unitário]],"Erro ao calcular")</f>
        <v>600</v>
      </c>
    </row>
    <row r="15" spans="2:7">
      <c r="B15" s="18">
        <v>44661</v>
      </c>
      <c r="C15" s="19" t="s">
        <v>6</v>
      </c>
      <c r="D15" s="15" t="s">
        <v>43</v>
      </c>
      <c r="E15" s="20">
        <v>700</v>
      </c>
      <c r="F15" s="22" cm="1">
        <f t="array" ref="F15">_xlfn.XLOOKUP(TB_Entradas[[#This Row],[Produto]],TB_Produtos[[#All],[Produto]],TB_Produtos[[#All],[Custo Unitário]],"Produto não Encontrado",0,1)</f>
        <v>2</v>
      </c>
      <c r="G15" s="22">
        <f>IFERROR(TB_Entradas[[#This Row],[Quantidade Comprada]]*TB_Entradas[[#This Row],[Custo Unitário]],"Erro ao calcular")</f>
        <v>1400</v>
      </c>
    </row>
    <row r="16" spans="2:7">
      <c r="B16" s="18">
        <v>44686</v>
      </c>
      <c r="C16" s="19" t="s">
        <v>27</v>
      </c>
      <c r="D16" s="15" t="s">
        <v>47</v>
      </c>
      <c r="E16" s="20">
        <v>400</v>
      </c>
      <c r="F16" s="22" cm="1">
        <f t="array" ref="F16">_xlfn.XLOOKUP(TB_Entradas[[#This Row],[Produto]],TB_Produtos[[#All],[Produto]],TB_Produtos[[#All],[Custo Unitário]],"Produto não Encontrado",0,1)</f>
        <v>8</v>
      </c>
      <c r="G16" s="22">
        <f>IFERROR(TB_Entradas[[#This Row],[Quantidade Comprada]]*TB_Entradas[[#This Row],[Custo Unitário]],"Erro ao calcular")</f>
        <v>3200</v>
      </c>
    </row>
    <row r="17" spans="2:7">
      <c r="B17" s="18">
        <v>44691</v>
      </c>
      <c r="C17" s="19" t="s">
        <v>13</v>
      </c>
      <c r="D17" s="15" t="s">
        <v>56</v>
      </c>
      <c r="E17" s="20">
        <v>500</v>
      </c>
      <c r="F17" s="22" cm="1">
        <f t="array" ref="F17">_xlfn.XLOOKUP(TB_Entradas[[#This Row],[Produto]],TB_Produtos[[#All],[Produto]],TB_Produtos[[#All],[Custo Unitário]],"Produto não Encontrado",0,1)</f>
        <v>1</v>
      </c>
      <c r="G17" s="22">
        <f>IFERROR(TB_Entradas[[#This Row],[Quantidade Comprada]]*TB_Entradas[[#This Row],[Custo Unitário]],"Erro ao calcular")</f>
        <v>500</v>
      </c>
    </row>
    <row r="18" spans="2:7">
      <c r="B18" s="18">
        <v>44691</v>
      </c>
      <c r="C18" s="19" t="s">
        <v>6</v>
      </c>
      <c r="D18" s="15" t="s">
        <v>43</v>
      </c>
      <c r="E18" s="20">
        <v>100</v>
      </c>
      <c r="F18" s="22" cm="1">
        <f t="array" ref="F18">_xlfn.XLOOKUP(TB_Entradas[[#This Row],[Produto]],TB_Produtos[[#All],[Produto]],TB_Produtos[[#All],[Custo Unitário]],"Produto não Encontrado",0,1)</f>
        <v>2</v>
      </c>
      <c r="G18" s="22">
        <f>IFERROR(TB_Entradas[[#This Row],[Quantidade Comprada]]*TB_Entradas[[#This Row],[Custo Unitário]],"Erro ao calcular")</f>
        <v>200</v>
      </c>
    </row>
    <row r="19" spans="2:7">
      <c r="B19" s="18">
        <v>44714</v>
      </c>
      <c r="C19" s="19" t="s">
        <v>6</v>
      </c>
      <c r="D19" s="15" t="s">
        <v>43</v>
      </c>
      <c r="E19" s="20">
        <v>150</v>
      </c>
      <c r="F19" s="22" cm="1">
        <f t="array" ref="F19">_xlfn.XLOOKUP(TB_Entradas[[#This Row],[Produto]],TB_Produtos[[#All],[Produto]],TB_Produtos[[#All],[Custo Unitário]],"Produto não Encontrado",0,1)</f>
        <v>2</v>
      </c>
      <c r="G19" s="22">
        <f>IFERROR(TB_Entradas[[#This Row],[Quantidade Comprada]]*TB_Entradas[[#This Row],[Custo Unitário]],"Erro ao calcular")</f>
        <v>300</v>
      </c>
    </row>
    <row r="20" spans="2:7">
      <c r="B20" s="18">
        <v>44719</v>
      </c>
      <c r="C20" s="19" t="s">
        <v>19</v>
      </c>
      <c r="D20" s="15" t="s">
        <v>43</v>
      </c>
      <c r="E20" s="20">
        <v>350</v>
      </c>
      <c r="F20" s="22" cm="1">
        <f t="array" ref="F20">_xlfn.XLOOKUP(TB_Entradas[[#This Row],[Produto]],TB_Produtos[[#All],[Produto]],TB_Produtos[[#All],[Custo Unitário]],"Produto não Encontrado",0,1)</f>
        <v>0.25</v>
      </c>
      <c r="G20" s="22">
        <f>IFERROR(TB_Entradas[[#This Row],[Quantidade Comprada]]*TB_Entradas[[#This Row],[Custo Unitário]],"Erro ao calcular")</f>
        <v>87.5</v>
      </c>
    </row>
    <row r="21" spans="2:7">
      <c r="B21" s="18">
        <v>44743</v>
      </c>
      <c r="C21" s="19" t="s">
        <v>6</v>
      </c>
      <c r="D21" s="15" t="s">
        <v>43</v>
      </c>
      <c r="E21" s="20">
        <v>400</v>
      </c>
      <c r="F21" s="22" cm="1">
        <f t="array" ref="F21">_xlfn.XLOOKUP(TB_Entradas[[#This Row],[Produto]],TB_Produtos[[#All],[Produto]],TB_Produtos[[#All],[Custo Unitário]],"Produto não Encontrado",0,1)</f>
        <v>2</v>
      </c>
      <c r="G21" s="22">
        <f>IFERROR(TB_Entradas[[#This Row],[Quantidade Comprada]]*TB_Entradas[[#This Row],[Custo Unitário]],"Erro ao calcular")</f>
        <v>800</v>
      </c>
    </row>
    <row r="22" spans="2:7">
      <c r="B22" s="18">
        <v>44747</v>
      </c>
      <c r="C22" s="19" t="s">
        <v>26</v>
      </c>
      <c r="D22" s="15" t="s">
        <v>51</v>
      </c>
      <c r="E22" s="20">
        <v>450</v>
      </c>
      <c r="F22" s="22" cm="1">
        <f t="array" ref="F22">_xlfn.XLOOKUP(TB_Entradas[[#This Row],[Produto]],TB_Produtos[[#All],[Produto]],TB_Produtos[[#All],[Custo Unitário]],"Produto não Encontrado",0,1)</f>
        <v>0.75</v>
      </c>
      <c r="G22" s="22">
        <f>IFERROR(TB_Entradas[[#This Row],[Quantidade Comprada]]*TB_Entradas[[#This Row],[Custo Unitário]],"Erro ao calcular")</f>
        <v>337.5</v>
      </c>
    </row>
    <row r="23" spans="2:7">
      <c r="B23" s="18">
        <v>44783</v>
      </c>
      <c r="C23" s="19" t="s">
        <v>23</v>
      </c>
      <c r="D23" s="15" t="s">
        <v>43</v>
      </c>
      <c r="E23" s="20">
        <v>350</v>
      </c>
      <c r="F23" s="22" cm="1">
        <f t="array" ref="F23">_xlfn.XLOOKUP(TB_Entradas[[#This Row],[Produto]],TB_Produtos[[#All],[Produto]],TB_Produtos[[#All],[Custo Unitário]],"Produto não Encontrado",0,1)</f>
        <v>1</v>
      </c>
      <c r="G23" s="22">
        <f>IFERROR(TB_Entradas[[#This Row],[Quantidade Comprada]]*TB_Entradas[[#This Row],[Custo Unitário]],"Erro ao calcular")</f>
        <v>350</v>
      </c>
    </row>
    <row r="24" spans="2:7">
      <c r="B24" s="18">
        <v>44794</v>
      </c>
      <c r="C24" s="19" t="s">
        <v>25</v>
      </c>
      <c r="D24" s="15" t="s">
        <v>56</v>
      </c>
      <c r="E24" s="20">
        <v>300</v>
      </c>
      <c r="F24" s="22" cm="1">
        <f t="array" ref="F24">_xlfn.XLOOKUP(TB_Entradas[[#This Row],[Produto]],TB_Produtos[[#All],[Produto]],TB_Produtos[[#All],[Custo Unitário]],"Produto não Encontrado",0,1)</f>
        <v>0.25</v>
      </c>
      <c r="G24" s="22">
        <f>IFERROR(TB_Entradas[[#This Row],[Quantidade Comprada]]*TB_Entradas[[#This Row],[Custo Unitário]],"Erro ao calcular")</f>
        <v>75</v>
      </c>
    </row>
    <row r="25" spans="2:7">
      <c r="B25" s="18">
        <v>44804</v>
      </c>
      <c r="C25" s="19" t="s">
        <v>6</v>
      </c>
      <c r="D25" s="15" t="s">
        <v>43</v>
      </c>
      <c r="E25" s="20">
        <v>400</v>
      </c>
      <c r="F25" s="22" cm="1">
        <f t="array" ref="F25">_xlfn.XLOOKUP(TB_Entradas[[#This Row],[Produto]],TB_Produtos[[#All],[Produto]],TB_Produtos[[#All],[Custo Unitário]],"Produto não Encontrado",0,1)</f>
        <v>2</v>
      </c>
      <c r="G25" s="22">
        <f>IFERROR(TB_Entradas[[#This Row],[Quantidade Comprada]]*TB_Entradas[[#This Row],[Custo Unitário]],"Erro ao calcular")</f>
        <v>800</v>
      </c>
    </row>
    <row r="26" spans="2:7">
      <c r="B26" s="18">
        <v>44806</v>
      </c>
      <c r="C26" s="19" t="s">
        <v>36</v>
      </c>
      <c r="D26" s="15" t="s">
        <v>51</v>
      </c>
      <c r="E26" s="20">
        <v>550</v>
      </c>
      <c r="F26" s="22" cm="1">
        <f t="array" ref="F26">_xlfn.XLOOKUP(TB_Entradas[[#This Row],[Produto]],TB_Produtos[[#All],[Produto]],TB_Produtos[[#All],[Custo Unitário]],"Produto não Encontrado",0,1)</f>
        <v>2</v>
      </c>
      <c r="G26" s="22">
        <f>IFERROR(TB_Entradas[[#This Row],[Quantidade Comprada]]*TB_Entradas[[#This Row],[Custo Unitário]],"Erro ao calcular")</f>
        <v>1100</v>
      </c>
    </row>
    <row r="27" spans="2:7">
      <c r="B27" s="18">
        <v>44821</v>
      </c>
      <c r="C27" s="19" t="s">
        <v>28</v>
      </c>
      <c r="D27" s="15" t="s">
        <v>47</v>
      </c>
      <c r="E27" s="20">
        <v>100</v>
      </c>
      <c r="F27" s="22" cm="1">
        <f t="array" ref="F27">_xlfn.XLOOKUP(TB_Entradas[[#This Row],[Produto]],TB_Produtos[[#All],[Produto]],TB_Produtos[[#All],[Custo Unitário]],"Produto não Encontrado",0,1)</f>
        <v>4.5</v>
      </c>
      <c r="G27" s="22">
        <f>IFERROR(TB_Entradas[[#This Row],[Quantidade Comprada]]*TB_Entradas[[#This Row],[Custo Unitário]],"Erro ao calcular")</f>
        <v>450</v>
      </c>
    </row>
    <row r="28" spans="2:7">
      <c r="B28" s="18">
        <v>44834</v>
      </c>
      <c r="C28" s="19" t="s">
        <v>6</v>
      </c>
      <c r="D28" s="15" t="s">
        <v>43</v>
      </c>
      <c r="E28" s="20">
        <v>100</v>
      </c>
      <c r="F28" s="22" cm="1">
        <f t="array" ref="F28">_xlfn.XLOOKUP(TB_Entradas[[#This Row],[Produto]],TB_Produtos[[#All],[Produto]],TB_Produtos[[#All],[Custo Unitário]],"Produto não Encontrado",0,1)</f>
        <v>2</v>
      </c>
      <c r="G28" s="22">
        <f>IFERROR(TB_Entradas[[#This Row],[Quantidade Comprada]]*TB_Entradas[[#This Row],[Custo Unitário]],"Erro ao calcular")</f>
        <v>200</v>
      </c>
    </row>
    <row r="29" spans="2:7">
      <c r="B29" s="18">
        <v>44854</v>
      </c>
      <c r="C29" s="19" t="s">
        <v>6</v>
      </c>
      <c r="D29" s="15" t="s">
        <v>43</v>
      </c>
      <c r="E29" s="20">
        <v>400</v>
      </c>
      <c r="F29" s="22" cm="1">
        <f t="array" ref="F29">_xlfn.XLOOKUP(TB_Entradas[[#This Row],[Produto]],TB_Produtos[[#All],[Produto]],TB_Produtos[[#All],[Custo Unitário]],"Produto não Encontrado",0,1)</f>
        <v>2</v>
      </c>
      <c r="G29" s="22">
        <f>IFERROR(TB_Entradas[[#This Row],[Quantidade Comprada]]*TB_Entradas[[#This Row],[Custo Unitário]],"Erro ao calcular")</f>
        <v>800</v>
      </c>
    </row>
    <row r="30" spans="2:7">
      <c r="B30" s="18">
        <v>44874</v>
      </c>
      <c r="C30" s="19" t="s">
        <v>29</v>
      </c>
      <c r="D30" s="15" t="s">
        <v>51</v>
      </c>
      <c r="E30" s="20">
        <v>150</v>
      </c>
      <c r="F30" s="22" cm="1">
        <f t="array" ref="F30">_xlfn.XLOOKUP(TB_Entradas[[#This Row],[Produto]],TB_Produtos[[#All],[Produto]],TB_Produtos[[#All],[Custo Unitário]],"Produto não Encontrado",0,1)</f>
        <v>0.75</v>
      </c>
      <c r="G30" s="22">
        <f>IFERROR(TB_Entradas[[#This Row],[Quantidade Comprada]]*TB_Entradas[[#This Row],[Custo Unitário]],"Erro ao calcular")</f>
        <v>112.5</v>
      </c>
    </row>
    <row r="31" spans="2:7">
      <c r="B31" s="18">
        <v>44883</v>
      </c>
      <c r="C31" s="19" t="s">
        <v>31</v>
      </c>
      <c r="D31" s="15" t="s">
        <v>51</v>
      </c>
      <c r="E31" s="20">
        <v>400</v>
      </c>
      <c r="F31" s="22" cm="1">
        <f t="array" ref="F31">_xlfn.XLOOKUP(TB_Entradas[[#This Row],[Produto]],TB_Produtos[[#All],[Produto]],TB_Produtos[[#All],[Custo Unitário]],"Produto não Encontrado",0,1)</f>
        <v>0.75</v>
      </c>
      <c r="G31" s="22">
        <f>IFERROR(TB_Entradas[[#This Row],[Quantidade Comprada]]*TB_Entradas[[#This Row],[Custo Unitário]],"Erro ao calcular")</f>
        <v>300</v>
      </c>
    </row>
  </sheetData>
  <dataValidations count="1">
    <dataValidation type="list" allowBlank="1" showInputMessage="1" showErrorMessage="1" sqref="C6:C31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3"/>
  <sheetViews>
    <sheetView showGridLines="0" zoomScale="110" zoomScaleNormal="110" workbookViewId="0">
      <selection activeCell="E7" sqref="E7"/>
    </sheetView>
  </sheetViews>
  <sheetFormatPr defaultColWidth="9.140625" defaultRowHeight="14.45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</cols>
  <sheetData>
    <row r="1" spans="2:6" s="1" customFormat="1" ht="60" customHeight="1">
      <c r="C1" s="5" t="s">
        <v>65</v>
      </c>
    </row>
    <row r="2" spans="2:6" s="2" customFormat="1" ht="6" customHeight="1"/>
    <row r="5" spans="2:6">
      <c r="B5" s="17" t="s">
        <v>61</v>
      </c>
      <c r="C5" s="17" t="s">
        <v>1</v>
      </c>
      <c r="D5" s="17" t="s">
        <v>66</v>
      </c>
      <c r="E5" s="21" t="s">
        <v>5</v>
      </c>
      <c r="F5" s="21" t="s">
        <v>67</v>
      </c>
    </row>
    <row r="6" spans="2:6">
      <c r="B6" s="18">
        <v>44566</v>
      </c>
      <c r="C6" s="19" t="s">
        <v>10</v>
      </c>
      <c r="D6" s="15">
        <v>150</v>
      </c>
      <c r="E6" s="23" cm="1">
        <f t="array" ref="E6">_xlfn.XLOOKUP(TB_Saídas[[#This Row],[Produto]],TB_Produtos[[#All],[Produto]],TB_Produtos[[#All],[Preço Unitário]],"Produto não Encontrado",0,1)</f>
        <v>6.5</v>
      </c>
      <c r="F6" s="22">
        <f>IFERROR(TB_Saídas[[#This Row],[Quantidade Vendida]]*TB_Saídas[[#This Row],[Preço Unitário]],"Não foi possível calcular")</f>
        <v>975</v>
      </c>
    </row>
    <row r="7" spans="2:6">
      <c r="B7" s="18">
        <v>44567</v>
      </c>
      <c r="C7" s="19" t="s">
        <v>6</v>
      </c>
      <c r="D7" s="15">
        <v>200</v>
      </c>
      <c r="E7" s="23" cm="1">
        <f t="array" ref="E7">_xlfn.XLOOKUP(TB_Saídas[[#This Row],[Produto]],TB_Produtos[[#All],[Produto]],TB_Produtos[[#All],[Preço Unitário]],"Produto não Encontrado",0,1)</f>
        <v>6</v>
      </c>
      <c r="F7" s="22">
        <f>IFERROR(TB_Saídas[[#This Row],[Quantidade Vendida]]*TB_Saídas[[#This Row],[Preço Unitário]],"Não foi possível calcular")</f>
        <v>1200</v>
      </c>
    </row>
    <row r="8" spans="2:6">
      <c r="B8" s="18">
        <v>44597</v>
      </c>
      <c r="C8" s="19" t="s">
        <v>11</v>
      </c>
      <c r="D8" s="15">
        <v>325</v>
      </c>
      <c r="E8" s="23" cm="1">
        <f t="array" ref="E8">_xlfn.XLOOKUP(TB_Saídas[[#This Row],[Produto]],TB_Produtos[[#All],[Produto]],TB_Produtos[[#All],[Preço Unitário]],"Produto não Encontrado",0,1)</f>
        <v>4.5</v>
      </c>
      <c r="F8" s="22">
        <f>IFERROR(TB_Saídas[[#This Row],[Quantidade Vendida]]*TB_Saídas[[#This Row],[Preço Unitário]],"Não foi possível calcular")</f>
        <v>1462.5</v>
      </c>
    </row>
    <row r="9" spans="2:6">
      <c r="B9" s="18">
        <v>44598</v>
      </c>
      <c r="C9" s="19" t="s">
        <v>37</v>
      </c>
      <c r="D9" s="15">
        <v>250</v>
      </c>
      <c r="E9" s="23" cm="1">
        <f t="array" ref="E9">_xlfn.XLOOKUP(TB_Saídas[[#This Row],[Produto]],TB_Produtos[[#All],[Produto]],TB_Produtos[[#All],[Preço Unitário]],"Produto não Encontrado",0,1)</f>
        <v>5</v>
      </c>
      <c r="F9" s="22">
        <f>IFERROR(TB_Saídas[[#This Row],[Quantidade Vendida]]*TB_Saídas[[#This Row],[Preço Unitário]],"Não foi possível calcular")</f>
        <v>1250</v>
      </c>
    </row>
    <row r="10" spans="2:6">
      <c r="B10" s="18">
        <v>44626</v>
      </c>
      <c r="C10" s="19" t="s">
        <v>36</v>
      </c>
      <c r="D10" s="15">
        <v>400</v>
      </c>
      <c r="E10" s="23" cm="1">
        <f t="array" ref="E10">_xlfn.XLOOKUP(TB_Saídas[[#This Row],[Produto]],TB_Produtos[[#All],[Produto]],TB_Produtos[[#All],[Preço Unitário]],"Produto não Encontrado",0,1)</f>
        <v>8</v>
      </c>
      <c r="F10" s="22">
        <f>IFERROR(TB_Saídas[[#This Row],[Quantidade Vendida]]*TB_Saídas[[#This Row],[Preço Unitário]],"Não foi possível calcular")</f>
        <v>3200</v>
      </c>
    </row>
    <row r="11" spans="2:6">
      <c r="B11" s="18">
        <v>44630</v>
      </c>
      <c r="C11" s="19" t="s">
        <v>6</v>
      </c>
      <c r="D11" s="15">
        <v>50</v>
      </c>
      <c r="E11" s="23" cm="1">
        <f t="array" ref="E11">_xlfn.XLOOKUP(TB_Saídas[[#This Row],[Produto]],TB_Produtos[[#All],[Produto]],TB_Produtos[[#All],[Preço Unitário]],"Produto não Encontrado",0,1)</f>
        <v>6</v>
      </c>
      <c r="F11" s="22">
        <f>IFERROR(TB_Saídas[[#This Row],[Quantidade Vendida]]*TB_Saídas[[#This Row],[Preço Unitário]],"Não foi possível calcular")</f>
        <v>300</v>
      </c>
    </row>
    <row r="12" spans="2:6">
      <c r="B12" s="18">
        <v>44659</v>
      </c>
      <c r="C12" s="19" t="s">
        <v>10</v>
      </c>
      <c r="D12" s="15">
        <v>100</v>
      </c>
      <c r="E12" s="23" cm="1">
        <f t="array" ref="E12">_xlfn.XLOOKUP(TB_Saídas[[#This Row],[Produto]],TB_Produtos[[#All],[Produto]],TB_Produtos[[#All],[Preço Unitário]],"Produto não Encontrado",0,1)</f>
        <v>6.5</v>
      </c>
      <c r="F12" s="22">
        <f>IFERROR(TB_Saídas[[#This Row],[Quantidade Vendida]]*TB_Saídas[[#This Row],[Preço Unitário]],"Não foi possível calcular")</f>
        <v>650</v>
      </c>
    </row>
    <row r="13" spans="2:6">
      <c r="B13" s="18">
        <v>44663</v>
      </c>
      <c r="C13" s="19" t="s">
        <v>6</v>
      </c>
      <c r="D13" s="15">
        <v>200</v>
      </c>
      <c r="E13" s="23" cm="1">
        <f t="array" ref="E13">_xlfn.XLOOKUP(TB_Saídas[[#This Row],[Produto]],TB_Produtos[[#All],[Produto]],TB_Produtos[[#All],[Preço Unitário]],"Produto não Encontrado",0,1)</f>
        <v>6</v>
      </c>
      <c r="F13" s="22">
        <f>IFERROR(TB_Saídas[[#This Row],[Quantidade Vendida]]*TB_Saídas[[#This Row],[Preço Unitário]],"Não foi possível calcular")</f>
        <v>1200</v>
      </c>
    </row>
    <row r="14" spans="2:6">
      <c r="B14" s="18">
        <v>44667</v>
      </c>
      <c r="C14" s="19" t="s">
        <v>31</v>
      </c>
      <c r="D14" s="15">
        <v>250</v>
      </c>
      <c r="E14" s="23" cm="1">
        <f t="array" ref="E14">_xlfn.XLOOKUP(TB_Saídas[[#This Row],[Produto]],TB_Produtos[[#All],[Produto]],TB_Produtos[[#All],[Preço Unitário]],"Produto não Encontrado",0,1)</f>
        <v>8</v>
      </c>
      <c r="F14" s="22">
        <f>IFERROR(TB_Saídas[[#This Row],[Quantidade Vendida]]*TB_Saídas[[#This Row],[Preço Unitário]],"Não foi possível calcular")</f>
        <v>2000</v>
      </c>
    </row>
    <row r="15" spans="2:6">
      <c r="B15" s="18">
        <v>44691</v>
      </c>
      <c r="C15" s="19" t="s">
        <v>10</v>
      </c>
      <c r="D15" s="15">
        <v>200</v>
      </c>
      <c r="E15" s="23" cm="1">
        <f t="array" ref="E15">_xlfn.XLOOKUP(TB_Saídas[[#This Row],[Produto]],TB_Produtos[[#All],[Produto]],TB_Produtos[[#All],[Preço Unitário]],"Produto não Encontrado",0,1)</f>
        <v>6.5</v>
      </c>
      <c r="F15" s="22">
        <f>IFERROR(TB_Saídas[[#This Row],[Quantidade Vendida]]*TB_Saídas[[#This Row],[Preço Unitário]],"Não foi possível calcular")</f>
        <v>1300</v>
      </c>
    </row>
    <row r="16" spans="2:6">
      <c r="B16" s="18">
        <v>44691</v>
      </c>
      <c r="C16" s="19" t="s">
        <v>11</v>
      </c>
      <c r="D16" s="15">
        <v>175</v>
      </c>
      <c r="E16" s="23" cm="1">
        <f t="array" ref="E16">_xlfn.XLOOKUP(TB_Saídas[[#This Row],[Produto]],TB_Produtos[[#All],[Produto]],TB_Produtos[[#All],[Preço Unitário]],"Produto não Encontrado",0,1)</f>
        <v>4.5</v>
      </c>
      <c r="F16" s="22">
        <f>IFERROR(TB_Saídas[[#This Row],[Quantidade Vendida]]*TB_Saídas[[#This Row],[Preço Unitário]],"Não foi possível calcular")</f>
        <v>787.5</v>
      </c>
    </row>
    <row r="17" spans="2:6">
      <c r="B17" s="18">
        <v>44692</v>
      </c>
      <c r="C17" s="19" t="s">
        <v>27</v>
      </c>
      <c r="D17" s="15">
        <v>150</v>
      </c>
      <c r="E17" s="23" cm="1">
        <f t="array" ref="E17">_xlfn.XLOOKUP(TB_Saídas[[#This Row],[Produto]],TB_Produtos[[#All],[Produto]],TB_Produtos[[#All],[Preço Unitário]],"Produto não Encontrado",0,1)</f>
        <v>15</v>
      </c>
      <c r="F17" s="22">
        <f>IFERROR(TB_Saídas[[#This Row],[Quantidade Vendida]]*TB_Saídas[[#This Row],[Preço Unitário]],"Não foi possível calcular")</f>
        <v>2250</v>
      </c>
    </row>
    <row r="18" spans="2:6">
      <c r="B18" s="18">
        <v>44692</v>
      </c>
      <c r="C18" s="19" t="s">
        <v>6</v>
      </c>
      <c r="D18" s="15">
        <v>350</v>
      </c>
      <c r="E18" s="23" cm="1">
        <f t="array" ref="E18">_xlfn.XLOOKUP(TB_Saídas[[#This Row],[Produto]],TB_Produtos[[#All],[Produto]],TB_Produtos[[#All],[Preço Unitário]],"Produto não Encontrado",0,1)</f>
        <v>6</v>
      </c>
      <c r="F18" s="22">
        <f>IFERROR(TB_Saídas[[#This Row],[Quantidade Vendida]]*TB_Saídas[[#This Row],[Preço Unitário]],"Não foi possível calcular")</f>
        <v>2100</v>
      </c>
    </row>
    <row r="19" spans="2:6">
      <c r="B19" s="18">
        <v>44737</v>
      </c>
      <c r="C19" s="19" t="s">
        <v>19</v>
      </c>
      <c r="D19" s="15">
        <v>150</v>
      </c>
      <c r="E19" s="23" cm="1">
        <f t="array" ref="E19">_xlfn.XLOOKUP(TB_Saídas[[#This Row],[Produto]],TB_Produtos[[#All],[Produto]],TB_Produtos[[#All],[Preço Unitário]],"Produto não Encontrado",0,1)</f>
        <v>8.5</v>
      </c>
      <c r="F19" s="22">
        <f>IFERROR(TB_Saídas[[#This Row],[Quantidade Vendida]]*TB_Saídas[[#This Row],[Preço Unitário]],"Não foi possível calcular")</f>
        <v>1275</v>
      </c>
    </row>
    <row r="20" spans="2:6">
      <c r="B20" s="18">
        <v>44749</v>
      </c>
      <c r="C20" s="19" t="s">
        <v>26</v>
      </c>
      <c r="D20" s="15">
        <v>225</v>
      </c>
      <c r="E20" s="23" cm="1">
        <f t="array" ref="E20">_xlfn.XLOOKUP(TB_Saídas[[#This Row],[Produto]],TB_Produtos[[#All],[Produto]],TB_Produtos[[#All],[Preço Unitário]],"Produto não Encontrado",0,1)</f>
        <v>10</v>
      </c>
      <c r="F20" s="22">
        <f>IFERROR(TB_Saídas[[#This Row],[Quantidade Vendida]]*TB_Saídas[[#This Row],[Preço Unitário]],"Não foi possível calcular")</f>
        <v>2250</v>
      </c>
    </row>
    <row r="21" spans="2:6">
      <c r="B21" s="18">
        <v>44749</v>
      </c>
      <c r="C21" s="19" t="s">
        <v>6</v>
      </c>
      <c r="D21" s="15">
        <v>375</v>
      </c>
      <c r="E21" s="23" cm="1">
        <f t="array" ref="E21">_xlfn.XLOOKUP(TB_Saídas[[#This Row],[Produto]],TB_Produtos[[#All],[Produto]],TB_Produtos[[#All],[Preço Unitário]],"Produto não Encontrado",0,1)</f>
        <v>6</v>
      </c>
      <c r="F21" s="22">
        <f>IFERROR(TB_Saídas[[#This Row],[Quantidade Vendida]]*TB_Saídas[[#This Row],[Preço Unitário]],"Não foi possível calcular")</f>
        <v>2250</v>
      </c>
    </row>
    <row r="22" spans="2:6">
      <c r="B22" s="18">
        <v>44803</v>
      </c>
      <c r="C22" s="19" t="s">
        <v>23</v>
      </c>
      <c r="D22" s="15">
        <v>150</v>
      </c>
      <c r="E22" s="23" cm="1">
        <f t="array" ref="E22">_xlfn.XLOOKUP(TB_Saídas[[#This Row],[Produto]],TB_Produtos[[#All],[Produto]],TB_Produtos[[#All],[Preço Unitário]],"Produto não Encontrado",0,1)</f>
        <v>5</v>
      </c>
      <c r="F22" s="22">
        <f>IFERROR(TB_Saídas[[#This Row],[Quantidade Vendida]]*TB_Saídas[[#This Row],[Preço Unitário]],"Não foi possível calcular")</f>
        <v>750</v>
      </c>
    </row>
    <row r="23" spans="2:6">
      <c r="B23" s="18">
        <v>44803</v>
      </c>
      <c r="C23" s="19" t="s">
        <v>25</v>
      </c>
      <c r="D23" s="15">
        <v>245</v>
      </c>
      <c r="E23" s="23" cm="1">
        <f t="array" ref="E23">_xlfn.XLOOKUP(TB_Saídas[[#This Row],[Produto]],TB_Produtos[[#All],[Produto]],TB_Produtos[[#All],[Preço Unitário]],"Produto não Encontrado",0,1)</f>
        <v>7.5</v>
      </c>
      <c r="F23" s="22">
        <f>IFERROR(TB_Saídas[[#This Row],[Quantidade Vendida]]*TB_Saídas[[#This Row],[Preço Unitário]],"Não foi possível calcular")</f>
        <v>1837.5</v>
      </c>
    </row>
    <row r="24" spans="2:6">
      <c r="B24" s="18">
        <v>44811</v>
      </c>
      <c r="C24" s="19" t="s">
        <v>36</v>
      </c>
      <c r="D24" s="15">
        <v>248</v>
      </c>
      <c r="E24" s="23" cm="1">
        <f t="array" ref="E24">_xlfn.XLOOKUP(TB_Saídas[[#This Row],[Produto]],TB_Produtos[[#All],[Produto]],TB_Produtos[[#All],[Preço Unitário]],"Produto não Encontrado",0,1)</f>
        <v>8</v>
      </c>
      <c r="F24" s="22">
        <f>IFERROR(TB_Saídas[[#This Row],[Quantidade Vendida]]*TB_Saídas[[#This Row],[Preço Unitário]],"Não foi possível calcular")</f>
        <v>1984</v>
      </c>
    </row>
    <row r="25" spans="2:6">
      <c r="B25" s="18">
        <v>44811</v>
      </c>
      <c r="C25" s="19" t="s">
        <v>6</v>
      </c>
      <c r="D25" s="15">
        <v>75</v>
      </c>
      <c r="E25" s="23" cm="1">
        <f t="array" ref="E25">_xlfn.XLOOKUP(TB_Saídas[[#This Row],[Produto]],TB_Produtos[[#All],[Produto]],TB_Produtos[[#All],[Preço Unitário]],"Produto não Encontrado",0,1)</f>
        <v>6</v>
      </c>
      <c r="F25" s="22">
        <f>IFERROR(TB_Saídas[[#This Row],[Quantidade Vendida]]*TB_Saídas[[#This Row],[Preço Unitário]],"Não foi possível calcular")</f>
        <v>450</v>
      </c>
    </row>
    <row r="26" spans="2:6">
      <c r="B26" s="18">
        <v>44823</v>
      </c>
      <c r="C26" s="19" t="s">
        <v>28</v>
      </c>
      <c r="D26" s="15">
        <v>35</v>
      </c>
      <c r="E26" s="23" cm="1">
        <f t="array" ref="E26">_xlfn.XLOOKUP(TB_Saídas[[#This Row],[Produto]],TB_Produtos[[#All],[Produto]],TB_Produtos[[#All],[Preço Unitário]],"Produto não Encontrado",0,1)</f>
        <v>15</v>
      </c>
      <c r="F26" s="22">
        <f>IFERROR(TB_Saídas[[#This Row],[Quantidade Vendida]]*TB_Saídas[[#This Row],[Preço Unitário]],"Não foi possível calcular")</f>
        <v>525</v>
      </c>
    </row>
    <row r="27" spans="2:6">
      <c r="B27" s="18">
        <v>44847</v>
      </c>
      <c r="C27" s="19" t="s">
        <v>27</v>
      </c>
      <c r="D27" s="15">
        <v>85</v>
      </c>
      <c r="E27" s="23" cm="1">
        <f t="array" ref="E27">_xlfn.XLOOKUP(TB_Saídas[[#This Row],[Produto]],TB_Produtos[[#All],[Produto]],TB_Produtos[[#All],[Preço Unitário]],"Produto não Encontrado",0,1)</f>
        <v>15</v>
      </c>
      <c r="F27" s="22">
        <f>IFERROR(TB_Saídas[[#This Row],[Quantidade Vendida]]*TB_Saídas[[#This Row],[Preço Unitário]],"Não foi possível calcular")</f>
        <v>1275</v>
      </c>
    </row>
    <row r="28" spans="2:6">
      <c r="B28" s="18">
        <v>44865</v>
      </c>
      <c r="C28" s="19" t="s">
        <v>26</v>
      </c>
      <c r="D28" s="15">
        <v>75</v>
      </c>
      <c r="E28" s="23" cm="1">
        <f t="array" ref="E28">_xlfn.XLOOKUP(TB_Saídas[[#This Row],[Produto]],TB_Produtos[[#All],[Produto]],TB_Produtos[[#All],[Preço Unitário]],"Produto não Encontrado",0,1)</f>
        <v>10</v>
      </c>
      <c r="F28" s="22">
        <f>IFERROR(TB_Saídas[[#This Row],[Quantidade Vendida]]*TB_Saídas[[#This Row],[Preço Unitário]],"Não foi possível calcular")</f>
        <v>750</v>
      </c>
    </row>
    <row r="29" spans="2:6">
      <c r="B29" s="18">
        <v>44866</v>
      </c>
      <c r="C29" s="19" t="s">
        <v>6</v>
      </c>
      <c r="D29" s="15">
        <v>155</v>
      </c>
      <c r="E29" s="23" cm="1">
        <f t="array" ref="E29">_xlfn.XLOOKUP(TB_Saídas[[#This Row],[Produto]],TB_Produtos[[#All],[Produto]],TB_Produtos[[#All],[Preço Unitário]],"Produto não Encontrado",0,1)</f>
        <v>6</v>
      </c>
      <c r="F29" s="22">
        <f>IFERROR(TB_Saídas[[#This Row],[Quantidade Vendida]]*TB_Saídas[[#This Row],[Preço Unitário]],"Não foi possível calcular")</f>
        <v>930</v>
      </c>
    </row>
    <row r="30" spans="2:6">
      <c r="B30" s="18">
        <v>44869</v>
      </c>
      <c r="C30" s="19" t="s">
        <v>10</v>
      </c>
      <c r="D30" s="15">
        <v>50</v>
      </c>
      <c r="E30" s="23" cm="1">
        <f t="array" ref="E30">_xlfn.XLOOKUP(TB_Saídas[[#This Row],[Produto]],TB_Produtos[[#All],[Produto]],TB_Produtos[[#All],[Preço Unitário]],"Produto não Encontrado",0,1)</f>
        <v>6.5</v>
      </c>
      <c r="F30" s="22">
        <f>IFERROR(TB_Saídas[[#This Row],[Quantidade Vendida]]*TB_Saídas[[#This Row],[Preço Unitário]],"Não foi possível calcular")</f>
        <v>325</v>
      </c>
    </row>
    <row r="31" spans="2:6">
      <c r="B31" s="18">
        <v>44872</v>
      </c>
      <c r="C31" s="19" t="s">
        <v>6</v>
      </c>
      <c r="D31" s="15">
        <v>100</v>
      </c>
      <c r="E31" s="23" cm="1">
        <f t="array" ref="E31">_xlfn.XLOOKUP(TB_Saídas[[#This Row],[Produto]],TB_Produtos[[#All],[Produto]],TB_Produtos[[#All],[Preço Unitário]],"Produto não Encontrado",0,1)</f>
        <v>6</v>
      </c>
      <c r="F31" s="22">
        <f>IFERROR(TB_Saídas[[#This Row],[Quantidade Vendida]]*TB_Saídas[[#This Row],[Preço Unitário]],"Não foi possível calcular")</f>
        <v>600</v>
      </c>
    </row>
    <row r="32" spans="2:6">
      <c r="B32" s="18">
        <v>44886</v>
      </c>
      <c r="C32" s="19" t="s">
        <v>31</v>
      </c>
      <c r="D32" s="15">
        <v>695</v>
      </c>
      <c r="E32" s="23" cm="1">
        <f t="array" ref="E32">_xlfn.XLOOKUP(TB_Saídas[[#This Row],[Produto]],TB_Produtos[[#All],[Produto]],TB_Produtos[[#All],[Preço Unitário]],"Produto não Encontrado",0,1)</f>
        <v>8</v>
      </c>
      <c r="F32" s="22">
        <f>IFERROR(TB_Saídas[[#This Row],[Quantidade Vendida]]*TB_Saídas[[#This Row],[Preço Unitário]],"Não foi possível calcular")</f>
        <v>5560</v>
      </c>
    </row>
    <row r="33" spans="2:6">
      <c r="B33" s="18">
        <v>44888</v>
      </c>
      <c r="C33" s="19" t="s">
        <v>6</v>
      </c>
      <c r="D33" s="15">
        <v>86</v>
      </c>
      <c r="E33" s="23" cm="1">
        <f t="array" ref="E33">_xlfn.XLOOKUP(TB_Saídas[[#This Row],[Produto]],TB_Produtos[[#All],[Produto]],TB_Produtos[[#All],[Preço Unitário]],"Produto não Encontrado",0,1)</f>
        <v>6</v>
      </c>
      <c r="F33" s="22">
        <f>IFERROR(TB_Saídas[[#This Row],[Quantidade Vendida]]*TB_Saídas[[#This Row],[Preço Unitário]],"Não foi possível calcular")</f>
        <v>516</v>
      </c>
    </row>
  </sheetData>
  <phoneticPr fontId="4" type="noConversion"/>
  <dataValidations count="1">
    <dataValidation type="list" allowBlank="1" showInputMessage="1" showErrorMessage="1" sqref="C6:C33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tabSelected="1" topLeftCell="A7" workbookViewId="0">
      <selection activeCell="D13" sqref="D13"/>
    </sheetView>
  </sheetViews>
  <sheetFormatPr defaultColWidth="9.140625" defaultRowHeight="14.4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1" customFormat="1" ht="60" customHeight="1">
      <c r="F1" s="5" t="s">
        <v>68</v>
      </c>
    </row>
    <row r="2" spans="2:10" s="2" customFormat="1" ht="6" customHeight="1"/>
    <row r="3" spans="2:10">
      <c r="C3" s="24"/>
      <c r="F3" s="24"/>
    </row>
    <row r="4" spans="2:10" ht="9.75" customHeight="1" thickBot="1">
      <c r="C4" s="30"/>
      <c r="D4" s="31"/>
      <c r="E4" s="31"/>
      <c r="F4" s="31"/>
      <c r="G4" s="30"/>
    </row>
    <row r="5" spans="2:10" ht="27.75" customHeight="1">
      <c r="B5" s="25"/>
      <c r="C5" s="30"/>
      <c r="D5" s="26" t="s">
        <v>61</v>
      </c>
      <c r="E5" s="27"/>
      <c r="F5" s="26" t="s">
        <v>1</v>
      </c>
      <c r="G5" s="30"/>
    </row>
    <row r="6" spans="2:10" s="28" customFormat="1" ht="27.75" customHeight="1" thickBot="1">
      <c r="B6" s="25"/>
      <c r="C6" s="30"/>
      <c r="D6" s="41" t="s">
        <v>69</v>
      </c>
      <c r="E6" s="37"/>
      <c r="F6" s="36" t="str">
        <f>"=Café"</f>
        <v>=Café</v>
      </c>
      <c r="G6" s="30"/>
      <c r="I6" s="39"/>
      <c r="J6" s="40"/>
    </row>
    <row r="7" spans="2:10" s="28" customFormat="1" ht="15" customHeight="1">
      <c r="B7" s="25"/>
      <c r="C7" s="30"/>
      <c r="D7" s="38"/>
      <c r="E7" s="30"/>
      <c r="F7" s="38"/>
      <c r="G7" s="30"/>
    </row>
    <row r="8" spans="2:10" ht="27.75" customHeight="1">
      <c r="B8" s="25"/>
      <c r="C8" s="32"/>
      <c r="D8" s="34" t="s">
        <v>66</v>
      </c>
      <c r="E8" s="34"/>
      <c r="F8" s="33">
        <f>DSUM(TB_Saídas[#All],Consulta!D8,Consulta!D5:F6)</f>
        <v>450</v>
      </c>
      <c r="G8" s="32" t="s">
        <v>70</v>
      </c>
    </row>
    <row r="9" spans="2:10" ht="15" customHeight="1">
      <c r="B9" s="25"/>
      <c r="C9" s="32"/>
      <c r="D9" s="34"/>
      <c r="E9" s="34"/>
      <c r="F9" s="32"/>
      <c r="G9" s="32"/>
    </row>
    <row r="10" spans="2:10" ht="27.75" customHeight="1">
      <c r="B10" s="25"/>
      <c r="C10" s="32"/>
      <c r="D10" s="34" t="s">
        <v>71</v>
      </c>
      <c r="E10" s="34"/>
      <c r="F10" s="33">
        <f>DSUM(TB_Entradas[#All],"Quantidade Comprada",Consulta!D5:F6)-F8</f>
        <v>1150</v>
      </c>
      <c r="G10" s="32"/>
    </row>
    <row r="11" spans="2:10" ht="15" customHeight="1">
      <c r="B11" s="25"/>
      <c r="C11" s="32"/>
      <c r="D11" s="34"/>
      <c r="E11" s="34"/>
      <c r="F11" s="34"/>
      <c r="G11" s="32"/>
    </row>
    <row r="12" spans="2:10" ht="27.75" customHeight="1">
      <c r="B12" s="25"/>
      <c r="C12" s="32"/>
      <c r="D12" s="34" t="s">
        <v>64</v>
      </c>
      <c r="E12" s="34"/>
      <c r="F12" s="35">
        <f>DSUM(TB_Entradas[#All],D12,Consulta!D5:F6)</f>
        <v>3200</v>
      </c>
      <c r="G12" s="32"/>
    </row>
    <row r="13" spans="2:10" ht="15" customHeight="1">
      <c r="B13" s="25"/>
      <c r="C13" s="32"/>
      <c r="D13" s="34"/>
      <c r="E13" s="34"/>
      <c r="F13" s="34"/>
      <c r="G13" s="32"/>
    </row>
    <row r="14" spans="2:10" ht="27.75" customHeight="1">
      <c r="B14" s="25"/>
      <c r="C14" s="32"/>
      <c r="D14" s="34" t="s">
        <v>67</v>
      </c>
      <c r="E14" s="34"/>
      <c r="F14" s="35">
        <f>DSUM(TB_Saídas[#All],Consulta!D14,Consulta!D5:F6)</f>
        <v>2700</v>
      </c>
      <c r="G14" s="32"/>
    </row>
    <row r="15" spans="2:10" ht="21.75" customHeight="1">
      <c r="B15" s="25"/>
      <c r="C15" s="32"/>
      <c r="D15" s="32"/>
      <c r="E15" s="32"/>
      <c r="F15" s="32"/>
      <c r="G15" s="32"/>
    </row>
    <row r="16" spans="2:10" ht="12" customHeight="1">
      <c r="B16" s="25"/>
      <c r="C16" s="25"/>
      <c r="D16" s="25"/>
      <c r="E16" s="25"/>
      <c r="F16" s="25"/>
      <c r="G16" s="29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F2D06-1FF9-49FF-8812-2D4AC65E587D}"/>
</file>

<file path=customXml/itemProps2.xml><?xml version="1.0" encoding="utf-8"?>
<ds:datastoreItem xmlns:ds="http://schemas.openxmlformats.org/officeDocument/2006/customXml" ds:itemID="{B8D9DDA8-8D83-494B-91DD-98616E9713D8}"/>
</file>

<file path=customXml/itemProps3.xml><?xml version="1.0" encoding="utf-8"?>
<ds:datastoreItem xmlns:ds="http://schemas.openxmlformats.org/officeDocument/2006/customXml" ds:itemID="{2EEE9F2F-8385-4E62-9B94-4D21CAC72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sbfaustino@gmail.com</cp:lastModifiedBy>
  <cp:revision/>
  <dcterms:created xsi:type="dcterms:W3CDTF">2022-11-17T13:49:56Z</dcterms:created>
  <dcterms:modified xsi:type="dcterms:W3CDTF">2022-12-15T23:36:15Z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